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Mart 2023 - GDDS\"/>
    </mc:Choice>
  </mc:AlternateContent>
  <xr:revisionPtr revIDLastSave="0" documentId="13_ncr:1_{000255D3-1E68-4C22-93E2-831E3CA925E6}" xr6:coauthVersionLast="36" xr6:coauthVersionMax="36" xr10:uidLastSave="{00000000-0000-0000-0000-000000000000}"/>
  <bookViews>
    <workbookView xWindow="0" yWindow="0" windowWidth="23040" windowHeight="9075" firstSheet="1" activeTab="2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84" i="3" l="1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M201" i="3" s="1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10" i="2" l="1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<sst xmlns="http://schemas.openxmlformats.org/spreadsheetml/2006/main" count="1771" uniqueCount="588">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</sst>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43" fontId="8" fillId="0" borderId="55" xfId="1" applyFont="1" applyFill="1" applyBorder="1" applyAlignment="1" applyProtection="1">
      <alignment horizontal="right" vertical="center" wrapText="1" indent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9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50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zoomScale="85" zoomScaleNormal="85" zoomScaleSheetLayoutView="85" workbookViewId="0">
      <selection activeCell="J13" sqref="J13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1" customFormat="1" ht="18" x14ac:dyDescent="0.25">
      <c r="C7" s="161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7" t="s">
        <v>583</v>
      </c>
      <c r="E10" s="147"/>
      <c r="F10" s="147"/>
      <c r="G10" s="147"/>
      <c r="H10" s="127" t="s">
        <v>34</v>
      </c>
      <c r="I10" s="140" t="s">
        <v>5</v>
      </c>
      <c r="J10" s="162" t="str">
        <f>'Analitika 2023'!L4</f>
        <v>Mart</v>
      </c>
      <c r="K10" s="163"/>
      <c r="L10" s="140" t="s">
        <v>6</v>
      </c>
      <c r="M10" s="162" t="str">
        <f>IF(J10="Januar","-",'Analitika 2023'!F4)</f>
        <v>Januar - Mart</v>
      </c>
      <c r="N10" s="163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8923086.2000000011</v>
      </c>
      <c r="K13" s="136">
        <f>IFERROR($J13/$J$37,0)</f>
        <v>4.4253145752000379E-2</v>
      </c>
      <c r="L13" s="129"/>
      <c r="M13" s="141">
        <f>IF($J$10="Januar","-",
SUMPRODUCT((D13=VALUE(LEFT('Analitika 2023'!$C$9:$C$286,2)))*('Analitika 2023'!$F$9:$F$286)))</f>
        <v>19172674.059999999</v>
      </c>
      <c r="N13" s="136">
        <f>IF($J$10="Januar","-",IFERROR($M13/$M$37,0))</f>
        <v>3.6579794416555143E-2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5696672.700000002</v>
      </c>
      <c r="K15" s="136">
        <f>IFERROR($J15/$J$37,0)</f>
        <v>2.8252073514042887E-2</v>
      </c>
      <c r="L15" s="129"/>
      <c r="M15" s="141">
        <f>IF($J$10="Januar","-",
SUMPRODUCT((D15=VALUE(LEFT('Analitika 2023'!$C$9:$C$286,2)))*('Analitika 2023'!$F$9:$F$286)))</f>
        <v>14656754.900000004</v>
      </c>
      <c r="N15" s="136">
        <f>IF($J$10="Januar","-",IFERROR($M15/$M$37,0))</f>
        <v>2.7963813465873809E-2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14660768.839999994</v>
      </c>
      <c r="K17" s="136">
        <f>IFERROR($J17/$J$37,0)</f>
        <v>7.2708603925949439E-2</v>
      </c>
      <c r="L17" s="129"/>
      <c r="M17" s="141">
        <f>IF($J$10="Januar","-",
SUMPRODUCT((D17=VALUE(LEFT('Analitika 2023'!$C$9:$C$286,2)))*('Analitika 2023'!$F$9:$F$286)))</f>
        <v>39632920.35999997</v>
      </c>
      <c r="N17" s="136">
        <f>IF($J$10="Januar","-",IFERROR($M17/$M$37,0))</f>
        <v>7.5616164670589597E-2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22559428.45999999</v>
      </c>
      <c r="K19" s="136">
        <f>IFERROR($J19/$J$37,0)</f>
        <v>0.11188120940961042</v>
      </c>
      <c r="L19" s="129"/>
      <c r="M19" s="141">
        <f>IF($J$10="Januar","-",
SUMPRODUCT((D19=VALUE(LEFT('Analitika 2023'!$C$9:$C$286,2)))*('Analitika 2023'!$F$9:$F$286)))</f>
        <v>76108965.640000015</v>
      </c>
      <c r="N19" s="136">
        <f>IF($J$10="Januar","-",IFERROR($M19/$M$37,0))</f>
        <v>0.14520928628188759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7864163.7700000005</v>
      </c>
      <c r="K21" s="136">
        <f>IFERROR($J21/$J$37,0)</f>
        <v>3.9001526795898349E-2</v>
      </c>
      <c r="L21" s="129"/>
      <c r="M21" s="141">
        <f>IF($J$10="Januar","-",
SUMPRODUCT((D21=VALUE(LEFT('Analitika 2023'!$C$9:$C$286,2)))*('Analitika 2023'!$F$9:$F$286)))</f>
        <v>17000960.120000001</v>
      </c>
      <c r="N21" s="136">
        <f>IF($J$10="Januar","-",IFERROR($M21/$M$37,0))</f>
        <v>3.2436353120460483E-2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4208472.54</v>
      </c>
      <c r="K23" s="136">
        <f>IFERROR($J23/$J$37,0)</f>
        <v>2.0871494966159941E-2</v>
      </c>
      <c r="L23" s="129"/>
      <c r="M23" s="141">
        <f>IF($J$10="Januar","-",
SUMPRODUCT((D23=VALUE(LEFT('Analitika 2023'!$C$9:$C$286,2)))*('Analitika 2023'!$F$9:$F$286)))</f>
        <v>6071733.6600000001</v>
      </c>
      <c r="N23" s="136">
        <f>IF($J$10="Januar","-",IFERROR($M23/$M$37,0))</f>
        <v>1.1584339687819111E-2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14626776.82</v>
      </c>
      <c r="K25" s="136">
        <f>IFERROR($J25/$J$37,0)</f>
        <v>7.2540023932240016E-2</v>
      </c>
      <c r="L25" s="129"/>
      <c r="M25" s="141">
        <f>IF($J$10="Januar","-",
SUMPRODUCT((D25=VALUE(LEFT('Analitika 2023'!$C$9:$C$286,2)))*('Analitika 2023'!$F$9:$F$286)))</f>
        <v>18547860.780000001</v>
      </c>
      <c r="N25" s="136">
        <f>IF($J$10="Januar","-",IFERROR($M25/$M$37,0))</f>
        <v>3.5387705026227637E-2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1637148.54</v>
      </c>
      <c r="K27" s="136">
        <f>IFERROR($J27/$J$37,0)</f>
        <v>8.1192730109784905E-3</v>
      </c>
      <c r="L27" s="129"/>
      <c r="M27" s="141">
        <f>IF($J$10="Januar","-",
SUMPRODUCT((D27=VALUE(LEFT('Analitika 2023'!$C$9:$C$286,2)))*('Analitika 2023'!$F$9:$F$286)))</f>
        <v>4376597.3100000005</v>
      </c>
      <c r="N27" s="136">
        <f>IF($J$10="Januar","-",IFERROR($M27/$M$37,0))</f>
        <v>8.3501669794645381E-3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23789435.560000002</v>
      </c>
      <c r="K29" s="136">
        <f>IFERROR($J29/$J$37,0)</f>
        <v>0.11798130552571606</v>
      </c>
      <c r="L29" s="129"/>
      <c r="M29" s="141">
        <f>IF($J$10="Januar","-",
SUMPRODUCT((D29=VALUE(LEFT('Analitika 2023'!$C$9:$C$286,2)))*('Analitika 2023'!$F$9:$F$286)))</f>
        <v>61951073.460000008</v>
      </c>
      <c r="N29" s="136">
        <f>IF($J$10="Januar","-",IFERROR($M29/$M$37,0))</f>
        <v>0.1181972594933743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2006430.4599999997</v>
      </c>
      <c r="K31" s="136">
        <f>IFERROR($J31/$J$37,0)</f>
        <v>9.9506894360869395E-3</v>
      </c>
      <c r="L31" s="129"/>
      <c r="M31" s="141">
        <f>IF($J$10="Januar","-",
SUMPRODUCT((D31=VALUE(LEFT('Analitika 2023'!$C$9:$C$286,2)))*('Analitika 2023'!$F$9:$F$286)))</f>
        <v>4050214.58</v>
      </c>
      <c r="N31" s="136">
        <f>IF($J$10="Januar","-",IFERROR($M31/$M$37,0))</f>
        <v>7.7274571202580727E-3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30693022.929999989</v>
      </c>
      <c r="K33" s="136">
        <f>IFERROR($J33/$J$37,0)</f>
        <v>0.15221895057909215</v>
      </c>
      <c r="L33" s="129"/>
      <c r="M33" s="141">
        <f>IF($J$10="Januar","-",
SUMPRODUCT((D33=VALUE(LEFT('Analitika 2023'!$C$9:$C$286,2)))*('Analitika 2023'!$F$9:$F$286)))</f>
        <v>75050115.099999979</v>
      </c>
      <c r="N33" s="136">
        <f>IF($J$10="Januar","-",IFERROR($M33/$M$37,0))</f>
        <v>0.14318909155318946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64971924.230000012</v>
      </c>
      <c r="K35" s="136">
        <f>IFERROR($J35/$J$37,0)</f>
        <v>0.32222170315222498</v>
      </c>
      <c r="L35" s="129"/>
      <c r="M35" s="141">
        <f>IF($J$10="Januar","-",
SUMPRODUCT((D35=VALUE(LEFT('Analitika 2023'!$C$9:$C$286,2)))*('Analitika 2023'!$F$9:$F$286)))</f>
        <v>187513039.08000007</v>
      </c>
      <c r="N35" s="136">
        <f>IF($J$10="Januar","-",IFERROR($M35/$M$37,0))</f>
        <v>0.35775856818430019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201637331.04999998</v>
      </c>
      <c r="K37" s="138">
        <f>IFERROR($J37/$J$37,0)</f>
        <v>1</v>
      </c>
      <c r="L37" s="135"/>
      <c r="M37" s="144">
        <f>SUM(M13:M35)</f>
        <v>524132909.05000007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tabSelected="1" zoomScale="85" zoomScaleNormal="85" zoomScaleSheetLayoutView="85" workbookViewId="0">
      <selection activeCell="U11" sqref="U11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6">
        <v>6174600000</v>
      </c>
      <c r="E4" s="42" t="s">
        <v>9</v>
      </c>
      <c r="F4" s="43" t="str">
        <f>Master!D6</f>
        <v>Januar - Mart</v>
      </c>
      <c r="G4" s="43"/>
      <c r="H4" s="43"/>
      <c r="I4" s="43"/>
      <c r="J4" s="43"/>
      <c r="K4" s="44" t="s">
        <v>10</v>
      </c>
      <c r="L4" s="45" t="str">
        <f>Master!D4</f>
        <v>Mart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8" t="s">
        <v>12</v>
      </c>
      <c r="G5" s="169"/>
      <c r="H5" s="169"/>
      <c r="I5" s="164" t="s">
        <v>28</v>
      </c>
      <c r="J5" s="165"/>
      <c r="K5" s="53" t="s">
        <v>11</v>
      </c>
      <c r="L5" s="168" t="s">
        <v>12</v>
      </c>
      <c r="M5" s="169"/>
      <c r="N5" s="169"/>
      <c r="O5" s="164" t="s">
        <v>28</v>
      </c>
      <c r="P5" s="165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8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6" t="s">
        <v>33</v>
      </c>
      <c r="D8" s="167"/>
      <c r="E8" s="73">
        <f>SUM(E9:E286)</f>
        <v>621519043.50000036</v>
      </c>
      <c r="F8" s="74">
        <f>SUM(F9:F286)</f>
        <v>524132909.04999995</v>
      </c>
      <c r="G8" s="75">
        <f t="shared" ref="G8" si="0">IFERROR(F8/E8,0)</f>
        <v>0.84330949233416308</v>
      </c>
      <c r="H8" s="76">
        <f>F8/$D$4</f>
        <v>8.4885321972273498E-2</v>
      </c>
      <c r="I8" s="74">
        <f>SUM(I9:I286)</f>
        <v>-97386134.450000003</v>
      </c>
      <c r="J8" s="77">
        <f t="shared" ref="J8:J9" si="1">IFERROR(I8/E8,0)</f>
        <v>-0.15669050766583623</v>
      </c>
      <c r="K8" s="73">
        <f>SUM(K9:K286)</f>
        <v>213446542.08000004</v>
      </c>
      <c r="L8" s="74">
        <f>SUM(L9:L286)</f>
        <v>201637331.04999998</v>
      </c>
      <c r="M8" s="151">
        <f>IFERROR(L8/K8,0)</f>
        <v>0.94467368309216293</v>
      </c>
      <c r="N8" s="151">
        <f>L8/$D$4</f>
        <v>3.2655934157678229E-2</v>
      </c>
      <c r="O8" s="74">
        <f>SUM(O9:O286)</f>
        <v>-11809211.030000007</v>
      </c>
      <c r="P8" s="77">
        <f t="shared" ref="P8:P9" si="2">IFERROR(O8/K8,0)</f>
        <v>-5.5326316907836806E-2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1794374.85</v>
      </c>
      <c r="F9" s="83">
        <f>VLOOKUP($C9,'2023'!$C$8:$U$285,19,FALSE)</f>
        <v>1433022.98</v>
      </c>
      <c r="G9" s="84">
        <f t="shared" ref="G9" si="3">IFERROR(F9/E9,0)</f>
        <v>0.79861963067527386</v>
      </c>
      <c r="H9" s="85">
        <f t="shared" ref="H9" si="4">F9/$D$4</f>
        <v>2.3208353253652058E-4</v>
      </c>
      <c r="I9" s="86">
        <f t="shared" ref="I9" si="5">F9-E9</f>
        <v>-361351.87000000011</v>
      </c>
      <c r="J9" s="87">
        <f t="shared" si="1"/>
        <v>-0.20138036932472617</v>
      </c>
      <c r="K9" s="152">
        <f>VLOOKUP($C9,'2023'!$C$295:$U$572,VLOOKUP($L$4,Master!$D$9:$G$20,4,FALSE),FALSE)</f>
        <v>597886.29</v>
      </c>
      <c r="L9" s="153">
        <f>VLOOKUP($C9,'2023'!$C$8:$U$285,VLOOKUP($L$4,Master!$D$9:$G$20,4,FALSE),FALSE)</f>
        <v>1375558.89</v>
      </c>
      <c r="M9" s="154">
        <f>IFERROR(L9/K9,0)</f>
        <v>2.300703182205432</v>
      </c>
      <c r="N9" s="154">
        <f>L9/$D$4</f>
        <v>2.2277700417840831E-4</v>
      </c>
      <c r="O9" s="153">
        <f>L9-K9</f>
        <v>777672.59999999986</v>
      </c>
      <c r="P9" s="155">
        <f t="shared" si="2"/>
        <v>1.300703182205432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10975.26</v>
      </c>
      <c r="F10" s="83">
        <f>VLOOKUP($C10,'2023'!$C$8:$U$285,19,FALSE)</f>
        <v>8640</v>
      </c>
      <c r="G10" s="84">
        <f t="shared" ref="G10:G73" si="6">IFERROR(F10/E10,0)</f>
        <v>0.78722508623941478</v>
      </c>
      <c r="H10" s="85">
        <f t="shared" ref="H10:H73" si="7">F10/$D$4</f>
        <v>1.3992809250801671E-6</v>
      </c>
      <c r="I10" s="86">
        <f t="shared" ref="I10:I73" si="8">F10-E10</f>
        <v>-2335.2600000000002</v>
      </c>
      <c r="J10" s="87">
        <f t="shared" ref="J10:J73" si="9">IFERROR(I10/E10,0)</f>
        <v>-0.21277491376058519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2880</v>
      </c>
      <c r="M10" s="156">
        <f t="shared" ref="M10:M73" si="10">IFERROR(L10/K10,0)</f>
        <v>0.78722508623941478</v>
      </c>
      <c r="N10" s="156">
        <f t="shared" ref="N10:N73" si="11">L10/$D$4</f>
        <v>4.6642697502672237E-7</v>
      </c>
      <c r="O10" s="83">
        <f t="shared" ref="O10:O73" si="12">L10-K10</f>
        <v>-778.42000000000007</v>
      </c>
      <c r="P10" s="87">
        <f t="shared" ref="P10:P73" si="13">IFERROR(O10/K10,0)</f>
        <v>-0.21277491376058519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285761.51</v>
      </c>
      <c r="F11" s="83">
        <f>VLOOKUP($C11,'2023'!$C$8:$U$285,19,FALSE)</f>
        <v>268102.05000000005</v>
      </c>
      <c r="G11" s="84">
        <f t="shared" si="6"/>
        <v>0.93820210426519668</v>
      </c>
      <c r="H11" s="85">
        <f t="shared" si="7"/>
        <v>4.3420148673598295E-5</v>
      </c>
      <c r="I11" s="86">
        <f t="shared" si="8"/>
        <v>-17659.459999999963</v>
      </c>
      <c r="J11" s="87">
        <f t="shared" si="9"/>
        <v>-6.1797895734803342E-2</v>
      </c>
      <c r="K11" s="82">
        <f>VLOOKUP($C11,'2023'!$C$295:$U$572,VLOOKUP($L$4,Master!$D$9:$G$20,4,FALSE),FALSE)</f>
        <v>95006.27</v>
      </c>
      <c r="L11" s="83">
        <f>VLOOKUP($C11,'2023'!$C$8:$U$285,VLOOKUP($L$4,Master!$D$9:$G$20,4,FALSE),FALSE)</f>
        <v>101068.20000000001</v>
      </c>
      <c r="M11" s="156">
        <f t="shared" si="10"/>
        <v>1.063805578305516</v>
      </c>
      <c r="N11" s="156">
        <f t="shared" si="11"/>
        <v>1.6368380137984648E-5</v>
      </c>
      <c r="O11" s="83">
        <f t="shared" si="12"/>
        <v>6061.9300000000076</v>
      </c>
      <c r="P11" s="87">
        <f t="shared" si="13"/>
        <v>6.3805578305516128E-2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160819.94000000006</v>
      </c>
      <c r="F12" s="83">
        <f>VLOOKUP($C12,'2023'!$C$8:$U$285,19,FALSE)</f>
        <v>95548.06</v>
      </c>
      <c r="G12" s="84">
        <f t="shared" si="6"/>
        <v>0.59413067807387543</v>
      </c>
      <c r="H12" s="85">
        <f t="shared" si="7"/>
        <v>1.5474372428983254E-5</v>
      </c>
      <c r="I12" s="86">
        <f t="shared" si="8"/>
        <v>-65271.880000000063</v>
      </c>
      <c r="J12" s="87">
        <f t="shared" si="9"/>
        <v>-0.40586932192612457</v>
      </c>
      <c r="K12" s="82">
        <f>VLOOKUP($C12,'2023'!$C$295:$U$572,VLOOKUP($L$4,Master!$D$9:$G$20,4,FALSE),FALSE)</f>
        <v>46371.080000000016</v>
      </c>
      <c r="L12" s="83">
        <f>VLOOKUP($C12,'2023'!$C$8:$U$285,VLOOKUP($L$4,Master!$D$9:$G$20,4,FALSE),FALSE)</f>
        <v>34512.559999999998</v>
      </c>
      <c r="M12" s="156">
        <f t="shared" si="10"/>
        <v>0.74426905735212523</v>
      </c>
      <c r="N12" s="156">
        <f t="shared" si="11"/>
        <v>5.5894406115375892E-6</v>
      </c>
      <c r="O12" s="83">
        <f t="shared" si="12"/>
        <v>-11858.520000000019</v>
      </c>
      <c r="P12" s="87">
        <f t="shared" si="13"/>
        <v>-0.25573094264787483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406032.49999999988</v>
      </c>
      <c r="F13" s="83">
        <f>VLOOKUP($C13,'2023'!$C$8:$U$285,19,FALSE)</f>
        <v>281490.77999999997</v>
      </c>
      <c r="G13" s="84">
        <f t="shared" si="6"/>
        <v>0.69327154845979089</v>
      </c>
      <c r="H13" s="85">
        <f t="shared" si="7"/>
        <v>4.5588504518511317E-5</v>
      </c>
      <c r="I13" s="86">
        <f t="shared" si="8"/>
        <v>-124541.71999999991</v>
      </c>
      <c r="J13" s="87">
        <f t="shared" si="9"/>
        <v>-0.30672845154020911</v>
      </c>
      <c r="K13" s="82">
        <f>VLOOKUP($C13,'2023'!$C$295:$U$572,VLOOKUP($L$4,Master!$D$9:$G$20,4,FALSE),FALSE)</f>
        <v>135344.17999999996</v>
      </c>
      <c r="L13" s="83">
        <f>VLOOKUP($C13,'2023'!$C$8:$U$285,VLOOKUP($L$4,Master!$D$9:$G$20,4,FALSE),FALSE)</f>
        <v>116313.61</v>
      </c>
      <c r="M13" s="156">
        <f t="shared" si="10"/>
        <v>0.85939129410662529</v>
      </c>
      <c r="N13" s="156">
        <f t="shared" si="11"/>
        <v>1.8837432384284003E-5</v>
      </c>
      <c r="O13" s="83">
        <f t="shared" si="12"/>
        <v>-19030.569999999963</v>
      </c>
      <c r="P13" s="87">
        <f t="shared" si="13"/>
        <v>-0.14060870589337471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1576190.3900000001</v>
      </c>
      <c r="F14" s="83">
        <f>VLOOKUP($C14,'2023'!$C$8:$U$285,19,FALSE)</f>
        <v>1275872.74</v>
      </c>
      <c r="G14" s="84">
        <f t="shared" si="6"/>
        <v>0.80946613308561022</v>
      </c>
      <c r="H14" s="85">
        <f t="shared" si="7"/>
        <v>2.0663245230460273E-4</v>
      </c>
      <c r="I14" s="86">
        <f t="shared" si="8"/>
        <v>-300317.65000000014</v>
      </c>
      <c r="J14" s="87">
        <f t="shared" si="9"/>
        <v>-0.19053386691438978</v>
      </c>
      <c r="K14" s="82">
        <f>VLOOKUP($C14,'2023'!$C$295:$U$572,VLOOKUP($L$4,Master!$D$9:$G$20,4,FALSE),FALSE)</f>
        <v>533190.87</v>
      </c>
      <c r="L14" s="83">
        <f>VLOOKUP($C14,'2023'!$C$8:$U$285,VLOOKUP($L$4,Master!$D$9:$G$20,4,FALSE),FALSE)</f>
        <v>491069.1999999999</v>
      </c>
      <c r="M14" s="156">
        <f t="shared" si="10"/>
        <v>0.92100076657351593</v>
      </c>
      <c r="N14" s="156">
        <f t="shared" si="11"/>
        <v>7.9530528293330718E-5</v>
      </c>
      <c r="O14" s="83">
        <f t="shared" si="12"/>
        <v>-42121.6700000001</v>
      </c>
      <c r="P14" s="87">
        <f t="shared" si="13"/>
        <v>-7.8999233426484031E-2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242539.41</v>
      </c>
      <c r="F15" s="83">
        <f>VLOOKUP($C15,'2023'!$C$8:$U$285,19,FALSE)</f>
        <v>195435.17</v>
      </c>
      <c r="G15" s="84">
        <f t="shared" si="6"/>
        <v>0.80578727391148519</v>
      </c>
      <c r="H15" s="85">
        <f t="shared" si="7"/>
        <v>3.1651470540601822E-5</v>
      </c>
      <c r="I15" s="86">
        <f t="shared" si="8"/>
        <v>-47104.239999999991</v>
      </c>
      <c r="J15" s="87">
        <f t="shared" si="9"/>
        <v>-0.19421272608851481</v>
      </c>
      <c r="K15" s="82">
        <f>VLOOKUP($C15,'2023'!$C$295:$U$572,VLOOKUP($L$4,Master!$D$9:$G$20,4,FALSE),FALSE)</f>
        <v>70624.25</v>
      </c>
      <c r="L15" s="83">
        <f>VLOOKUP($C15,'2023'!$C$8:$U$285,VLOOKUP($L$4,Master!$D$9:$G$20,4,FALSE),FALSE)</f>
        <v>97019.890000000014</v>
      </c>
      <c r="M15" s="156">
        <f t="shared" si="10"/>
        <v>1.3737475442217086</v>
      </c>
      <c r="N15" s="156">
        <f t="shared" si="11"/>
        <v>1.5712740906293526E-5</v>
      </c>
      <c r="O15" s="83">
        <f t="shared" si="12"/>
        <v>26395.640000000014</v>
      </c>
      <c r="P15" s="87">
        <f t="shared" si="13"/>
        <v>0.37374754422170875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235192.44</v>
      </c>
      <c r="F16" s="83">
        <f>VLOOKUP($C16,'2023'!$C$8:$U$285,19,FALSE)</f>
        <v>195109.28</v>
      </c>
      <c r="G16" s="84">
        <f t="shared" si="6"/>
        <v>0.8295729233473661</v>
      </c>
      <c r="H16" s="85">
        <f t="shared" si="7"/>
        <v>3.1598691413208952E-5</v>
      </c>
      <c r="I16" s="86">
        <f t="shared" si="8"/>
        <v>-40083.160000000003</v>
      </c>
      <c r="J16" s="87">
        <f t="shared" si="9"/>
        <v>-0.1704270766526339</v>
      </c>
      <c r="K16" s="82">
        <f>VLOOKUP($C16,'2023'!$C$295:$U$572,VLOOKUP($L$4,Master!$D$9:$G$20,4,FALSE),FALSE)</f>
        <v>75202.98</v>
      </c>
      <c r="L16" s="83">
        <f>VLOOKUP($C16,'2023'!$C$8:$U$285,VLOOKUP($L$4,Master!$D$9:$G$20,4,FALSE),FALSE)</f>
        <v>71210.009999999995</v>
      </c>
      <c r="M16" s="156">
        <f t="shared" si="10"/>
        <v>0.94690409874715065</v>
      </c>
      <c r="N16" s="156">
        <f t="shared" si="11"/>
        <v>1.1532732484695364E-5</v>
      </c>
      <c r="O16" s="83">
        <f t="shared" si="12"/>
        <v>-3992.9700000000012</v>
      </c>
      <c r="P16" s="87">
        <f t="shared" si="13"/>
        <v>-5.3095901252849305E-2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38499.99</v>
      </c>
      <c r="F17" s="83">
        <f>VLOOKUP($C17,'2023'!$C$8:$U$285,19,FALSE)</f>
        <v>66436.289999999994</v>
      </c>
      <c r="G17" s="84">
        <f t="shared" si="6"/>
        <v>1.7256183702904857</v>
      </c>
      <c r="H17" s="85">
        <f t="shared" si="7"/>
        <v>1.0759610339131279E-5</v>
      </c>
      <c r="I17" s="86">
        <f t="shared" si="8"/>
        <v>27936.299999999996</v>
      </c>
      <c r="J17" s="87">
        <f t="shared" si="9"/>
        <v>0.7256183702904857</v>
      </c>
      <c r="K17" s="82">
        <f>VLOOKUP($C17,'2023'!$C$295:$U$572,VLOOKUP($L$4,Master!$D$9:$G$20,4,FALSE),FALSE)</f>
        <v>12833.33</v>
      </c>
      <c r="L17" s="83">
        <f>VLOOKUP($C17,'2023'!$C$8:$U$285,VLOOKUP($L$4,Master!$D$9:$G$20,4,FALSE),FALSE)</f>
        <v>12833.33</v>
      </c>
      <c r="M17" s="156">
        <f t="shared" si="10"/>
        <v>1</v>
      </c>
      <c r="N17" s="156">
        <f t="shared" si="11"/>
        <v>2.0784066984096135E-6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266460.3</v>
      </c>
      <c r="F18" s="83">
        <f>VLOOKUP($C18,'2023'!$C$8:$U$285,19,FALSE)</f>
        <v>204985.21000000002</v>
      </c>
      <c r="G18" s="84">
        <f t="shared" si="6"/>
        <v>0.7692898716994615</v>
      </c>
      <c r="H18" s="85">
        <f t="shared" si="7"/>
        <v>3.3198135911638006E-5</v>
      </c>
      <c r="I18" s="86">
        <f t="shared" si="8"/>
        <v>-61475.089999999967</v>
      </c>
      <c r="J18" s="87">
        <f t="shared" si="9"/>
        <v>-0.23071012830053847</v>
      </c>
      <c r="K18" s="82">
        <f>VLOOKUP($C18,'2023'!$C$295:$U$572,VLOOKUP($L$4,Master!$D$9:$G$20,4,FALSE),FALSE)</f>
        <v>88045.36</v>
      </c>
      <c r="L18" s="83">
        <f>VLOOKUP($C18,'2023'!$C$8:$U$285,VLOOKUP($L$4,Master!$D$9:$G$20,4,FALSE),FALSE)</f>
        <v>61935.38</v>
      </c>
      <c r="M18" s="156">
        <f t="shared" si="10"/>
        <v>0.70344854061588247</v>
      </c>
      <c r="N18" s="156">
        <f t="shared" si="11"/>
        <v>1.0030670812684221E-5</v>
      </c>
      <c r="O18" s="83">
        <f t="shared" si="12"/>
        <v>-26109.980000000003</v>
      </c>
      <c r="P18" s="87">
        <f t="shared" si="13"/>
        <v>-0.29655145938411748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1182060.48</v>
      </c>
      <c r="F19" s="83">
        <f>VLOOKUP($C19,'2023'!$C$8:$U$285,19,FALSE)</f>
        <v>967878.5</v>
      </c>
      <c r="G19" s="84">
        <f t="shared" si="6"/>
        <v>0.81880624246908251</v>
      </c>
      <c r="H19" s="85">
        <f t="shared" si="7"/>
        <v>1.5675161144041718E-4</v>
      </c>
      <c r="I19" s="86">
        <f t="shared" si="8"/>
        <v>-214181.97999999998</v>
      </c>
      <c r="J19" s="87">
        <f t="shared" si="9"/>
        <v>-0.18119375753091752</v>
      </c>
      <c r="K19" s="82">
        <f>VLOOKUP($C19,'2023'!$C$295:$U$572,VLOOKUP($L$4,Master!$D$9:$G$20,4,FALSE),FALSE)</f>
        <v>441370.33999999997</v>
      </c>
      <c r="L19" s="83">
        <f>VLOOKUP($C19,'2023'!$C$8:$U$285,VLOOKUP($L$4,Master!$D$9:$G$20,4,FALSE),FALSE)</f>
        <v>401614.43</v>
      </c>
      <c r="M19" s="156">
        <f t="shared" si="10"/>
        <v>0.90992618579671669</v>
      </c>
      <c r="N19" s="156">
        <f t="shared" si="11"/>
        <v>6.504298739999352E-5</v>
      </c>
      <c r="O19" s="83">
        <f t="shared" si="12"/>
        <v>-39755.909999999974</v>
      </c>
      <c r="P19" s="87">
        <f t="shared" si="13"/>
        <v>-9.0073814203283295E-2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1397567.54</v>
      </c>
      <c r="F20" s="83">
        <f>VLOOKUP($C20,'2023'!$C$8:$U$285,19,FALSE)</f>
        <v>1062496.3899999999</v>
      </c>
      <c r="G20" s="84">
        <f t="shared" si="6"/>
        <v>0.76024690012476959</v>
      </c>
      <c r="H20" s="85">
        <f t="shared" si="7"/>
        <v>1.7207533929323356E-4</v>
      </c>
      <c r="I20" s="86">
        <f t="shared" si="8"/>
        <v>-335071.15000000014</v>
      </c>
      <c r="J20" s="87">
        <f t="shared" si="9"/>
        <v>-0.23975309987523044</v>
      </c>
      <c r="K20" s="82">
        <f>VLOOKUP($C20,'2023'!$C$295:$U$572,VLOOKUP($L$4,Master!$D$9:$G$20,4,FALSE),FALSE)</f>
        <v>499545.77</v>
      </c>
      <c r="L20" s="83">
        <f>VLOOKUP($C20,'2023'!$C$8:$U$285,VLOOKUP($L$4,Master!$D$9:$G$20,4,FALSE),FALSE)</f>
        <v>331750.77999999997</v>
      </c>
      <c r="M20" s="156">
        <f t="shared" si="10"/>
        <v>0.6641048727126645</v>
      </c>
      <c r="N20" s="156">
        <f t="shared" si="11"/>
        <v>5.3728303047970715E-5</v>
      </c>
      <c r="O20" s="83">
        <f t="shared" si="12"/>
        <v>-167794.99000000005</v>
      </c>
      <c r="P20" s="87">
        <f t="shared" si="13"/>
        <v>-0.33589512728733556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1002106.5800000004</v>
      </c>
      <c r="F21" s="83">
        <f>VLOOKUP($C21,'2023'!$C$8:$U$285,19,FALSE)</f>
        <v>1078026.6200000001</v>
      </c>
      <c r="G21" s="84">
        <f t="shared" si="6"/>
        <v>1.0757604445626927</v>
      </c>
      <c r="H21" s="85">
        <f t="shared" si="7"/>
        <v>1.7459051922391735E-4</v>
      </c>
      <c r="I21" s="86">
        <f t="shared" si="8"/>
        <v>75920.039999999688</v>
      </c>
      <c r="J21" s="87">
        <f t="shared" si="9"/>
        <v>7.5760444562692777E-2</v>
      </c>
      <c r="K21" s="82">
        <f>VLOOKUP($C21,'2023'!$C$295:$U$572,VLOOKUP($L$4,Master!$D$9:$G$20,4,FALSE),FALSE)</f>
        <v>313636.55000000016</v>
      </c>
      <c r="L21" s="83">
        <f>VLOOKUP($C21,'2023'!$C$8:$U$285,VLOOKUP($L$4,Master!$D$9:$G$20,4,FALSE),FALSE)</f>
        <v>406539.04000000004</v>
      </c>
      <c r="M21" s="156">
        <f t="shared" si="10"/>
        <v>1.2962106616719251</v>
      </c>
      <c r="N21" s="156">
        <f t="shared" si="11"/>
        <v>6.584054675606518E-5</v>
      </c>
      <c r="O21" s="83">
        <f t="shared" si="12"/>
        <v>92902.489999999874</v>
      </c>
      <c r="P21" s="87">
        <f t="shared" si="13"/>
        <v>0.29621066167192511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6166.02</v>
      </c>
      <c r="F22" s="83">
        <f>VLOOKUP($C22,'2023'!$C$8:$U$285,19,FALSE)</f>
        <v>4773.8099999999995</v>
      </c>
      <c r="G22" s="84">
        <f t="shared" si="6"/>
        <v>0.77421253904463483</v>
      </c>
      <c r="H22" s="85">
        <f t="shared" si="7"/>
        <v>7.7313672140705467E-7</v>
      </c>
      <c r="I22" s="86">
        <f t="shared" si="8"/>
        <v>-1392.2100000000009</v>
      </c>
      <c r="J22" s="87">
        <f t="shared" si="9"/>
        <v>-0.2257874609553652</v>
      </c>
      <c r="K22" s="82">
        <f>VLOOKUP($C22,'2023'!$C$295:$U$572,VLOOKUP($L$4,Master!$D$9:$G$20,4,FALSE),FALSE)</f>
        <v>2055.34</v>
      </c>
      <c r="L22" s="83">
        <f>VLOOKUP($C22,'2023'!$C$8:$U$285,VLOOKUP($L$4,Master!$D$9:$G$20,4,FALSE),FALSE)</f>
        <v>1939.49</v>
      </c>
      <c r="M22" s="156">
        <f t="shared" si="10"/>
        <v>0.94363462979361068</v>
      </c>
      <c r="N22" s="156">
        <f t="shared" si="11"/>
        <v>3.1410779645645065E-7</v>
      </c>
      <c r="O22" s="83">
        <f t="shared" si="12"/>
        <v>-115.85000000000014</v>
      </c>
      <c r="P22" s="87">
        <f t="shared" si="13"/>
        <v>-5.6365370206389272E-2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17240.22</v>
      </c>
      <c r="F23" s="83">
        <f>VLOOKUP($C23,'2023'!$C$8:$U$285,19,FALSE)</f>
        <v>1111.04</v>
      </c>
      <c r="G23" s="84">
        <f t="shared" si="6"/>
        <v>6.4444653258485099E-2</v>
      </c>
      <c r="H23" s="85">
        <f t="shared" si="7"/>
        <v>1.7993716192142E-7</v>
      </c>
      <c r="I23" s="86">
        <f t="shared" si="8"/>
        <v>-16129.18</v>
      </c>
      <c r="J23" s="87">
        <f t="shared" si="9"/>
        <v>-0.93555534674151486</v>
      </c>
      <c r="K23" s="82">
        <f>VLOOKUP($C23,'2023'!$C$295:$U$572,VLOOKUP($L$4,Master!$D$9:$G$20,4,FALSE),FALSE)</f>
        <v>5746.74</v>
      </c>
      <c r="L23" s="83">
        <f>VLOOKUP($C23,'2023'!$C$8:$U$285,VLOOKUP($L$4,Master!$D$9:$G$20,4,FALSE),FALSE)</f>
        <v>1111.04</v>
      </c>
      <c r="M23" s="156">
        <f t="shared" si="10"/>
        <v>0.19333395977545531</v>
      </c>
      <c r="N23" s="156">
        <f t="shared" si="11"/>
        <v>1.7993716192142E-7</v>
      </c>
      <c r="O23" s="83">
        <f t="shared" si="12"/>
        <v>-4635.7</v>
      </c>
      <c r="P23" s="87">
        <f t="shared" si="13"/>
        <v>-0.80666604022454469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319728.03000000003</v>
      </c>
      <c r="F24" s="83">
        <f>VLOOKUP($C24,'2023'!$C$8:$U$285,19,FALSE)</f>
        <v>298416.02</v>
      </c>
      <c r="G24" s="84">
        <f t="shared" si="6"/>
        <v>0.93334331681835958</v>
      </c>
      <c r="H24" s="85">
        <f t="shared" si="7"/>
        <v>4.832961163476177E-5</v>
      </c>
      <c r="I24" s="86">
        <f t="shared" si="8"/>
        <v>-21312.010000000009</v>
      </c>
      <c r="J24" s="87">
        <f t="shared" si="9"/>
        <v>-6.6656683181640364E-2</v>
      </c>
      <c r="K24" s="82">
        <f>VLOOKUP($C24,'2023'!$C$295:$U$572,VLOOKUP($L$4,Master!$D$9:$G$20,4,FALSE),FALSE)</f>
        <v>104813.71</v>
      </c>
      <c r="L24" s="83">
        <f>VLOOKUP($C24,'2023'!$C$8:$U$285,VLOOKUP($L$4,Master!$D$9:$G$20,4,FALSE),FALSE)</f>
        <v>126018.44000000003</v>
      </c>
      <c r="M24" s="156">
        <f t="shared" si="10"/>
        <v>1.2023087437702571</v>
      </c>
      <c r="N24" s="156">
        <f t="shared" si="11"/>
        <v>2.0409166585689766E-5</v>
      </c>
      <c r="O24" s="83">
        <f t="shared" si="12"/>
        <v>21204.730000000025</v>
      </c>
      <c r="P24" s="87">
        <f t="shared" si="13"/>
        <v>0.20230874377025701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100050</v>
      </c>
      <c r="F25" s="83">
        <f>VLOOKUP($C25,'2023'!$C$8:$U$285,19,FALSE)</f>
        <v>66065.03</v>
      </c>
      <c r="G25" s="84">
        <f t="shared" si="6"/>
        <v>0.66032013993003502</v>
      </c>
      <c r="H25" s="85">
        <f t="shared" si="7"/>
        <v>1.0699483367343634E-5</v>
      </c>
      <c r="I25" s="86">
        <f t="shared" si="8"/>
        <v>-33984.97</v>
      </c>
      <c r="J25" s="87">
        <f t="shared" si="9"/>
        <v>-0.33967986006996503</v>
      </c>
      <c r="K25" s="82">
        <f>VLOOKUP($C25,'2023'!$C$295:$U$572,VLOOKUP($L$4,Master!$D$9:$G$20,4,FALSE),FALSE)</f>
        <v>33350</v>
      </c>
      <c r="L25" s="83">
        <f>VLOOKUP($C25,'2023'!$C$8:$U$285,VLOOKUP($L$4,Master!$D$9:$G$20,4,FALSE),FALSE)</f>
        <v>14755.03</v>
      </c>
      <c r="M25" s="156">
        <f t="shared" si="10"/>
        <v>0.44242968515742132</v>
      </c>
      <c r="N25" s="156">
        <f t="shared" si="11"/>
        <v>2.3896333365724098E-6</v>
      </c>
      <c r="O25" s="83">
        <f t="shared" si="12"/>
        <v>-18594.97</v>
      </c>
      <c r="P25" s="87">
        <f t="shared" si="13"/>
        <v>-0.5575703148425788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93150.470000000016</v>
      </c>
      <c r="F26" s="83">
        <f>VLOOKUP($C26,'2023'!$C$8:$U$285,19,FALSE)</f>
        <v>87463</v>
      </c>
      <c r="G26" s="84">
        <f t="shared" si="6"/>
        <v>0.93894319588510922</v>
      </c>
      <c r="H26" s="85">
        <f t="shared" si="7"/>
        <v>1.4164966151653549E-5</v>
      </c>
      <c r="I26" s="86">
        <f t="shared" si="8"/>
        <v>-5687.4700000000157</v>
      </c>
      <c r="J26" s="87">
        <f t="shared" si="9"/>
        <v>-6.1056804114890832E-2</v>
      </c>
      <c r="K26" s="82">
        <f>VLOOKUP($C26,'2023'!$C$295:$U$572,VLOOKUP($L$4,Master!$D$9:$G$20,4,FALSE),FALSE)</f>
        <v>32483.490000000005</v>
      </c>
      <c r="L26" s="83">
        <f>VLOOKUP($C26,'2023'!$C$8:$U$285,VLOOKUP($L$4,Master!$D$9:$G$20,4,FALSE),FALSE)</f>
        <v>37961.879999999997</v>
      </c>
      <c r="M26" s="156">
        <f t="shared" si="10"/>
        <v>1.1686515211265782</v>
      </c>
      <c r="N26" s="156">
        <f t="shared" si="11"/>
        <v>6.148071130113691E-6</v>
      </c>
      <c r="O26" s="83">
        <f t="shared" si="12"/>
        <v>5478.3899999999921</v>
      </c>
      <c r="P26" s="87">
        <f t="shared" si="13"/>
        <v>0.16865152112657819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7568.7599999999984</v>
      </c>
      <c r="F27" s="83">
        <f>VLOOKUP($C27,'2023'!$C$8:$U$285,19,FALSE)</f>
        <v>4700</v>
      </c>
      <c r="G27" s="84">
        <f t="shared" si="6"/>
        <v>0.62097358087718479</v>
      </c>
      <c r="H27" s="85">
        <f t="shared" si="7"/>
        <v>7.6118291063388723E-7</v>
      </c>
      <c r="I27" s="86">
        <f t="shared" si="8"/>
        <v>-2868.7599999999984</v>
      </c>
      <c r="J27" s="87">
        <f t="shared" si="9"/>
        <v>-0.37902641912281521</v>
      </c>
      <c r="K27" s="82">
        <f>VLOOKUP($C27,'2023'!$C$295:$U$572,VLOOKUP($L$4,Master!$D$9:$G$20,4,FALSE),FALSE)</f>
        <v>2522.9199999999996</v>
      </c>
      <c r="L27" s="83">
        <f>VLOOKUP($C27,'2023'!$C$8:$U$285,VLOOKUP($L$4,Master!$D$9:$G$20,4,FALSE),FALSE)</f>
        <v>2350</v>
      </c>
      <c r="M27" s="156">
        <f t="shared" si="10"/>
        <v>0.93146037131577708</v>
      </c>
      <c r="N27" s="156">
        <f t="shared" si="11"/>
        <v>3.8059145531694361E-7</v>
      </c>
      <c r="O27" s="83">
        <f t="shared" si="12"/>
        <v>-172.91999999999962</v>
      </c>
      <c r="P27" s="87">
        <f t="shared" si="13"/>
        <v>-6.8539628684222906E-2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2799.9900000000002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-2799.9900000000002</v>
      </c>
      <c r="J28" s="87">
        <f t="shared" si="9"/>
        <v>-1</v>
      </c>
      <c r="K28" s="82">
        <f>VLOOKUP($C28,'2023'!$C$295:$U$572,VLOOKUP($L$4,Master!$D$9:$G$20,4,FALSE),FALSE)</f>
        <v>933.33</v>
      </c>
      <c r="L28" s="83">
        <f>VLOOKUP($C28,'2023'!$C$8:$U$285,VLOOKUP($L$4,Master!$D$9:$G$20,4,FALSE),FALSE)</f>
        <v>0</v>
      </c>
      <c r="M28" s="156">
        <f t="shared" si="10"/>
        <v>0</v>
      </c>
      <c r="N28" s="156">
        <f t="shared" si="11"/>
        <v>0</v>
      </c>
      <c r="O28" s="83">
        <f t="shared" si="12"/>
        <v>-933.33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1746249.62</v>
      </c>
      <c r="F29" s="83">
        <f>VLOOKUP($C29,'2023'!$C$8:$U$285,19,FALSE)</f>
        <v>1164166.6800000002</v>
      </c>
      <c r="G29" s="84">
        <f t="shared" si="6"/>
        <v>0.66666681937488415</v>
      </c>
      <c r="H29" s="85">
        <f t="shared" si="7"/>
        <v>1.8854123020114666E-4</v>
      </c>
      <c r="I29" s="86">
        <f t="shared" si="8"/>
        <v>-582082.93999999994</v>
      </c>
      <c r="J29" s="87">
        <f t="shared" si="9"/>
        <v>-0.33333318062511585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582083.34000000008</v>
      </c>
      <c r="M29" s="156">
        <f t="shared" si="10"/>
        <v>1</v>
      </c>
      <c r="N29" s="156">
        <f t="shared" si="11"/>
        <v>9.427061510057333E-5</v>
      </c>
      <c r="O29" s="83">
        <f t="shared" si="12"/>
        <v>0</v>
      </c>
      <c r="P29" s="87">
        <f t="shared" si="13"/>
        <v>0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3491915.4299999997</v>
      </c>
      <c r="F30" s="83">
        <f>VLOOKUP($C30,'2023'!$C$8:$U$285,19,FALSE)</f>
        <v>3050760.6100000003</v>
      </c>
      <c r="G30" s="84">
        <f t="shared" si="6"/>
        <v>0.87366394494840349</v>
      </c>
      <c r="H30" s="85">
        <f t="shared" si="7"/>
        <v>4.9408230654617307E-4</v>
      </c>
      <c r="I30" s="86">
        <f t="shared" si="8"/>
        <v>-441154.81999999937</v>
      </c>
      <c r="J30" s="87">
        <f t="shared" si="9"/>
        <v>-0.12633605505159654</v>
      </c>
      <c r="K30" s="82">
        <f>VLOOKUP($C30,'2023'!$C$295:$U$572,VLOOKUP($L$4,Master!$D$9:$G$20,4,FALSE),FALSE)</f>
        <v>1144221.28</v>
      </c>
      <c r="L30" s="83">
        <f>VLOOKUP($C30,'2023'!$C$8:$U$285,VLOOKUP($L$4,Master!$D$9:$G$20,4,FALSE),FALSE)</f>
        <v>1106933.9200000002</v>
      </c>
      <c r="M30" s="156">
        <f t="shared" si="10"/>
        <v>0.96741245714290525</v>
      </c>
      <c r="N30" s="156">
        <f t="shared" si="11"/>
        <v>1.7927216661808054E-4</v>
      </c>
      <c r="O30" s="83">
        <f t="shared" si="12"/>
        <v>-37287.35999999987</v>
      </c>
      <c r="P30" s="87">
        <f t="shared" si="13"/>
        <v>-3.2587542857094802E-2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1268108.3900000001</v>
      </c>
      <c r="F31" s="83">
        <f>VLOOKUP($C31,'2023'!$C$8:$U$285,19,FALSE)</f>
        <v>766163.77</v>
      </c>
      <c r="G31" s="84">
        <f t="shared" si="6"/>
        <v>0.60417845670116566</v>
      </c>
      <c r="H31" s="85">
        <f t="shared" si="7"/>
        <v>1.2408314222783662E-4</v>
      </c>
      <c r="I31" s="86">
        <f t="shared" si="8"/>
        <v>-501944.62000000011</v>
      </c>
      <c r="J31" s="87">
        <f t="shared" si="9"/>
        <v>-0.39582154329883429</v>
      </c>
      <c r="K31" s="82">
        <f>VLOOKUP($C31,'2023'!$C$295:$U$572,VLOOKUP($L$4,Master!$D$9:$G$20,4,FALSE),FALSE)</f>
        <v>633476.03000000014</v>
      </c>
      <c r="L31" s="83">
        <f>VLOOKUP($C31,'2023'!$C$8:$U$285,VLOOKUP($L$4,Master!$D$9:$G$20,4,FALSE),FALSE)</f>
        <v>325690.57</v>
      </c>
      <c r="M31" s="156">
        <f t="shared" si="10"/>
        <v>0.51413242897288458</v>
      </c>
      <c r="N31" s="156">
        <f t="shared" si="11"/>
        <v>5.2746828944385064E-5</v>
      </c>
      <c r="O31" s="83">
        <f t="shared" si="12"/>
        <v>-307785.46000000014</v>
      </c>
      <c r="P31" s="87">
        <f t="shared" si="13"/>
        <v>-0.48586757102711536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6">
        <f t="shared" si="10"/>
        <v>0</v>
      </c>
      <c r="N32" s="156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136025.94999999998</v>
      </c>
      <c r="F33" s="83">
        <f>VLOOKUP($C33,'2023'!$C$8:$U$285,19,FALSE)</f>
        <v>59064.240000000005</v>
      </c>
      <c r="G33" s="84">
        <f t="shared" si="6"/>
        <v>0.43421303067539696</v>
      </c>
      <c r="H33" s="85">
        <f t="shared" si="7"/>
        <v>9.5656787484209518E-6</v>
      </c>
      <c r="I33" s="86">
        <f t="shared" si="8"/>
        <v>-76961.709999999977</v>
      </c>
      <c r="J33" s="87">
        <f t="shared" si="9"/>
        <v>-0.56578696932460304</v>
      </c>
      <c r="K33" s="82">
        <f>VLOOKUP($C33,'2023'!$C$295:$U$572,VLOOKUP($L$4,Master!$D$9:$G$20,4,FALSE),FALSE)</f>
        <v>54003.65</v>
      </c>
      <c r="L33" s="83">
        <f>VLOOKUP($C33,'2023'!$C$8:$U$285,VLOOKUP($L$4,Master!$D$9:$G$20,4,FALSE),FALSE)</f>
        <v>25406.399999999998</v>
      </c>
      <c r="M33" s="156">
        <f t="shared" si="10"/>
        <v>0.47045708947450771</v>
      </c>
      <c r="N33" s="156">
        <f t="shared" si="11"/>
        <v>4.1146632980274026E-6</v>
      </c>
      <c r="O33" s="83">
        <f t="shared" si="12"/>
        <v>-28597.250000000004</v>
      </c>
      <c r="P33" s="87">
        <f t="shared" si="13"/>
        <v>-0.52954291052549229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25337.48</v>
      </c>
      <c r="F34" s="83">
        <f>VLOOKUP($C34,'2023'!$C$8:$U$285,19,FALSE)</f>
        <v>6659.84</v>
      </c>
      <c r="G34" s="84">
        <f t="shared" si="6"/>
        <v>0.26284539741126584</v>
      </c>
      <c r="H34" s="85">
        <f t="shared" si="7"/>
        <v>1.0785864671395718E-6</v>
      </c>
      <c r="I34" s="86">
        <f t="shared" si="8"/>
        <v>-18677.64</v>
      </c>
      <c r="J34" s="87">
        <f t="shared" si="9"/>
        <v>-0.73715460258873411</v>
      </c>
      <c r="K34" s="82">
        <f>VLOOKUP($C34,'2023'!$C$295:$U$572,VLOOKUP($L$4,Master!$D$9:$G$20,4,FALSE),FALSE)</f>
        <v>6279.16</v>
      </c>
      <c r="L34" s="83">
        <f>VLOOKUP($C34,'2023'!$C$8:$U$285,VLOOKUP($L$4,Master!$D$9:$G$20,4,FALSE),FALSE)</f>
        <v>0</v>
      </c>
      <c r="M34" s="156">
        <f t="shared" si="10"/>
        <v>0</v>
      </c>
      <c r="N34" s="156">
        <f t="shared" si="11"/>
        <v>0</v>
      </c>
      <c r="O34" s="83">
        <f t="shared" si="12"/>
        <v>-6279.16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1811173.0100000002</v>
      </c>
      <c r="F35" s="83">
        <f>VLOOKUP($C35,'2023'!$C$8:$U$285,19,FALSE)</f>
        <v>1547420.68</v>
      </c>
      <c r="G35" s="84">
        <f t="shared" si="6"/>
        <v>0.8543748562154202</v>
      </c>
      <c r="H35" s="85">
        <f t="shared" si="7"/>
        <v>2.5061067599520617E-4</v>
      </c>
      <c r="I35" s="86">
        <f t="shared" si="8"/>
        <v>-263752.33000000031</v>
      </c>
      <c r="J35" s="87">
        <f t="shared" si="9"/>
        <v>-0.14562514378457986</v>
      </c>
      <c r="K35" s="82">
        <f>VLOOKUP($C35,'2023'!$C$295:$U$572,VLOOKUP($L$4,Master!$D$9:$G$20,4,FALSE),FALSE)</f>
        <v>1506975.86</v>
      </c>
      <c r="L35" s="83">
        <f>VLOOKUP($C35,'2023'!$C$8:$U$285,VLOOKUP($L$4,Master!$D$9:$G$20,4,FALSE),FALSE)</f>
        <v>1400331.26</v>
      </c>
      <c r="M35" s="156">
        <f t="shared" si="10"/>
        <v>0.92923270847882056</v>
      </c>
      <c r="N35" s="156">
        <f t="shared" si="11"/>
        <v>2.2678898390179122E-4</v>
      </c>
      <c r="O35" s="83">
        <f t="shared" si="12"/>
        <v>-106644.60000000009</v>
      </c>
      <c r="P35" s="87">
        <f t="shared" si="13"/>
        <v>-7.0767291521179429E-2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149266.13</v>
      </c>
      <c r="F36" s="83">
        <f>VLOOKUP($C36,'2023'!$C$8:$U$285,19,FALSE)</f>
        <v>17499.14</v>
      </c>
      <c r="G36" s="84">
        <f t="shared" si="6"/>
        <v>0.11723449921291587</v>
      </c>
      <c r="H36" s="85">
        <f t="shared" si="7"/>
        <v>2.8340524082531661E-6</v>
      </c>
      <c r="I36" s="86">
        <f t="shared" si="8"/>
        <v>-131766.99</v>
      </c>
      <c r="J36" s="87">
        <f t="shared" si="9"/>
        <v>-0.88276550078708405</v>
      </c>
      <c r="K36" s="82">
        <f>VLOOKUP($C36,'2023'!$C$295:$U$572,VLOOKUP($L$4,Master!$D$9:$G$20,4,FALSE),FALSE)</f>
        <v>66864.47</v>
      </c>
      <c r="L36" s="83">
        <f>VLOOKUP($C36,'2023'!$C$8:$U$285,VLOOKUP($L$4,Master!$D$9:$G$20,4,FALSE),FALSE)</f>
        <v>17499.14</v>
      </c>
      <c r="M36" s="156">
        <f t="shared" si="10"/>
        <v>0.26171059158922516</v>
      </c>
      <c r="N36" s="156">
        <f t="shared" si="11"/>
        <v>2.8340524082531661E-6</v>
      </c>
      <c r="O36" s="83">
        <f t="shared" si="12"/>
        <v>-49365.33</v>
      </c>
      <c r="P36" s="87">
        <f t="shared" si="13"/>
        <v>-0.73828940841077484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6">
        <f t="shared" si="10"/>
        <v>0</v>
      </c>
      <c r="N37" s="156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6">
        <f t="shared" si="10"/>
        <v>0</v>
      </c>
      <c r="N38" s="156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4300875</v>
      </c>
      <c r="F39" s="83">
        <f>VLOOKUP($C39,'2023'!$C$8:$U$285,19,FALSE)</f>
        <v>4300875</v>
      </c>
      <c r="G39" s="84">
        <f t="shared" si="6"/>
        <v>1</v>
      </c>
      <c r="H39" s="85">
        <f t="shared" si="7"/>
        <v>6.9654309590904675E-4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6">
        <f t="shared" si="10"/>
        <v>1</v>
      </c>
      <c r="N39" s="156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212496.84</v>
      </c>
      <c r="F40" s="83">
        <f>VLOOKUP($C40,'2023'!$C$8:$U$285,19,FALSE)</f>
        <v>71402.559999999998</v>
      </c>
      <c r="G40" s="84">
        <f t="shared" si="6"/>
        <v>0.33601704382992237</v>
      </c>
      <c r="H40" s="85">
        <f t="shared" si="7"/>
        <v>1.1563916690959737E-5</v>
      </c>
      <c r="I40" s="86">
        <f t="shared" si="8"/>
        <v>-141094.28</v>
      </c>
      <c r="J40" s="87">
        <f t="shared" si="9"/>
        <v>-0.66398295617007763</v>
      </c>
      <c r="K40" s="82">
        <f>VLOOKUP($C40,'2023'!$C$295:$U$572,VLOOKUP($L$4,Master!$D$9:$G$20,4,FALSE),FALSE)</f>
        <v>70832.28</v>
      </c>
      <c r="L40" s="83">
        <f>VLOOKUP($C40,'2023'!$C$8:$U$285,VLOOKUP($L$4,Master!$D$9:$G$20,4,FALSE),FALSE)</f>
        <v>60656.32</v>
      </c>
      <c r="M40" s="156">
        <f t="shared" si="10"/>
        <v>0.85633725188572218</v>
      </c>
      <c r="N40" s="156">
        <f t="shared" si="11"/>
        <v>9.8235221714766942E-6</v>
      </c>
      <c r="O40" s="83">
        <f t="shared" si="12"/>
        <v>-10175.959999999999</v>
      </c>
      <c r="P40" s="87">
        <f t="shared" si="13"/>
        <v>-0.14366274811427784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312994.1100000001</v>
      </c>
      <c r="F41" s="83">
        <f>VLOOKUP($C41,'2023'!$C$8:$U$285,19,FALSE)</f>
        <v>219911.28999999998</v>
      </c>
      <c r="G41" s="84">
        <f t="shared" si="6"/>
        <v>0.70260520237904767</v>
      </c>
      <c r="H41" s="85">
        <f t="shared" si="7"/>
        <v>3.5615471447543158E-5</v>
      </c>
      <c r="I41" s="86">
        <f t="shared" si="8"/>
        <v>-93082.820000000123</v>
      </c>
      <c r="J41" s="87">
        <f t="shared" si="9"/>
        <v>-0.29739479762095233</v>
      </c>
      <c r="K41" s="82">
        <f>VLOOKUP($C41,'2023'!$C$295:$U$572,VLOOKUP($L$4,Master!$D$9:$G$20,4,FALSE),FALSE)</f>
        <v>104931.37000000004</v>
      </c>
      <c r="L41" s="83">
        <f>VLOOKUP($C41,'2023'!$C$8:$U$285,VLOOKUP($L$4,Master!$D$9:$G$20,4,FALSE),FALSE)</f>
        <v>100849.98000000001</v>
      </c>
      <c r="M41" s="156">
        <f t="shared" si="10"/>
        <v>0.961104196009258</v>
      </c>
      <c r="N41" s="156">
        <f t="shared" si="11"/>
        <v>1.6333038577397727E-5</v>
      </c>
      <c r="O41" s="83">
        <f t="shared" si="12"/>
        <v>-4081.3900000000285</v>
      </c>
      <c r="P41" s="87">
        <f t="shared" si="13"/>
        <v>-3.8895803990742016E-2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562777.05000000005</v>
      </c>
      <c r="F42" s="83">
        <f>VLOOKUP($C42,'2023'!$C$8:$U$285,19,FALSE)</f>
        <v>373177.28</v>
      </c>
      <c r="G42" s="84">
        <f t="shared" si="6"/>
        <v>0.66309967686137872</v>
      </c>
      <c r="H42" s="85">
        <f t="shared" si="7"/>
        <v>6.0437482589965349E-5</v>
      </c>
      <c r="I42" s="86">
        <f t="shared" si="8"/>
        <v>-189599.77000000002</v>
      </c>
      <c r="J42" s="87">
        <f t="shared" si="9"/>
        <v>-0.33690032313862123</v>
      </c>
      <c r="K42" s="82">
        <f>VLOOKUP($C42,'2023'!$C$295:$U$572,VLOOKUP($L$4,Master!$D$9:$G$20,4,FALSE),FALSE)</f>
        <v>312779.00000000006</v>
      </c>
      <c r="L42" s="83">
        <f>VLOOKUP($C42,'2023'!$C$8:$U$285,VLOOKUP($L$4,Master!$D$9:$G$20,4,FALSE),FALSE)</f>
        <v>181569.06999999998</v>
      </c>
      <c r="M42" s="156">
        <f t="shared" si="10"/>
        <v>0.58050275114377869</v>
      </c>
      <c r="N42" s="156">
        <f t="shared" si="11"/>
        <v>2.9405802805039999E-5</v>
      </c>
      <c r="O42" s="83">
        <f t="shared" si="12"/>
        <v>-131209.93000000008</v>
      </c>
      <c r="P42" s="87">
        <f t="shared" si="13"/>
        <v>-0.41949724885622136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323996.03000000003</v>
      </c>
      <c r="F43" s="83">
        <f>VLOOKUP($C43,'2023'!$C$8:$U$285,19,FALSE)</f>
        <v>201437.94999999998</v>
      </c>
      <c r="G43" s="84">
        <f t="shared" si="6"/>
        <v>0.62172968600880685</v>
      </c>
      <c r="H43" s="85">
        <f t="shared" si="7"/>
        <v>3.262364363683477E-5</v>
      </c>
      <c r="I43" s="86">
        <f t="shared" si="8"/>
        <v>-122558.08000000005</v>
      </c>
      <c r="J43" s="87">
        <f t="shared" si="9"/>
        <v>-0.37827031399119315</v>
      </c>
      <c r="K43" s="82">
        <f>VLOOKUP($C43,'2023'!$C$295:$U$572,VLOOKUP($L$4,Master!$D$9:$G$20,4,FALSE),FALSE)</f>
        <v>104891.01000000001</v>
      </c>
      <c r="L43" s="83">
        <f>VLOOKUP($C43,'2023'!$C$8:$U$285,VLOOKUP($L$4,Master!$D$9:$G$20,4,FALSE),FALSE)</f>
        <v>72689.01999999999</v>
      </c>
      <c r="M43" s="156">
        <f t="shared" si="10"/>
        <v>0.69299571049987962</v>
      </c>
      <c r="N43" s="156">
        <f t="shared" si="11"/>
        <v>1.1772263790366986E-5</v>
      </c>
      <c r="O43" s="83">
        <f t="shared" si="12"/>
        <v>-32201.99000000002</v>
      </c>
      <c r="P43" s="87">
        <f t="shared" si="13"/>
        <v>-0.30700428950012032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666414.8600000001</v>
      </c>
      <c r="F44" s="83">
        <f>VLOOKUP($C44,'2023'!$C$8:$U$285,19,FALSE)</f>
        <v>698489.28</v>
      </c>
      <c r="G44" s="84">
        <f t="shared" si="6"/>
        <v>1.0481298091101989</v>
      </c>
      <c r="H44" s="85">
        <f t="shared" si="7"/>
        <v>1.1312300068020601E-4</v>
      </c>
      <c r="I44" s="86">
        <f t="shared" si="8"/>
        <v>32074.419999999925</v>
      </c>
      <c r="J44" s="87">
        <f t="shared" si="9"/>
        <v>4.8129809110198894E-2</v>
      </c>
      <c r="K44" s="82">
        <f>VLOOKUP($C44,'2023'!$C$295:$U$572,VLOOKUP($L$4,Master!$D$9:$G$20,4,FALSE),FALSE)</f>
        <v>218815.21000000008</v>
      </c>
      <c r="L44" s="83">
        <f>VLOOKUP($C44,'2023'!$C$8:$U$285,VLOOKUP($L$4,Master!$D$9:$G$20,4,FALSE),FALSE)</f>
        <v>266281.01</v>
      </c>
      <c r="M44" s="156">
        <f t="shared" si="10"/>
        <v>1.2169218492626719</v>
      </c>
      <c r="N44" s="156">
        <f t="shared" si="11"/>
        <v>4.3125224306027919E-5</v>
      </c>
      <c r="O44" s="83">
        <f t="shared" si="12"/>
        <v>47465.79999999993</v>
      </c>
      <c r="P44" s="87">
        <f t="shared" si="13"/>
        <v>0.21692184926267197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672354.49</v>
      </c>
      <c r="F45" s="83">
        <f>VLOOKUP($C45,'2023'!$C$8:$U$285,19,FALSE)</f>
        <v>617171.99000000011</v>
      </c>
      <c r="G45" s="84">
        <f t="shared" si="6"/>
        <v>0.9179264795271912</v>
      </c>
      <c r="H45" s="85">
        <f t="shared" si="7"/>
        <v>9.9953355682959238E-5</v>
      </c>
      <c r="I45" s="86">
        <f t="shared" si="8"/>
        <v>-55182.499999999884</v>
      </c>
      <c r="J45" s="87">
        <f t="shared" si="9"/>
        <v>-8.2073520472808748E-2</v>
      </c>
      <c r="K45" s="82">
        <f>VLOOKUP($C45,'2023'!$C$295:$U$572,VLOOKUP($L$4,Master!$D$9:$G$20,4,FALSE),FALSE)</f>
        <v>224422.26999999996</v>
      </c>
      <c r="L45" s="83">
        <f>VLOOKUP($C45,'2023'!$C$8:$U$285,VLOOKUP($L$4,Master!$D$9:$G$20,4,FALSE),FALSE)</f>
        <v>213139.17000000007</v>
      </c>
      <c r="M45" s="156">
        <f t="shared" si="10"/>
        <v>0.94972379523654271</v>
      </c>
      <c r="N45" s="156">
        <f t="shared" si="11"/>
        <v>3.4518700806529992E-5</v>
      </c>
      <c r="O45" s="83">
        <f t="shared" si="12"/>
        <v>-11283.099999999889</v>
      </c>
      <c r="P45" s="87">
        <f t="shared" si="13"/>
        <v>-5.0276204763457261E-2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1127457.74</v>
      </c>
      <c r="F46" s="83">
        <f>VLOOKUP($C46,'2023'!$C$8:$U$285,19,FALSE)</f>
        <v>1348591.16</v>
      </c>
      <c r="G46" s="84">
        <f t="shared" si="6"/>
        <v>1.1961345531230287</v>
      </c>
      <c r="H46" s="85">
        <f t="shared" si="7"/>
        <v>2.1840947753700644E-4</v>
      </c>
      <c r="I46" s="86">
        <f t="shared" si="8"/>
        <v>221133.41999999993</v>
      </c>
      <c r="J46" s="87">
        <f t="shared" si="9"/>
        <v>0.19613455312302874</v>
      </c>
      <c r="K46" s="82">
        <f>VLOOKUP($C46,'2023'!$C$295:$U$572,VLOOKUP($L$4,Master!$D$9:$G$20,4,FALSE),FALSE)</f>
        <v>380409.23</v>
      </c>
      <c r="L46" s="83">
        <f>VLOOKUP($C46,'2023'!$C$8:$U$285,VLOOKUP($L$4,Master!$D$9:$G$20,4,FALSE),FALSE)</f>
        <v>493111.33999999997</v>
      </c>
      <c r="M46" s="156">
        <f t="shared" si="10"/>
        <v>1.2962654455045688</v>
      </c>
      <c r="N46" s="156">
        <f t="shared" si="11"/>
        <v>7.9861260648463059E-5</v>
      </c>
      <c r="O46" s="83">
        <f t="shared" si="12"/>
        <v>112702.10999999999</v>
      </c>
      <c r="P46" s="87">
        <f t="shared" si="13"/>
        <v>0.29626544550456885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3047787.9799999958</v>
      </c>
      <c r="F47" s="83">
        <f>VLOOKUP($C47,'2023'!$C$8:$U$285,19,FALSE)</f>
        <v>3016683.1299999994</v>
      </c>
      <c r="G47" s="84">
        <f t="shared" si="6"/>
        <v>0.98979428680600134</v>
      </c>
      <c r="H47" s="85">
        <f t="shared" si="7"/>
        <v>4.8856332879862658E-4</v>
      </c>
      <c r="I47" s="86">
        <f t="shared" si="8"/>
        <v>-31104.849999996368</v>
      </c>
      <c r="J47" s="87">
        <f t="shared" si="9"/>
        <v>-1.0205713193998623E-2</v>
      </c>
      <c r="K47" s="82">
        <f>VLOOKUP($C47,'2023'!$C$295:$U$572,VLOOKUP($L$4,Master!$D$9:$G$20,4,FALSE),FALSE)</f>
        <v>998336.34999999858</v>
      </c>
      <c r="L47" s="83">
        <f>VLOOKUP($C47,'2023'!$C$8:$U$285,VLOOKUP($L$4,Master!$D$9:$G$20,4,FALSE),FALSE)</f>
        <v>1144572.9099999997</v>
      </c>
      <c r="M47" s="156">
        <f t="shared" si="10"/>
        <v>1.1464802518710266</v>
      </c>
      <c r="N47" s="156">
        <f t="shared" si="11"/>
        <v>1.8536794448223361E-4</v>
      </c>
      <c r="O47" s="83">
        <f t="shared" si="12"/>
        <v>146236.5600000011</v>
      </c>
      <c r="P47" s="87">
        <f t="shared" si="13"/>
        <v>0.14648025187102653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1233538.19</v>
      </c>
      <c r="F48" s="83">
        <f>VLOOKUP($C48,'2023'!$C$8:$U$285,19,FALSE)</f>
        <v>1264747.6999999997</v>
      </c>
      <c r="G48" s="84">
        <f t="shared" si="6"/>
        <v>1.0253008056442905</v>
      </c>
      <c r="H48" s="85">
        <f t="shared" si="7"/>
        <v>2.0483070968159875E-4</v>
      </c>
      <c r="I48" s="86">
        <f t="shared" si="8"/>
        <v>31209.509999999776</v>
      </c>
      <c r="J48" s="87">
        <f t="shared" si="9"/>
        <v>2.5300805644290412E-2</v>
      </c>
      <c r="K48" s="82">
        <f>VLOOKUP($C48,'2023'!$C$295:$U$572,VLOOKUP($L$4,Master!$D$9:$G$20,4,FALSE),FALSE)</f>
        <v>409992.62999999995</v>
      </c>
      <c r="L48" s="83">
        <f>VLOOKUP($C48,'2023'!$C$8:$U$285,VLOOKUP($L$4,Master!$D$9:$G$20,4,FALSE),FALSE)</f>
        <v>450063.20999999996</v>
      </c>
      <c r="M48" s="156">
        <f t="shared" si="10"/>
        <v>1.0977348787952603</v>
      </c>
      <c r="N48" s="156">
        <f t="shared" si="11"/>
        <v>7.2889451948304342E-5</v>
      </c>
      <c r="O48" s="83">
        <f t="shared" si="12"/>
        <v>40070.580000000016</v>
      </c>
      <c r="P48" s="87">
        <f t="shared" si="13"/>
        <v>9.7734878795260341E-2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1329210.5500000012</v>
      </c>
      <c r="F49" s="83">
        <f>VLOOKUP($C49,'2023'!$C$8:$U$285,19,FALSE)</f>
        <v>1325376.2700000005</v>
      </c>
      <c r="G49" s="84">
        <f t="shared" si="6"/>
        <v>0.99711537047309717</v>
      </c>
      <c r="H49" s="85">
        <f t="shared" si="7"/>
        <v>2.1464973763482662E-4</v>
      </c>
      <c r="I49" s="86">
        <f t="shared" si="8"/>
        <v>-3834.2800000007264</v>
      </c>
      <c r="J49" s="87">
        <f t="shared" si="9"/>
        <v>-2.8846295269028092E-3</v>
      </c>
      <c r="K49" s="82">
        <f>VLOOKUP($C49,'2023'!$C$295:$U$572,VLOOKUP($L$4,Master!$D$9:$G$20,4,FALSE),FALSE)</f>
        <v>437278.42000000057</v>
      </c>
      <c r="L49" s="83">
        <f>VLOOKUP($C49,'2023'!$C$8:$U$285,VLOOKUP($L$4,Master!$D$9:$G$20,4,FALSE),FALSE)</f>
        <v>485465.48000000045</v>
      </c>
      <c r="M49" s="156">
        <f t="shared" si="10"/>
        <v>1.1101976630815666</v>
      </c>
      <c r="N49" s="156">
        <f t="shared" si="11"/>
        <v>7.8622984484824995E-5</v>
      </c>
      <c r="O49" s="83">
        <f t="shared" si="12"/>
        <v>48187.059999999881</v>
      </c>
      <c r="P49" s="87">
        <f t="shared" si="13"/>
        <v>0.1101976630815667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395771.49</v>
      </c>
      <c r="F50" s="83">
        <f>VLOOKUP($C50,'2023'!$C$8:$U$285,19,FALSE)</f>
        <v>399885.65999999992</v>
      </c>
      <c r="G50" s="84">
        <f t="shared" si="6"/>
        <v>1.0103953167520983</v>
      </c>
      <c r="H50" s="85">
        <f t="shared" si="7"/>
        <v>6.4763006510543179E-5</v>
      </c>
      <c r="I50" s="86">
        <f t="shared" si="8"/>
        <v>4114.1699999999255</v>
      </c>
      <c r="J50" s="87">
        <f t="shared" si="9"/>
        <v>1.0395316752098352E-2</v>
      </c>
      <c r="K50" s="82">
        <f>VLOOKUP($C50,'2023'!$C$295:$U$572,VLOOKUP($L$4,Master!$D$9:$G$20,4,FALSE),FALSE)</f>
        <v>130384.95000000003</v>
      </c>
      <c r="L50" s="83">
        <f>VLOOKUP($C50,'2023'!$C$8:$U$285,VLOOKUP($L$4,Master!$D$9:$G$20,4,FALSE),FALSE)</f>
        <v>172774.00999999995</v>
      </c>
      <c r="M50" s="156">
        <f t="shared" si="10"/>
        <v>1.3251070004628596</v>
      </c>
      <c r="N50" s="156">
        <f t="shared" si="11"/>
        <v>2.7981409322061341E-5</v>
      </c>
      <c r="O50" s="83">
        <f t="shared" si="12"/>
        <v>42389.059999999925</v>
      </c>
      <c r="P50" s="87">
        <f t="shared" si="13"/>
        <v>0.32510700046285951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521711.32999999984</v>
      </c>
      <c r="F51" s="83">
        <f>VLOOKUP($C51,'2023'!$C$8:$U$285,19,FALSE)</f>
        <v>421499.25000000006</v>
      </c>
      <c r="G51" s="84">
        <f t="shared" si="6"/>
        <v>0.80791661166338902</v>
      </c>
      <c r="H51" s="85">
        <f t="shared" si="7"/>
        <v>6.8263409775532022E-5</v>
      </c>
      <c r="I51" s="86">
        <f t="shared" si="8"/>
        <v>-100212.07999999978</v>
      </c>
      <c r="J51" s="87">
        <f t="shared" si="9"/>
        <v>-0.19208338833661101</v>
      </c>
      <c r="K51" s="82">
        <f>VLOOKUP($C51,'2023'!$C$295:$U$572,VLOOKUP($L$4,Master!$D$9:$G$20,4,FALSE),FALSE)</f>
        <v>175075.73999999993</v>
      </c>
      <c r="L51" s="83">
        <f>VLOOKUP($C51,'2023'!$C$8:$U$285,VLOOKUP($L$4,Master!$D$9:$G$20,4,FALSE),FALSE)</f>
        <v>147014.22000000003</v>
      </c>
      <c r="M51" s="156">
        <f t="shared" si="10"/>
        <v>0.83971782726721644</v>
      </c>
      <c r="N51" s="156">
        <f t="shared" si="11"/>
        <v>2.3809513166844822E-5</v>
      </c>
      <c r="O51" s="83">
        <f t="shared" si="12"/>
        <v>-28061.519999999902</v>
      </c>
      <c r="P51" s="87">
        <f t="shared" si="13"/>
        <v>-0.16028217273278361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279761.56</v>
      </c>
      <c r="F52" s="83">
        <f>VLOOKUP($C52,'2023'!$C$8:$U$285,19,FALSE)</f>
        <v>229746.27000000002</v>
      </c>
      <c r="G52" s="84">
        <f t="shared" si="6"/>
        <v>0.82122172181196018</v>
      </c>
      <c r="H52" s="85">
        <f t="shared" si="7"/>
        <v>3.7208283937421054E-5</v>
      </c>
      <c r="I52" s="86">
        <f t="shared" si="8"/>
        <v>-50015.289999999979</v>
      </c>
      <c r="J52" s="87">
        <f t="shared" si="9"/>
        <v>-0.17877827818803976</v>
      </c>
      <c r="K52" s="82">
        <f>VLOOKUP($C52,'2023'!$C$295:$U$572,VLOOKUP($L$4,Master!$D$9:$G$20,4,FALSE),FALSE)</f>
        <v>93169.87000000001</v>
      </c>
      <c r="L52" s="83">
        <f>VLOOKUP($C52,'2023'!$C$8:$U$285,VLOOKUP($L$4,Master!$D$9:$G$20,4,FALSE),FALSE)</f>
        <v>89769.020000000033</v>
      </c>
      <c r="M52" s="156">
        <f t="shared" si="10"/>
        <v>0.96349839277440252</v>
      </c>
      <c r="N52" s="156">
        <f t="shared" si="11"/>
        <v>1.4538434878372693E-5</v>
      </c>
      <c r="O52" s="83">
        <f t="shared" si="12"/>
        <v>-3400.8499999999767</v>
      </c>
      <c r="P52" s="87">
        <f t="shared" si="13"/>
        <v>-3.6501607225597463E-2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3097103.7600000007</v>
      </c>
      <c r="F53" s="83">
        <f>VLOOKUP($C53,'2023'!$C$8:$U$285,19,FALSE)</f>
        <v>2703673.7399999993</v>
      </c>
      <c r="G53" s="84">
        <f t="shared" si="6"/>
        <v>0.87296840839455725</v>
      </c>
      <c r="H53" s="85">
        <f t="shared" si="7"/>
        <v>4.3787026528034194E-4</v>
      </c>
      <c r="I53" s="86">
        <f t="shared" si="8"/>
        <v>-393430.02000000142</v>
      </c>
      <c r="J53" s="87">
        <f t="shared" si="9"/>
        <v>-0.12703159160544281</v>
      </c>
      <c r="K53" s="82">
        <f>VLOOKUP($C53,'2023'!$C$295:$U$572,VLOOKUP($L$4,Master!$D$9:$G$20,4,FALSE),FALSE)</f>
        <v>1032367.9200000003</v>
      </c>
      <c r="L53" s="83">
        <f>VLOOKUP($C53,'2023'!$C$8:$U$285,VLOOKUP($L$4,Master!$D$9:$G$20,4,FALSE),FALSE)</f>
        <v>1090077.47</v>
      </c>
      <c r="M53" s="156">
        <f t="shared" si="10"/>
        <v>1.055900177525857</v>
      </c>
      <c r="N53" s="156">
        <f t="shared" si="11"/>
        <v>1.7654220030447317E-4</v>
      </c>
      <c r="O53" s="83">
        <f t="shared" si="12"/>
        <v>57709.549999999697</v>
      </c>
      <c r="P53" s="87">
        <f t="shared" si="13"/>
        <v>5.5900177525856944E-2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128532.74000000005</v>
      </c>
      <c r="F54" s="83">
        <f>VLOOKUP($C54,'2023'!$C$8:$U$285,19,FALSE)</f>
        <v>146046.97</v>
      </c>
      <c r="G54" s="84">
        <f t="shared" si="6"/>
        <v>1.1362627918769952</v>
      </c>
      <c r="H54" s="85">
        <f t="shared" si="7"/>
        <v>2.3652863343374469E-5</v>
      </c>
      <c r="I54" s="86">
        <f t="shared" si="8"/>
        <v>17514.229999999952</v>
      </c>
      <c r="J54" s="87">
        <f t="shared" si="9"/>
        <v>0.13626279187699528</v>
      </c>
      <c r="K54" s="82">
        <f>VLOOKUP($C54,'2023'!$C$295:$U$572,VLOOKUP($L$4,Master!$D$9:$G$20,4,FALSE),FALSE)</f>
        <v>36895.090000000011</v>
      </c>
      <c r="L54" s="83">
        <f>VLOOKUP($C54,'2023'!$C$8:$U$285,VLOOKUP($L$4,Master!$D$9:$G$20,4,FALSE),FALSE)</f>
        <v>97390.409999999989</v>
      </c>
      <c r="M54" s="156">
        <f t="shared" si="10"/>
        <v>2.639657743076381</v>
      </c>
      <c r="N54" s="156">
        <f t="shared" si="11"/>
        <v>1.5772748032261198E-5</v>
      </c>
      <c r="O54" s="83">
        <f t="shared" si="12"/>
        <v>60495.319999999978</v>
      </c>
      <c r="P54" s="87">
        <f t="shared" si="13"/>
        <v>1.6396577430763812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205780.65000000005</v>
      </c>
      <c r="F55" s="83">
        <f>VLOOKUP($C55,'2023'!$C$8:$U$285,19,FALSE)</f>
        <v>155356.64000000001</v>
      </c>
      <c r="G55" s="84">
        <f t="shared" si="6"/>
        <v>0.75496233489397557</v>
      </c>
      <c r="H55" s="85">
        <f t="shared" si="7"/>
        <v>2.5160599876915106E-5</v>
      </c>
      <c r="I55" s="86">
        <f t="shared" si="8"/>
        <v>-50424.010000000038</v>
      </c>
      <c r="J55" s="87">
        <f t="shared" si="9"/>
        <v>-0.24503766510602443</v>
      </c>
      <c r="K55" s="82">
        <f>VLOOKUP($C55,'2023'!$C$295:$U$572,VLOOKUP($L$4,Master!$D$9:$G$20,4,FALSE),FALSE)</f>
        <v>68593.370000000024</v>
      </c>
      <c r="L55" s="83">
        <f>VLOOKUP($C55,'2023'!$C$8:$U$285,VLOOKUP($L$4,Master!$D$9:$G$20,4,FALSE),FALSE)</f>
        <v>54627.22</v>
      </c>
      <c r="M55" s="156">
        <f t="shared" si="10"/>
        <v>0.79639212944341387</v>
      </c>
      <c r="N55" s="156">
        <f t="shared" si="11"/>
        <v>8.8470864509441903E-6</v>
      </c>
      <c r="O55" s="83">
        <f t="shared" si="12"/>
        <v>-13966.150000000023</v>
      </c>
      <c r="P55" s="87">
        <f t="shared" si="13"/>
        <v>-0.20360787055658613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197924.48999999996</v>
      </c>
      <c r="F56" s="83">
        <f>VLOOKUP($C56,'2023'!$C$8:$U$285,19,FALSE)</f>
        <v>165215.12000000002</v>
      </c>
      <c r="G56" s="84">
        <f t="shared" si="6"/>
        <v>0.83473813675104103</v>
      </c>
      <c r="H56" s="85">
        <f t="shared" si="7"/>
        <v>2.6757218281346165E-5</v>
      </c>
      <c r="I56" s="86">
        <f t="shared" si="8"/>
        <v>-32709.369999999937</v>
      </c>
      <c r="J56" s="87">
        <f t="shared" si="9"/>
        <v>-0.16526186324895895</v>
      </c>
      <c r="K56" s="82">
        <f>VLOOKUP($C56,'2023'!$C$295:$U$572,VLOOKUP($L$4,Master!$D$9:$G$20,4,FALSE),FALSE)</f>
        <v>65974.829999999987</v>
      </c>
      <c r="L56" s="83">
        <f>VLOOKUP($C56,'2023'!$C$8:$U$285,VLOOKUP($L$4,Master!$D$9:$G$20,4,FALSE),FALSE)</f>
        <v>53600.87000000001</v>
      </c>
      <c r="M56" s="156">
        <f t="shared" si="10"/>
        <v>0.81244423062552829</v>
      </c>
      <c r="N56" s="156">
        <f t="shared" si="11"/>
        <v>8.6808651572571515E-6</v>
      </c>
      <c r="O56" s="83">
        <f t="shared" si="12"/>
        <v>-12373.959999999977</v>
      </c>
      <c r="P56" s="87">
        <f t="shared" si="13"/>
        <v>-0.18755576937447174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388217.80000000005</v>
      </c>
      <c r="F57" s="83">
        <f>VLOOKUP($C57,'2023'!$C$8:$U$285,19,FALSE)</f>
        <v>210805.22999999998</v>
      </c>
      <c r="G57" s="84">
        <f t="shared" si="6"/>
        <v>0.54300763643501138</v>
      </c>
      <c r="H57" s="85">
        <f t="shared" si="7"/>
        <v>3.4140710329414051E-5</v>
      </c>
      <c r="I57" s="86">
        <f t="shared" si="8"/>
        <v>-177412.57000000007</v>
      </c>
      <c r="J57" s="87">
        <f t="shared" si="9"/>
        <v>-0.45699236356498862</v>
      </c>
      <c r="K57" s="82">
        <f>VLOOKUP($C57,'2023'!$C$295:$U$572,VLOOKUP($L$4,Master!$D$9:$G$20,4,FALSE),FALSE)</f>
        <v>176211.96000000002</v>
      </c>
      <c r="L57" s="83">
        <f>VLOOKUP($C57,'2023'!$C$8:$U$285,VLOOKUP($L$4,Master!$D$9:$G$20,4,FALSE),FALSE)</f>
        <v>83810.91</v>
      </c>
      <c r="M57" s="156">
        <f t="shared" si="10"/>
        <v>0.47562554777780119</v>
      </c>
      <c r="N57" s="156">
        <f t="shared" si="11"/>
        <v>1.3573496258866972E-5</v>
      </c>
      <c r="O57" s="83">
        <f t="shared" si="12"/>
        <v>-92401.050000000017</v>
      </c>
      <c r="P57" s="87">
        <f t="shared" si="13"/>
        <v>-0.52437445222219881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430554.19000000006</v>
      </c>
      <c r="F58" s="83">
        <f>VLOOKUP($C58,'2023'!$C$8:$U$285,19,FALSE)</f>
        <v>277895.02999999991</v>
      </c>
      <c r="G58" s="84">
        <f t="shared" si="6"/>
        <v>0.64543566513659956</v>
      </c>
      <c r="H58" s="85">
        <f t="shared" si="7"/>
        <v>4.5006159103423689E-5</v>
      </c>
      <c r="I58" s="86">
        <f t="shared" si="8"/>
        <v>-152659.16000000015</v>
      </c>
      <c r="J58" s="87">
        <f t="shared" si="9"/>
        <v>-0.35456433486340044</v>
      </c>
      <c r="K58" s="82">
        <f>VLOOKUP($C58,'2023'!$C$295:$U$572,VLOOKUP($L$4,Master!$D$9:$G$20,4,FALSE),FALSE)</f>
        <v>136844.73000000001</v>
      </c>
      <c r="L58" s="83">
        <f>VLOOKUP($C58,'2023'!$C$8:$U$285,VLOOKUP($L$4,Master!$D$9:$G$20,4,FALSE),FALSE)</f>
        <v>98082.939999999973</v>
      </c>
      <c r="M58" s="156">
        <f t="shared" si="10"/>
        <v>0.7167461984104172</v>
      </c>
      <c r="N58" s="156">
        <f t="shared" si="11"/>
        <v>1.5884905904835937E-5</v>
      </c>
      <c r="O58" s="83">
        <f t="shared" si="12"/>
        <v>-38761.790000000037</v>
      </c>
      <c r="P58" s="87">
        <f t="shared" si="13"/>
        <v>-0.28325380158958285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153381.14000000001</v>
      </c>
      <c r="F59" s="83">
        <f>VLOOKUP($C59,'2023'!$C$8:$U$285,19,FALSE)</f>
        <v>98316.219999999987</v>
      </c>
      <c r="G59" s="84">
        <f t="shared" si="6"/>
        <v>0.6409928886954418</v>
      </c>
      <c r="H59" s="85">
        <f t="shared" si="7"/>
        <v>1.5922686489813103E-5</v>
      </c>
      <c r="I59" s="86">
        <f t="shared" si="8"/>
        <v>-55064.920000000027</v>
      </c>
      <c r="J59" s="87">
        <f t="shared" si="9"/>
        <v>-0.3590071113045582</v>
      </c>
      <c r="K59" s="82">
        <f>VLOOKUP($C59,'2023'!$C$295:$U$572,VLOOKUP($L$4,Master!$D$9:$G$20,4,FALSE),FALSE)</f>
        <v>51100.380000000005</v>
      </c>
      <c r="L59" s="83">
        <f>VLOOKUP($C59,'2023'!$C$8:$U$285,VLOOKUP($L$4,Master!$D$9:$G$20,4,FALSE),FALSE)</f>
        <v>37585.87999999999</v>
      </c>
      <c r="M59" s="156">
        <f t="shared" si="10"/>
        <v>0.73553034243580939</v>
      </c>
      <c r="N59" s="156">
        <f t="shared" si="11"/>
        <v>6.0871764972629789E-6</v>
      </c>
      <c r="O59" s="83">
        <f t="shared" si="12"/>
        <v>-13514.500000000015</v>
      </c>
      <c r="P59" s="87">
        <f t="shared" si="13"/>
        <v>-0.26446965756419061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139095.27000000005</v>
      </c>
      <c r="F60" s="83">
        <f>VLOOKUP($C60,'2023'!$C$8:$U$285,19,FALSE)</f>
        <v>90584.16</v>
      </c>
      <c r="G60" s="84">
        <f t="shared" si="6"/>
        <v>0.65123824843217148</v>
      </c>
      <c r="H60" s="85">
        <f t="shared" si="7"/>
        <v>1.4670449907686329E-5</v>
      </c>
      <c r="I60" s="86">
        <f t="shared" si="8"/>
        <v>-48511.110000000044</v>
      </c>
      <c r="J60" s="87">
        <f t="shared" si="9"/>
        <v>-0.34876175156782852</v>
      </c>
      <c r="K60" s="82">
        <f>VLOOKUP($C60,'2023'!$C$295:$U$572,VLOOKUP($L$4,Master!$D$9:$G$20,4,FALSE),FALSE)</f>
        <v>47860.580000000016</v>
      </c>
      <c r="L60" s="83">
        <f>VLOOKUP($C60,'2023'!$C$8:$U$285,VLOOKUP($L$4,Master!$D$9:$G$20,4,FALSE),FALSE)</f>
        <v>42325.11</v>
      </c>
      <c r="M60" s="156">
        <f t="shared" si="10"/>
        <v>0.88434176936426567</v>
      </c>
      <c r="N60" s="156">
        <f t="shared" si="11"/>
        <v>6.854712855893499E-6</v>
      </c>
      <c r="O60" s="83">
        <f t="shared" si="12"/>
        <v>-5535.4700000000157</v>
      </c>
      <c r="P60" s="87">
        <f t="shared" si="13"/>
        <v>-0.11565823063573433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105521.49</v>
      </c>
      <c r="F61" s="83">
        <f>VLOOKUP($C61,'2023'!$C$8:$U$285,19,FALSE)</f>
        <v>77066.389999999985</v>
      </c>
      <c r="G61" s="84">
        <f t="shared" si="6"/>
        <v>0.73033834150749743</v>
      </c>
      <c r="H61" s="85">
        <f t="shared" si="7"/>
        <v>1.2481195543031125E-5</v>
      </c>
      <c r="I61" s="86">
        <f t="shared" si="8"/>
        <v>-28455.10000000002</v>
      </c>
      <c r="J61" s="87">
        <f t="shared" si="9"/>
        <v>-0.26966165849250251</v>
      </c>
      <c r="K61" s="82">
        <f>VLOOKUP($C61,'2023'!$C$295:$U$572,VLOOKUP($L$4,Master!$D$9:$G$20,4,FALSE),FALSE)</f>
        <v>36012.81</v>
      </c>
      <c r="L61" s="83">
        <f>VLOOKUP($C61,'2023'!$C$8:$U$285,VLOOKUP($L$4,Master!$D$9:$G$20,4,FALSE),FALSE)</f>
        <v>32262.979999999996</v>
      </c>
      <c r="M61" s="156">
        <f t="shared" si="10"/>
        <v>0.8958751066634344</v>
      </c>
      <c r="N61" s="156">
        <f t="shared" si="11"/>
        <v>5.2251125578984867E-6</v>
      </c>
      <c r="O61" s="83">
        <f t="shared" si="12"/>
        <v>-3749.8300000000017</v>
      </c>
      <c r="P61" s="87">
        <f t="shared" si="13"/>
        <v>-0.10412489333656558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74087.790000000008</v>
      </c>
      <c r="F62" s="83">
        <f>VLOOKUP($C62,'2023'!$C$8:$U$285,19,FALSE)</f>
        <v>71370.720000000001</v>
      </c>
      <c r="G62" s="84">
        <f t="shared" si="6"/>
        <v>0.96332634567720254</v>
      </c>
      <c r="H62" s="85">
        <f t="shared" si="7"/>
        <v>1.155876008162472E-5</v>
      </c>
      <c r="I62" s="86">
        <f t="shared" si="8"/>
        <v>-2717.070000000007</v>
      </c>
      <c r="J62" s="87">
        <f t="shared" si="9"/>
        <v>-3.6673654322797407E-2</v>
      </c>
      <c r="K62" s="82">
        <f>VLOOKUP($C62,'2023'!$C$295:$U$572,VLOOKUP($L$4,Master!$D$9:$G$20,4,FALSE),FALSE)</f>
        <v>14665.93</v>
      </c>
      <c r="L62" s="83">
        <f>VLOOKUP($C62,'2023'!$C$8:$U$285,VLOOKUP($L$4,Master!$D$9:$G$20,4,FALSE),FALSE)</f>
        <v>14537.249999999998</v>
      </c>
      <c r="M62" s="156">
        <f t="shared" si="10"/>
        <v>0.99122592293840195</v>
      </c>
      <c r="N62" s="156">
        <f t="shared" si="11"/>
        <v>2.3543630356622287E-6</v>
      </c>
      <c r="O62" s="83">
        <f t="shared" si="12"/>
        <v>-128.68000000000211</v>
      </c>
      <c r="P62" s="87">
        <f t="shared" si="13"/>
        <v>-8.7740770615980096E-3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175721.44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-175721.44</v>
      </c>
      <c r="J63" s="87">
        <f t="shared" si="9"/>
        <v>-1</v>
      </c>
      <c r="K63" s="82">
        <f>VLOOKUP($C63,'2023'!$C$295:$U$572,VLOOKUP($L$4,Master!$D$9:$G$20,4,FALSE),FALSE)</f>
        <v>58573.8</v>
      </c>
      <c r="L63" s="83">
        <f>VLOOKUP($C63,'2023'!$C$8:$U$285,VLOOKUP($L$4,Master!$D$9:$G$20,4,FALSE),FALSE)</f>
        <v>0</v>
      </c>
      <c r="M63" s="156">
        <f t="shared" si="10"/>
        <v>0</v>
      </c>
      <c r="N63" s="156">
        <f t="shared" si="11"/>
        <v>0</v>
      </c>
      <c r="O63" s="83">
        <f t="shared" si="12"/>
        <v>-58573.8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571431</v>
      </c>
      <c r="F64" s="83">
        <f>VLOOKUP($C64,'2023'!$C$8:$U$285,19,FALSE)</f>
        <v>343450.80000000005</v>
      </c>
      <c r="G64" s="84">
        <f t="shared" si="6"/>
        <v>0.60103634559553132</v>
      </c>
      <c r="H64" s="85">
        <f t="shared" si="7"/>
        <v>5.5623165873093004E-5</v>
      </c>
      <c r="I64" s="86">
        <f t="shared" si="8"/>
        <v>-227980.19999999995</v>
      </c>
      <c r="J64" s="87">
        <f t="shared" si="9"/>
        <v>-0.39896365440446868</v>
      </c>
      <c r="K64" s="82">
        <f>VLOOKUP($C64,'2023'!$C$295:$U$572,VLOOKUP($L$4,Master!$D$9:$G$20,4,FALSE),FALSE)</f>
        <v>190477</v>
      </c>
      <c r="L64" s="83">
        <f>VLOOKUP($C64,'2023'!$C$8:$U$285,VLOOKUP($L$4,Master!$D$9:$G$20,4,FALSE),FALSE)</f>
        <v>343450.80000000005</v>
      </c>
      <c r="M64" s="156">
        <f t="shared" si="10"/>
        <v>1.8031090367865938</v>
      </c>
      <c r="N64" s="156">
        <f t="shared" si="11"/>
        <v>5.5623165873093004E-5</v>
      </c>
      <c r="O64" s="83">
        <f t="shared" si="12"/>
        <v>152973.80000000005</v>
      </c>
      <c r="P64" s="87">
        <f t="shared" si="13"/>
        <v>0.80310903678659395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342612.16000000003</v>
      </c>
      <c r="F65" s="83">
        <f>VLOOKUP($C65,'2023'!$C$8:$U$285,19,FALSE)</f>
        <v>293555.29000000004</v>
      </c>
      <c r="G65" s="84">
        <f t="shared" si="6"/>
        <v>0.85681515215338533</v>
      </c>
      <c r="H65" s="85">
        <f t="shared" si="7"/>
        <v>4.7542397888122311E-5</v>
      </c>
      <c r="I65" s="86">
        <f t="shared" si="8"/>
        <v>-49056.869999999995</v>
      </c>
      <c r="J65" s="87">
        <f t="shared" si="9"/>
        <v>-0.14318484784661464</v>
      </c>
      <c r="K65" s="82">
        <f>VLOOKUP($C65,'2023'!$C$295:$U$572,VLOOKUP($L$4,Master!$D$9:$G$20,4,FALSE),FALSE)</f>
        <v>126317.50000000001</v>
      </c>
      <c r="L65" s="83">
        <f>VLOOKUP($C65,'2023'!$C$8:$U$285,VLOOKUP($L$4,Master!$D$9:$G$20,4,FALSE),FALSE)</f>
        <v>123552.23000000001</v>
      </c>
      <c r="M65" s="156">
        <f t="shared" si="10"/>
        <v>0.97810857561303854</v>
      </c>
      <c r="N65" s="156">
        <f t="shared" si="11"/>
        <v>2.0009754478022871E-5</v>
      </c>
      <c r="O65" s="83">
        <f t="shared" si="12"/>
        <v>-2765.2700000000041</v>
      </c>
      <c r="P65" s="87">
        <f t="shared" si="13"/>
        <v>-2.1891424386961456E-2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6">
        <f t="shared" si="10"/>
        <v>0</v>
      </c>
      <c r="N66" s="156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705904.01</v>
      </c>
      <c r="F67" s="83">
        <f>VLOOKUP($C67,'2023'!$C$8:$U$285,19,FALSE)</f>
        <v>60632.979999999996</v>
      </c>
      <c r="G67" s="84">
        <f t="shared" si="6"/>
        <v>8.589408636451859E-2</v>
      </c>
      <c r="H67" s="85">
        <f t="shared" si="7"/>
        <v>9.8197421695332481E-6</v>
      </c>
      <c r="I67" s="86">
        <f t="shared" si="8"/>
        <v>-645271.03</v>
      </c>
      <c r="J67" s="87">
        <f t="shared" si="9"/>
        <v>-0.91410591363548144</v>
      </c>
      <c r="K67" s="82">
        <f>VLOOKUP($C67,'2023'!$C$295:$U$572,VLOOKUP($L$4,Master!$D$9:$G$20,4,FALSE),FALSE)</f>
        <v>605767.67000000004</v>
      </c>
      <c r="L67" s="83">
        <f>VLOOKUP($C67,'2023'!$C$8:$U$285,VLOOKUP($L$4,Master!$D$9:$G$20,4,FALSE),FALSE)</f>
        <v>23693.449999999997</v>
      </c>
      <c r="M67" s="156">
        <f t="shared" si="10"/>
        <v>3.9113097600603206E-2</v>
      </c>
      <c r="N67" s="156">
        <f t="shared" si="11"/>
        <v>3.8372445178635051E-6</v>
      </c>
      <c r="O67" s="83">
        <f t="shared" si="12"/>
        <v>-582074.22000000009</v>
      </c>
      <c r="P67" s="87">
        <f t="shared" si="13"/>
        <v>-0.96088690239939689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216598.84000000003</v>
      </c>
      <c r="F68" s="83">
        <f>VLOOKUP($C68,'2023'!$C$8:$U$285,19,FALSE)</f>
        <v>175397.64999999997</v>
      </c>
      <c r="G68" s="84">
        <f t="shared" si="6"/>
        <v>0.80978111424788768</v>
      </c>
      <c r="H68" s="85">
        <f t="shared" si="7"/>
        <v>2.8406317818158254E-5</v>
      </c>
      <c r="I68" s="86">
        <f t="shared" si="8"/>
        <v>-41201.190000000061</v>
      </c>
      <c r="J68" s="87">
        <f t="shared" si="9"/>
        <v>-0.19021888575211232</v>
      </c>
      <c r="K68" s="82">
        <f>VLOOKUP($C68,'2023'!$C$295:$U$572,VLOOKUP($L$4,Master!$D$9:$G$20,4,FALSE),FALSE)</f>
        <v>79700.590000000026</v>
      </c>
      <c r="L68" s="83">
        <f>VLOOKUP($C68,'2023'!$C$8:$U$285,VLOOKUP($L$4,Master!$D$9:$G$20,4,FALSE),FALSE)</f>
        <v>66795.789999999994</v>
      </c>
      <c r="M68" s="156">
        <f t="shared" si="10"/>
        <v>0.83808400916480008</v>
      </c>
      <c r="N68" s="156">
        <f t="shared" si="11"/>
        <v>1.0817832734104232E-5</v>
      </c>
      <c r="O68" s="83">
        <f t="shared" si="12"/>
        <v>-12904.800000000032</v>
      </c>
      <c r="P68" s="87">
        <f t="shared" si="13"/>
        <v>-0.16191599083519995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26619.090000000004</v>
      </c>
      <c r="F69" s="83">
        <f>VLOOKUP($C69,'2023'!$C$8:$U$285,19,FALSE)</f>
        <v>263759.3</v>
      </c>
      <c r="G69" s="84">
        <f t="shared" si="6"/>
        <v>9.9086520237919462</v>
      </c>
      <c r="H69" s="85">
        <f t="shared" si="7"/>
        <v>4.2716823761863114E-5</v>
      </c>
      <c r="I69" s="86">
        <f t="shared" si="8"/>
        <v>237140.21</v>
      </c>
      <c r="J69" s="87">
        <f t="shared" si="9"/>
        <v>8.9086520237919462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6">
        <f t="shared" si="10"/>
        <v>0</v>
      </c>
      <c r="N69" s="156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1711710.6400000004</v>
      </c>
      <c r="F70" s="83">
        <f>VLOOKUP($C70,'2023'!$C$8:$U$285,19,FALSE)</f>
        <v>954930.08000000019</v>
      </c>
      <c r="G70" s="84">
        <f t="shared" si="6"/>
        <v>0.55788055392352998</v>
      </c>
      <c r="H70" s="85">
        <f t="shared" si="7"/>
        <v>1.5465456547792572E-4</v>
      </c>
      <c r="I70" s="86">
        <f t="shared" si="8"/>
        <v>-756780.56000000017</v>
      </c>
      <c r="J70" s="87">
        <f t="shared" si="9"/>
        <v>-0.44211944607647002</v>
      </c>
      <c r="K70" s="82">
        <f>VLOOKUP($C70,'2023'!$C$295:$U$572,VLOOKUP($L$4,Master!$D$9:$G$20,4,FALSE),FALSE)</f>
        <v>566236.88000000012</v>
      </c>
      <c r="L70" s="83">
        <f>VLOOKUP($C70,'2023'!$C$8:$U$285,VLOOKUP($L$4,Master!$D$9:$G$20,4,FALSE),FALSE)</f>
        <v>327037.35000000009</v>
      </c>
      <c r="M70" s="156">
        <f t="shared" si="10"/>
        <v>0.57756278609051392</v>
      </c>
      <c r="N70" s="156">
        <f t="shared" si="11"/>
        <v>5.2964945097658164E-5</v>
      </c>
      <c r="O70" s="83">
        <f t="shared" si="12"/>
        <v>-239199.53000000003</v>
      </c>
      <c r="P70" s="87">
        <f t="shared" si="13"/>
        <v>-0.42243721390948602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110162.10000000002</v>
      </c>
      <c r="F71" s="83">
        <f>VLOOKUP($C71,'2023'!$C$8:$U$285,19,FALSE)</f>
        <v>96403.07</v>
      </c>
      <c r="G71" s="84">
        <f t="shared" si="6"/>
        <v>0.87510196337941981</v>
      </c>
      <c r="H71" s="85">
        <f t="shared" si="7"/>
        <v>1.5612844556732423E-5</v>
      </c>
      <c r="I71" s="86">
        <f t="shared" si="8"/>
        <v>-13759.030000000013</v>
      </c>
      <c r="J71" s="87">
        <f t="shared" si="9"/>
        <v>-0.12489803662058013</v>
      </c>
      <c r="K71" s="82">
        <f>VLOOKUP($C71,'2023'!$C$295:$U$572,VLOOKUP($L$4,Master!$D$9:$G$20,4,FALSE),FALSE)</f>
        <v>33823.770000000004</v>
      </c>
      <c r="L71" s="83">
        <f>VLOOKUP($C71,'2023'!$C$8:$U$285,VLOOKUP($L$4,Master!$D$9:$G$20,4,FALSE),FALSE)</f>
        <v>42510.210000000006</v>
      </c>
      <c r="M71" s="156">
        <f t="shared" si="10"/>
        <v>1.2568146602226777</v>
      </c>
      <c r="N71" s="156">
        <f t="shared" si="11"/>
        <v>6.8846905062676137E-6</v>
      </c>
      <c r="O71" s="83">
        <f t="shared" si="12"/>
        <v>8686.4400000000023</v>
      </c>
      <c r="P71" s="87">
        <f t="shared" si="13"/>
        <v>0.25681466022267774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2543540.2799999993</v>
      </c>
      <c r="F72" s="83">
        <f>VLOOKUP($C72,'2023'!$C$8:$U$285,19,FALSE)</f>
        <v>2110100.9800000004</v>
      </c>
      <c r="G72" s="84">
        <f t="shared" si="6"/>
        <v>0.82959212267713767</v>
      </c>
      <c r="H72" s="85">
        <f t="shared" si="7"/>
        <v>3.4173889482719537E-4</v>
      </c>
      <c r="I72" s="86">
        <f t="shared" si="8"/>
        <v>-433439.29999999888</v>
      </c>
      <c r="J72" s="87">
        <f t="shared" si="9"/>
        <v>-0.17040787732286236</v>
      </c>
      <c r="K72" s="82">
        <f>VLOOKUP($C72,'2023'!$C$295:$U$572,VLOOKUP($L$4,Master!$D$9:$G$20,4,FALSE),FALSE)</f>
        <v>847846.75999999978</v>
      </c>
      <c r="L72" s="83">
        <f>VLOOKUP($C72,'2023'!$C$8:$U$285,VLOOKUP($L$4,Master!$D$9:$G$20,4,FALSE),FALSE)</f>
        <v>892223.08000000031</v>
      </c>
      <c r="M72" s="156">
        <f t="shared" si="10"/>
        <v>1.0523400242751419</v>
      </c>
      <c r="N72" s="156">
        <f t="shared" si="11"/>
        <v>1.4449892786577272E-4</v>
      </c>
      <c r="O72" s="83">
        <f t="shared" si="12"/>
        <v>44376.320000000531</v>
      </c>
      <c r="P72" s="87">
        <f t="shared" si="13"/>
        <v>5.2340024275142061E-2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114641.70000000001</v>
      </c>
      <c r="F73" s="83">
        <f>VLOOKUP($C73,'2023'!$C$8:$U$285,19,FALSE)</f>
        <v>101649.81</v>
      </c>
      <c r="G73" s="84">
        <f t="shared" si="6"/>
        <v>0.88667395895210899</v>
      </c>
      <c r="H73" s="85">
        <f t="shared" si="7"/>
        <v>1.6462574093868428E-5</v>
      </c>
      <c r="I73" s="86">
        <f t="shared" si="8"/>
        <v>-12991.890000000014</v>
      </c>
      <c r="J73" s="87">
        <f t="shared" si="9"/>
        <v>-0.11332604104789105</v>
      </c>
      <c r="K73" s="82">
        <f>VLOOKUP($C73,'2023'!$C$295:$U$572,VLOOKUP($L$4,Master!$D$9:$G$20,4,FALSE),FALSE)</f>
        <v>38213.9</v>
      </c>
      <c r="L73" s="83">
        <f>VLOOKUP($C73,'2023'!$C$8:$U$285,VLOOKUP($L$4,Master!$D$9:$G$20,4,FALSE),FALSE)</f>
        <v>38153.240000000005</v>
      </c>
      <c r="M73" s="156">
        <f t="shared" si="10"/>
        <v>0.99841261949186044</v>
      </c>
      <c r="N73" s="156">
        <f t="shared" si="11"/>
        <v>6.1790626113432455E-6</v>
      </c>
      <c r="O73" s="83">
        <f t="shared" si="12"/>
        <v>-60.659999999996217</v>
      </c>
      <c r="P73" s="87">
        <f t="shared" si="13"/>
        <v>-1.5873805081396092E-3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4753513.17</v>
      </c>
      <c r="F74" s="83">
        <f>VLOOKUP($C74,'2023'!$C$8:$U$285,19,FALSE)</f>
        <v>2783989.1</v>
      </c>
      <c r="G74" s="84">
        <f t="shared" ref="G74:G137" si="14">IFERROR(F74/E74,0)</f>
        <v>0.58566979840722733</v>
      </c>
      <c r="H74" s="85">
        <f t="shared" ref="H74:H137" si="15">F74/$D$4</f>
        <v>4.5087764389596088E-4</v>
      </c>
      <c r="I74" s="86">
        <f t="shared" ref="I74:I137" si="16">F74-E74</f>
        <v>-1969524.0699999998</v>
      </c>
      <c r="J74" s="87">
        <f t="shared" ref="J74:J137" si="17">IFERROR(I74/E74,0)</f>
        <v>-0.41433020159277267</v>
      </c>
      <c r="K74" s="82">
        <f>VLOOKUP($C74,'2023'!$C$295:$U$572,VLOOKUP($L$4,Master!$D$9:$G$20,4,FALSE),FALSE)</f>
        <v>1547211.9599999997</v>
      </c>
      <c r="L74" s="83">
        <f>VLOOKUP($C74,'2023'!$C$8:$U$285,VLOOKUP($L$4,Master!$D$9:$G$20,4,FALSE),FALSE)</f>
        <v>1551491.06</v>
      </c>
      <c r="M74" s="156">
        <f t="shared" ref="M74:M137" si="18">IFERROR(L74/K74,0)</f>
        <v>1.0027656844121089</v>
      </c>
      <c r="N74" s="156">
        <f t="shared" ref="N74:N137" si="19">L74/$D$4</f>
        <v>2.5126988954750107E-4</v>
      </c>
      <c r="O74" s="83">
        <f t="shared" ref="O74:O137" si="20">L74-K74</f>
        <v>4279.100000000326</v>
      </c>
      <c r="P74" s="87">
        <f t="shared" ref="P74:P137" si="21">IFERROR(O74/K74,0)</f>
        <v>2.7656844121088145E-3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6">
        <f t="shared" si="18"/>
        <v>0</v>
      </c>
      <c r="N75" s="156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6">
        <f t="shared" si="18"/>
        <v>0</v>
      </c>
      <c r="N76" s="156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6">
        <f t="shared" si="18"/>
        <v>0</v>
      </c>
      <c r="N77" s="156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6">
        <f t="shared" si="18"/>
        <v>0</v>
      </c>
      <c r="N78" s="156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23583097.699999996</v>
      </c>
      <c r="F79" s="83">
        <f>VLOOKUP($C79,'2023'!$C$8:$U$285,19,FALSE)</f>
        <v>18668034.81999997</v>
      </c>
      <c r="G79" s="84">
        <f t="shared" si="14"/>
        <v>0.79158535733836077</v>
      </c>
      <c r="H79" s="85">
        <f t="shared" si="15"/>
        <v>3.0233593787451769E-3</v>
      </c>
      <c r="I79" s="86">
        <f t="shared" si="16"/>
        <v>-4915062.880000025</v>
      </c>
      <c r="J79" s="87">
        <f t="shared" si="17"/>
        <v>-0.20841464266163923</v>
      </c>
      <c r="K79" s="82">
        <f>VLOOKUP($C79,'2023'!$C$295:$U$572,VLOOKUP($L$4,Master!$D$9:$G$20,4,FALSE),FALSE)</f>
        <v>7863503.6799999997</v>
      </c>
      <c r="L79" s="83">
        <f>VLOOKUP($C79,'2023'!$C$8:$U$285,VLOOKUP($L$4,Master!$D$9:$G$20,4,FALSE),FALSE)</f>
        <v>6230546.5699999928</v>
      </c>
      <c r="M79" s="156">
        <f t="shared" si="18"/>
        <v>0.7923372104278068</v>
      </c>
      <c r="N79" s="156">
        <f t="shared" si="19"/>
        <v>1.0090607602111865E-3</v>
      </c>
      <c r="O79" s="83">
        <f t="shared" si="20"/>
        <v>-1632957.1100000069</v>
      </c>
      <c r="P79" s="87">
        <f t="shared" si="21"/>
        <v>-0.2076627895721932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57960.299999999996</v>
      </c>
      <c r="F80" s="83">
        <f>VLOOKUP($C80,'2023'!$C$8:$U$285,19,FALSE)</f>
        <v>174275.96</v>
      </c>
      <c r="G80" s="84">
        <f t="shared" si="14"/>
        <v>3.0068160447754759</v>
      </c>
      <c r="H80" s="85">
        <f t="shared" si="15"/>
        <v>2.8224655848152106E-5</v>
      </c>
      <c r="I80" s="86">
        <f t="shared" si="16"/>
        <v>116315.66</v>
      </c>
      <c r="J80" s="87">
        <f t="shared" si="17"/>
        <v>2.0068160447754759</v>
      </c>
      <c r="K80" s="82">
        <f>VLOOKUP($C80,'2023'!$C$295:$U$572,VLOOKUP($L$4,Master!$D$9:$G$20,4,FALSE),FALSE)</f>
        <v>19320.099999999999</v>
      </c>
      <c r="L80" s="83">
        <f>VLOOKUP($C80,'2023'!$C$8:$U$285,VLOOKUP($L$4,Master!$D$9:$G$20,4,FALSE),FALSE)</f>
        <v>174275.96</v>
      </c>
      <c r="M80" s="156">
        <f t="shared" si="18"/>
        <v>9.0204481343264273</v>
      </c>
      <c r="N80" s="156">
        <f t="shared" si="19"/>
        <v>2.8224655848152106E-5</v>
      </c>
      <c r="O80" s="83">
        <f t="shared" si="20"/>
        <v>154955.85999999999</v>
      </c>
      <c r="P80" s="87">
        <f t="shared" si="21"/>
        <v>8.0204481343264273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6">
        <f t="shared" si="18"/>
        <v>0</v>
      </c>
      <c r="N81" s="156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6">
        <f t="shared" si="18"/>
        <v>0</v>
      </c>
      <c r="N82" s="156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6">
        <f t="shared" si="18"/>
        <v>0</v>
      </c>
      <c r="N83" s="156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3106400.4299999997</v>
      </c>
      <c r="F84" s="83">
        <f>VLOOKUP($C84,'2023'!$C$8:$U$285,19,FALSE)</f>
        <v>0</v>
      </c>
      <c r="G84" s="84">
        <f t="shared" si="14"/>
        <v>0</v>
      </c>
      <c r="H84" s="85">
        <f t="shared" si="15"/>
        <v>0</v>
      </c>
      <c r="I84" s="86">
        <f t="shared" si="16"/>
        <v>-3106400.4299999997</v>
      </c>
      <c r="J84" s="87">
        <f t="shared" si="17"/>
        <v>-1</v>
      </c>
      <c r="K84" s="82">
        <f>VLOOKUP($C84,'2023'!$C$295:$U$572,VLOOKUP($L$4,Master!$D$9:$G$20,4,FALSE),FALSE)</f>
        <v>1035466.8099999998</v>
      </c>
      <c r="L84" s="83">
        <f>VLOOKUP($C84,'2023'!$C$8:$U$285,VLOOKUP($L$4,Master!$D$9:$G$20,4,FALSE),FALSE)</f>
        <v>0</v>
      </c>
      <c r="M84" s="156">
        <f t="shared" si="18"/>
        <v>0</v>
      </c>
      <c r="N84" s="156">
        <f t="shared" si="19"/>
        <v>0</v>
      </c>
      <c r="O84" s="83">
        <f t="shared" si="20"/>
        <v>-1035466.8099999998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4249567.9600000009</v>
      </c>
      <c r="F85" s="83">
        <f>VLOOKUP($C85,'2023'!$C$8:$U$285,19,FALSE)</f>
        <v>2990060.7699999996</v>
      </c>
      <c r="G85" s="84">
        <f t="shared" si="14"/>
        <v>0.7036152376299446</v>
      </c>
      <c r="H85" s="85">
        <f t="shared" si="15"/>
        <v>4.842517361448514E-4</v>
      </c>
      <c r="I85" s="86">
        <f t="shared" si="16"/>
        <v>-1259507.1900000013</v>
      </c>
      <c r="J85" s="87">
        <f t="shared" si="17"/>
        <v>-0.2963847623700554</v>
      </c>
      <c r="K85" s="82">
        <f>VLOOKUP($C85,'2023'!$C$295:$U$572,VLOOKUP($L$4,Master!$D$9:$G$20,4,FALSE),FALSE)</f>
        <v>789897.02</v>
      </c>
      <c r="L85" s="83">
        <f>VLOOKUP($C85,'2023'!$C$8:$U$285,VLOOKUP($L$4,Master!$D$9:$G$20,4,FALSE),FALSE)</f>
        <v>928009.56999999983</v>
      </c>
      <c r="M85" s="156">
        <f t="shared" si="18"/>
        <v>1.1748488049746026</v>
      </c>
      <c r="N85" s="156">
        <f t="shared" si="19"/>
        <v>1.5029468629546852E-4</v>
      </c>
      <c r="O85" s="83">
        <f t="shared" si="20"/>
        <v>138112.54999999981</v>
      </c>
      <c r="P85" s="87">
        <f t="shared" si="21"/>
        <v>0.17484880497460265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530547.30000000005</v>
      </c>
      <c r="F86" s="83">
        <f>VLOOKUP($C86,'2023'!$C$8:$U$285,19,FALSE)</f>
        <v>113764.28000000001</v>
      </c>
      <c r="G86" s="84">
        <f t="shared" si="14"/>
        <v>0.21442815748944533</v>
      </c>
      <c r="H86" s="85">
        <f t="shared" si="15"/>
        <v>1.8424558675865646E-5</v>
      </c>
      <c r="I86" s="86">
        <f t="shared" si="16"/>
        <v>-416783.02</v>
      </c>
      <c r="J86" s="87">
        <f t="shared" si="17"/>
        <v>-0.78557184251055467</v>
      </c>
      <c r="K86" s="82">
        <f>VLOOKUP($C86,'2023'!$C$295:$U$572,VLOOKUP($L$4,Master!$D$9:$G$20,4,FALSE),FALSE)</f>
        <v>176849.1</v>
      </c>
      <c r="L86" s="83">
        <f>VLOOKUP($C86,'2023'!$C$8:$U$285,VLOOKUP($L$4,Master!$D$9:$G$20,4,FALSE),FALSE)</f>
        <v>81444.040000000008</v>
      </c>
      <c r="M86" s="156">
        <f t="shared" si="18"/>
        <v>0.46052843921738934</v>
      </c>
      <c r="N86" s="156">
        <f t="shared" si="19"/>
        <v>1.3190172642762285E-5</v>
      </c>
      <c r="O86" s="83">
        <f t="shared" si="20"/>
        <v>-95405.06</v>
      </c>
      <c r="P86" s="87">
        <f t="shared" si="21"/>
        <v>-0.53947156078261072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1897580.3699999999</v>
      </c>
      <c r="F87" s="83">
        <f>VLOOKUP($C87,'2023'!$C$8:$U$285,19,FALSE)</f>
        <v>1534860.49</v>
      </c>
      <c r="G87" s="84">
        <f t="shared" si="14"/>
        <v>0.8088513742371819</v>
      </c>
      <c r="H87" s="85">
        <f t="shared" si="15"/>
        <v>2.4857650536067114E-4</v>
      </c>
      <c r="I87" s="86">
        <f t="shared" si="16"/>
        <v>-362719.87999999989</v>
      </c>
      <c r="J87" s="87">
        <f t="shared" si="17"/>
        <v>-0.1911486257628181</v>
      </c>
      <c r="K87" s="82">
        <f>VLOOKUP($C87,'2023'!$C$295:$U$572,VLOOKUP($L$4,Master!$D$9:$G$20,4,FALSE),FALSE)</f>
        <v>607688.72</v>
      </c>
      <c r="L87" s="83">
        <f>VLOOKUP($C87,'2023'!$C$8:$U$285,VLOOKUP($L$4,Master!$D$9:$G$20,4,FALSE),FALSE)</f>
        <v>570315.35000000009</v>
      </c>
      <c r="M87" s="156">
        <f t="shared" si="18"/>
        <v>0.93849915463298406</v>
      </c>
      <c r="N87" s="156">
        <f t="shared" si="19"/>
        <v>9.2364744274932807E-5</v>
      </c>
      <c r="O87" s="83">
        <f t="shared" si="20"/>
        <v>-37373.369999999879</v>
      </c>
      <c r="P87" s="87">
        <f t="shared" si="21"/>
        <v>-6.1500845367015992E-2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884596.90999999992</v>
      </c>
      <c r="F88" s="83">
        <f>VLOOKUP($C88,'2023'!$C$8:$U$285,19,FALSE)</f>
        <v>440975.73</v>
      </c>
      <c r="G88" s="84">
        <f t="shared" si="14"/>
        <v>0.49850471442410987</v>
      </c>
      <c r="H88" s="85">
        <f t="shared" si="15"/>
        <v>7.1417699931979398E-5</v>
      </c>
      <c r="I88" s="86">
        <f t="shared" si="16"/>
        <v>-443621.17999999993</v>
      </c>
      <c r="J88" s="87">
        <f t="shared" si="17"/>
        <v>-0.50149528557589018</v>
      </c>
      <c r="K88" s="82">
        <f>VLOOKUP($C88,'2023'!$C$295:$U$572,VLOOKUP($L$4,Master!$D$9:$G$20,4,FALSE),FALSE)</f>
        <v>261998.97000000003</v>
      </c>
      <c r="L88" s="83">
        <f>VLOOKUP($C88,'2023'!$C$8:$U$285,VLOOKUP($L$4,Master!$D$9:$G$20,4,FALSE),FALSE)</f>
        <v>193441.87999999998</v>
      </c>
      <c r="M88" s="156">
        <f t="shared" si="18"/>
        <v>0.73833068885728803</v>
      </c>
      <c r="N88" s="156">
        <f t="shared" si="19"/>
        <v>3.1328649629125771E-5</v>
      </c>
      <c r="O88" s="83">
        <f t="shared" si="20"/>
        <v>-68557.090000000055</v>
      </c>
      <c r="P88" s="87">
        <f t="shared" si="21"/>
        <v>-0.26166931114271191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559931.89000000013</v>
      </c>
      <c r="F89" s="83">
        <f>VLOOKUP($C89,'2023'!$C$8:$U$285,19,FALSE)</f>
        <v>405102.84</v>
      </c>
      <c r="G89" s="84">
        <f t="shared" si="14"/>
        <v>0.72348592254675825</v>
      </c>
      <c r="H89" s="85">
        <f t="shared" si="15"/>
        <v>6.5607948693032753E-5</v>
      </c>
      <c r="I89" s="86">
        <f t="shared" si="16"/>
        <v>-154829.0500000001</v>
      </c>
      <c r="J89" s="87">
        <f t="shared" si="17"/>
        <v>-0.2765140774532418</v>
      </c>
      <c r="K89" s="82">
        <f>VLOOKUP($C89,'2023'!$C$295:$U$572,VLOOKUP($L$4,Master!$D$9:$G$20,4,FALSE),FALSE)</f>
        <v>185680.63000000003</v>
      </c>
      <c r="L89" s="83">
        <f>VLOOKUP($C89,'2023'!$C$8:$U$285,VLOOKUP($L$4,Master!$D$9:$G$20,4,FALSE),FALSE)</f>
        <v>361211.98000000004</v>
      </c>
      <c r="M89" s="156">
        <f t="shared" si="18"/>
        <v>1.9453401251385241</v>
      </c>
      <c r="N89" s="156">
        <f t="shared" si="19"/>
        <v>5.8499656657921164E-5</v>
      </c>
      <c r="O89" s="83">
        <f t="shared" si="20"/>
        <v>175531.35</v>
      </c>
      <c r="P89" s="87">
        <f t="shared" si="21"/>
        <v>0.94534012513852406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8908285.4100000001</v>
      </c>
      <c r="F90" s="83">
        <f>VLOOKUP($C90,'2023'!$C$8:$U$285,19,FALSE)</f>
        <v>6838638.3399999999</v>
      </c>
      <c r="G90" s="84">
        <f t="shared" si="14"/>
        <v>0.76767167027712013</v>
      </c>
      <c r="H90" s="85">
        <f t="shared" si="15"/>
        <v>1.1075435396624882E-3</v>
      </c>
      <c r="I90" s="86">
        <f t="shared" si="16"/>
        <v>-2069647.0700000003</v>
      </c>
      <c r="J90" s="87">
        <f t="shared" si="17"/>
        <v>-0.23232832972287989</v>
      </c>
      <c r="K90" s="82">
        <f>VLOOKUP($C90,'2023'!$C$295:$U$572,VLOOKUP($L$4,Master!$D$9:$G$20,4,FALSE),FALSE)</f>
        <v>2856399.9</v>
      </c>
      <c r="L90" s="83">
        <f>VLOOKUP($C90,'2023'!$C$8:$U$285,VLOOKUP($L$4,Master!$D$9:$G$20,4,FALSE),FALSE)</f>
        <v>2586173.52</v>
      </c>
      <c r="M90" s="156">
        <f t="shared" si="18"/>
        <v>0.90539616669220579</v>
      </c>
      <c r="N90" s="156">
        <f t="shared" si="19"/>
        <v>4.188406568846565E-4</v>
      </c>
      <c r="O90" s="83">
        <f t="shared" si="20"/>
        <v>-270226.37999999989</v>
      </c>
      <c r="P90" s="87">
        <f t="shared" si="21"/>
        <v>-9.460383330779415E-2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298560.21999999997</v>
      </c>
      <c r="F91" s="83">
        <f>VLOOKUP($C91,'2023'!$C$8:$U$285,19,FALSE)</f>
        <v>165675.46</v>
      </c>
      <c r="G91" s="84">
        <f t="shared" si="14"/>
        <v>0.55491471703765494</v>
      </c>
      <c r="H91" s="85">
        <f t="shared" si="15"/>
        <v>2.6831772098597477E-5</v>
      </c>
      <c r="I91" s="86">
        <f t="shared" si="16"/>
        <v>-132884.75999999998</v>
      </c>
      <c r="J91" s="87">
        <f t="shared" si="17"/>
        <v>-0.44508528296234506</v>
      </c>
      <c r="K91" s="82">
        <f>VLOOKUP($C91,'2023'!$C$295:$U$572,VLOOKUP($L$4,Master!$D$9:$G$20,4,FALSE),FALSE)</f>
        <v>92180.85</v>
      </c>
      <c r="L91" s="83">
        <f>VLOOKUP($C91,'2023'!$C$8:$U$285,VLOOKUP($L$4,Master!$D$9:$G$20,4,FALSE),FALSE)</f>
        <v>90716.11</v>
      </c>
      <c r="M91" s="156">
        <f t="shared" si="18"/>
        <v>0.9841101486914039</v>
      </c>
      <c r="N91" s="156">
        <f t="shared" si="19"/>
        <v>1.4691819713017848E-5</v>
      </c>
      <c r="O91" s="83">
        <f t="shared" si="20"/>
        <v>-1464.7400000000052</v>
      </c>
      <c r="P91" s="87">
        <f t="shared" si="21"/>
        <v>-1.5889851308596149E-2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303463.49</v>
      </c>
      <c r="F92" s="83">
        <f>VLOOKUP($C92,'2023'!$C$8:$U$285,19,FALSE)</f>
        <v>52616.85</v>
      </c>
      <c r="G92" s="84">
        <f t="shared" si="14"/>
        <v>0.17338774427197157</v>
      </c>
      <c r="H92" s="85">
        <f t="shared" si="15"/>
        <v>8.5214993683801381E-6</v>
      </c>
      <c r="I92" s="86">
        <f t="shared" si="16"/>
        <v>-250846.63999999998</v>
      </c>
      <c r="J92" s="87">
        <f t="shared" si="17"/>
        <v>-0.82661225572802843</v>
      </c>
      <c r="K92" s="82">
        <f>VLOOKUP($C92,'2023'!$C$295:$U$572,VLOOKUP($L$4,Master!$D$9:$G$20,4,FALSE),FALSE)</f>
        <v>79887.83</v>
      </c>
      <c r="L92" s="83">
        <f>VLOOKUP($C92,'2023'!$C$8:$U$285,VLOOKUP($L$4,Master!$D$9:$G$20,4,FALSE),FALSE)</f>
        <v>19626.36</v>
      </c>
      <c r="M92" s="156">
        <f t="shared" si="18"/>
        <v>0.24567396560902957</v>
      </c>
      <c r="N92" s="156">
        <f t="shared" si="19"/>
        <v>3.1785637936060637E-6</v>
      </c>
      <c r="O92" s="83">
        <f t="shared" si="20"/>
        <v>-60261.47</v>
      </c>
      <c r="P92" s="87">
        <f t="shared" si="21"/>
        <v>-0.75432603439097046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1987502.9600000002</v>
      </c>
      <c r="F93" s="83">
        <f>VLOOKUP($C93,'2023'!$C$8:$U$285,19,FALSE)</f>
        <v>1362298.38</v>
      </c>
      <c r="G93" s="84">
        <f t="shared" si="14"/>
        <v>0.68543212635014128</v>
      </c>
      <c r="H93" s="85">
        <f t="shared" si="15"/>
        <v>2.2062941405111261E-4</v>
      </c>
      <c r="I93" s="86">
        <f t="shared" si="16"/>
        <v>-625204.58000000031</v>
      </c>
      <c r="J93" s="87">
        <f t="shared" si="17"/>
        <v>-0.31456787364985872</v>
      </c>
      <c r="K93" s="82">
        <f>VLOOKUP($C93,'2023'!$C$295:$U$572,VLOOKUP($L$4,Master!$D$9:$G$20,4,FALSE),FALSE)</f>
        <v>336000.32000000007</v>
      </c>
      <c r="L93" s="83">
        <f>VLOOKUP($C93,'2023'!$C$8:$U$285,VLOOKUP($L$4,Master!$D$9:$G$20,4,FALSE),FALSE)</f>
        <v>188990.42</v>
      </c>
      <c r="M93" s="156">
        <f t="shared" si="18"/>
        <v>0.56247095240861666</v>
      </c>
      <c r="N93" s="156">
        <f t="shared" si="19"/>
        <v>3.0607718718621449E-5</v>
      </c>
      <c r="O93" s="83">
        <f t="shared" si="20"/>
        <v>-147009.90000000005</v>
      </c>
      <c r="P93" s="87">
        <f t="shared" si="21"/>
        <v>-0.43752904759138334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170300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-170300</v>
      </c>
      <c r="J94" s="87">
        <f t="shared" si="17"/>
        <v>-1</v>
      </c>
      <c r="K94" s="82">
        <f>VLOOKUP($C94,'2023'!$C$295:$U$572,VLOOKUP($L$4,Master!$D$9:$G$20,4,FALSE),FALSE)</f>
        <v>45050</v>
      </c>
      <c r="L94" s="83">
        <f>VLOOKUP($C94,'2023'!$C$8:$U$285,VLOOKUP($L$4,Master!$D$9:$G$20,4,FALSE),FALSE)</f>
        <v>0</v>
      </c>
      <c r="M94" s="156">
        <f t="shared" si="18"/>
        <v>0</v>
      </c>
      <c r="N94" s="156">
        <f t="shared" si="19"/>
        <v>0</v>
      </c>
      <c r="O94" s="83">
        <f t="shared" si="20"/>
        <v>-45050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795553.60999999987</v>
      </c>
      <c r="F95" s="83">
        <f>VLOOKUP($C95,'2023'!$C$8:$U$285,19,FALSE)</f>
        <v>429620.32999999996</v>
      </c>
      <c r="G95" s="84">
        <f t="shared" si="14"/>
        <v>0.54002687512158987</v>
      </c>
      <c r="H95" s="85">
        <f t="shared" si="15"/>
        <v>6.9578649629125765E-5</v>
      </c>
      <c r="I95" s="86">
        <f t="shared" si="16"/>
        <v>-365933.27999999991</v>
      </c>
      <c r="J95" s="87">
        <f t="shared" si="17"/>
        <v>-0.45997312487841013</v>
      </c>
      <c r="K95" s="82">
        <f>VLOOKUP($C95,'2023'!$C$295:$U$572,VLOOKUP($L$4,Master!$D$9:$G$20,4,FALSE),FALSE)</f>
        <v>274073.12</v>
      </c>
      <c r="L95" s="83">
        <f>VLOOKUP($C95,'2023'!$C$8:$U$285,VLOOKUP($L$4,Master!$D$9:$G$20,4,FALSE),FALSE)</f>
        <v>142105.38999999996</v>
      </c>
      <c r="M95" s="156">
        <f t="shared" si="18"/>
        <v>0.51849444411038903</v>
      </c>
      <c r="N95" s="156">
        <f t="shared" si="19"/>
        <v>2.3014509441907161E-5</v>
      </c>
      <c r="O95" s="83">
        <f t="shared" si="20"/>
        <v>-131967.73000000004</v>
      </c>
      <c r="P95" s="87">
        <f t="shared" si="21"/>
        <v>-0.48150555588961091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121176.87</v>
      </c>
      <c r="F96" s="83">
        <f>VLOOKUP($C96,'2023'!$C$8:$U$285,19,FALSE)</f>
        <v>135543.45000000001</v>
      </c>
      <c r="G96" s="84">
        <f t="shared" si="14"/>
        <v>1.1185587645563053</v>
      </c>
      <c r="H96" s="85">
        <f t="shared" si="15"/>
        <v>2.1951778252842291E-5</v>
      </c>
      <c r="I96" s="86">
        <f t="shared" si="16"/>
        <v>14366.580000000016</v>
      </c>
      <c r="J96" s="87">
        <f t="shared" si="17"/>
        <v>0.11855876455630532</v>
      </c>
      <c r="K96" s="82">
        <f>VLOOKUP($C96,'2023'!$C$295:$U$572,VLOOKUP($L$4,Master!$D$9:$G$20,4,FALSE),FALSE)</f>
        <v>40900.659999999996</v>
      </c>
      <c r="L96" s="83">
        <f>VLOOKUP($C96,'2023'!$C$8:$U$285,VLOOKUP($L$4,Master!$D$9:$G$20,4,FALSE),FALSE)</f>
        <v>85343.26</v>
      </c>
      <c r="M96" s="156">
        <f t="shared" si="18"/>
        <v>2.0865986025653376</v>
      </c>
      <c r="N96" s="156">
        <f t="shared" si="19"/>
        <v>1.3821666180805234E-5</v>
      </c>
      <c r="O96" s="83">
        <f t="shared" si="20"/>
        <v>44442.6</v>
      </c>
      <c r="P96" s="87">
        <f t="shared" si="21"/>
        <v>1.0865986025653376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310769.59000000003</v>
      </c>
      <c r="F97" s="83">
        <f>VLOOKUP($C97,'2023'!$C$8:$U$285,19,FALSE)</f>
        <v>274379.62</v>
      </c>
      <c r="G97" s="84">
        <f t="shared" si="14"/>
        <v>0.88290369723755779</v>
      </c>
      <c r="H97" s="85">
        <f t="shared" si="15"/>
        <v>4.4436825057493604E-5</v>
      </c>
      <c r="I97" s="86">
        <f t="shared" si="16"/>
        <v>-36389.97000000003</v>
      </c>
      <c r="J97" s="87">
        <f t="shared" si="17"/>
        <v>-0.11709630276244219</v>
      </c>
      <c r="K97" s="82">
        <f>VLOOKUP($C97,'2023'!$C$295:$U$572,VLOOKUP($L$4,Master!$D$9:$G$20,4,FALSE),FALSE)</f>
        <v>102656.54000000001</v>
      </c>
      <c r="L97" s="83">
        <f>VLOOKUP($C97,'2023'!$C$8:$U$285,VLOOKUP($L$4,Master!$D$9:$G$20,4,FALSE),FALSE)</f>
        <v>157153.49</v>
      </c>
      <c r="M97" s="156">
        <f t="shared" si="18"/>
        <v>1.5308668108237427</v>
      </c>
      <c r="N97" s="156">
        <f t="shared" si="19"/>
        <v>2.5451606581802867E-5</v>
      </c>
      <c r="O97" s="83">
        <f t="shared" si="20"/>
        <v>54496.949999999983</v>
      </c>
      <c r="P97" s="87">
        <f t="shared" si="21"/>
        <v>0.53086681082374276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7268249.9700000007</v>
      </c>
      <c r="F98" s="83">
        <f>VLOOKUP($C98,'2023'!$C$8:$U$285,19,FALSE)</f>
        <v>6104332.25</v>
      </c>
      <c r="G98" s="84">
        <f t="shared" si="14"/>
        <v>0.83986272833156284</v>
      </c>
      <c r="H98" s="85">
        <f t="shared" si="15"/>
        <v>9.8861987011304372E-4</v>
      </c>
      <c r="I98" s="86">
        <f t="shared" si="16"/>
        <v>-1163917.7200000007</v>
      </c>
      <c r="J98" s="87">
        <f t="shared" si="17"/>
        <v>-0.16013727166843719</v>
      </c>
      <c r="K98" s="82">
        <f>VLOOKUP($C98,'2023'!$C$295:$U$572,VLOOKUP($L$4,Master!$D$9:$G$20,4,FALSE),FALSE)</f>
        <v>4654834.2600000007</v>
      </c>
      <c r="L98" s="83">
        <f>VLOOKUP($C98,'2023'!$C$8:$U$285,VLOOKUP($L$4,Master!$D$9:$G$20,4,FALSE),FALSE)</f>
        <v>3972308.7800000003</v>
      </c>
      <c r="M98" s="156">
        <f t="shared" si="18"/>
        <v>0.85337276433984133</v>
      </c>
      <c r="N98" s="156">
        <f t="shared" si="19"/>
        <v>6.4333054448871183E-4</v>
      </c>
      <c r="O98" s="83">
        <f t="shared" si="20"/>
        <v>-682525.48000000045</v>
      </c>
      <c r="P98" s="87">
        <f t="shared" si="21"/>
        <v>-0.14662723566015867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574712.51</v>
      </c>
      <c r="F99" s="83">
        <f>VLOOKUP($C99,'2023'!$C$8:$U$285,19,FALSE)</f>
        <v>3240235.71</v>
      </c>
      <c r="G99" s="84">
        <f t="shared" si="14"/>
        <v>5.6380114468014622</v>
      </c>
      <c r="H99" s="85">
        <f t="shared" si="15"/>
        <v>5.2476852103780004E-4</v>
      </c>
      <c r="I99" s="86">
        <f t="shared" si="16"/>
        <v>2665523.2000000002</v>
      </c>
      <c r="J99" s="87">
        <f t="shared" si="17"/>
        <v>4.638011446801463</v>
      </c>
      <c r="K99" s="82">
        <f>VLOOKUP($C99,'2023'!$C$295:$U$572,VLOOKUP($L$4,Master!$D$9:$G$20,4,FALSE),FALSE)</f>
        <v>205904.16999999998</v>
      </c>
      <c r="L99" s="83">
        <f>VLOOKUP($C99,'2023'!$C$8:$U$285,VLOOKUP($L$4,Master!$D$9:$G$20,4,FALSE),FALSE)</f>
        <v>1015380.4</v>
      </c>
      <c r="M99" s="156">
        <f t="shared" si="18"/>
        <v>4.9313250916676434</v>
      </c>
      <c r="N99" s="156">
        <f t="shared" si="19"/>
        <v>1.6444472516438313E-4</v>
      </c>
      <c r="O99" s="83">
        <f t="shared" si="20"/>
        <v>809476.23</v>
      </c>
      <c r="P99" s="87">
        <f t="shared" si="21"/>
        <v>3.9313250916676434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9029275.5899999999</v>
      </c>
      <c r="F100" s="83">
        <f>VLOOKUP($C100,'2023'!$C$8:$U$285,19,FALSE)</f>
        <v>1736536.98</v>
      </c>
      <c r="G100" s="84">
        <f t="shared" si="14"/>
        <v>0.19232295688518242</v>
      </c>
      <c r="H100" s="85">
        <f t="shared" si="15"/>
        <v>2.8123878145952774E-4</v>
      </c>
      <c r="I100" s="86">
        <f t="shared" si="16"/>
        <v>-7292738.6099999994</v>
      </c>
      <c r="J100" s="87">
        <f t="shared" si="17"/>
        <v>-0.80767704311481758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1537951.44</v>
      </c>
      <c r="M100" s="156">
        <f t="shared" si="18"/>
        <v>0.47506738455177572</v>
      </c>
      <c r="N100" s="156">
        <f t="shared" si="19"/>
        <v>2.4907709649208044E-4</v>
      </c>
      <c r="O100" s="83">
        <f t="shared" si="20"/>
        <v>-1699381.81</v>
      </c>
      <c r="P100" s="87">
        <f t="shared" si="21"/>
        <v>-0.52493261544822423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62173054.999999993</v>
      </c>
      <c r="F101" s="83">
        <f>VLOOKUP($C101,'2023'!$C$8:$U$285,19,FALSE)</f>
        <v>55178368.380000003</v>
      </c>
      <c r="G101" s="84">
        <f t="shared" si="14"/>
        <v>0.88749649474358316</v>
      </c>
      <c r="H101" s="85">
        <f t="shared" si="15"/>
        <v>8.9363470313866492E-3</v>
      </c>
      <c r="I101" s="86">
        <f t="shared" si="16"/>
        <v>-6994686.6199999899</v>
      </c>
      <c r="J101" s="87">
        <f t="shared" si="17"/>
        <v>-0.11250350525641679</v>
      </c>
      <c r="K101" s="82">
        <f>VLOOKUP($C101,'2023'!$C$295:$U$572,VLOOKUP($L$4,Master!$D$9:$G$20,4,FALSE),FALSE)</f>
        <v>13083366.43</v>
      </c>
      <c r="L101" s="83">
        <f>VLOOKUP($C101,'2023'!$C$8:$U$285,VLOOKUP($L$4,Master!$D$9:$G$20,4,FALSE),FALSE)</f>
        <v>11220136.399999999</v>
      </c>
      <c r="M101" s="156">
        <f t="shared" si="18"/>
        <v>0.85758787388789803</v>
      </c>
      <c r="N101" s="156">
        <f t="shared" si="19"/>
        <v>1.8171438473747286E-3</v>
      </c>
      <c r="O101" s="83">
        <f t="shared" si="20"/>
        <v>-1863230.0300000012</v>
      </c>
      <c r="P101" s="87">
        <f t="shared" si="21"/>
        <v>-0.14241212611210197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230287.53000000003</v>
      </c>
      <c r="F102" s="83">
        <f>VLOOKUP($C102,'2023'!$C$8:$U$285,19,FALSE)</f>
        <v>163210.45000000001</v>
      </c>
      <c r="G102" s="84">
        <f t="shared" si="14"/>
        <v>0.70872465391417416</v>
      </c>
      <c r="H102" s="85">
        <f t="shared" si="15"/>
        <v>2.6432554335503515E-5</v>
      </c>
      <c r="I102" s="86">
        <f t="shared" si="16"/>
        <v>-67077.080000000016</v>
      </c>
      <c r="J102" s="87">
        <f t="shared" si="17"/>
        <v>-0.29127534608582589</v>
      </c>
      <c r="K102" s="82">
        <f>VLOOKUP($C102,'2023'!$C$295:$U$572,VLOOKUP($L$4,Master!$D$9:$G$20,4,FALSE),FALSE)</f>
        <v>76429.190000000017</v>
      </c>
      <c r="L102" s="83">
        <f>VLOOKUP($C102,'2023'!$C$8:$U$285,VLOOKUP($L$4,Master!$D$9:$G$20,4,FALSE),FALSE)</f>
        <v>60907.119999999995</v>
      </c>
      <c r="M102" s="156">
        <f t="shared" si="18"/>
        <v>0.7969091390344446</v>
      </c>
      <c r="N102" s="156">
        <f t="shared" si="19"/>
        <v>9.8641401872186051E-6</v>
      </c>
      <c r="O102" s="83">
        <f t="shared" si="20"/>
        <v>-15522.070000000022</v>
      </c>
      <c r="P102" s="87">
        <f t="shared" si="21"/>
        <v>-0.20309086096555543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677809.07</v>
      </c>
      <c r="F103" s="83">
        <f>VLOOKUP($C103,'2023'!$C$8:$U$285,19,FALSE)</f>
        <v>424627.11</v>
      </c>
      <c r="G103" s="84">
        <f t="shared" si="14"/>
        <v>0.62647009134888088</v>
      </c>
      <c r="H103" s="85">
        <f t="shared" si="15"/>
        <v>6.8769978622096979E-5</v>
      </c>
      <c r="I103" s="86">
        <f t="shared" si="16"/>
        <v>-253181.95999999996</v>
      </c>
      <c r="J103" s="87">
        <f t="shared" si="17"/>
        <v>-0.37352990865111907</v>
      </c>
      <c r="K103" s="82">
        <f>VLOOKUP($C103,'2023'!$C$295:$U$572,VLOOKUP($L$4,Master!$D$9:$G$20,4,FALSE),FALSE)</f>
        <v>220765.59999999998</v>
      </c>
      <c r="L103" s="83">
        <f>VLOOKUP($C103,'2023'!$C$8:$U$285,VLOOKUP($L$4,Master!$D$9:$G$20,4,FALSE),FALSE)</f>
        <v>191668.89999999997</v>
      </c>
      <c r="M103" s="156">
        <f t="shared" si="18"/>
        <v>0.86820093347876659</v>
      </c>
      <c r="N103" s="156">
        <f t="shared" si="19"/>
        <v>3.104150876170116E-5</v>
      </c>
      <c r="O103" s="83">
        <f t="shared" si="20"/>
        <v>-29096.700000000012</v>
      </c>
      <c r="P103" s="87">
        <f t="shared" si="21"/>
        <v>-0.13179906652123344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118847.31000000003</v>
      </c>
      <c r="F104" s="83">
        <f>VLOOKUP($C104,'2023'!$C$8:$U$285,19,FALSE)</f>
        <v>78585.050000000017</v>
      </c>
      <c r="G104" s="84">
        <f t="shared" si="14"/>
        <v>0.66122699790176154</v>
      </c>
      <c r="H104" s="85">
        <f t="shared" si="15"/>
        <v>1.2727148317299909E-5</v>
      </c>
      <c r="I104" s="86">
        <f t="shared" si="16"/>
        <v>-40262.260000000009</v>
      </c>
      <c r="J104" s="87">
        <f t="shared" si="17"/>
        <v>-0.33877300209823846</v>
      </c>
      <c r="K104" s="82">
        <f>VLOOKUP($C104,'2023'!$C$295:$U$572,VLOOKUP($L$4,Master!$D$9:$G$20,4,FALSE),FALSE)</f>
        <v>39615.770000000011</v>
      </c>
      <c r="L104" s="83">
        <f>VLOOKUP($C104,'2023'!$C$8:$U$285,VLOOKUP($L$4,Master!$D$9:$G$20,4,FALSE),FALSE)</f>
        <v>26622.280000000006</v>
      </c>
      <c r="M104" s="156">
        <f t="shared" si="18"/>
        <v>0.67201218100771487</v>
      </c>
      <c r="N104" s="156">
        <f t="shared" si="19"/>
        <v>4.3115796974702827E-6</v>
      </c>
      <c r="O104" s="83">
        <f t="shared" si="20"/>
        <v>-12993.490000000005</v>
      </c>
      <c r="P104" s="87">
        <f t="shared" si="21"/>
        <v>-0.32798781899228518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134673.51</v>
      </c>
      <c r="F105" s="83">
        <f>VLOOKUP($C105,'2023'!$C$8:$U$285,19,FALSE)</f>
        <v>100006.09000000003</v>
      </c>
      <c r="G105" s="84">
        <f t="shared" si="14"/>
        <v>0.74258174454649628</v>
      </c>
      <c r="H105" s="85">
        <f t="shared" si="15"/>
        <v>1.6196367376024362E-5</v>
      </c>
      <c r="I105" s="86">
        <f t="shared" si="16"/>
        <v>-34667.419999999984</v>
      </c>
      <c r="J105" s="87">
        <f t="shared" si="17"/>
        <v>-0.25741825545350366</v>
      </c>
      <c r="K105" s="82">
        <f>VLOOKUP($C105,'2023'!$C$295:$U$572,VLOOKUP($L$4,Master!$D$9:$G$20,4,FALSE),FALSE)</f>
        <v>45091.17</v>
      </c>
      <c r="L105" s="83">
        <f>VLOOKUP($C105,'2023'!$C$8:$U$285,VLOOKUP($L$4,Master!$D$9:$G$20,4,FALSE),FALSE)</f>
        <v>37586.380000000012</v>
      </c>
      <c r="M105" s="156">
        <f t="shared" si="18"/>
        <v>0.83356408804650695</v>
      </c>
      <c r="N105" s="156">
        <f t="shared" si="19"/>
        <v>6.0872574741683688E-6</v>
      </c>
      <c r="O105" s="83">
        <f t="shared" si="20"/>
        <v>-7504.7899999999863</v>
      </c>
      <c r="P105" s="87">
        <f t="shared" si="21"/>
        <v>-0.16643591195349303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4699.99</v>
      </c>
      <c r="F106" s="83">
        <f>VLOOKUP($C106,'2023'!$C$8:$U$285,19,FALSE)</f>
        <v>1824.04</v>
      </c>
      <c r="G106" s="84">
        <f t="shared" si="14"/>
        <v>0.38809444275413352</v>
      </c>
      <c r="H106" s="85">
        <f t="shared" si="15"/>
        <v>2.9541022900268844E-7</v>
      </c>
      <c r="I106" s="86">
        <f t="shared" si="16"/>
        <v>-2875.95</v>
      </c>
      <c r="J106" s="87">
        <f t="shared" si="17"/>
        <v>-0.61190555724586648</v>
      </c>
      <c r="K106" s="82">
        <f>VLOOKUP($C106,'2023'!$C$295:$U$572,VLOOKUP($L$4,Master!$D$9:$G$20,4,FALSE),FALSE)</f>
        <v>1433.33</v>
      </c>
      <c r="L106" s="83">
        <f>VLOOKUP($C106,'2023'!$C$8:$U$285,VLOOKUP($L$4,Master!$D$9:$G$20,4,FALSE),FALSE)</f>
        <v>680.29</v>
      </c>
      <c r="M106" s="156">
        <f t="shared" si="18"/>
        <v>0.47462203400473024</v>
      </c>
      <c r="N106" s="156">
        <f t="shared" si="19"/>
        <v>1.1017555793087811E-7</v>
      </c>
      <c r="O106" s="83">
        <f t="shared" si="20"/>
        <v>-753.04</v>
      </c>
      <c r="P106" s="87">
        <f t="shared" si="21"/>
        <v>-0.52537796599526976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6">
        <f t="shared" si="18"/>
        <v>0</v>
      </c>
      <c r="N107" s="156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6">
        <f t="shared" si="18"/>
        <v>0</v>
      </c>
      <c r="N108" s="156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473454.68999999983</v>
      </c>
      <c r="F109" s="83">
        <f>VLOOKUP($C109,'2023'!$C$8:$U$285,19,FALSE)</f>
        <v>206013.45</v>
      </c>
      <c r="G109" s="84">
        <f t="shared" si="14"/>
        <v>0.43512812176388005</v>
      </c>
      <c r="H109" s="85">
        <f t="shared" si="15"/>
        <v>3.3364663298027405E-5</v>
      </c>
      <c r="I109" s="86">
        <f t="shared" si="16"/>
        <v>-267441.23999999982</v>
      </c>
      <c r="J109" s="87">
        <f t="shared" si="17"/>
        <v>-0.56487187823611995</v>
      </c>
      <c r="K109" s="82">
        <f>VLOOKUP($C109,'2023'!$C$295:$U$572,VLOOKUP($L$4,Master!$D$9:$G$20,4,FALSE),FALSE)</f>
        <v>162802.22999999995</v>
      </c>
      <c r="L109" s="83">
        <f>VLOOKUP($C109,'2023'!$C$8:$U$285,VLOOKUP($L$4,Master!$D$9:$G$20,4,FALSE),FALSE)</f>
        <v>72327.73000000001</v>
      </c>
      <c r="M109" s="156">
        <f t="shared" si="18"/>
        <v>0.44426744031700321</v>
      </c>
      <c r="N109" s="156">
        <f t="shared" si="19"/>
        <v>1.1713751498072751E-5</v>
      </c>
      <c r="O109" s="83">
        <f t="shared" si="20"/>
        <v>-90474.499999999942</v>
      </c>
      <c r="P109" s="87">
        <f t="shared" si="21"/>
        <v>-0.55573255968299673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6">
        <f t="shared" si="18"/>
        <v>0</v>
      </c>
      <c r="N110" s="156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6">
        <f t="shared" si="18"/>
        <v>0</v>
      </c>
      <c r="N111" s="156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6">
        <f t="shared" si="18"/>
        <v>0</v>
      </c>
      <c r="N112" s="156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6">
        <f t="shared" si="18"/>
        <v>0</v>
      </c>
      <c r="N113" s="156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6">
        <f t="shared" si="18"/>
        <v>0</v>
      </c>
      <c r="N114" s="156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6">
        <f t="shared" si="18"/>
        <v>0</v>
      </c>
      <c r="N115" s="156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260187.66</v>
      </c>
      <c r="F116" s="83">
        <f>VLOOKUP($C116,'2023'!$C$8:$U$285,19,FALSE)</f>
        <v>39516.839999999997</v>
      </c>
      <c r="G116" s="84">
        <f t="shared" si="14"/>
        <v>0.15187822512412771</v>
      </c>
      <c r="H116" s="85">
        <f t="shared" si="15"/>
        <v>6.3999028277135352E-6</v>
      </c>
      <c r="I116" s="86">
        <f t="shared" si="16"/>
        <v>-220670.82</v>
      </c>
      <c r="J116" s="87">
        <f t="shared" si="17"/>
        <v>-0.84812177487587226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14999.04</v>
      </c>
      <c r="M116" s="156">
        <f t="shared" si="18"/>
        <v>0.35943734390434323</v>
      </c>
      <c r="N116" s="156">
        <f t="shared" si="19"/>
        <v>2.4291516859391702E-6</v>
      </c>
      <c r="O116" s="83">
        <f t="shared" si="20"/>
        <v>-26730.180000000008</v>
      </c>
      <c r="P116" s="87">
        <f t="shared" si="21"/>
        <v>-0.64056265609565677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228351.84999999998</v>
      </c>
      <c r="F117" s="83">
        <f>VLOOKUP($C117,'2023'!$C$8:$U$285,19,FALSE)</f>
        <v>173444.24</v>
      </c>
      <c r="G117" s="84">
        <f t="shared" si="14"/>
        <v>0.75954821473966605</v>
      </c>
      <c r="H117" s="85">
        <f t="shared" si="15"/>
        <v>2.8089955624655845E-5</v>
      </c>
      <c r="I117" s="86">
        <f t="shared" si="16"/>
        <v>-54907.609999999986</v>
      </c>
      <c r="J117" s="87">
        <f t="shared" si="17"/>
        <v>-0.24045178526033395</v>
      </c>
      <c r="K117" s="82">
        <f>VLOOKUP($C117,'2023'!$C$295:$U$572,VLOOKUP($L$4,Master!$D$9:$G$20,4,FALSE),FALSE)</f>
        <v>77118.11</v>
      </c>
      <c r="L117" s="83">
        <f>VLOOKUP($C117,'2023'!$C$8:$U$285,VLOOKUP($L$4,Master!$D$9:$G$20,4,FALSE),FALSE)</f>
        <v>62846.159999999989</v>
      </c>
      <c r="M117" s="156">
        <f t="shared" si="18"/>
        <v>0.81493387221237645</v>
      </c>
      <c r="N117" s="156">
        <f t="shared" si="19"/>
        <v>1.0178175104460206E-5</v>
      </c>
      <c r="O117" s="83">
        <f t="shared" si="20"/>
        <v>-14271.950000000012</v>
      </c>
      <c r="P117" s="87">
        <f t="shared" si="21"/>
        <v>-0.18506612778762357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443701.24</v>
      </c>
      <c r="F118" s="83">
        <f>VLOOKUP($C118,'2023'!$C$8:$U$285,19,FALSE)</f>
        <v>383518.27999999991</v>
      </c>
      <c r="G118" s="84">
        <f t="shared" si="14"/>
        <v>0.86436152398402111</v>
      </c>
      <c r="H118" s="85">
        <f t="shared" si="15"/>
        <v>6.2112246947170657E-5</v>
      </c>
      <c r="I118" s="86">
        <f t="shared" si="16"/>
        <v>-60182.960000000079</v>
      </c>
      <c r="J118" s="87">
        <f t="shared" si="17"/>
        <v>-0.13563847601597886</v>
      </c>
      <c r="K118" s="82">
        <f>VLOOKUP($C118,'2023'!$C$295:$U$572,VLOOKUP($L$4,Master!$D$9:$G$20,4,FALSE),FALSE)</f>
        <v>154300.42999999996</v>
      </c>
      <c r="L118" s="83">
        <f>VLOOKUP($C118,'2023'!$C$8:$U$285,VLOOKUP($L$4,Master!$D$9:$G$20,4,FALSE),FALSE)</f>
        <v>141630.98999999996</v>
      </c>
      <c r="M118" s="156">
        <f t="shared" si="18"/>
        <v>0.91789109077661024</v>
      </c>
      <c r="N118" s="156">
        <f t="shared" si="19"/>
        <v>2.2937678554076372E-5</v>
      </c>
      <c r="O118" s="83">
        <f t="shared" si="20"/>
        <v>-12669.440000000002</v>
      </c>
      <c r="P118" s="87">
        <f t="shared" si="21"/>
        <v>-8.2108909223389759E-2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32342.85</v>
      </c>
      <c r="F119" s="83">
        <f>VLOOKUP($C119,'2023'!$C$8:$U$285,19,FALSE)</f>
        <v>7054.92</v>
      </c>
      <c r="G119" s="84">
        <f t="shared" si="14"/>
        <v>0.21812920011687284</v>
      </c>
      <c r="H119" s="85">
        <f t="shared" si="15"/>
        <v>1.1425711786998349E-6</v>
      </c>
      <c r="I119" s="86">
        <f t="shared" si="16"/>
        <v>-25287.93</v>
      </c>
      <c r="J119" s="87">
        <f t="shared" si="17"/>
        <v>-0.78187079988312724</v>
      </c>
      <c r="K119" s="82">
        <f>VLOOKUP($C119,'2023'!$C$295:$U$572,VLOOKUP($L$4,Master!$D$9:$G$20,4,FALSE),FALSE)</f>
        <v>15250</v>
      </c>
      <c r="L119" s="83">
        <f>VLOOKUP($C119,'2023'!$C$8:$U$285,VLOOKUP($L$4,Master!$D$9:$G$20,4,FALSE),FALSE)</f>
        <v>6538.39</v>
      </c>
      <c r="M119" s="156">
        <f t="shared" si="18"/>
        <v>0.42874688524590165</v>
      </c>
      <c r="N119" s="156">
        <f t="shared" si="19"/>
        <v>1.0589171768211707E-6</v>
      </c>
      <c r="O119" s="83">
        <f t="shared" si="20"/>
        <v>-8711.61</v>
      </c>
      <c r="P119" s="87">
        <f t="shared" si="21"/>
        <v>-0.57125311475409835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116763.4</v>
      </c>
      <c r="F120" s="83">
        <f>VLOOKUP($C120,'2023'!$C$8:$U$285,19,FALSE)</f>
        <v>95346.91</v>
      </c>
      <c r="G120" s="84">
        <f t="shared" si="14"/>
        <v>0.81658216530179839</v>
      </c>
      <c r="H120" s="85">
        <f t="shared" si="15"/>
        <v>1.5441795419946231E-5</v>
      </c>
      <c r="I120" s="86">
        <f t="shared" si="16"/>
        <v>-21416.489999999991</v>
      </c>
      <c r="J120" s="87">
        <f t="shared" si="17"/>
        <v>-0.18341783469820158</v>
      </c>
      <c r="K120" s="82">
        <f>VLOOKUP($C120,'2023'!$C$295:$U$572,VLOOKUP($L$4,Master!$D$9:$G$20,4,FALSE),FALSE)</f>
        <v>41658.019999999997</v>
      </c>
      <c r="L120" s="83">
        <f>VLOOKUP($C120,'2023'!$C$8:$U$285,VLOOKUP($L$4,Master!$D$9:$G$20,4,FALSE),FALSE)</f>
        <v>38938.629999999997</v>
      </c>
      <c r="M120" s="156">
        <f t="shared" si="18"/>
        <v>0.93472109332128606</v>
      </c>
      <c r="N120" s="156">
        <f t="shared" si="19"/>
        <v>6.3062595147863824E-6</v>
      </c>
      <c r="O120" s="83">
        <f t="shared" si="20"/>
        <v>-2719.3899999999994</v>
      </c>
      <c r="P120" s="87">
        <f t="shared" si="21"/>
        <v>-6.5278906678713958E-2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6215211.4199999999</v>
      </c>
      <c r="F121" s="83">
        <f>VLOOKUP($C121,'2023'!$C$8:$U$285,19,FALSE)</f>
        <v>1912073.7500000002</v>
      </c>
      <c r="G121" s="84">
        <f t="shared" si="14"/>
        <v>0.30764420078247318</v>
      </c>
      <c r="H121" s="85">
        <f t="shared" si="15"/>
        <v>3.0966763029184082E-4</v>
      </c>
      <c r="I121" s="86">
        <f t="shared" si="16"/>
        <v>-4303137.67</v>
      </c>
      <c r="J121" s="87">
        <f t="shared" si="17"/>
        <v>-0.69235579921752688</v>
      </c>
      <c r="K121" s="82">
        <f>VLOOKUP($C121,'2023'!$C$295:$U$572,VLOOKUP($L$4,Master!$D$9:$G$20,4,FALSE),FALSE)</f>
        <v>2064922.16</v>
      </c>
      <c r="L121" s="83">
        <f>VLOOKUP($C121,'2023'!$C$8:$U$285,VLOOKUP($L$4,Master!$D$9:$G$20,4,FALSE),FALSE)</f>
        <v>1579374.9900000002</v>
      </c>
      <c r="M121" s="156">
        <f t="shared" si="18"/>
        <v>0.76485933493977332</v>
      </c>
      <c r="N121" s="156">
        <f t="shared" si="19"/>
        <v>2.5578579827033332E-4</v>
      </c>
      <c r="O121" s="83">
        <f t="shared" si="20"/>
        <v>-485547.16999999969</v>
      </c>
      <c r="P121" s="87">
        <f t="shared" si="21"/>
        <v>-0.23514066506022663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6">
        <f t="shared" si="18"/>
        <v>0</v>
      </c>
      <c r="N122" s="156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212340.36000000004</v>
      </c>
      <c r="F123" s="83">
        <f>VLOOKUP($C123,'2023'!$C$8:$U$285,19,FALSE)</f>
        <v>169425.15999999997</v>
      </c>
      <c r="G123" s="84">
        <f t="shared" si="14"/>
        <v>0.7978942863240881</v>
      </c>
      <c r="H123" s="85">
        <f t="shared" si="15"/>
        <v>2.7439050302853621E-5</v>
      </c>
      <c r="I123" s="86">
        <f t="shared" si="16"/>
        <v>-42915.20000000007</v>
      </c>
      <c r="J123" s="87">
        <f t="shared" si="17"/>
        <v>-0.20210571367591193</v>
      </c>
      <c r="K123" s="82">
        <f>VLOOKUP($C123,'2023'!$C$295:$U$572,VLOOKUP($L$4,Master!$D$9:$G$20,4,FALSE),FALSE)</f>
        <v>75810.27</v>
      </c>
      <c r="L123" s="83">
        <f>VLOOKUP($C123,'2023'!$C$8:$U$285,VLOOKUP($L$4,Master!$D$9:$G$20,4,FALSE),FALSE)</f>
        <v>74902.490000000005</v>
      </c>
      <c r="M123" s="156">
        <f t="shared" si="18"/>
        <v>0.98802563293865064</v>
      </c>
      <c r="N123" s="156">
        <f t="shared" si="19"/>
        <v>1.2130743691899071E-5</v>
      </c>
      <c r="O123" s="83">
        <f t="shared" si="20"/>
        <v>-907.77999999999884</v>
      </c>
      <c r="P123" s="87">
        <f t="shared" si="21"/>
        <v>-1.1974367061349323E-2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769234.29</v>
      </c>
      <c r="F124" s="83">
        <f>VLOOKUP($C124,'2023'!$C$8:$U$285,19,FALSE)</f>
        <v>756915.17999999982</v>
      </c>
      <c r="G124" s="84">
        <f t="shared" si="14"/>
        <v>0.98398523029960061</v>
      </c>
      <c r="H124" s="85">
        <f t="shared" si="15"/>
        <v>1.2258529783305797E-4</v>
      </c>
      <c r="I124" s="86">
        <f t="shared" si="16"/>
        <v>-12319.110000000219</v>
      </c>
      <c r="J124" s="87">
        <f t="shared" si="17"/>
        <v>-1.6014769700399365E-2</v>
      </c>
      <c r="K124" s="82">
        <f>VLOOKUP($C124,'2023'!$C$295:$U$572,VLOOKUP($L$4,Master!$D$9:$G$20,4,FALSE),FALSE)</f>
        <v>255361.43</v>
      </c>
      <c r="L124" s="83">
        <f>VLOOKUP($C124,'2023'!$C$8:$U$285,VLOOKUP($L$4,Master!$D$9:$G$20,4,FALSE),FALSE)</f>
        <v>338426.3899999999</v>
      </c>
      <c r="M124" s="156">
        <f t="shared" si="18"/>
        <v>1.325283892716296</v>
      </c>
      <c r="N124" s="156">
        <f t="shared" si="19"/>
        <v>5.4809443526706169E-5</v>
      </c>
      <c r="O124" s="83">
        <f t="shared" si="20"/>
        <v>83064.959999999905</v>
      </c>
      <c r="P124" s="87">
        <f t="shared" si="21"/>
        <v>0.32528389271629593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781713.55999999971</v>
      </c>
      <c r="F125" s="83">
        <f>VLOOKUP($C125,'2023'!$C$8:$U$285,19,FALSE)</f>
        <v>643647.2899999998</v>
      </c>
      <c r="G125" s="84">
        <f t="shared" si="14"/>
        <v>0.82337997309398092</v>
      </c>
      <c r="H125" s="85">
        <f t="shared" si="15"/>
        <v>1.0424113140932203E-4</v>
      </c>
      <c r="I125" s="86">
        <f t="shared" si="16"/>
        <v>-138066.2699999999</v>
      </c>
      <c r="J125" s="87">
        <f t="shared" si="17"/>
        <v>-0.17662002690601908</v>
      </c>
      <c r="K125" s="82">
        <f>VLOOKUP($C125,'2023'!$C$295:$U$572,VLOOKUP($L$4,Master!$D$9:$G$20,4,FALSE),FALSE)</f>
        <v>265757.87999999989</v>
      </c>
      <c r="L125" s="83">
        <f>VLOOKUP($C125,'2023'!$C$8:$U$285,VLOOKUP($L$4,Master!$D$9:$G$20,4,FALSE),FALSE)</f>
        <v>280874.71999999997</v>
      </c>
      <c r="M125" s="156">
        <f t="shared" si="18"/>
        <v>1.0568820010153606</v>
      </c>
      <c r="N125" s="156">
        <f t="shared" si="19"/>
        <v>4.5488731253846398E-5</v>
      </c>
      <c r="O125" s="83">
        <f t="shared" si="20"/>
        <v>15116.840000000084</v>
      </c>
      <c r="P125" s="87">
        <f t="shared" si="21"/>
        <v>5.6882001015360638E-2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653886.25000000023</v>
      </c>
      <c r="F126" s="83">
        <f>VLOOKUP($C126,'2023'!$C$8:$U$285,19,FALSE)</f>
        <v>526410.68999999994</v>
      </c>
      <c r="G126" s="84">
        <f t="shared" si="14"/>
        <v>0.80504933388643629</v>
      </c>
      <c r="H126" s="85">
        <f t="shared" si="15"/>
        <v>8.5254217277232523E-5</v>
      </c>
      <c r="I126" s="86">
        <f t="shared" si="16"/>
        <v>-127475.56000000029</v>
      </c>
      <c r="J126" s="87">
        <f t="shared" si="17"/>
        <v>-0.19495066611356371</v>
      </c>
      <c r="K126" s="82">
        <f>VLOOKUP($C126,'2023'!$C$295:$U$572,VLOOKUP($L$4,Master!$D$9:$G$20,4,FALSE),FALSE)</f>
        <v>231128.61000000004</v>
      </c>
      <c r="L126" s="83">
        <f>VLOOKUP($C126,'2023'!$C$8:$U$285,VLOOKUP($L$4,Master!$D$9:$G$20,4,FALSE),FALSE)</f>
        <v>220633.82</v>
      </c>
      <c r="M126" s="156">
        <f t="shared" si="18"/>
        <v>0.95459328899178675</v>
      </c>
      <c r="N126" s="156">
        <f t="shared" si="19"/>
        <v>3.5732487934441098E-5</v>
      </c>
      <c r="O126" s="83">
        <f t="shared" si="20"/>
        <v>-10494.790000000037</v>
      </c>
      <c r="P126" s="87">
        <f t="shared" si="21"/>
        <v>-4.5406711008213287E-2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1365793.44</v>
      </c>
      <c r="F127" s="83">
        <f>VLOOKUP($C127,'2023'!$C$8:$U$285,19,FALSE)</f>
        <v>1240064.9000000001</v>
      </c>
      <c r="G127" s="84">
        <f t="shared" si="14"/>
        <v>0.90794468891284186</v>
      </c>
      <c r="H127" s="85">
        <f t="shared" si="15"/>
        <v>2.0083323616104689E-4</v>
      </c>
      <c r="I127" s="86">
        <f t="shared" si="16"/>
        <v>-125728.5399999998</v>
      </c>
      <c r="J127" s="87">
        <f t="shared" si="17"/>
        <v>-9.2055311087158101E-2</v>
      </c>
      <c r="K127" s="82">
        <f>VLOOKUP($C127,'2023'!$C$295:$U$572,VLOOKUP($L$4,Master!$D$9:$G$20,4,FALSE),FALSE)</f>
        <v>453264.39</v>
      </c>
      <c r="L127" s="83">
        <f>VLOOKUP($C127,'2023'!$C$8:$U$285,VLOOKUP($L$4,Master!$D$9:$G$20,4,FALSE),FALSE)</f>
        <v>487621.7899999998</v>
      </c>
      <c r="M127" s="156">
        <f t="shared" si="18"/>
        <v>1.0757999100701465</v>
      </c>
      <c r="N127" s="156">
        <f t="shared" si="19"/>
        <v>7.8972207106533179E-5</v>
      </c>
      <c r="O127" s="83">
        <f t="shared" si="20"/>
        <v>34357.39999999979</v>
      </c>
      <c r="P127" s="87">
        <f t="shared" si="21"/>
        <v>7.5799910070146456E-2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102137.43</v>
      </c>
      <c r="F128" s="83">
        <f>VLOOKUP($C128,'2023'!$C$8:$U$285,19,FALSE)</f>
        <v>87772.52</v>
      </c>
      <c r="G128" s="84">
        <f t="shared" si="14"/>
        <v>0.85935704471906149</v>
      </c>
      <c r="H128" s="85">
        <f t="shared" si="15"/>
        <v>1.4215094095164059E-5</v>
      </c>
      <c r="I128" s="86">
        <f t="shared" si="16"/>
        <v>-14364.909999999989</v>
      </c>
      <c r="J128" s="87">
        <f t="shared" si="17"/>
        <v>-0.14064295528093854</v>
      </c>
      <c r="K128" s="82">
        <f>VLOOKUP($C128,'2023'!$C$295:$U$572,VLOOKUP($L$4,Master!$D$9:$G$20,4,FALSE),FALSE)</f>
        <v>34045.81</v>
      </c>
      <c r="L128" s="83">
        <f>VLOOKUP($C128,'2023'!$C$8:$U$285,VLOOKUP($L$4,Master!$D$9:$G$20,4,FALSE),FALSE)</f>
        <v>46275.3</v>
      </c>
      <c r="M128" s="156">
        <f t="shared" si="18"/>
        <v>1.3592069038745151</v>
      </c>
      <c r="N128" s="156">
        <f t="shared" si="19"/>
        <v>7.4944611796715581E-6</v>
      </c>
      <c r="O128" s="83">
        <f t="shared" si="20"/>
        <v>12229.490000000005</v>
      </c>
      <c r="P128" s="87">
        <f t="shared" si="21"/>
        <v>0.35920690387451515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413461.98000000004</v>
      </c>
      <c r="F129" s="83">
        <f>VLOOKUP($C129,'2023'!$C$8:$U$285,19,FALSE)</f>
        <v>306000.46999999997</v>
      </c>
      <c r="G129" s="84">
        <f t="shared" si="14"/>
        <v>0.74009336964912698</v>
      </c>
      <c r="H129" s="85">
        <f t="shared" si="15"/>
        <v>4.9557942214880309E-5</v>
      </c>
      <c r="I129" s="86">
        <f t="shared" si="16"/>
        <v>-107461.51000000007</v>
      </c>
      <c r="J129" s="87">
        <f t="shared" si="17"/>
        <v>-0.25990663035087302</v>
      </c>
      <c r="K129" s="82">
        <f>VLOOKUP($C129,'2023'!$C$295:$U$572,VLOOKUP($L$4,Master!$D$9:$G$20,4,FALSE),FALSE)</f>
        <v>141133.70000000001</v>
      </c>
      <c r="L129" s="83">
        <f>VLOOKUP($C129,'2023'!$C$8:$U$285,VLOOKUP($L$4,Master!$D$9:$G$20,4,FALSE),FALSE)</f>
        <v>153495.78999999995</v>
      </c>
      <c r="M129" s="156">
        <f t="shared" si="18"/>
        <v>1.0875913406932571</v>
      </c>
      <c r="N129" s="156">
        <f t="shared" si="19"/>
        <v>2.4859228128137847E-5</v>
      </c>
      <c r="O129" s="83">
        <f t="shared" si="20"/>
        <v>12362.089999999938</v>
      </c>
      <c r="P129" s="87">
        <f t="shared" si="21"/>
        <v>8.759134069325708E-2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1266902.7500000005</v>
      </c>
      <c r="F130" s="83">
        <f>VLOOKUP($C130,'2023'!$C$8:$U$285,19,FALSE)</f>
        <v>1221149.03</v>
      </c>
      <c r="G130" s="84">
        <f t="shared" si="14"/>
        <v>0.96388537320642775</v>
      </c>
      <c r="H130" s="85">
        <f t="shared" si="15"/>
        <v>1.9776973893045703E-4</v>
      </c>
      <c r="I130" s="86">
        <f t="shared" si="16"/>
        <v>-45753.720000000438</v>
      </c>
      <c r="J130" s="87">
        <f t="shared" si="17"/>
        <v>-3.6114626793572295E-2</v>
      </c>
      <c r="K130" s="82">
        <f>VLOOKUP($C130,'2023'!$C$295:$U$572,VLOOKUP($L$4,Master!$D$9:$G$20,4,FALSE),FALSE)</f>
        <v>403893.42000000016</v>
      </c>
      <c r="L130" s="83">
        <f>VLOOKUP($C130,'2023'!$C$8:$U$285,VLOOKUP($L$4,Master!$D$9:$G$20,4,FALSE),FALSE)</f>
        <v>449034.40000000008</v>
      </c>
      <c r="M130" s="156">
        <f t="shared" si="18"/>
        <v>1.1117645838350125</v>
      </c>
      <c r="N130" s="156">
        <f t="shared" si="19"/>
        <v>7.2722832248242814E-5</v>
      </c>
      <c r="O130" s="83">
        <f t="shared" si="20"/>
        <v>45140.979999999923</v>
      </c>
      <c r="P130" s="87">
        <f t="shared" si="21"/>
        <v>0.11176458383501248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638761.47999999975</v>
      </c>
      <c r="F131" s="83">
        <f>VLOOKUP($C131,'2023'!$C$8:$U$285,19,FALSE)</f>
        <v>590083.20000000007</v>
      </c>
      <c r="G131" s="84">
        <f t="shared" si="14"/>
        <v>0.923792712109065</v>
      </c>
      <c r="H131" s="85">
        <f t="shared" si="15"/>
        <v>9.5566222913225164E-5</v>
      </c>
      <c r="I131" s="86">
        <f t="shared" si="16"/>
        <v>-48678.279999999679</v>
      </c>
      <c r="J131" s="87">
        <f t="shared" si="17"/>
        <v>-7.6207287890934963E-2</v>
      </c>
      <c r="K131" s="82">
        <f>VLOOKUP($C131,'2023'!$C$295:$U$572,VLOOKUP($L$4,Master!$D$9:$G$20,4,FALSE),FALSE)</f>
        <v>193719.51999999993</v>
      </c>
      <c r="L131" s="83">
        <f>VLOOKUP($C131,'2023'!$C$8:$U$285,VLOOKUP($L$4,Master!$D$9:$G$20,4,FALSE),FALSE)</f>
        <v>243458.44999999998</v>
      </c>
      <c r="M131" s="156">
        <f t="shared" si="18"/>
        <v>1.2567574501526746</v>
      </c>
      <c r="N131" s="156">
        <f t="shared" si="19"/>
        <v>3.9429023742428655E-5</v>
      </c>
      <c r="O131" s="83">
        <f t="shared" si="20"/>
        <v>49738.930000000051</v>
      </c>
      <c r="P131" s="87">
        <f t="shared" si="21"/>
        <v>0.2567574501526747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685238.00999999978</v>
      </c>
      <c r="F132" s="83">
        <f>VLOOKUP($C132,'2023'!$C$8:$U$285,19,FALSE)</f>
        <v>642900.06999999995</v>
      </c>
      <c r="G132" s="84">
        <f t="shared" si="14"/>
        <v>0.93821425638662426</v>
      </c>
      <c r="H132" s="85">
        <f t="shared" si="15"/>
        <v>1.0412011628283613E-4</v>
      </c>
      <c r="I132" s="86">
        <f t="shared" si="16"/>
        <v>-42337.939999999828</v>
      </c>
      <c r="J132" s="87">
        <f t="shared" si="17"/>
        <v>-6.1785743613375799E-2</v>
      </c>
      <c r="K132" s="82">
        <f>VLOOKUP($C132,'2023'!$C$295:$U$572,VLOOKUP($L$4,Master!$D$9:$G$20,4,FALSE),FALSE)</f>
        <v>208853.52999999991</v>
      </c>
      <c r="L132" s="83">
        <f>VLOOKUP($C132,'2023'!$C$8:$U$285,VLOOKUP($L$4,Master!$D$9:$G$20,4,FALSE),FALSE)</f>
        <v>257047.99999999997</v>
      </c>
      <c r="M132" s="156">
        <f t="shared" si="18"/>
        <v>1.2307572680241512</v>
      </c>
      <c r="N132" s="156">
        <f t="shared" si="19"/>
        <v>4.1629903151621155E-5</v>
      </c>
      <c r="O132" s="83">
        <f t="shared" si="20"/>
        <v>48194.470000000059</v>
      </c>
      <c r="P132" s="87">
        <f t="shared" si="21"/>
        <v>0.23075726802415109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206814.05</v>
      </c>
      <c r="F133" s="83">
        <f>VLOOKUP($C133,'2023'!$C$8:$U$285,19,FALSE)</f>
        <v>79902.679999999993</v>
      </c>
      <c r="G133" s="84">
        <f t="shared" si="14"/>
        <v>0.38635034708715388</v>
      </c>
      <c r="H133" s="85">
        <f t="shared" si="15"/>
        <v>1.2940543516988953E-5</v>
      </c>
      <c r="I133" s="86">
        <f t="shared" si="16"/>
        <v>-126911.37</v>
      </c>
      <c r="J133" s="87">
        <f t="shared" si="17"/>
        <v>-0.61364965291284612</v>
      </c>
      <c r="K133" s="82">
        <f>VLOOKUP($C133,'2023'!$C$295:$U$572,VLOOKUP($L$4,Master!$D$9:$G$20,4,FALSE),FALSE)</f>
        <v>68160.86</v>
      </c>
      <c r="L133" s="83">
        <f>VLOOKUP($C133,'2023'!$C$8:$U$285,VLOOKUP($L$4,Master!$D$9:$G$20,4,FALSE),FALSE)</f>
        <v>27759.39</v>
      </c>
      <c r="M133" s="156">
        <f t="shared" si="18"/>
        <v>0.4072629071874973</v>
      </c>
      <c r="N133" s="156">
        <f t="shared" si="19"/>
        <v>4.4957389952385576E-6</v>
      </c>
      <c r="O133" s="83">
        <f t="shared" si="20"/>
        <v>-40401.47</v>
      </c>
      <c r="P133" s="87">
        <f t="shared" si="21"/>
        <v>-0.59273709281250264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257108.47999999992</v>
      </c>
      <c r="F134" s="83">
        <f>VLOOKUP($C134,'2023'!$C$8:$U$285,19,FALSE)</f>
        <v>72414.890000000014</v>
      </c>
      <c r="G134" s="84">
        <f t="shared" si="14"/>
        <v>0.2816511147356946</v>
      </c>
      <c r="H134" s="85">
        <f t="shared" si="15"/>
        <v>1.1727867392219741E-5</v>
      </c>
      <c r="I134" s="86">
        <f t="shared" si="16"/>
        <v>-184693.58999999991</v>
      </c>
      <c r="J134" s="87">
        <f t="shared" si="17"/>
        <v>-0.7183488852643054</v>
      </c>
      <c r="K134" s="82">
        <f>VLOOKUP($C134,'2023'!$C$295:$U$572,VLOOKUP($L$4,Master!$D$9:$G$20,4,FALSE),FALSE)</f>
        <v>35231.760000000017</v>
      </c>
      <c r="L134" s="83">
        <f>VLOOKUP($C134,'2023'!$C$8:$U$285,VLOOKUP($L$4,Master!$D$9:$G$20,4,FALSE),FALSE)</f>
        <v>26595.59</v>
      </c>
      <c r="M134" s="156">
        <f t="shared" si="18"/>
        <v>0.75487543057741047</v>
      </c>
      <c r="N134" s="156">
        <f t="shared" si="19"/>
        <v>4.3072571502607456E-6</v>
      </c>
      <c r="O134" s="83">
        <f t="shared" si="20"/>
        <v>-8636.1700000000164</v>
      </c>
      <c r="P134" s="87">
        <f t="shared" si="21"/>
        <v>-0.24512456942258951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112482.82</v>
      </c>
      <c r="F135" s="83">
        <f>VLOOKUP($C135,'2023'!$C$8:$U$285,19,FALSE)</f>
        <v>89892.160000000003</v>
      </c>
      <c r="G135" s="84">
        <f t="shared" si="14"/>
        <v>0.79916346336267174</v>
      </c>
      <c r="H135" s="85">
        <f t="shared" si="15"/>
        <v>1.4558377870631297E-5</v>
      </c>
      <c r="I135" s="86">
        <f t="shared" si="16"/>
        <v>-22590.660000000003</v>
      </c>
      <c r="J135" s="87">
        <f t="shared" si="17"/>
        <v>-0.20083653663732828</v>
      </c>
      <c r="K135" s="82">
        <f>VLOOKUP($C135,'2023'!$C$295:$U$572,VLOOKUP($L$4,Master!$D$9:$G$20,4,FALSE),FALSE)</f>
        <v>30712.940000000002</v>
      </c>
      <c r="L135" s="83">
        <f>VLOOKUP($C135,'2023'!$C$8:$U$285,VLOOKUP($L$4,Master!$D$9:$G$20,4,FALSE),FALSE)</f>
        <v>35530.04</v>
      </c>
      <c r="M135" s="156">
        <f t="shared" si="18"/>
        <v>1.1568426858516312</v>
      </c>
      <c r="N135" s="156">
        <f t="shared" si="19"/>
        <v>5.7542253749230718E-6</v>
      </c>
      <c r="O135" s="83">
        <f t="shared" si="20"/>
        <v>4817.0999999999985</v>
      </c>
      <c r="P135" s="87">
        <f t="shared" si="21"/>
        <v>0.15684268585163122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177770.13000000006</v>
      </c>
      <c r="F136" s="83">
        <f>VLOOKUP($C136,'2023'!$C$8:$U$285,19,FALSE)</f>
        <v>131748.01999999999</v>
      </c>
      <c r="G136" s="84">
        <f t="shared" si="14"/>
        <v>0.74111449431915222</v>
      </c>
      <c r="H136" s="85">
        <f t="shared" si="15"/>
        <v>2.1337093900819485E-5</v>
      </c>
      <c r="I136" s="86">
        <f t="shared" si="16"/>
        <v>-46022.110000000073</v>
      </c>
      <c r="J136" s="87">
        <f t="shared" si="17"/>
        <v>-0.25888550568084784</v>
      </c>
      <c r="K136" s="82">
        <f>VLOOKUP($C136,'2023'!$C$295:$U$572,VLOOKUP($L$4,Master!$D$9:$G$20,4,FALSE),FALSE)</f>
        <v>58655.750000000022</v>
      </c>
      <c r="L136" s="83">
        <f>VLOOKUP($C136,'2023'!$C$8:$U$285,VLOOKUP($L$4,Master!$D$9:$G$20,4,FALSE),FALSE)</f>
        <v>48792.6</v>
      </c>
      <c r="M136" s="156">
        <f t="shared" si="18"/>
        <v>0.83184683513551494</v>
      </c>
      <c r="N136" s="156">
        <f t="shared" si="19"/>
        <v>7.9021475075308514E-6</v>
      </c>
      <c r="O136" s="83">
        <f t="shared" si="20"/>
        <v>-9863.1500000000233</v>
      </c>
      <c r="P136" s="87">
        <f t="shared" si="21"/>
        <v>-0.16815316486448506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1166152.95</v>
      </c>
      <c r="F137" s="83">
        <f>VLOOKUP($C137,'2023'!$C$8:$U$285,19,FALSE)</f>
        <v>642004.81000000006</v>
      </c>
      <c r="G137" s="84">
        <f t="shared" si="14"/>
        <v>0.55053225222300395</v>
      </c>
      <c r="H137" s="85">
        <f t="shared" si="15"/>
        <v>1.0397512551420335E-4</v>
      </c>
      <c r="I137" s="86">
        <f t="shared" si="16"/>
        <v>-524148.1399999999</v>
      </c>
      <c r="J137" s="87">
        <f t="shared" si="17"/>
        <v>-0.44946774777699605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202924.5</v>
      </c>
      <c r="M137" s="156">
        <f t="shared" si="18"/>
        <v>0.52203572438761148</v>
      </c>
      <c r="N137" s="156">
        <f t="shared" si="19"/>
        <v>3.2864396074239625E-5</v>
      </c>
      <c r="O137" s="83">
        <f t="shared" si="20"/>
        <v>-185793.14999999997</v>
      </c>
      <c r="P137" s="87">
        <f t="shared" si="21"/>
        <v>-0.47796427561238852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54365.73000000001</v>
      </c>
      <c r="F138" s="83">
        <f>VLOOKUP($C138,'2023'!$C$8:$U$285,19,FALSE)</f>
        <v>69132.710000000006</v>
      </c>
      <c r="G138" s="84">
        <f t="shared" ref="G138:G201" si="22">IFERROR(F138/E138,0)</f>
        <v>1.2716229507081023</v>
      </c>
      <c r="H138" s="85">
        <f t="shared" ref="H138:H201" si="23">F138/$D$4</f>
        <v>1.1196305833576265E-5</v>
      </c>
      <c r="I138" s="86">
        <f t="shared" ref="I138:I201" si="24">F138-E138</f>
        <v>14766.979999999996</v>
      </c>
      <c r="J138" s="87">
        <f t="shared" ref="J138:J201" si="25">IFERROR(I138/E138,0)</f>
        <v>0.27162295070810222</v>
      </c>
      <c r="K138" s="82">
        <f>VLOOKUP($C138,'2023'!$C$295:$U$572,VLOOKUP($L$4,Master!$D$9:$G$20,4,FALSE),FALSE)</f>
        <v>19100.910000000003</v>
      </c>
      <c r="L138" s="83">
        <f>VLOOKUP($C138,'2023'!$C$8:$U$285,VLOOKUP($L$4,Master!$D$9:$G$20,4,FALSE),FALSE)</f>
        <v>31741.279999999999</v>
      </c>
      <c r="M138" s="156">
        <f t="shared" ref="M138:M201" si="26">IFERROR(L138/K138,0)</f>
        <v>1.6617679471815736</v>
      </c>
      <c r="N138" s="156">
        <f t="shared" ref="N138:N201" si="27">L138/$D$4</f>
        <v>5.140621254818126E-6</v>
      </c>
      <c r="O138" s="83">
        <f t="shared" ref="O138:O201" si="28">L138-K138</f>
        <v>12640.369999999995</v>
      </c>
      <c r="P138" s="87">
        <f t="shared" ref="P138:P201" si="29">IFERROR(O138/K138,0)</f>
        <v>0.66176794718157372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112380</v>
      </c>
      <c r="F139" s="83">
        <f>VLOOKUP($C139,'2023'!$C$8:$U$285,19,FALSE)</f>
        <v>59046.81</v>
      </c>
      <c r="G139" s="84">
        <f t="shared" si="22"/>
        <v>0.5254209823812066</v>
      </c>
      <c r="H139" s="85">
        <f t="shared" si="23"/>
        <v>9.5628558934991738E-6</v>
      </c>
      <c r="I139" s="86">
        <f t="shared" si="24"/>
        <v>-53333.19</v>
      </c>
      <c r="J139" s="87">
        <f t="shared" si="25"/>
        <v>-0.4745790176187934</v>
      </c>
      <c r="K139" s="82">
        <f>VLOOKUP($C139,'2023'!$C$295:$U$572,VLOOKUP($L$4,Master!$D$9:$G$20,4,FALSE),FALSE)</f>
        <v>78940</v>
      </c>
      <c r="L139" s="83">
        <f>VLOOKUP($C139,'2023'!$C$8:$U$285,VLOOKUP($L$4,Master!$D$9:$G$20,4,FALSE),FALSE)</f>
        <v>20113.71</v>
      </c>
      <c r="M139" s="156">
        <f t="shared" si="26"/>
        <v>0.25479744109450214</v>
      </c>
      <c r="N139" s="156">
        <f t="shared" si="27"/>
        <v>3.2574919832863666E-6</v>
      </c>
      <c r="O139" s="83">
        <f t="shared" si="28"/>
        <v>-58826.29</v>
      </c>
      <c r="P139" s="87">
        <f t="shared" si="29"/>
        <v>-0.7452025589054978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84907.75</v>
      </c>
      <c r="F140" s="83">
        <f>VLOOKUP($C140,'2023'!$C$8:$U$285,19,FALSE)</f>
        <v>37442.339999999997</v>
      </c>
      <c r="G140" s="84">
        <f t="shared" si="22"/>
        <v>0.44097670707326475</v>
      </c>
      <c r="H140" s="85">
        <f t="shared" si="23"/>
        <v>6.0639296472645997E-6</v>
      </c>
      <c r="I140" s="86">
        <f t="shared" si="24"/>
        <v>-47465.41</v>
      </c>
      <c r="J140" s="87">
        <f t="shared" si="25"/>
        <v>-0.55902329292673525</v>
      </c>
      <c r="K140" s="82">
        <f>VLOOKUP($C140,'2023'!$C$295:$U$572,VLOOKUP($L$4,Master!$D$9:$G$20,4,FALSE),FALSE)</f>
        <v>35583.29</v>
      </c>
      <c r="L140" s="83">
        <f>VLOOKUP($C140,'2023'!$C$8:$U$285,VLOOKUP($L$4,Master!$D$9:$G$20,4,FALSE),FALSE)</f>
        <v>14833.769999999997</v>
      </c>
      <c r="M140" s="156">
        <f t="shared" si="26"/>
        <v>0.41687460602996507</v>
      </c>
      <c r="N140" s="156">
        <f t="shared" si="27"/>
        <v>2.4023855796326883E-6</v>
      </c>
      <c r="O140" s="83">
        <f t="shared" si="28"/>
        <v>-20749.520000000004</v>
      </c>
      <c r="P140" s="87">
        <f t="shared" si="29"/>
        <v>-0.58312539397003493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194931.5</v>
      </c>
      <c r="F141" s="83">
        <f>VLOOKUP($C141,'2023'!$C$8:$U$285,19,FALSE)</f>
        <v>364555.1</v>
      </c>
      <c r="G141" s="84">
        <f t="shared" si="22"/>
        <v>1.8701702905892581</v>
      </c>
      <c r="H141" s="85">
        <f t="shared" si="23"/>
        <v>5.9041087681793147E-5</v>
      </c>
      <c r="I141" s="86">
        <f t="shared" si="24"/>
        <v>169623.59999999998</v>
      </c>
      <c r="J141" s="87">
        <f t="shared" si="25"/>
        <v>0.87017029058925821</v>
      </c>
      <c r="K141" s="82">
        <f>VLOOKUP($C141,'2023'!$C$295:$U$572,VLOOKUP($L$4,Master!$D$9:$G$20,4,FALSE),FALSE)</f>
        <v>92501.5</v>
      </c>
      <c r="L141" s="83">
        <f>VLOOKUP($C141,'2023'!$C$8:$U$285,VLOOKUP($L$4,Master!$D$9:$G$20,4,FALSE),FALSE)</f>
        <v>243113.47999999998</v>
      </c>
      <c r="M141" s="156">
        <f t="shared" si="26"/>
        <v>2.6282112181964616</v>
      </c>
      <c r="N141" s="156">
        <f t="shared" si="27"/>
        <v>3.9373154536326238E-5</v>
      </c>
      <c r="O141" s="83">
        <f t="shared" si="28"/>
        <v>150611.97999999998</v>
      </c>
      <c r="P141" s="87">
        <f t="shared" si="29"/>
        <v>1.6282112181964614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629717.81999999983</v>
      </c>
      <c r="F142" s="83">
        <f>VLOOKUP($C142,'2023'!$C$8:$U$285,19,FALSE)</f>
        <v>601708.16</v>
      </c>
      <c r="G142" s="84">
        <f t="shared" si="22"/>
        <v>0.955520299552584</v>
      </c>
      <c r="H142" s="85">
        <f t="shared" si="23"/>
        <v>9.7448929485310801E-5</v>
      </c>
      <c r="I142" s="86">
        <f t="shared" si="24"/>
        <v>-28009.6599999998</v>
      </c>
      <c r="J142" s="87">
        <f t="shared" si="25"/>
        <v>-4.4479700447415969E-2</v>
      </c>
      <c r="K142" s="82">
        <f>VLOOKUP($C142,'2023'!$C$295:$U$572,VLOOKUP($L$4,Master!$D$9:$G$20,4,FALSE),FALSE)</f>
        <v>209906.71999999994</v>
      </c>
      <c r="L142" s="83">
        <f>VLOOKUP($C142,'2023'!$C$8:$U$285,VLOOKUP($L$4,Master!$D$9:$G$20,4,FALSE),FALSE)</f>
        <v>206465.78999999998</v>
      </c>
      <c r="M142" s="156">
        <f t="shared" si="26"/>
        <v>0.98360733758309427</v>
      </c>
      <c r="N142" s="156">
        <f t="shared" si="27"/>
        <v>3.3437921484792536E-5</v>
      </c>
      <c r="O142" s="83">
        <f t="shared" si="28"/>
        <v>-3440.9299999999639</v>
      </c>
      <c r="P142" s="87">
        <f t="shared" si="29"/>
        <v>-1.639266241690578E-2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3480119.1799999997</v>
      </c>
      <c r="F143" s="83">
        <f>VLOOKUP($C143,'2023'!$C$8:$U$285,19,FALSE)</f>
        <v>113701.6</v>
      </c>
      <c r="G143" s="84">
        <f t="shared" si="22"/>
        <v>3.2671754649506002E-2</v>
      </c>
      <c r="H143" s="85">
        <f t="shared" si="23"/>
        <v>1.8414407411006383E-5</v>
      </c>
      <c r="I143" s="86">
        <f t="shared" si="24"/>
        <v>-3366417.5799999996</v>
      </c>
      <c r="J143" s="87">
        <f t="shared" si="25"/>
        <v>-0.967328245350494</v>
      </c>
      <c r="K143" s="82">
        <f>VLOOKUP($C143,'2023'!$C$295:$U$572,VLOOKUP($L$4,Master!$D$9:$G$20,4,FALSE),FALSE)</f>
        <v>1160039.5</v>
      </c>
      <c r="L143" s="83">
        <f>VLOOKUP($C143,'2023'!$C$8:$U$285,VLOOKUP($L$4,Master!$D$9:$G$20,4,FALSE),FALSE)</f>
        <v>63231.14</v>
      </c>
      <c r="M143" s="156">
        <f t="shared" si="26"/>
        <v>5.4507747365499189E-2</v>
      </c>
      <c r="N143" s="156">
        <f t="shared" si="27"/>
        <v>1.0240524082531662E-5</v>
      </c>
      <c r="O143" s="83">
        <f t="shared" si="28"/>
        <v>-1096808.3600000001</v>
      </c>
      <c r="P143" s="87">
        <f t="shared" si="29"/>
        <v>-0.94549225263450087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467691.52999999991</v>
      </c>
      <c r="F144" s="83">
        <f>VLOOKUP($C144,'2023'!$C$8:$U$285,19,FALSE)</f>
        <v>90808.38</v>
      </c>
      <c r="G144" s="84">
        <f t="shared" si="22"/>
        <v>0.19416297746508265</v>
      </c>
      <c r="H144" s="85">
        <f t="shared" si="23"/>
        <v>1.4706763191137889E-5</v>
      </c>
      <c r="I144" s="86">
        <f t="shared" si="24"/>
        <v>-376883.14999999991</v>
      </c>
      <c r="J144" s="87">
        <f t="shared" si="25"/>
        <v>-0.8058370225349174</v>
      </c>
      <c r="K144" s="82">
        <f>VLOOKUP($C144,'2023'!$C$295:$U$572,VLOOKUP($L$4,Master!$D$9:$G$20,4,FALSE),FALSE)</f>
        <v>155655.54999999996</v>
      </c>
      <c r="L144" s="83">
        <f>VLOOKUP($C144,'2023'!$C$8:$U$285,VLOOKUP($L$4,Master!$D$9:$G$20,4,FALSE),FALSE)</f>
        <v>35875.230000000003</v>
      </c>
      <c r="M144" s="156">
        <f t="shared" si="26"/>
        <v>0.23047832216711844</v>
      </c>
      <c r="N144" s="156">
        <f t="shared" si="27"/>
        <v>5.8101302108638624E-6</v>
      </c>
      <c r="O144" s="83">
        <f t="shared" si="28"/>
        <v>-119780.31999999995</v>
      </c>
      <c r="P144" s="87">
        <f t="shared" si="29"/>
        <v>-0.7695216778328815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5180000</v>
      </c>
      <c r="F145" s="83">
        <f>VLOOKUP($C145,'2023'!$C$8:$U$285,19,FALSE)</f>
        <v>5904171.3900000006</v>
      </c>
      <c r="G145" s="84">
        <f t="shared" si="22"/>
        <v>1.1398014266409267</v>
      </c>
      <c r="H145" s="85">
        <f t="shared" si="23"/>
        <v>9.5620305606840933E-4</v>
      </c>
      <c r="I145" s="86">
        <f t="shared" si="24"/>
        <v>724171.3900000006</v>
      </c>
      <c r="J145" s="87">
        <f t="shared" si="25"/>
        <v>0.13980142664092676</v>
      </c>
      <c r="K145" s="82">
        <f>VLOOKUP($C145,'2023'!$C$295:$U$572,VLOOKUP($L$4,Master!$D$9:$G$20,4,FALSE),FALSE)</f>
        <v>1400000</v>
      </c>
      <c r="L145" s="83">
        <f>VLOOKUP($C145,'2023'!$C$8:$U$285,VLOOKUP($L$4,Master!$D$9:$G$20,4,FALSE),FALSE)</f>
        <v>2631495.04</v>
      </c>
      <c r="M145" s="156">
        <f t="shared" si="26"/>
        <v>1.8796393142857144</v>
      </c>
      <c r="N145" s="156">
        <f t="shared" si="27"/>
        <v>4.2618064975868882E-4</v>
      </c>
      <c r="O145" s="83">
        <f t="shared" si="28"/>
        <v>1231495.04</v>
      </c>
      <c r="P145" s="87">
        <f t="shared" si="29"/>
        <v>0.87963931428571429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800000.48999999987</v>
      </c>
      <c r="F146" s="83">
        <f>VLOOKUP($C146,'2023'!$C$8:$U$285,19,FALSE)</f>
        <v>255624.81</v>
      </c>
      <c r="G146" s="84">
        <f t="shared" si="22"/>
        <v>0.31953081678737477</v>
      </c>
      <c r="H146" s="85">
        <f t="shared" si="23"/>
        <v>4.1399412107666895E-5</v>
      </c>
      <c r="I146" s="86">
        <f t="shared" si="24"/>
        <v>-544375.67999999993</v>
      </c>
      <c r="J146" s="87">
        <f t="shared" si="25"/>
        <v>-0.68046918321262528</v>
      </c>
      <c r="K146" s="82">
        <f>VLOOKUP($C146,'2023'!$C$295:$U$572,VLOOKUP($L$4,Master!$D$9:$G$20,4,FALSE),FALSE)</f>
        <v>266666.82999999996</v>
      </c>
      <c r="L146" s="83">
        <f>VLOOKUP($C146,'2023'!$C$8:$U$285,VLOOKUP($L$4,Master!$D$9:$G$20,4,FALSE),FALSE)</f>
        <v>105239.36</v>
      </c>
      <c r="M146" s="156">
        <f t="shared" si="26"/>
        <v>0.39464735827849312</v>
      </c>
      <c r="N146" s="156">
        <f t="shared" si="27"/>
        <v>1.7043915395329252E-5</v>
      </c>
      <c r="O146" s="83">
        <f t="shared" si="28"/>
        <v>-161427.46999999997</v>
      </c>
      <c r="P146" s="87">
        <f t="shared" si="29"/>
        <v>-0.60535264172150693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1239711.8500000006</v>
      </c>
      <c r="F147" s="83">
        <f>VLOOKUP($C147,'2023'!$C$8:$U$285,19,FALSE)</f>
        <v>1071747.6399999999</v>
      </c>
      <c r="G147" s="84">
        <f t="shared" si="22"/>
        <v>0.86451350771552227</v>
      </c>
      <c r="H147" s="85">
        <f t="shared" si="23"/>
        <v>1.7357361448514883E-4</v>
      </c>
      <c r="I147" s="86">
        <f t="shared" si="24"/>
        <v>-167964.21000000066</v>
      </c>
      <c r="J147" s="87">
        <f t="shared" si="25"/>
        <v>-0.13548649228447771</v>
      </c>
      <c r="K147" s="82">
        <f>VLOOKUP($C147,'2023'!$C$295:$U$572,VLOOKUP($L$4,Master!$D$9:$G$20,4,FALSE),FALSE)</f>
        <v>403479.70000000024</v>
      </c>
      <c r="L147" s="83">
        <f>VLOOKUP($C147,'2023'!$C$8:$U$285,VLOOKUP($L$4,Master!$D$9:$G$20,4,FALSE),FALSE)</f>
        <v>454455.89000000007</v>
      </c>
      <c r="M147" s="156">
        <f t="shared" si="26"/>
        <v>1.1263413995797058</v>
      </c>
      <c r="N147" s="156">
        <f t="shared" si="27"/>
        <v>7.3600863213811439E-5</v>
      </c>
      <c r="O147" s="83">
        <f t="shared" si="28"/>
        <v>50976.189999999828</v>
      </c>
      <c r="P147" s="87">
        <f t="shared" si="29"/>
        <v>0.12634139957970575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201258</v>
      </c>
      <c r="F148" s="83">
        <f>VLOOKUP($C148,'2023'!$C$8:$U$285,19,FALSE)</f>
        <v>14735.68</v>
      </c>
      <c r="G148" s="84">
        <f t="shared" si="22"/>
        <v>7.3217859662721485E-2</v>
      </c>
      <c r="H148" s="85">
        <f t="shared" si="23"/>
        <v>2.3864995303339488E-6</v>
      </c>
      <c r="I148" s="86">
        <f t="shared" si="24"/>
        <v>-186522.32</v>
      </c>
      <c r="J148" s="87">
        <f t="shared" si="25"/>
        <v>-0.92678214033727857</v>
      </c>
      <c r="K148" s="82">
        <f>VLOOKUP($C148,'2023'!$C$295:$U$572,VLOOKUP($L$4,Master!$D$9:$G$20,4,FALSE),FALSE)</f>
        <v>67086</v>
      </c>
      <c r="L148" s="83">
        <f>VLOOKUP($C148,'2023'!$C$8:$U$285,VLOOKUP($L$4,Master!$D$9:$G$20,4,FALSE),FALSE)</f>
        <v>14735.68</v>
      </c>
      <c r="M148" s="156">
        <f t="shared" si="26"/>
        <v>0.21965357898816446</v>
      </c>
      <c r="N148" s="156">
        <f t="shared" si="27"/>
        <v>2.3864995303339488E-6</v>
      </c>
      <c r="O148" s="83">
        <f t="shared" si="28"/>
        <v>-52350.32</v>
      </c>
      <c r="P148" s="87">
        <f t="shared" si="29"/>
        <v>-0.7803464210118356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71056.140000000043</v>
      </c>
      <c r="F149" s="83">
        <f>VLOOKUP($C149,'2023'!$C$8:$U$285,19,FALSE)</f>
        <v>48179.009999999995</v>
      </c>
      <c r="G149" s="84">
        <f t="shared" si="22"/>
        <v>0.67804147537425996</v>
      </c>
      <c r="H149" s="85">
        <f t="shared" si="23"/>
        <v>7.802774268778543E-6</v>
      </c>
      <c r="I149" s="86">
        <f t="shared" si="24"/>
        <v>-22877.130000000048</v>
      </c>
      <c r="J149" s="87">
        <f t="shared" si="25"/>
        <v>-0.32195852462574009</v>
      </c>
      <c r="K149" s="82">
        <f>VLOOKUP($C149,'2023'!$C$295:$U$572,VLOOKUP($L$4,Master!$D$9:$G$20,4,FALSE),FALSE)</f>
        <v>23685.380000000016</v>
      </c>
      <c r="L149" s="83">
        <f>VLOOKUP($C149,'2023'!$C$8:$U$285,VLOOKUP($L$4,Master!$D$9:$G$20,4,FALSE),FALSE)</f>
        <v>19121.05</v>
      </c>
      <c r="M149" s="156">
        <f t="shared" si="26"/>
        <v>0.80729335987009654</v>
      </c>
      <c r="N149" s="156">
        <f t="shared" si="27"/>
        <v>3.0967269134842742E-6</v>
      </c>
      <c r="O149" s="83">
        <f t="shared" si="28"/>
        <v>-4564.3300000000163</v>
      </c>
      <c r="P149" s="87">
        <f t="shared" si="29"/>
        <v>-0.19270664012990349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78229.38</v>
      </c>
      <c r="F150" s="83">
        <f>VLOOKUP($C150,'2023'!$C$8:$U$285,19,FALSE)</f>
        <v>48542.649999999994</v>
      </c>
      <c r="G150" s="84">
        <f t="shared" si="22"/>
        <v>0.62051686974893561</v>
      </c>
      <c r="H150" s="85">
        <f t="shared" si="23"/>
        <v>7.8616671525280987E-6</v>
      </c>
      <c r="I150" s="86">
        <f t="shared" si="24"/>
        <v>-29686.73000000001</v>
      </c>
      <c r="J150" s="87">
        <f t="shared" si="25"/>
        <v>-0.37948313025106434</v>
      </c>
      <c r="K150" s="82">
        <f>VLOOKUP($C150,'2023'!$C$295:$U$572,VLOOKUP($L$4,Master!$D$9:$G$20,4,FALSE),FALSE)</f>
        <v>26076.460000000003</v>
      </c>
      <c r="L150" s="83">
        <f>VLOOKUP($C150,'2023'!$C$8:$U$285,VLOOKUP($L$4,Master!$D$9:$G$20,4,FALSE),FALSE)</f>
        <v>16697.849999999999</v>
      </c>
      <c r="M150" s="156">
        <f t="shared" si="26"/>
        <v>0.64034190223672982</v>
      </c>
      <c r="N150" s="156">
        <f t="shared" si="27"/>
        <v>2.7042804392187344E-6</v>
      </c>
      <c r="O150" s="83">
        <f t="shared" si="28"/>
        <v>-9378.6100000000042</v>
      </c>
      <c r="P150" s="87">
        <f t="shared" si="29"/>
        <v>-0.35965809776327012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5500000.0200000005</v>
      </c>
      <c r="F151" s="83">
        <f>VLOOKUP($C151,'2023'!$C$8:$U$285,19,FALSE)</f>
        <v>4282634.75</v>
      </c>
      <c r="G151" s="84">
        <f t="shared" si="22"/>
        <v>0.77866086080486951</v>
      </c>
      <c r="H151" s="85">
        <f t="shared" si="23"/>
        <v>6.935890179120915E-4</v>
      </c>
      <c r="I151" s="86">
        <f t="shared" si="24"/>
        <v>-1217365.2700000005</v>
      </c>
      <c r="J151" s="87">
        <f t="shared" si="25"/>
        <v>-0.22133913919513046</v>
      </c>
      <c r="K151" s="82">
        <f>VLOOKUP($C151,'2023'!$C$295:$U$572,VLOOKUP($L$4,Master!$D$9:$G$20,4,FALSE),FALSE)</f>
        <v>1833333.34</v>
      </c>
      <c r="L151" s="83">
        <f>VLOOKUP($C151,'2023'!$C$8:$U$285,VLOOKUP($L$4,Master!$D$9:$G$20,4,FALSE),FALSE)</f>
        <v>2121342.38</v>
      </c>
      <c r="M151" s="156">
        <f t="shared" si="26"/>
        <v>1.1570958394287423</v>
      </c>
      <c r="N151" s="156">
        <f t="shared" si="27"/>
        <v>3.4355948239562074E-4</v>
      </c>
      <c r="O151" s="83">
        <f t="shared" si="28"/>
        <v>288009.0399999998</v>
      </c>
      <c r="P151" s="87">
        <f t="shared" si="29"/>
        <v>0.15709583942874228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6">
        <f t="shared" si="26"/>
        <v>0</v>
      </c>
      <c r="N152" s="156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100961.17</v>
      </c>
      <c r="F153" s="83">
        <f>VLOOKUP($C153,'2023'!$C$8:$U$285,19,FALSE)</f>
        <v>73950.900000000009</v>
      </c>
      <c r="G153" s="84">
        <f t="shared" si="22"/>
        <v>0.73246873030492821</v>
      </c>
      <c r="H153" s="85">
        <f t="shared" si="23"/>
        <v>1.1976630065105433E-5</v>
      </c>
      <c r="I153" s="86">
        <f t="shared" si="24"/>
        <v>-27010.26999999999</v>
      </c>
      <c r="J153" s="87">
        <f t="shared" si="25"/>
        <v>-0.26753126969507179</v>
      </c>
      <c r="K153" s="82">
        <f>VLOOKUP($C153,'2023'!$C$295:$U$572,VLOOKUP($L$4,Master!$D$9:$G$20,4,FALSE),FALSE)</f>
        <v>33658.17</v>
      </c>
      <c r="L153" s="83">
        <f>VLOOKUP($C153,'2023'!$C$8:$U$285,VLOOKUP($L$4,Master!$D$9:$G$20,4,FALSE),FALSE)</f>
        <v>29065.48</v>
      </c>
      <c r="M153" s="156">
        <f t="shared" si="26"/>
        <v>0.86354902836369296</v>
      </c>
      <c r="N153" s="156">
        <f t="shared" si="27"/>
        <v>4.7072652479512845E-6</v>
      </c>
      <c r="O153" s="83">
        <f t="shared" si="28"/>
        <v>-4592.6899999999987</v>
      </c>
      <c r="P153" s="87">
        <f t="shared" si="29"/>
        <v>-0.13645097163630698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97543.88</v>
      </c>
      <c r="F154" s="83">
        <f>VLOOKUP($C154,'2023'!$C$8:$U$285,19,FALSE)</f>
        <v>28701.929999999997</v>
      </c>
      <c r="G154" s="84">
        <f t="shared" si="22"/>
        <v>0.2942463432867341</v>
      </c>
      <c r="H154" s="85">
        <f t="shared" si="23"/>
        <v>4.6483869400446987E-6</v>
      </c>
      <c r="I154" s="86">
        <f t="shared" si="24"/>
        <v>-68841.950000000012</v>
      </c>
      <c r="J154" s="87">
        <f t="shared" si="25"/>
        <v>-0.70575365671326595</v>
      </c>
      <c r="K154" s="82">
        <f>VLOOKUP($C154,'2023'!$C$295:$U$572,VLOOKUP($L$4,Master!$D$9:$G$20,4,FALSE),FALSE)</f>
        <v>10083.64</v>
      </c>
      <c r="L154" s="83">
        <f>VLOOKUP($C154,'2023'!$C$8:$U$285,VLOOKUP($L$4,Master!$D$9:$G$20,4,FALSE),FALSE)</f>
        <v>10617.25</v>
      </c>
      <c r="M154" s="156">
        <f t="shared" si="26"/>
        <v>1.052918390581179</v>
      </c>
      <c r="N154" s="156">
        <f t="shared" si="27"/>
        <v>1.7195040974314125E-6</v>
      </c>
      <c r="O154" s="83">
        <f t="shared" si="28"/>
        <v>533.61000000000058</v>
      </c>
      <c r="P154" s="87">
        <f t="shared" si="29"/>
        <v>5.291839058117908E-2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202532.32999999996</v>
      </c>
      <c r="F155" s="83">
        <f>VLOOKUP($C155,'2023'!$C$8:$U$285,19,FALSE)</f>
        <v>188032.97999999998</v>
      </c>
      <c r="G155" s="84">
        <f t="shared" si="22"/>
        <v>0.92840970130546574</v>
      </c>
      <c r="H155" s="85">
        <f t="shared" si="23"/>
        <v>3.0452657662034785E-5</v>
      </c>
      <c r="I155" s="86">
        <f t="shared" si="24"/>
        <v>-14499.349999999977</v>
      </c>
      <c r="J155" s="87">
        <f t="shared" si="25"/>
        <v>-7.1590298694534246E-2</v>
      </c>
      <c r="K155" s="82">
        <f>VLOOKUP($C155,'2023'!$C$295:$U$572,VLOOKUP($L$4,Master!$D$9:$G$20,4,FALSE),FALSE)</f>
        <v>68729.109999999986</v>
      </c>
      <c r="L155" s="83">
        <f>VLOOKUP($C155,'2023'!$C$8:$U$285,VLOOKUP($L$4,Master!$D$9:$G$20,4,FALSE),FALSE)</f>
        <v>65417.5</v>
      </c>
      <c r="M155" s="156">
        <f t="shared" si="26"/>
        <v>0.95181648649313244</v>
      </c>
      <c r="N155" s="156">
        <f t="shared" si="27"/>
        <v>1.0594613416253685E-5</v>
      </c>
      <c r="O155" s="83">
        <f t="shared" si="28"/>
        <v>-3311.609999999986</v>
      </c>
      <c r="P155" s="87">
        <f t="shared" si="29"/>
        <v>-4.8183513506867566E-2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6">
        <f t="shared" si="26"/>
        <v>0</v>
      </c>
      <c r="N156" s="156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176955.78000000003</v>
      </c>
      <c r="F157" s="83">
        <f>VLOOKUP($C157,'2023'!$C$8:$U$285,19,FALSE)</f>
        <v>140654.42000000001</v>
      </c>
      <c r="G157" s="84">
        <f t="shared" si="22"/>
        <v>0.79485631947145208</v>
      </c>
      <c r="H157" s="85">
        <f t="shared" si="23"/>
        <v>2.2779519321089627E-5</v>
      </c>
      <c r="I157" s="86">
        <f t="shared" si="24"/>
        <v>-36301.360000000015</v>
      </c>
      <c r="J157" s="87">
        <f t="shared" si="25"/>
        <v>-0.20514368052854792</v>
      </c>
      <c r="K157" s="82">
        <f>VLOOKUP($C157,'2023'!$C$295:$U$572,VLOOKUP($L$4,Master!$D$9:$G$20,4,FALSE),FALSE)</f>
        <v>56985.260000000009</v>
      </c>
      <c r="L157" s="83">
        <f>VLOOKUP($C157,'2023'!$C$8:$U$285,VLOOKUP($L$4,Master!$D$9:$G$20,4,FALSE),FALSE)</f>
        <v>64284.59</v>
      </c>
      <c r="M157" s="156">
        <f t="shared" si="26"/>
        <v>1.1280915450767441</v>
      </c>
      <c r="N157" s="156">
        <f t="shared" si="27"/>
        <v>1.0411134324490655E-5</v>
      </c>
      <c r="O157" s="83">
        <f t="shared" si="28"/>
        <v>7299.3299999999872</v>
      </c>
      <c r="P157" s="87">
        <f t="shared" si="29"/>
        <v>0.12809154507674417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1414</v>
      </c>
      <c r="F158" s="83">
        <f>VLOOKUP($C158,'2023'!$C$8:$U$285,19,FALSE)</f>
        <v>0</v>
      </c>
      <c r="G158" s="84">
        <f t="shared" si="22"/>
        <v>0</v>
      </c>
      <c r="H158" s="85">
        <f t="shared" si="23"/>
        <v>0</v>
      </c>
      <c r="I158" s="86">
        <f t="shared" si="24"/>
        <v>-1414</v>
      </c>
      <c r="J158" s="87">
        <f t="shared" si="25"/>
        <v>-1</v>
      </c>
      <c r="K158" s="82">
        <f>VLOOKUP($C158,'2023'!$C$295:$U$572,VLOOKUP($L$4,Master!$D$9:$G$20,4,FALSE),FALSE)</f>
        <v>832</v>
      </c>
      <c r="L158" s="83">
        <f>VLOOKUP($C158,'2023'!$C$8:$U$285,VLOOKUP($L$4,Master!$D$9:$G$20,4,FALSE),FALSE)</f>
        <v>0</v>
      </c>
      <c r="M158" s="156">
        <f t="shared" si="26"/>
        <v>0</v>
      </c>
      <c r="N158" s="156">
        <f t="shared" si="27"/>
        <v>0</v>
      </c>
      <c r="O158" s="83">
        <f t="shared" si="28"/>
        <v>-832</v>
      </c>
      <c r="P158" s="87">
        <f t="shared" si="29"/>
        <v>-1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735856.14</v>
      </c>
      <c r="F159" s="83">
        <f>VLOOKUP($C159,'2023'!$C$8:$U$285,19,FALSE)</f>
        <v>37685.69</v>
      </c>
      <c r="G159" s="84">
        <f t="shared" si="22"/>
        <v>5.1213393422252347E-2</v>
      </c>
      <c r="H159" s="85">
        <f t="shared" si="23"/>
        <v>6.1033411071162508E-6</v>
      </c>
      <c r="I159" s="86">
        <f t="shared" si="24"/>
        <v>-698170.45</v>
      </c>
      <c r="J159" s="87">
        <f t="shared" si="25"/>
        <v>-0.9487866065777476</v>
      </c>
      <c r="K159" s="82">
        <f>VLOOKUP($C159,'2023'!$C$295:$U$572,VLOOKUP($L$4,Master!$D$9:$G$20,4,FALSE),FALSE)</f>
        <v>365392.18</v>
      </c>
      <c r="L159" s="83">
        <f>VLOOKUP($C159,'2023'!$C$8:$U$285,VLOOKUP($L$4,Master!$D$9:$G$20,4,FALSE),FALSE)</f>
        <v>24662.07</v>
      </c>
      <c r="M159" s="156">
        <f t="shared" si="26"/>
        <v>6.7494794223565482E-2</v>
      </c>
      <c r="N159" s="156">
        <f t="shared" si="27"/>
        <v>3.9941162180546105E-6</v>
      </c>
      <c r="O159" s="83">
        <f t="shared" si="28"/>
        <v>-340730.11</v>
      </c>
      <c r="P159" s="87">
        <f t="shared" si="29"/>
        <v>-0.93250520577643448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41097.94</v>
      </c>
      <c r="F160" s="83">
        <f>VLOOKUP($C160,'2023'!$C$8:$U$285,19,FALSE)</f>
        <v>42773.440000000002</v>
      </c>
      <c r="G160" s="84">
        <f t="shared" si="22"/>
        <v>1.0407684667406687</v>
      </c>
      <c r="H160" s="85">
        <f t="shared" si="23"/>
        <v>6.9273216078774337E-6</v>
      </c>
      <c r="I160" s="86">
        <f t="shared" si="24"/>
        <v>1675.5</v>
      </c>
      <c r="J160" s="87">
        <f t="shared" si="25"/>
        <v>4.0768466740668752E-2</v>
      </c>
      <c r="K160" s="82">
        <f>VLOOKUP($C160,'2023'!$C$295:$U$572,VLOOKUP($L$4,Master!$D$9:$G$20,4,FALSE),FALSE)</f>
        <v>14244.87</v>
      </c>
      <c r="L160" s="83">
        <f>VLOOKUP($C160,'2023'!$C$8:$U$285,VLOOKUP($L$4,Master!$D$9:$G$20,4,FALSE),FALSE)</f>
        <v>24263.03</v>
      </c>
      <c r="M160" s="156">
        <f t="shared" si="26"/>
        <v>1.7032819534330603</v>
      </c>
      <c r="N160" s="156">
        <f t="shared" si="27"/>
        <v>3.9294901694036862E-6</v>
      </c>
      <c r="O160" s="83">
        <f t="shared" si="28"/>
        <v>10018.159999999998</v>
      </c>
      <c r="P160" s="87">
        <f t="shared" si="29"/>
        <v>0.70328195343306033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1776959.6600000001</v>
      </c>
      <c r="F161" s="83">
        <f>VLOOKUP($C161,'2023'!$C$8:$U$285,19,FALSE)</f>
        <v>820348.97000000009</v>
      </c>
      <c r="G161" s="84">
        <f t="shared" si="22"/>
        <v>0.46165874694082815</v>
      </c>
      <c r="H161" s="85">
        <f t="shared" si="23"/>
        <v>1.3285864185534288E-4</v>
      </c>
      <c r="I161" s="86">
        <f t="shared" si="24"/>
        <v>-956610.69000000006</v>
      </c>
      <c r="J161" s="87">
        <f t="shared" si="25"/>
        <v>-0.53834125305917191</v>
      </c>
      <c r="K161" s="82">
        <f>VLOOKUP($C161,'2023'!$C$295:$U$572,VLOOKUP($L$4,Master!$D$9:$G$20,4,FALSE),FALSE)</f>
        <v>462350</v>
      </c>
      <c r="L161" s="83">
        <f>VLOOKUP($C161,'2023'!$C$8:$U$285,VLOOKUP($L$4,Master!$D$9:$G$20,4,FALSE),FALSE)</f>
        <v>297372.30000000005</v>
      </c>
      <c r="M161" s="156">
        <f t="shared" si="26"/>
        <v>0.64317573267005523</v>
      </c>
      <c r="N161" s="156">
        <f t="shared" si="27"/>
        <v>4.8160577203381601E-5</v>
      </c>
      <c r="O161" s="83">
        <f t="shared" si="28"/>
        <v>-164977.69999999995</v>
      </c>
      <c r="P161" s="87">
        <f t="shared" si="29"/>
        <v>-0.35682426732994477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8400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-8400</v>
      </c>
      <c r="J162" s="87">
        <f t="shared" si="25"/>
        <v>-1</v>
      </c>
      <c r="K162" s="82">
        <f>VLOOKUP($C162,'2023'!$C$295:$U$572,VLOOKUP($L$4,Master!$D$9:$G$20,4,FALSE),FALSE)</f>
        <v>2800</v>
      </c>
      <c r="L162" s="83">
        <f>VLOOKUP($C162,'2023'!$C$8:$U$285,VLOOKUP($L$4,Master!$D$9:$G$20,4,FALSE),FALSE)</f>
        <v>0</v>
      </c>
      <c r="M162" s="156">
        <f t="shared" si="26"/>
        <v>0</v>
      </c>
      <c r="N162" s="156">
        <f t="shared" si="27"/>
        <v>0</v>
      </c>
      <c r="O162" s="83">
        <f t="shared" si="28"/>
        <v>-2800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6">
        <f t="shared" si="26"/>
        <v>0</v>
      </c>
      <c r="N163" s="156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14357.49</v>
      </c>
      <c r="F164" s="83">
        <f>VLOOKUP($C164,'2023'!$C$8:$U$285,19,FALSE)</f>
        <v>14092.93</v>
      </c>
      <c r="G164" s="84">
        <f t="shared" si="22"/>
        <v>0.98157338086253243</v>
      </c>
      <c r="H164" s="85">
        <f t="shared" si="23"/>
        <v>2.2824037184594956E-6</v>
      </c>
      <c r="I164" s="86">
        <f t="shared" si="24"/>
        <v>-264.55999999999949</v>
      </c>
      <c r="J164" s="87">
        <f t="shared" si="25"/>
        <v>-1.8426619137467588E-2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14092.93</v>
      </c>
      <c r="M164" s="156">
        <f t="shared" si="26"/>
        <v>2.9447201425875971</v>
      </c>
      <c r="N164" s="156">
        <f t="shared" si="27"/>
        <v>2.2824037184594956E-6</v>
      </c>
      <c r="O164" s="83">
        <f t="shared" si="28"/>
        <v>9307.1</v>
      </c>
      <c r="P164" s="87">
        <f t="shared" si="29"/>
        <v>1.9447201425875973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226423.59</v>
      </c>
      <c r="F165" s="83">
        <f>VLOOKUP($C165,'2023'!$C$8:$U$285,19,FALSE)</f>
        <v>182047.75</v>
      </c>
      <c r="G165" s="84">
        <f t="shared" si="22"/>
        <v>0.80401406054907976</v>
      </c>
      <c r="H165" s="85">
        <f t="shared" si="23"/>
        <v>2.9483326855180903E-5</v>
      </c>
      <c r="I165" s="86">
        <f t="shared" si="24"/>
        <v>-44375.839999999997</v>
      </c>
      <c r="J165" s="87">
        <f t="shared" si="25"/>
        <v>-0.19598593945092027</v>
      </c>
      <c r="K165" s="82">
        <f>VLOOKUP($C165,'2023'!$C$295:$U$572,VLOOKUP($L$4,Master!$D$9:$G$20,4,FALSE),FALSE)</f>
        <v>75474.53</v>
      </c>
      <c r="L165" s="83">
        <f>VLOOKUP($C165,'2023'!$C$8:$U$285,VLOOKUP($L$4,Master!$D$9:$G$20,4,FALSE),FALSE)</f>
        <v>87736.62</v>
      </c>
      <c r="M165" s="156">
        <f t="shared" si="26"/>
        <v>1.1624665963471386</v>
      </c>
      <c r="N165" s="156">
        <f t="shared" si="27"/>
        <v>1.4209279953357302E-5</v>
      </c>
      <c r="O165" s="83">
        <f t="shared" si="28"/>
        <v>12262.089999999997</v>
      </c>
      <c r="P165" s="87">
        <f t="shared" si="29"/>
        <v>0.16246659634713853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524326.69999999995</v>
      </c>
      <c r="F166" s="83">
        <f>VLOOKUP($C166,'2023'!$C$8:$U$285,19,FALSE)</f>
        <v>474483</v>
      </c>
      <c r="G166" s="84">
        <f t="shared" si="22"/>
        <v>0.90493770391627981</v>
      </c>
      <c r="H166" s="85">
        <f t="shared" si="23"/>
        <v>7.6844329997084832E-5</v>
      </c>
      <c r="I166" s="86">
        <f t="shared" si="24"/>
        <v>-49843.699999999953</v>
      </c>
      <c r="J166" s="87">
        <f t="shared" si="25"/>
        <v>-9.5062296083720244E-2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400875.58999999997</v>
      </c>
      <c r="M166" s="156">
        <f t="shared" si="26"/>
        <v>2.2940442835304657</v>
      </c>
      <c r="N166" s="156">
        <f t="shared" si="27"/>
        <v>6.4923329446441876E-5</v>
      </c>
      <c r="O166" s="83">
        <f t="shared" si="28"/>
        <v>226129.35999999996</v>
      </c>
      <c r="P166" s="87">
        <f t="shared" si="29"/>
        <v>1.2940442835304655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161372.59999999998</v>
      </c>
      <c r="F167" s="83">
        <f>VLOOKUP($C167,'2023'!$C$8:$U$285,19,FALSE)</f>
        <v>134876.78</v>
      </c>
      <c r="G167" s="84">
        <f t="shared" si="22"/>
        <v>0.83580967276972684</v>
      </c>
      <c r="H167" s="85">
        <f t="shared" si="23"/>
        <v>2.1843808505814142E-5</v>
      </c>
      <c r="I167" s="86">
        <f t="shared" si="24"/>
        <v>-26495.819999999978</v>
      </c>
      <c r="J167" s="87">
        <f t="shared" si="25"/>
        <v>-0.16419032723027319</v>
      </c>
      <c r="K167" s="82">
        <f>VLOOKUP($C167,'2023'!$C$295:$U$572,VLOOKUP($L$4,Master!$D$9:$G$20,4,FALSE),FALSE)</f>
        <v>53632.84</v>
      </c>
      <c r="L167" s="83">
        <f>VLOOKUP($C167,'2023'!$C$8:$U$285,VLOOKUP($L$4,Master!$D$9:$G$20,4,FALSE),FALSE)</f>
        <v>62372.21</v>
      </c>
      <c r="M167" s="156">
        <f t="shared" si="26"/>
        <v>1.1629481116420461</v>
      </c>
      <c r="N167" s="156">
        <f t="shared" si="27"/>
        <v>1.0101417095844264E-5</v>
      </c>
      <c r="O167" s="83">
        <f t="shared" si="28"/>
        <v>8739.3700000000026</v>
      </c>
      <c r="P167" s="87">
        <f t="shared" si="29"/>
        <v>0.16294811164204623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142775.63</v>
      </c>
      <c r="F168" s="83">
        <f>VLOOKUP($C168,'2023'!$C$8:$U$285,19,FALSE)</f>
        <v>30864.36</v>
      </c>
      <c r="G168" s="84">
        <f t="shared" si="22"/>
        <v>0.21617386664656987</v>
      </c>
      <c r="H168" s="85">
        <f t="shared" si="23"/>
        <v>4.9986007190749197E-6</v>
      </c>
      <c r="I168" s="86">
        <f t="shared" si="24"/>
        <v>-111911.27</v>
      </c>
      <c r="J168" s="87">
        <f t="shared" si="25"/>
        <v>-0.7838261333534301</v>
      </c>
      <c r="K168" s="82">
        <f>VLOOKUP($C168,'2023'!$C$295:$U$572,VLOOKUP($L$4,Master!$D$9:$G$20,4,FALSE),FALSE)</f>
        <v>74423.649999999994</v>
      </c>
      <c r="L168" s="83">
        <f>VLOOKUP($C168,'2023'!$C$8:$U$285,VLOOKUP($L$4,Master!$D$9:$G$20,4,FALSE),FALSE)</f>
        <v>21771.93</v>
      </c>
      <c r="M168" s="156">
        <f t="shared" si="26"/>
        <v>0.29254047604491318</v>
      </c>
      <c r="N168" s="156">
        <f t="shared" si="27"/>
        <v>3.5260470313866488E-6</v>
      </c>
      <c r="O168" s="83">
        <f t="shared" si="28"/>
        <v>-52651.719999999994</v>
      </c>
      <c r="P168" s="87">
        <f t="shared" si="29"/>
        <v>-0.70745952395508682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50912.400000000009</v>
      </c>
      <c r="F169" s="83">
        <f>VLOOKUP($C169,'2023'!$C$8:$U$285,19,FALSE)</f>
        <v>44732.17</v>
      </c>
      <c r="G169" s="84">
        <f t="shared" si="22"/>
        <v>0.87861051531650425</v>
      </c>
      <c r="H169" s="85">
        <f t="shared" si="23"/>
        <v>7.2445453956531593E-6</v>
      </c>
      <c r="I169" s="86">
        <f t="shared" si="24"/>
        <v>-6180.2300000000105</v>
      </c>
      <c r="J169" s="87">
        <f t="shared" si="25"/>
        <v>-0.12138948468349575</v>
      </c>
      <c r="K169" s="82">
        <f>VLOOKUP($C169,'2023'!$C$295:$U$572,VLOOKUP($L$4,Master!$D$9:$G$20,4,FALSE),FALSE)</f>
        <v>17390.550000000007</v>
      </c>
      <c r="L169" s="83">
        <f>VLOOKUP($C169,'2023'!$C$8:$U$285,VLOOKUP($L$4,Master!$D$9:$G$20,4,FALSE),FALSE)</f>
        <v>16847.969999999998</v>
      </c>
      <c r="M169" s="156">
        <f t="shared" si="26"/>
        <v>0.96880029671286938</v>
      </c>
      <c r="N169" s="156">
        <f t="shared" si="27"/>
        <v>2.7285929452920025E-6</v>
      </c>
      <c r="O169" s="83">
        <f t="shared" si="28"/>
        <v>-542.58000000000902</v>
      </c>
      <c r="P169" s="87">
        <f t="shared" si="29"/>
        <v>-3.1199703287130585E-2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483915.45000000013</v>
      </c>
      <c r="F170" s="83">
        <f>VLOOKUP($C170,'2023'!$C$8:$U$285,19,FALSE)</f>
        <v>154753.14000000001</v>
      </c>
      <c r="G170" s="84">
        <f t="shared" si="22"/>
        <v>0.31979375735988586</v>
      </c>
      <c r="H170" s="85">
        <f t="shared" si="23"/>
        <v>2.5062860752113501E-5</v>
      </c>
      <c r="I170" s="86">
        <f t="shared" si="24"/>
        <v>-329162.31000000011</v>
      </c>
      <c r="J170" s="87">
        <f t="shared" si="25"/>
        <v>-0.6802062426401142</v>
      </c>
      <c r="K170" s="82">
        <f>VLOOKUP($C170,'2023'!$C$295:$U$572,VLOOKUP($L$4,Master!$D$9:$G$20,4,FALSE),FALSE)</f>
        <v>83715.150000000009</v>
      </c>
      <c r="L170" s="83">
        <f>VLOOKUP($C170,'2023'!$C$8:$U$285,VLOOKUP($L$4,Master!$D$9:$G$20,4,FALSE),FALSE)</f>
        <v>97419.94</v>
      </c>
      <c r="M170" s="156">
        <f t="shared" si="26"/>
        <v>1.1637074054098928</v>
      </c>
      <c r="N170" s="156">
        <f t="shared" si="27"/>
        <v>1.5777530528293333E-5</v>
      </c>
      <c r="O170" s="83">
        <f t="shared" si="28"/>
        <v>13704.789999999994</v>
      </c>
      <c r="P170" s="87">
        <f t="shared" si="29"/>
        <v>0.16370740540989287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24617.940000000002</v>
      </c>
      <c r="F171" s="83">
        <f>VLOOKUP($C171,'2023'!$C$8:$U$285,19,FALSE)</f>
        <v>13294.499999999998</v>
      </c>
      <c r="G171" s="84">
        <f t="shared" si="22"/>
        <v>0.54003300032415369</v>
      </c>
      <c r="H171" s="85">
        <f t="shared" si="23"/>
        <v>2.1530949373238748E-6</v>
      </c>
      <c r="I171" s="86">
        <f t="shared" si="24"/>
        <v>-11323.440000000004</v>
      </c>
      <c r="J171" s="87">
        <f t="shared" si="25"/>
        <v>-0.45996699967584626</v>
      </c>
      <c r="K171" s="82">
        <f>VLOOKUP($C171,'2023'!$C$295:$U$572,VLOOKUP($L$4,Master!$D$9:$G$20,4,FALSE),FALSE)</f>
        <v>8637.09</v>
      </c>
      <c r="L171" s="83">
        <f>VLOOKUP($C171,'2023'!$C$8:$U$285,VLOOKUP($L$4,Master!$D$9:$G$20,4,FALSE),FALSE)</f>
        <v>5059.7799999999988</v>
      </c>
      <c r="M171" s="156">
        <f t="shared" si="26"/>
        <v>0.58581999261325268</v>
      </c>
      <c r="N171" s="156">
        <f t="shared" si="27"/>
        <v>8.1945065267385725E-7</v>
      </c>
      <c r="O171" s="83">
        <f t="shared" si="28"/>
        <v>-3577.3100000000013</v>
      </c>
      <c r="P171" s="87">
        <f t="shared" si="29"/>
        <v>-0.41418000738674732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6">
        <f t="shared" si="26"/>
        <v>0</v>
      </c>
      <c r="N172" s="156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6">
        <f t="shared" si="26"/>
        <v>0</v>
      </c>
      <c r="N173" s="156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316818.71000000002</v>
      </c>
      <c r="F174" s="83">
        <f>VLOOKUP($C174,'2023'!$C$8:$U$285,19,FALSE)</f>
        <v>331561.93999999994</v>
      </c>
      <c r="G174" s="84">
        <f t="shared" si="22"/>
        <v>1.0465352251450046</v>
      </c>
      <c r="H174" s="85">
        <f t="shared" si="23"/>
        <v>5.3697719690344305E-5</v>
      </c>
      <c r="I174" s="86">
        <f t="shared" si="24"/>
        <v>14743.229999999923</v>
      </c>
      <c r="J174" s="87">
        <f t="shared" si="25"/>
        <v>4.6535225145004605E-2</v>
      </c>
      <c r="K174" s="82">
        <f>VLOOKUP($C174,'2023'!$C$295:$U$572,VLOOKUP($L$4,Master!$D$9:$G$20,4,FALSE),FALSE)</f>
        <v>113859.48</v>
      </c>
      <c r="L174" s="83">
        <f>VLOOKUP($C174,'2023'!$C$8:$U$285,VLOOKUP($L$4,Master!$D$9:$G$20,4,FALSE),FALSE)</f>
        <v>138656.32999999996</v>
      </c>
      <c r="M174" s="156">
        <f t="shared" si="26"/>
        <v>1.2177846763396423</v>
      </c>
      <c r="N174" s="156">
        <f t="shared" si="27"/>
        <v>2.2455921031321859E-5</v>
      </c>
      <c r="O174" s="83">
        <f t="shared" si="28"/>
        <v>24796.849999999962</v>
      </c>
      <c r="P174" s="87">
        <f t="shared" si="29"/>
        <v>0.21778467633964219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210365.1</v>
      </c>
      <c r="F175" s="83">
        <f>VLOOKUP($C175,'2023'!$C$8:$U$285,19,FALSE)</f>
        <v>51628.480000000003</v>
      </c>
      <c r="G175" s="84">
        <f t="shared" si="22"/>
        <v>0.24542321896550331</v>
      </c>
      <c r="H175" s="85">
        <f t="shared" si="23"/>
        <v>8.3614290804262631E-6</v>
      </c>
      <c r="I175" s="86">
        <f t="shared" si="24"/>
        <v>-158736.62</v>
      </c>
      <c r="J175" s="87">
        <f t="shared" si="25"/>
        <v>-0.75457678103449666</v>
      </c>
      <c r="K175" s="82">
        <f>VLOOKUP($C175,'2023'!$C$295:$U$572,VLOOKUP($L$4,Master!$D$9:$G$20,4,FALSE),FALSE)</f>
        <v>23655.040000000001</v>
      </c>
      <c r="L175" s="83">
        <f>VLOOKUP($C175,'2023'!$C$8:$U$285,VLOOKUP($L$4,Master!$D$9:$G$20,4,FALSE),FALSE)</f>
        <v>9948.4</v>
      </c>
      <c r="M175" s="156">
        <f t="shared" si="26"/>
        <v>0.4205615378371797</v>
      </c>
      <c r="N175" s="156">
        <f t="shared" si="27"/>
        <v>1.6111812910957794E-6</v>
      </c>
      <c r="O175" s="83">
        <f t="shared" si="28"/>
        <v>-13706.640000000001</v>
      </c>
      <c r="P175" s="87">
        <f t="shared" si="29"/>
        <v>-0.57943846216282036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2709841.81</v>
      </c>
      <c r="F176" s="83">
        <f>VLOOKUP($C176,'2023'!$C$8:$U$285,19,FALSE)</f>
        <v>0</v>
      </c>
      <c r="G176" s="84">
        <f t="shared" si="22"/>
        <v>0</v>
      </c>
      <c r="H176" s="85">
        <f t="shared" si="23"/>
        <v>0</v>
      </c>
      <c r="I176" s="86">
        <f t="shared" si="24"/>
        <v>-2709841.81</v>
      </c>
      <c r="J176" s="87">
        <f t="shared" si="25"/>
        <v>-1</v>
      </c>
      <c r="K176" s="82">
        <f>VLOOKUP($C176,'2023'!$C$295:$U$572,VLOOKUP($L$4,Master!$D$9:$G$20,4,FALSE),FALSE)</f>
        <v>2709841.81</v>
      </c>
      <c r="L176" s="83">
        <f>VLOOKUP($C176,'2023'!$C$8:$U$285,VLOOKUP($L$4,Master!$D$9:$G$20,4,FALSE),FALSE)</f>
        <v>0</v>
      </c>
      <c r="M176" s="156">
        <f t="shared" si="26"/>
        <v>0</v>
      </c>
      <c r="N176" s="156">
        <f t="shared" si="27"/>
        <v>0</v>
      </c>
      <c r="O176" s="83">
        <f t="shared" si="28"/>
        <v>-2709841.81</v>
      </c>
      <c r="P176" s="87">
        <f t="shared" si="29"/>
        <v>-1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98464.270000000019</v>
      </c>
      <c r="F177" s="83">
        <f>VLOOKUP($C177,'2023'!$C$8:$U$285,19,FALSE)</f>
        <v>75418.16</v>
      </c>
      <c r="G177" s="84">
        <f t="shared" si="22"/>
        <v>0.76594443852577176</v>
      </c>
      <c r="H177" s="85">
        <f t="shared" si="23"/>
        <v>1.2214258413500471E-5</v>
      </c>
      <c r="I177" s="86">
        <f t="shared" si="24"/>
        <v>-23046.110000000015</v>
      </c>
      <c r="J177" s="87">
        <f t="shared" si="25"/>
        <v>-0.23405556147422826</v>
      </c>
      <c r="K177" s="82">
        <f>VLOOKUP($C177,'2023'!$C$295:$U$572,VLOOKUP($L$4,Master!$D$9:$G$20,4,FALSE),FALSE)</f>
        <v>58456.98</v>
      </c>
      <c r="L177" s="83">
        <f>VLOOKUP($C177,'2023'!$C$8:$U$285,VLOOKUP($L$4,Master!$D$9:$G$20,4,FALSE),FALSE)</f>
        <v>49511.17</v>
      </c>
      <c r="M177" s="156">
        <f t="shared" si="26"/>
        <v>0.84696763329203795</v>
      </c>
      <c r="N177" s="156">
        <f t="shared" si="27"/>
        <v>8.0185226573381261E-6</v>
      </c>
      <c r="O177" s="83">
        <f t="shared" si="28"/>
        <v>-8945.8100000000049</v>
      </c>
      <c r="P177" s="87">
        <f t="shared" si="29"/>
        <v>-0.15303236670796208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129865</v>
      </c>
      <c r="F178" s="83">
        <f>VLOOKUP($C178,'2023'!$C$8:$U$285,19,FALSE)</f>
        <v>5185.5</v>
      </c>
      <c r="G178" s="84">
        <f t="shared" si="22"/>
        <v>3.992992723212567E-2</v>
      </c>
      <c r="H178" s="85">
        <f t="shared" si="23"/>
        <v>8.3981148576426008E-7</v>
      </c>
      <c r="I178" s="86">
        <f t="shared" si="24"/>
        <v>-124679.5</v>
      </c>
      <c r="J178" s="87">
        <f t="shared" si="25"/>
        <v>-0.96007007276787437</v>
      </c>
      <c r="K178" s="82">
        <f>VLOOKUP($C178,'2023'!$C$295:$U$572,VLOOKUP($L$4,Master!$D$9:$G$20,4,FALSE),FALSE)</f>
        <v>35495</v>
      </c>
      <c r="L178" s="83">
        <f>VLOOKUP($C178,'2023'!$C$8:$U$285,VLOOKUP($L$4,Master!$D$9:$G$20,4,FALSE),FALSE)</f>
        <v>3110.81</v>
      </c>
      <c r="M178" s="156">
        <f t="shared" si="26"/>
        <v>8.7640794478095502E-2</v>
      </c>
      <c r="N178" s="156">
        <f t="shared" si="27"/>
        <v>5.0380753409127718E-7</v>
      </c>
      <c r="O178" s="83">
        <f t="shared" si="28"/>
        <v>-32384.19</v>
      </c>
      <c r="P178" s="87">
        <f t="shared" si="29"/>
        <v>-0.91235920552190442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254806.15</v>
      </c>
      <c r="F179" s="83">
        <f>VLOOKUP($C179,'2023'!$C$8:$U$285,19,FALSE)</f>
        <v>257782.16999999998</v>
      </c>
      <c r="G179" s="84">
        <f t="shared" si="22"/>
        <v>1.0116795454112861</v>
      </c>
      <c r="H179" s="85">
        <f t="shared" si="23"/>
        <v>4.1748804780876489E-5</v>
      </c>
      <c r="I179" s="86">
        <f t="shared" si="24"/>
        <v>2976.0199999999895</v>
      </c>
      <c r="J179" s="87">
        <f t="shared" si="25"/>
        <v>1.1679545411286147E-2</v>
      </c>
      <c r="K179" s="82">
        <f>VLOOKUP($C179,'2023'!$C$295:$U$572,VLOOKUP($L$4,Master!$D$9:$G$20,4,FALSE),FALSE)</f>
        <v>58898.05000000001</v>
      </c>
      <c r="L179" s="83">
        <f>VLOOKUP($C179,'2023'!$C$8:$U$285,VLOOKUP($L$4,Master!$D$9:$G$20,4,FALSE),FALSE)</f>
        <v>148773.49</v>
      </c>
      <c r="M179" s="156">
        <f t="shared" si="26"/>
        <v>2.5259493310899082</v>
      </c>
      <c r="N179" s="156">
        <f t="shared" si="27"/>
        <v>2.4094433647523726E-5</v>
      </c>
      <c r="O179" s="83">
        <f t="shared" si="28"/>
        <v>89875.439999999973</v>
      </c>
      <c r="P179" s="87">
        <f t="shared" si="29"/>
        <v>1.5259493310899079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5954469.2400000002</v>
      </c>
      <c r="F180" s="83">
        <f>VLOOKUP($C180,'2023'!$C$8:$U$285,19,FALSE)</f>
        <v>2045735.0600000003</v>
      </c>
      <c r="G180" s="84">
        <f t="shared" si="22"/>
        <v>0.34356295709069784</v>
      </c>
      <c r="H180" s="85">
        <f t="shared" si="23"/>
        <v>3.3131458879927451E-4</v>
      </c>
      <c r="I180" s="86">
        <f t="shared" si="24"/>
        <v>-3908734.1799999997</v>
      </c>
      <c r="J180" s="87">
        <f t="shared" si="25"/>
        <v>-0.65643704290930216</v>
      </c>
      <c r="K180" s="82">
        <f>VLOOKUP($C180,'2023'!$C$295:$U$572,VLOOKUP($L$4,Master!$D$9:$G$20,4,FALSE),FALSE)</f>
        <v>1984823.08</v>
      </c>
      <c r="L180" s="83">
        <f>VLOOKUP($C180,'2023'!$C$8:$U$285,VLOOKUP($L$4,Master!$D$9:$G$20,4,FALSE),FALSE)</f>
        <v>1927098.4500000002</v>
      </c>
      <c r="M180" s="156">
        <f t="shared" si="26"/>
        <v>0.97091698973996221</v>
      </c>
      <c r="N180" s="156">
        <f t="shared" si="27"/>
        <v>3.1210093771256439E-4</v>
      </c>
      <c r="O180" s="83">
        <f t="shared" si="28"/>
        <v>-57724.629999999888</v>
      </c>
      <c r="P180" s="87">
        <f t="shared" si="29"/>
        <v>-2.9083010260037831E-2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868881.4700000002</v>
      </c>
      <c r="F181" s="83">
        <f>VLOOKUP($C181,'2023'!$C$8:$U$285,19,FALSE)</f>
        <v>450567.23</v>
      </c>
      <c r="G181" s="84">
        <f t="shared" si="22"/>
        <v>0.51856006320401782</v>
      </c>
      <c r="H181" s="85">
        <f t="shared" si="23"/>
        <v>7.2971079908010239E-5</v>
      </c>
      <c r="I181" s="86">
        <f t="shared" si="24"/>
        <v>-418314.24000000022</v>
      </c>
      <c r="J181" s="87">
        <f t="shared" si="25"/>
        <v>-0.48143993679598224</v>
      </c>
      <c r="K181" s="82">
        <f>VLOOKUP($C181,'2023'!$C$295:$U$572,VLOOKUP($L$4,Master!$D$9:$G$20,4,FALSE),FALSE)</f>
        <v>282960.49000000005</v>
      </c>
      <c r="L181" s="83">
        <f>VLOOKUP($C181,'2023'!$C$8:$U$285,VLOOKUP($L$4,Master!$D$9:$G$20,4,FALSE),FALSE)</f>
        <v>206137.56</v>
      </c>
      <c r="M181" s="156">
        <f t="shared" si="26"/>
        <v>0.72850297933821062</v>
      </c>
      <c r="N181" s="156">
        <f t="shared" si="27"/>
        <v>3.3384763385482463E-5</v>
      </c>
      <c r="O181" s="83">
        <f t="shared" si="28"/>
        <v>-76822.930000000051</v>
      </c>
      <c r="P181" s="87">
        <f t="shared" si="29"/>
        <v>-0.27149702066178932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2264317.1999999997</v>
      </c>
      <c r="F182" s="83">
        <f>VLOOKUP($C182,'2023'!$C$8:$U$285,19,FALSE)</f>
        <v>158669.92000000001</v>
      </c>
      <c r="G182" s="84">
        <f t="shared" si="22"/>
        <v>7.007406912777063E-2</v>
      </c>
      <c r="H182" s="85">
        <f t="shared" si="23"/>
        <v>2.5697198199073627E-5</v>
      </c>
      <c r="I182" s="86">
        <f t="shared" si="24"/>
        <v>-2105647.2799999998</v>
      </c>
      <c r="J182" s="87">
        <f t="shared" si="25"/>
        <v>-0.92992593087222941</v>
      </c>
      <c r="K182" s="82">
        <f>VLOOKUP($C182,'2023'!$C$295:$U$572,VLOOKUP($L$4,Master!$D$9:$G$20,4,FALSE),FALSE)</f>
        <v>754772.4</v>
      </c>
      <c r="L182" s="83">
        <f>VLOOKUP($C182,'2023'!$C$8:$U$285,VLOOKUP($L$4,Master!$D$9:$G$20,4,FALSE),FALSE)</f>
        <v>114132.77</v>
      </c>
      <c r="M182" s="156">
        <f t="shared" si="26"/>
        <v>0.15121481654602104</v>
      </c>
      <c r="N182" s="156">
        <f t="shared" si="27"/>
        <v>1.8484237035597447E-5</v>
      </c>
      <c r="O182" s="83">
        <f t="shared" si="28"/>
        <v>-640639.63</v>
      </c>
      <c r="P182" s="87">
        <f t="shared" si="29"/>
        <v>-0.84878518345397891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3900726.24</v>
      </c>
      <c r="F183" s="83">
        <f>VLOOKUP($C183,'2023'!$C$8:$U$285,19,FALSE)</f>
        <v>1880761.21</v>
      </c>
      <c r="G183" s="84">
        <f t="shared" si="22"/>
        <v>0.48215667911111854</v>
      </c>
      <c r="H183" s="85">
        <f t="shared" si="23"/>
        <v>3.0459644511385351E-4</v>
      </c>
      <c r="I183" s="86">
        <f t="shared" si="24"/>
        <v>-2019965.0300000003</v>
      </c>
      <c r="J183" s="87">
        <f t="shared" si="25"/>
        <v>-0.51784332088888152</v>
      </c>
      <c r="K183" s="82">
        <f>VLOOKUP($C183,'2023'!$C$295:$U$572,VLOOKUP($L$4,Master!$D$9:$G$20,4,FALSE),FALSE)</f>
        <v>1300242.08</v>
      </c>
      <c r="L183" s="83">
        <f>VLOOKUP($C183,'2023'!$C$8:$U$285,VLOOKUP($L$4,Master!$D$9:$G$20,4,FALSE),FALSE)</f>
        <v>1232600.3500000001</v>
      </c>
      <c r="M183" s="156">
        <f t="shared" si="26"/>
        <v>0.94797758737357585</v>
      </c>
      <c r="N183" s="156">
        <f t="shared" si="27"/>
        <v>1.9962432384284005E-4</v>
      </c>
      <c r="O183" s="83">
        <f t="shared" si="28"/>
        <v>-67641.729999999981</v>
      </c>
      <c r="P183" s="87">
        <f t="shared" si="29"/>
        <v>-5.2022412626424132E-2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6">
        <f t="shared" si="26"/>
        <v>0</v>
      </c>
      <c r="N184" s="156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2100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-2100</v>
      </c>
      <c r="J185" s="87">
        <f t="shared" si="25"/>
        <v>-1</v>
      </c>
      <c r="K185" s="82">
        <f>VLOOKUP($C185,'2023'!$C$295:$U$572,VLOOKUP($L$4,Master!$D$9:$G$20,4,FALSE),FALSE)</f>
        <v>700</v>
      </c>
      <c r="L185" s="83">
        <f>VLOOKUP($C185,'2023'!$C$8:$U$285,VLOOKUP($L$4,Master!$D$9:$G$20,4,FALSE),FALSE)</f>
        <v>0</v>
      </c>
      <c r="M185" s="156">
        <f t="shared" si="26"/>
        <v>0</v>
      </c>
      <c r="N185" s="156">
        <f t="shared" si="27"/>
        <v>0</v>
      </c>
      <c r="O185" s="83">
        <f t="shared" si="28"/>
        <v>-700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262595.94</v>
      </c>
      <c r="F186" s="83">
        <f>VLOOKUP($C186,'2023'!$C$8:$U$285,19,FALSE)</f>
        <v>42960.319999999992</v>
      </c>
      <c r="G186" s="84">
        <f t="shared" si="22"/>
        <v>0.16359856896492761</v>
      </c>
      <c r="H186" s="85">
        <f t="shared" si="23"/>
        <v>6.9575875360347214E-6</v>
      </c>
      <c r="I186" s="86">
        <f t="shared" si="24"/>
        <v>-219635.62</v>
      </c>
      <c r="J186" s="87">
        <f t="shared" si="25"/>
        <v>-0.83640143103507236</v>
      </c>
      <c r="K186" s="82">
        <f>VLOOKUP($C186,'2023'!$C$295:$U$572,VLOOKUP($L$4,Master!$D$9:$G$20,4,FALSE),FALSE)</f>
        <v>87531.98</v>
      </c>
      <c r="L186" s="83">
        <f>VLOOKUP($C186,'2023'!$C$8:$U$285,VLOOKUP($L$4,Master!$D$9:$G$20,4,FALSE),FALSE)</f>
        <v>14728.91</v>
      </c>
      <c r="M186" s="156">
        <f t="shared" si="26"/>
        <v>0.16826890012084728</v>
      </c>
      <c r="N186" s="156">
        <f t="shared" si="27"/>
        <v>2.3854031030350142E-6</v>
      </c>
      <c r="O186" s="83">
        <f t="shared" si="28"/>
        <v>-72803.069999999992</v>
      </c>
      <c r="P186" s="87">
        <f t="shared" si="29"/>
        <v>-0.83173109987915272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82929.360000000015</v>
      </c>
      <c r="F187" s="83">
        <f>VLOOKUP($C187,'2023'!$C$8:$U$285,19,FALSE)</f>
        <v>45380.52</v>
      </c>
      <c r="G187" s="84">
        <f t="shared" si="22"/>
        <v>0.54721898251716872</v>
      </c>
      <c r="H187" s="85">
        <f t="shared" si="23"/>
        <v>7.3495481488679422E-6</v>
      </c>
      <c r="I187" s="86">
        <f t="shared" si="24"/>
        <v>-37548.840000000018</v>
      </c>
      <c r="J187" s="87">
        <f t="shared" si="25"/>
        <v>-0.45278101748283128</v>
      </c>
      <c r="K187" s="82">
        <f>VLOOKUP($C187,'2023'!$C$295:$U$572,VLOOKUP($L$4,Master!$D$9:$G$20,4,FALSE),FALSE)</f>
        <v>27643.120000000003</v>
      </c>
      <c r="L187" s="83">
        <f>VLOOKUP($C187,'2023'!$C$8:$U$285,VLOOKUP($L$4,Master!$D$9:$G$20,4,FALSE),FALSE)</f>
        <v>18936.169999999998</v>
      </c>
      <c r="M187" s="156">
        <f t="shared" si="26"/>
        <v>0.68502289177198505</v>
      </c>
      <c r="N187" s="156">
        <f t="shared" si="27"/>
        <v>3.0667848929485306E-6</v>
      </c>
      <c r="O187" s="83">
        <f t="shared" si="28"/>
        <v>-8706.9500000000044</v>
      </c>
      <c r="P187" s="87">
        <f t="shared" si="29"/>
        <v>-0.31497710822801489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1452675.27</v>
      </c>
      <c r="F188" s="83">
        <f>VLOOKUP($C188,'2023'!$C$8:$U$285,19,FALSE)</f>
        <v>1080911.2100000002</v>
      </c>
      <c r="G188" s="84">
        <f t="shared" si="22"/>
        <v>0.74408316319723689</v>
      </c>
      <c r="H188" s="85">
        <f t="shared" si="23"/>
        <v>1.7505768956693554E-4</v>
      </c>
      <c r="I188" s="86">
        <f t="shared" si="24"/>
        <v>-371764.05999999982</v>
      </c>
      <c r="J188" s="87">
        <f t="shared" si="25"/>
        <v>-0.25591683680276311</v>
      </c>
      <c r="K188" s="82">
        <f>VLOOKUP($C188,'2023'!$C$295:$U$572,VLOOKUP($L$4,Master!$D$9:$G$20,4,FALSE),FALSE)</f>
        <v>484225.08999999997</v>
      </c>
      <c r="L188" s="83">
        <f>VLOOKUP($C188,'2023'!$C$8:$U$285,VLOOKUP($L$4,Master!$D$9:$G$20,4,FALSE),FALSE)</f>
        <v>480714.04000000015</v>
      </c>
      <c r="M188" s="156">
        <f t="shared" si="26"/>
        <v>0.99274913656374186</v>
      </c>
      <c r="N188" s="156">
        <f t="shared" si="27"/>
        <v>7.7853470670164899E-5</v>
      </c>
      <c r="O188" s="83">
        <f t="shared" si="28"/>
        <v>-3511.0499999998137</v>
      </c>
      <c r="P188" s="87">
        <f t="shared" si="29"/>
        <v>-7.2508634362581544E-3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801555.17999999993</v>
      </c>
      <c r="F189" s="83">
        <f>VLOOKUP($C189,'2023'!$C$8:$U$285,19,FALSE)</f>
        <v>94402.44</v>
      </c>
      <c r="G189" s="84">
        <f t="shared" si="22"/>
        <v>0.11777410009377022</v>
      </c>
      <c r="H189" s="85">
        <f t="shared" si="23"/>
        <v>1.5288834904285298E-5</v>
      </c>
      <c r="I189" s="86">
        <f t="shared" si="24"/>
        <v>-707152.74</v>
      </c>
      <c r="J189" s="87">
        <f t="shared" si="25"/>
        <v>-0.88222589990622979</v>
      </c>
      <c r="K189" s="82">
        <f>VLOOKUP($C189,'2023'!$C$295:$U$572,VLOOKUP($L$4,Master!$D$9:$G$20,4,FALSE),FALSE)</f>
        <v>267185.06</v>
      </c>
      <c r="L189" s="83">
        <f>VLOOKUP($C189,'2023'!$C$8:$U$285,VLOOKUP($L$4,Master!$D$9:$G$20,4,FALSE),FALSE)</f>
        <v>73061.279999999999</v>
      </c>
      <c r="M189" s="156">
        <f t="shared" si="26"/>
        <v>0.27344822348974152</v>
      </c>
      <c r="N189" s="156">
        <f t="shared" si="27"/>
        <v>1.1832552715965406E-5</v>
      </c>
      <c r="O189" s="83">
        <f t="shared" si="28"/>
        <v>-194123.78</v>
      </c>
      <c r="P189" s="87">
        <f t="shared" si="29"/>
        <v>-0.72655177651025848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139133.41999999998</v>
      </c>
      <c r="F190" s="83">
        <f>VLOOKUP($C190,'2023'!$C$8:$U$285,19,FALSE)</f>
        <v>31593.550000000003</v>
      </c>
      <c r="G190" s="84">
        <f t="shared" si="22"/>
        <v>0.22707376847345523</v>
      </c>
      <c r="H190" s="85">
        <f t="shared" si="23"/>
        <v>5.1166958183526066E-6</v>
      </c>
      <c r="I190" s="86">
        <f t="shared" si="24"/>
        <v>-107539.86999999998</v>
      </c>
      <c r="J190" s="87">
        <f t="shared" si="25"/>
        <v>-0.77292623152654472</v>
      </c>
      <c r="K190" s="82">
        <f>VLOOKUP($C190,'2023'!$C$295:$U$572,VLOOKUP($L$4,Master!$D$9:$G$20,4,FALSE),FALSE)</f>
        <v>46271.14</v>
      </c>
      <c r="L190" s="83">
        <f>VLOOKUP($C190,'2023'!$C$8:$U$285,VLOOKUP($L$4,Master!$D$9:$G$20,4,FALSE),FALSE)</f>
        <v>12357.6</v>
      </c>
      <c r="M190" s="156">
        <f t="shared" si="26"/>
        <v>0.2670692790365658</v>
      </c>
      <c r="N190" s="156">
        <f t="shared" si="27"/>
        <v>2.0013604120104947E-6</v>
      </c>
      <c r="O190" s="83">
        <f t="shared" si="28"/>
        <v>-33913.54</v>
      </c>
      <c r="P190" s="87">
        <f t="shared" si="29"/>
        <v>-0.73293072096343426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233687.00000000006</v>
      </c>
      <c r="F191" s="83">
        <f>VLOOKUP($C191,'2023'!$C$8:$U$285,19,FALSE)</f>
        <v>240752.19999999998</v>
      </c>
      <c r="G191" s="84">
        <f t="shared" si="22"/>
        <v>1.0302336030673505</v>
      </c>
      <c r="H191" s="85">
        <f t="shared" si="23"/>
        <v>3.8990736242023772E-5</v>
      </c>
      <c r="I191" s="86">
        <f t="shared" si="24"/>
        <v>7065.1999999999243</v>
      </c>
      <c r="J191" s="87">
        <f t="shared" si="25"/>
        <v>3.0233603067350442E-2</v>
      </c>
      <c r="K191" s="82">
        <f>VLOOKUP($C191,'2023'!$C$295:$U$572,VLOOKUP($L$4,Master!$D$9:$G$20,4,FALSE),FALSE)</f>
        <v>77229.000000000015</v>
      </c>
      <c r="L191" s="83">
        <f>VLOOKUP($C191,'2023'!$C$8:$U$285,VLOOKUP($L$4,Master!$D$9:$G$20,4,FALSE),FALSE)</f>
        <v>128705.40999999999</v>
      </c>
      <c r="M191" s="156">
        <f t="shared" si="26"/>
        <v>1.6665424905152204</v>
      </c>
      <c r="N191" s="156">
        <f t="shared" si="27"/>
        <v>2.0844331616622938E-5</v>
      </c>
      <c r="O191" s="83">
        <f t="shared" si="28"/>
        <v>51476.409999999974</v>
      </c>
      <c r="P191" s="87">
        <f t="shared" si="29"/>
        <v>0.66654249051522052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237496.67000000004</v>
      </c>
      <c r="F192" s="83">
        <f>VLOOKUP($C192,'2023'!$C$8:$U$285,19,FALSE)</f>
        <v>116844.56</v>
      </c>
      <c r="G192" s="84">
        <f t="shared" si="22"/>
        <v>0.49198399287029992</v>
      </c>
      <c r="H192" s="85">
        <f t="shared" si="23"/>
        <v>1.8923421760114014E-5</v>
      </c>
      <c r="I192" s="86">
        <f t="shared" si="24"/>
        <v>-120652.11000000004</v>
      </c>
      <c r="J192" s="87">
        <f t="shared" si="25"/>
        <v>-0.50801600712970008</v>
      </c>
      <c r="K192" s="82">
        <f>VLOOKUP($C192,'2023'!$C$295:$U$572,VLOOKUP($L$4,Master!$D$9:$G$20,4,FALSE),FALSE)</f>
        <v>112276.63000000002</v>
      </c>
      <c r="L192" s="83">
        <f>VLOOKUP($C192,'2023'!$C$8:$U$285,VLOOKUP($L$4,Master!$D$9:$G$20,4,FALSE),FALSE)</f>
        <v>63756.060000000005</v>
      </c>
      <c r="M192" s="156">
        <f t="shared" si="26"/>
        <v>0.5678480018504295</v>
      </c>
      <c r="N192" s="156">
        <f t="shared" si="27"/>
        <v>1.0325536876882713E-5</v>
      </c>
      <c r="O192" s="83">
        <f t="shared" si="28"/>
        <v>-48520.570000000014</v>
      </c>
      <c r="P192" s="87">
        <f t="shared" si="29"/>
        <v>-0.43215199814957045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24972.029999999995</v>
      </c>
      <c r="F193" s="83">
        <f>VLOOKUP($C193,'2023'!$C$8:$U$285,19,FALSE)</f>
        <v>23942.62</v>
      </c>
      <c r="G193" s="84">
        <f t="shared" si="22"/>
        <v>0.95877748024489817</v>
      </c>
      <c r="H193" s="85">
        <f t="shared" si="23"/>
        <v>3.8775985488938554E-6</v>
      </c>
      <c r="I193" s="86">
        <f t="shared" si="24"/>
        <v>-1029.4099999999962</v>
      </c>
      <c r="J193" s="87">
        <f t="shared" si="25"/>
        <v>-4.1222519755101862E-2</v>
      </c>
      <c r="K193" s="82">
        <f>VLOOKUP($C193,'2023'!$C$295:$U$572,VLOOKUP($L$4,Master!$D$9:$G$20,4,FALSE),FALSE)</f>
        <v>7960.0099999999993</v>
      </c>
      <c r="L193" s="83">
        <f>VLOOKUP($C193,'2023'!$C$8:$U$285,VLOOKUP($L$4,Master!$D$9:$G$20,4,FALSE),FALSE)</f>
        <v>8738.91</v>
      </c>
      <c r="M193" s="156">
        <f t="shared" si="26"/>
        <v>1.0978516358647792</v>
      </c>
      <c r="N193" s="156">
        <f t="shared" si="27"/>
        <v>1.4152997765037411E-6</v>
      </c>
      <c r="O193" s="83">
        <f t="shared" si="28"/>
        <v>778.90000000000055</v>
      </c>
      <c r="P193" s="87">
        <f t="shared" si="29"/>
        <v>9.7851635864779143E-2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277494.56</v>
      </c>
      <c r="F194" s="83">
        <f>VLOOKUP($C194,'2023'!$C$8:$U$285,19,FALSE)</f>
        <v>166623.62</v>
      </c>
      <c r="G194" s="84">
        <f t="shared" si="22"/>
        <v>0.60045724860336003</v>
      </c>
      <c r="H194" s="85">
        <f t="shared" si="23"/>
        <v>2.6985330223820165E-5</v>
      </c>
      <c r="I194" s="86">
        <f t="shared" si="24"/>
        <v>-110870.94</v>
      </c>
      <c r="J194" s="87">
        <f t="shared" si="25"/>
        <v>-0.39954275139664003</v>
      </c>
      <c r="K194" s="82">
        <f>VLOOKUP($C194,'2023'!$C$295:$U$572,VLOOKUP($L$4,Master!$D$9:$G$20,4,FALSE),FALSE)</f>
        <v>89153.33</v>
      </c>
      <c r="L194" s="83">
        <f>VLOOKUP($C194,'2023'!$C$8:$U$285,VLOOKUP($L$4,Master!$D$9:$G$20,4,FALSE),FALSE)</f>
        <v>76693.090000000011</v>
      </c>
      <c r="M194" s="156">
        <f t="shared" si="26"/>
        <v>0.86023808645173439</v>
      </c>
      <c r="N194" s="156">
        <f t="shared" si="27"/>
        <v>1.2420738185469506E-5</v>
      </c>
      <c r="O194" s="83">
        <f t="shared" si="28"/>
        <v>-12460.239999999991</v>
      </c>
      <c r="P194" s="87">
        <f t="shared" si="29"/>
        <v>-0.13976191354826556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106437.79</v>
      </c>
      <c r="F195" s="83">
        <f>VLOOKUP($C195,'2023'!$C$8:$U$285,19,FALSE)</f>
        <v>27820.27</v>
      </c>
      <c r="G195" s="84">
        <f t="shared" si="22"/>
        <v>0.26137587035582005</v>
      </c>
      <c r="H195" s="85">
        <f t="shared" si="23"/>
        <v>4.5055987432384287E-6</v>
      </c>
      <c r="I195" s="86">
        <f t="shared" si="24"/>
        <v>-78617.51999999999</v>
      </c>
      <c r="J195" s="87">
        <f t="shared" si="25"/>
        <v>-0.73862412964417989</v>
      </c>
      <c r="K195" s="82">
        <f>VLOOKUP($C195,'2023'!$C$295:$U$572,VLOOKUP($L$4,Master!$D$9:$G$20,4,FALSE),FALSE)</f>
        <v>9351.6799999999985</v>
      </c>
      <c r="L195" s="83">
        <f>VLOOKUP($C195,'2023'!$C$8:$U$285,VLOOKUP($L$4,Master!$D$9:$G$20,4,FALSE),FALSE)</f>
        <v>13685.01</v>
      </c>
      <c r="M195" s="156">
        <f t="shared" si="26"/>
        <v>1.463374495277854</v>
      </c>
      <c r="N195" s="156">
        <f t="shared" si="27"/>
        <v>2.2163395199689051E-6</v>
      </c>
      <c r="O195" s="83">
        <f t="shared" si="28"/>
        <v>4333.3300000000017</v>
      </c>
      <c r="P195" s="87">
        <f t="shared" si="29"/>
        <v>0.46337449527785407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68064.770000000019</v>
      </c>
      <c r="F196" s="83">
        <f>VLOOKUP($C196,'2023'!$C$8:$U$285,19,FALSE)</f>
        <v>69208.039999999994</v>
      </c>
      <c r="G196" s="84">
        <f t="shared" si="22"/>
        <v>1.016796795170247</v>
      </c>
      <c r="H196" s="85">
        <f t="shared" si="23"/>
        <v>1.1208505814141806E-5</v>
      </c>
      <c r="I196" s="86">
        <f t="shared" si="24"/>
        <v>1143.269999999975</v>
      </c>
      <c r="J196" s="87">
        <f t="shared" si="25"/>
        <v>1.6796795170247025E-2</v>
      </c>
      <c r="K196" s="82">
        <f>VLOOKUP($C196,'2023'!$C$295:$U$572,VLOOKUP($L$4,Master!$D$9:$G$20,4,FALSE),FALSE)</f>
        <v>22457.970000000023</v>
      </c>
      <c r="L196" s="83">
        <f>VLOOKUP($C196,'2023'!$C$8:$U$285,VLOOKUP($L$4,Master!$D$9:$G$20,4,FALSE),FALSE)</f>
        <v>29822.190000000002</v>
      </c>
      <c r="M196" s="156">
        <f t="shared" si="26"/>
        <v>1.3279112047972266</v>
      </c>
      <c r="N196" s="156">
        <f t="shared" si="27"/>
        <v>4.8298173161014479E-6</v>
      </c>
      <c r="O196" s="83">
        <f t="shared" si="28"/>
        <v>7364.2199999999793</v>
      </c>
      <c r="P196" s="87">
        <f t="shared" si="29"/>
        <v>0.32791120479722663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301245.35000000009</v>
      </c>
      <c r="F197" s="83">
        <f>VLOOKUP($C197,'2023'!$C$8:$U$285,19,FALSE)</f>
        <v>236272.41000000003</v>
      </c>
      <c r="G197" s="84">
        <f t="shared" si="22"/>
        <v>0.78431886168533371</v>
      </c>
      <c r="H197" s="85">
        <f t="shared" si="23"/>
        <v>3.8265217180060252E-5</v>
      </c>
      <c r="I197" s="86">
        <f t="shared" si="24"/>
        <v>-64972.940000000061</v>
      </c>
      <c r="J197" s="87">
        <f t="shared" si="25"/>
        <v>-0.21568113831466623</v>
      </c>
      <c r="K197" s="82">
        <f>VLOOKUP($C197,'2023'!$C$295:$U$572,VLOOKUP($L$4,Master!$D$9:$G$20,4,FALSE),FALSE)</f>
        <v>99794.510000000024</v>
      </c>
      <c r="L197" s="83">
        <f>VLOOKUP($C197,'2023'!$C$8:$U$285,VLOOKUP($L$4,Master!$D$9:$G$20,4,FALSE),FALSE)</f>
        <v>105453.67000000001</v>
      </c>
      <c r="M197" s="156">
        <f t="shared" si="26"/>
        <v>1.0567081295353822</v>
      </c>
      <c r="N197" s="156">
        <f t="shared" si="27"/>
        <v>1.7078623716516052E-5</v>
      </c>
      <c r="O197" s="83">
        <f t="shared" si="28"/>
        <v>5659.1599999999889</v>
      </c>
      <c r="P197" s="87">
        <f t="shared" si="29"/>
        <v>5.670812953538213E-2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2182661.4300000002</v>
      </c>
      <c r="F198" s="83">
        <f>VLOOKUP($C198,'2023'!$C$8:$U$285,19,FALSE)</f>
        <v>2362190.7700000005</v>
      </c>
      <c r="G198" s="84">
        <f t="shared" si="22"/>
        <v>1.0822524911708364</v>
      </c>
      <c r="H198" s="85">
        <f t="shared" si="23"/>
        <v>3.8256579697470289E-4</v>
      </c>
      <c r="I198" s="86">
        <f t="shared" si="24"/>
        <v>179529.34000000032</v>
      </c>
      <c r="J198" s="87">
        <f t="shared" si="25"/>
        <v>8.2252491170836467E-2</v>
      </c>
      <c r="K198" s="82">
        <f>VLOOKUP($C198,'2023'!$C$295:$U$572,VLOOKUP($L$4,Master!$D$9:$G$20,4,FALSE),FALSE)</f>
        <v>726531.3</v>
      </c>
      <c r="L198" s="83">
        <f>VLOOKUP($C198,'2023'!$C$8:$U$285,VLOOKUP($L$4,Master!$D$9:$G$20,4,FALSE),FALSE)</f>
        <v>1861039.7400000002</v>
      </c>
      <c r="M198" s="156">
        <f t="shared" si="26"/>
        <v>2.561541037529973</v>
      </c>
      <c r="N198" s="156">
        <f t="shared" si="27"/>
        <v>3.0140247789330488E-4</v>
      </c>
      <c r="O198" s="83">
        <f t="shared" si="28"/>
        <v>1134508.4400000002</v>
      </c>
      <c r="P198" s="87">
        <f t="shared" si="29"/>
        <v>1.561541037529973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7577221.1800000016</v>
      </c>
      <c r="F199" s="83">
        <f>VLOOKUP($C199,'2023'!$C$8:$U$285,19,FALSE)</f>
        <v>5459755.6600000001</v>
      </c>
      <c r="G199" s="84">
        <f t="shared" si="22"/>
        <v>0.72054854019715964</v>
      </c>
      <c r="H199" s="85">
        <f t="shared" si="23"/>
        <v>8.8422823502737021E-4</v>
      </c>
      <c r="I199" s="86">
        <f t="shared" si="24"/>
        <v>-2117465.5200000014</v>
      </c>
      <c r="J199" s="87">
        <f t="shared" si="25"/>
        <v>-0.27945145980284042</v>
      </c>
      <c r="K199" s="82">
        <f>VLOOKUP($C199,'2023'!$C$295:$U$572,VLOOKUP($L$4,Master!$D$9:$G$20,4,FALSE),FALSE)</f>
        <v>3621674.2200000007</v>
      </c>
      <c r="L199" s="83">
        <f>VLOOKUP($C199,'2023'!$C$8:$U$285,VLOOKUP($L$4,Master!$D$9:$G$20,4,FALSE),FALSE)</f>
        <v>4562694.42</v>
      </c>
      <c r="M199" s="156">
        <f t="shared" si="26"/>
        <v>1.2598301621949859</v>
      </c>
      <c r="N199" s="156">
        <f t="shared" si="27"/>
        <v>7.3894574871246721E-4</v>
      </c>
      <c r="O199" s="83">
        <f t="shared" si="28"/>
        <v>941020.19999999925</v>
      </c>
      <c r="P199" s="87">
        <f t="shared" si="29"/>
        <v>0.25983016219498589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15472.719999999998</v>
      </c>
      <c r="F200" s="83">
        <f>VLOOKUP($C200,'2023'!$C$8:$U$285,19,FALSE)</f>
        <v>4130.5599999999995</v>
      </c>
      <c r="G200" s="84">
        <f t="shared" si="22"/>
        <v>0.26695758728911273</v>
      </c>
      <c r="H200" s="85">
        <f t="shared" si="23"/>
        <v>6.6895993262721466E-7</v>
      </c>
      <c r="I200" s="86">
        <f t="shared" si="24"/>
        <v>-11342.159999999998</v>
      </c>
      <c r="J200" s="87">
        <f t="shared" si="25"/>
        <v>-0.73304241271088733</v>
      </c>
      <c r="K200" s="82">
        <f>VLOOKUP($C200,'2023'!$C$295:$U$572,VLOOKUP($L$4,Master!$D$9:$G$20,4,FALSE),FALSE)</f>
        <v>4794.0999999999995</v>
      </c>
      <c r="L200" s="83">
        <f>VLOOKUP($C200,'2023'!$C$8:$U$285,VLOOKUP($L$4,Master!$D$9:$G$20,4,FALSE),FALSE)</f>
        <v>1394.59</v>
      </c>
      <c r="M200" s="156">
        <f t="shared" si="26"/>
        <v>0.29089714440666653</v>
      </c>
      <c r="N200" s="156">
        <f t="shared" si="27"/>
        <v>2.2585916496615164E-7</v>
      </c>
      <c r="O200" s="83">
        <f t="shared" si="28"/>
        <v>-3399.5099999999993</v>
      </c>
      <c r="P200" s="87">
        <f t="shared" si="29"/>
        <v>-0.70910285559333341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6">
        <f t="shared" si="26"/>
        <v>0</v>
      </c>
      <c r="N201" s="156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258757.23</v>
      </c>
      <c r="F202" s="83">
        <f>VLOOKUP($C202,'2023'!$C$8:$U$285,19,FALSE)</f>
        <v>86039.349999999991</v>
      </c>
      <c r="G202" s="84">
        <f t="shared" ref="G202:G265" si="30">IFERROR(F202/E202,0)</f>
        <v>0.33250993605086893</v>
      </c>
      <c r="H202" s="85">
        <f t="shared" ref="H202:H265" si="31">F202/$D$4</f>
        <v>1.3934400608946328E-5</v>
      </c>
      <c r="I202" s="86">
        <f t="shared" ref="I202:I265" si="32">F202-E202</f>
        <v>-172717.88</v>
      </c>
      <c r="J202" s="87">
        <f t="shared" ref="J202:J265" si="33">IFERROR(I202/E202,0)</f>
        <v>-0.66749006394913102</v>
      </c>
      <c r="K202" s="82">
        <f>VLOOKUP($C202,'2023'!$C$295:$U$572,VLOOKUP($L$4,Master!$D$9:$G$20,4,FALSE),FALSE)</f>
        <v>86252.41</v>
      </c>
      <c r="L202" s="83">
        <f>VLOOKUP($C202,'2023'!$C$8:$U$285,VLOOKUP($L$4,Master!$D$9:$G$20,4,FALSE),FALSE)</f>
        <v>86039.349999999991</v>
      </c>
      <c r="M202" s="156">
        <f t="shared" ref="M202:M265" si="34">IFERROR(L202/K202,0)</f>
        <v>0.99752980815260683</v>
      </c>
      <c r="N202" s="156">
        <f t="shared" ref="N202:N265" si="35">L202/$D$4</f>
        <v>1.3934400608946328E-5</v>
      </c>
      <c r="O202" s="83">
        <f t="shared" ref="O202:O265" si="36">L202-K202</f>
        <v>-213.06000000001222</v>
      </c>
      <c r="P202" s="87">
        <f t="shared" ref="P202:P265" si="37">IFERROR(O202/K202,0)</f>
        <v>-2.4701918473931596E-3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12849172.460000001</v>
      </c>
      <c r="F203" s="83">
        <f>VLOOKUP($C203,'2023'!$C$8:$U$285,19,FALSE)</f>
        <v>6544143.7100000009</v>
      </c>
      <c r="G203" s="84">
        <f t="shared" si="30"/>
        <v>0.50930468326829514</v>
      </c>
      <c r="H203" s="85">
        <f t="shared" si="31"/>
        <v>1.0598490120817545E-3</v>
      </c>
      <c r="I203" s="86">
        <f t="shared" si="32"/>
        <v>-6305028.75</v>
      </c>
      <c r="J203" s="87">
        <f t="shared" si="33"/>
        <v>-0.49069531673170486</v>
      </c>
      <c r="K203" s="82">
        <f>VLOOKUP($C203,'2023'!$C$295:$U$572,VLOOKUP($L$4,Master!$D$9:$G$20,4,FALSE),FALSE)</f>
        <v>4351348.82</v>
      </c>
      <c r="L203" s="83">
        <f>VLOOKUP($C203,'2023'!$C$8:$U$285,VLOOKUP($L$4,Master!$D$9:$G$20,4,FALSE),FALSE)</f>
        <v>4728142.0300000012</v>
      </c>
      <c r="M203" s="156">
        <f t="shared" si="34"/>
        <v>1.0865922787592104</v>
      </c>
      <c r="N203" s="156">
        <f t="shared" si="35"/>
        <v>7.6574061963528026E-4</v>
      </c>
      <c r="O203" s="83">
        <f t="shared" si="36"/>
        <v>376793.21000000089</v>
      </c>
      <c r="P203" s="87">
        <f t="shared" si="37"/>
        <v>8.6592278759210314E-2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1265287.5</v>
      </c>
      <c r="F204" s="83">
        <f>VLOOKUP($C204,'2023'!$C$8:$U$285,19,FALSE)</f>
        <v>2273839.9900000002</v>
      </c>
      <c r="G204" s="84">
        <f t="shared" si="30"/>
        <v>1.7970935380298945</v>
      </c>
      <c r="H204" s="85">
        <f t="shared" si="31"/>
        <v>3.6825705146892112E-4</v>
      </c>
      <c r="I204" s="86">
        <f t="shared" si="32"/>
        <v>1008552.4900000002</v>
      </c>
      <c r="J204" s="87">
        <f t="shared" si="33"/>
        <v>0.79709353802989458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2238622.1</v>
      </c>
      <c r="M204" s="156">
        <f t="shared" si="34"/>
        <v>5.3077789040040306</v>
      </c>
      <c r="N204" s="156">
        <f t="shared" si="35"/>
        <v>3.6255337997603083E-4</v>
      </c>
      <c r="O204" s="83">
        <f t="shared" si="36"/>
        <v>1816859.6</v>
      </c>
      <c r="P204" s="87">
        <f t="shared" si="37"/>
        <v>4.3077789040040306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862500.24</v>
      </c>
      <c r="F205" s="83">
        <f>VLOOKUP($C205,'2023'!$C$8:$U$285,19,FALSE)</f>
        <v>450787.33999999997</v>
      </c>
      <c r="G205" s="84">
        <f t="shared" si="30"/>
        <v>0.52265184297224077</v>
      </c>
      <c r="H205" s="85">
        <f t="shared" si="31"/>
        <v>7.3006727561299509E-5</v>
      </c>
      <c r="I205" s="86">
        <f t="shared" si="32"/>
        <v>-411712.9</v>
      </c>
      <c r="J205" s="87">
        <f t="shared" si="33"/>
        <v>-0.47734815702775923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125402.66</v>
      </c>
      <c r="M205" s="156">
        <f t="shared" si="34"/>
        <v>0.43618304384471823</v>
      </c>
      <c r="N205" s="156">
        <f t="shared" si="35"/>
        <v>2.030943866809186E-5</v>
      </c>
      <c r="O205" s="83">
        <f t="shared" si="36"/>
        <v>-162097.42000000001</v>
      </c>
      <c r="P205" s="87">
        <f t="shared" si="37"/>
        <v>-0.56381695615528182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9344651.9400000162</v>
      </c>
      <c r="F206" s="83">
        <f>VLOOKUP($C206,'2023'!$C$8:$U$285,19,FALSE)</f>
        <v>522743.06</v>
      </c>
      <c r="G206" s="84">
        <f t="shared" si="30"/>
        <v>5.59403457032343E-2</v>
      </c>
      <c r="H206" s="85">
        <f t="shared" si="31"/>
        <v>8.4660230622226536E-5</v>
      </c>
      <c r="I206" s="86">
        <f t="shared" si="32"/>
        <v>-8821908.8800000157</v>
      </c>
      <c r="J206" s="87">
        <f t="shared" si="33"/>
        <v>-0.94405965429676564</v>
      </c>
      <c r="K206" s="82">
        <f>VLOOKUP($C206,'2023'!$C$295:$U$572,VLOOKUP($L$4,Master!$D$9:$G$20,4,FALSE),FALSE)</f>
        <v>3114883.7700000051</v>
      </c>
      <c r="L206" s="83">
        <f>VLOOKUP($C206,'2023'!$C$8:$U$285,VLOOKUP($L$4,Master!$D$9:$G$20,4,FALSE),FALSE)</f>
        <v>522597.86</v>
      </c>
      <c r="M206" s="156">
        <f t="shared" si="34"/>
        <v>0.1677744335224422</v>
      </c>
      <c r="N206" s="156">
        <f t="shared" si="35"/>
        <v>8.4636714928902274E-5</v>
      </c>
      <c r="O206" s="83">
        <f t="shared" si="36"/>
        <v>-2592285.9100000053</v>
      </c>
      <c r="P206" s="87">
        <f t="shared" si="37"/>
        <v>-0.83222556647755785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1155059.97</v>
      </c>
      <c r="F207" s="83">
        <f>VLOOKUP($C207,'2023'!$C$8:$U$285,19,FALSE)</f>
        <v>203518.82</v>
      </c>
      <c r="G207" s="84">
        <f t="shared" si="30"/>
        <v>0.17619762201611056</v>
      </c>
      <c r="H207" s="85">
        <f t="shared" si="31"/>
        <v>3.2960648463058339E-5</v>
      </c>
      <c r="I207" s="86">
        <f t="shared" si="32"/>
        <v>-951541.14999999991</v>
      </c>
      <c r="J207" s="87">
        <f t="shared" si="33"/>
        <v>-0.82380237798388933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202695.14</v>
      </c>
      <c r="M207" s="156">
        <f t="shared" si="34"/>
        <v>0.52645354855471271</v>
      </c>
      <c r="N207" s="156">
        <f t="shared" si="35"/>
        <v>3.2827250348200696E-5</v>
      </c>
      <c r="O207" s="83">
        <f t="shared" si="36"/>
        <v>-182324.84999999998</v>
      </c>
      <c r="P207" s="87">
        <f t="shared" si="37"/>
        <v>-0.47354645144528723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237708.41999999998</v>
      </c>
      <c r="F208" s="83">
        <f>VLOOKUP($C208,'2023'!$C$8:$U$285,19,FALSE)</f>
        <v>136715.25</v>
      </c>
      <c r="G208" s="84">
        <f t="shared" si="30"/>
        <v>0.57513844061560804</v>
      </c>
      <c r="H208" s="85">
        <f t="shared" si="31"/>
        <v>2.2141555728306286E-5</v>
      </c>
      <c r="I208" s="86">
        <f t="shared" si="32"/>
        <v>-100993.16999999998</v>
      </c>
      <c r="J208" s="87">
        <f t="shared" si="33"/>
        <v>-0.42486155938439196</v>
      </c>
      <c r="K208" s="82">
        <f>VLOOKUP($C208,'2023'!$C$295:$U$572,VLOOKUP($L$4,Master!$D$9:$G$20,4,FALSE),FALSE)</f>
        <v>79236.14</v>
      </c>
      <c r="L208" s="83">
        <f>VLOOKUP($C208,'2023'!$C$8:$U$285,VLOOKUP($L$4,Master!$D$9:$G$20,4,FALSE),FALSE)</f>
        <v>57618.32</v>
      </c>
      <c r="M208" s="156">
        <f t="shared" si="34"/>
        <v>0.72717222217033795</v>
      </c>
      <c r="N208" s="156">
        <f t="shared" si="35"/>
        <v>9.3315064943478116E-6</v>
      </c>
      <c r="O208" s="83">
        <f t="shared" si="36"/>
        <v>-21617.82</v>
      </c>
      <c r="P208" s="87">
        <f t="shared" si="37"/>
        <v>-0.27282777782966205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674200.46999999986</v>
      </c>
      <c r="F209" s="83">
        <f>VLOOKUP($C209,'2023'!$C$8:$U$285,19,FALSE)</f>
        <v>606090.77</v>
      </c>
      <c r="G209" s="84">
        <f t="shared" si="30"/>
        <v>0.89897708021473222</v>
      </c>
      <c r="H209" s="85">
        <f t="shared" si="31"/>
        <v>9.8158709875943378E-5</v>
      </c>
      <c r="I209" s="86">
        <f t="shared" si="32"/>
        <v>-68109.699999999837</v>
      </c>
      <c r="J209" s="87">
        <f t="shared" si="33"/>
        <v>-0.1010229197852678</v>
      </c>
      <c r="K209" s="82">
        <f>VLOOKUP($C209,'2023'!$C$295:$U$572,VLOOKUP($L$4,Master!$D$9:$G$20,4,FALSE),FALSE)</f>
        <v>224733.48999999996</v>
      </c>
      <c r="L209" s="83">
        <f>VLOOKUP($C209,'2023'!$C$8:$U$285,VLOOKUP($L$4,Master!$D$9:$G$20,4,FALSE),FALSE)</f>
        <v>211548.09</v>
      </c>
      <c r="M209" s="156">
        <f t="shared" si="34"/>
        <v>0.94132872675096191</v>
      </c>
      <c r="N209" s="156">
        <f t="shared" si="35"/>
        <v>3.4261019337285004E-5</v>
      </c>
      <c r="O209" s="83">
        <f t="shared" si="36"/>
        <v>-13185.399999999965</v>
      </c>
      <c r="P209" s="87">
        <f t="shared" si="37"/>
        <v>-5.8671273249038085E-2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481853.11000000022</v>
      </c>
      <c r="F210" s="83">
        <f>VLOOKUP($C210,'2023'!$C$8:$U$285,19,FALSE)</f>
        <v>614430.41</v>
      </c>
      <c r="G210" s="84">
        <f t="shared" si="30"/>
        <v>1.2751404883533901</v>
      </c>
      <c r="H210" s="85">
        <f t="shared" si="31"/>
        <v>9.9509346354419726E-5</v>
      </c>
      <c r="I210" s="86">
        <f t="shared" si="32"/>
        <v>132577.29999999981</v>
      </c>
      <c r="J210" s="87">
        <f t="shared" si="33"/>
        <v>0.27514048835339</v>
      </c>
      <c r="K210" s="82">
        <f>VLOOKUP($C210,'2023'!$C$295:$U$572,VLOOKUP($L$4,Master!$D$9:$G$20,4,FALSE),FALSE)</f>
        <v>160617.71000000005</v>
      </c>
      <c r="L210" s="83">
        <f>VLOOKUP($C210,'2023'!$C$8:$U$285,VLOOKUP($L$4,Master!$D$9:$G$20,4,FALSE),FALSE)</f>
        <v>426650.96</v>
      </c>
      <c r="M210" s="156">
        <f t="shared" si="34"/>
        <v>2.6563133044295046</v>
      </c>
      <c r="N210" s="156">
        <f t="shared" si="35"/>
        <v>6.9097748842030261E-5</v>
      </c>
      <c r="O210" s="83">
        <f t="shared" si="36"/>
        <v>266033.25</v>
      </c>
      <c r="P210" s="87">
        <f t="shared" si="37"/>
        <v>1.6563133044295049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3659178.29</v>
      </c>
      <c r="F211" s="83">
        <f>VLOOKUP($C211,'2023'!$C$8:$U$285,19,FALSE)</f>
        <v>59020.32</v>
      </c>
      <c r="G211" s="84">
        <f t="shared" si="30"/>
        <v>1.6129391716521141E-2</v>
      </c>
      <c r="H211" s="85">
        <f t="shared" si="31"/>
        <v>9.5585657370517935E-6</v>
      </c>
      <c r="I211" s="86">
        <f t="shared" si="32"/>
        <v>-3600157.97</v>
      </c>
      <c r="J211" s="87">
        <f t="shared" si="33"/>
        <v>-0.98387060828347894</v>
      </c>
      <c r="K211" s="82">
        <f>VLOOKUP($C211,'2023'!$C$295:$U$572,VLOOKUP($L$4,Master!$D$9:$G$20,4,FALSE),FALSE)</f>
        <v>1219726.33</v>
      </c>
      <c r="L211" s="83">
        <f>VLOOKUP($C211,'2023'!$C$8:$U$285,VLOOKUP($L$4,Master!$D$9:$G$20,4,FALSE),FALSE)</f>
        <v>45255.15</v>
      </c>
      <c r="M211" s="156">
        <f t="shared" si="34"/>
        <v>3.7102708113220771E-2</v>
      </c>
      <c r="N211" s="156">
        <f t="shared" si="35"/>
        <v>7.3292439996113114E-6</v>
      </c>
      <c r="O211" s="83">
        <f t="shared" si="36"/>
        <v>-1174471.1800000002</v>
      </c>
      <c r="P211" s="87">
        <f t="shared" si="37"/>
        <v>-0.96289729188677931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173692.83000000002</v>
      </c>
      <c r="F212" s="83">
        <f>VLOOKUP($C212,'2023'!$C$8:$U$285,19,FALSE)</f>
        <v>272927.48</v>
      </c>
      <c r="G212" s="84">
        <f t="shared" si="30"/>
        <v>1.5713226619659542</v>
      </c>
      <c r="H212" s="85">
        <f t="shared" si="31"/>
        <v>4.420164545071745E-5</v>
      </c>
      <c r="I212" s="86">
        <f t="shared" si="32"/>
        <v>99234.649999999965</v>
      </c>
      <c r="J212" s="87">
        <f t="shared" si="33"/>
        <v>0.57132266196595427</v>
      </c>
      <c r="K212" s="82">
        <f>VLOOKUP($C212,'2023'!$C$295:$U$572,VLOOKUP($L$4,Master!$D$9:$G$20,4,FALSE),FALSE)</f>
        <v>46638.250000000007</v>
      </c>
      <c r="L212" s="83">
        <f>VLOOKUP($C212,'2023'!$C$8:$U$285,VLOOKUP($L$4,Master!$D$9:$G$20,4,FALSE),FALSE)</f>
        <v>239150.49</v>
      </c>
      <c r="M212" s="156">
        <f t="shared" si="34"/>
        <v>5.1277758063392165</v>
      </c>
      <c r="N212" s="156">
        <f t="shared" si="35"/>
        <v>3.8731333203770286E-5</v>
      </c>
      <c r="O212" s="83">
        <f t="shared" si="36"/>
        <v>192512.24</v>
      </c>
      <c r="P212" s="87">
        <f t="shared" si="37"/>
        <v>4.1277758063392165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558574.31999999995</v>
      </c>
      <c r="F213" s="83">
        <f>VLOOKUP($C213,'2023'!$C$8:$U$285,19,FALSE)</f>
        <v>339142.42</v>
      </c>
      <c r="G213" s="84">
        <f t="shared" si="30"/>
        <v>0.60715719977961036</v>
      </c>
      <c r="H213" s="85">
        <f t="shared" si="31"/>
        <v>5.4925407313834089E-5</v>
      </c>
      <c r="I213" s="86">
        <f t="shared" si="32"/>
        <v>-219431.89999999997</v>
      </c>
      <c r="J213" s="87">
        <f t="shared" si="33"/>
        <v>-0.39284280022038964</v>
      </c>
      <c r="K213" s="82">
        <f>VLOOKUP($C213,'2023'!$C$295:$U$572,VLOOKUP($L$4,Master!$D$9:$G$20,4,FALSE),FALSE)</f>
        <v>207400.22999999998</v>
      </c>
      <c r="L213" s="83">
        <f>VLOOKUP($C213,'2023'!$C$8:$U$285,VLOOKUP($L$4,Master!$D$9:$G$20,4,FALSE),FALSE)</f>
        <v>190374.66999999998</v>
      </c>
      <c r="M213" s="156">
        <f t="shared" si="34"/>
        <v>0.9179096378051268</v>
      </c>
      <c r="N213" s="156">
        <f t="shared" si="35"/>
        <v>3.0831903281184202E-5</v>
      </c>
      <c r="O213" s="83">
        <f t="shared" si="36"/>
        <v>-17025.559999999998</v>
      </c>
      <c r="P213" s="87">
        <f t="shared" si="37"/>
        <v>-8.2090362194873159E-2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409100.04000000004</v>
      </c>
      <c r="F214" s="83">
        <f>VLOOKUP($C214,'2023'!$C$8:$U$285,19,FALSE)</f>
        <v>196703.78000000003</v>
      </c>
      <c r="G214" s="84">
        <f t="shared" si="30"/>
        <v>0.48082073030352185</v>
      </c>
      <c r="H214" s="85">
        <f t="shared" si="31"/>
        <v>3.1856926764486775E-5</v>
      </c>
      <c r="I214" s="86">
        <f t="shared" si="32"/>
        <v>-212396.26</v>
      </c>
      <c r="J214" s="87">
        <f t="shared" si="33"/>
        <v>-0.5191792696964781</v>
      </c>
      <c r="K214" s="82">
        <f>VLOOKUP($C214,'2023'!$C$295:$U$572,VLOOKUP($L$4,Master!$D$9:$G$20,4,FALSE),FALSE)</f>
        <v>136366.68000000002</v>
      </c>
      <c r="L214" s="83">
        <f>VLOOKUP($C214,'2023'!$C$8:$U$285,VLOOKUP($L$4,Master!$D$9:$G$20,4,FALSE),FALSE)</f>
        <v>87732.010000000009</v>
      </c>
      <c r="M214" s="156">
        <f t="shared" si="34"/>
        <v>0.64335371367844396</v>
      </c>
      <c r="N214" s="156">
        <f t="shared" si="35"/>
        <v>1.420853334628964E-5</v>
      </c>
      <c r="O214" s="83">
        <f t="shared" si="36"/>
        <v>-48634.670000000013</v>
      </c>
      <c r="P214" s="87">
        <f t="shared" si="37"/>
        <v>-0.35664628632155598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6">
        <f t="shared" si="34"/>
        <v>0</v>
      </c>
      <c r="N215" s="156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8250.48</v>
      </c>
      <c r="F216" s="83">
        <f>VLOOKUP($C216,'2023'!$C$8:$U$285,19,FALSE)</f>
        <v>0</v>
      </c>
      <c r="G216" s="84">
        <f t="shared" si="30"/>
        <v>0</v>
      </c>
      <c r="H216" s="85">
        <f t="shared" si="31"/>
        <v>0</v>
      </c>
      <c r="I216" s="86">
        <f t="shared" si="32"/>
        <v>-8250.48</v>
      </c>
      <c r="J216" s="87">
        <f t="shared" si="33"/>
        <v>-1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0</v>
      </c>
      <c r="M216" s="156">
        <f t="shared" si="34"/>
        <v>0</v>
      </c>
      <c r="N216" s="156">
        <f t="shared" si="35"/>
        <v>0</v>
      </c>
      <c r="O216" s="83">
        <f t="shared" si="36"/>
        <v>-2750.16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266116.36</v>
      </c>
      <c r="F217" s="83">
        <f>VLOOKUP($C217,'2023'!$C$8:$U$285,19,FALSE)</f>
        <v>227078.61</v>
      </c>
      <c r="G217" s="84">
        <f t="shared" si="30"/>
        <v>0.85330571183222259</v>
      </c>
      <c r="H217" s="85">
        <f t="shared" si="31"/>
        <v>3.6776246234573897E-5</v>
      </c>
      <c r="I217" s="86">
        <f t="shared" si="32"/>
        <v>-39037.75</v>
      </c>
      <c r="J217" s="87">
        <f t="shared" si="33"/>
        <v>-0.14669428816777744</v>
      </c>
      <c r="K217" s="82">
        <f>VLOOKUP($C217,'2023'!$C$295:$U$572,VLOOKUP($L$4,Master!$D$9:$G$20,4,FALSE),FALSE)</f>
        <v>88369.999999999985</v>
      </c>
      <c r="L217" s="83">
        <f>VLOOKUP($C217,'2023'!$C$8:$U$285,VLOOKUP($L$4,Master!$D$9:$G$20,4,FALSE),FALSE)</f>
        <v>86846.719999999987</v>
      </c>
      <c r="M217" s="156">
        <f t="shared" si="34"/>
        <v>0.98276247595337785</v>
      </c>
      <c r="N217" s="156">
        <f t="shared" si="35"/>
        <v>1.4065157257150259E-5</v>
      </c>
      <c r="O217" s="83">
        <f t="shared" si="36"/>
        <v>-1523.2799999999988</v>
      </c>
      <c r="P217" s="87">
        <f t="shared" si="37"/>
        <v>-1.7237524046622148E-2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376336.34000000008</v>
      </c>
      <c r="F218" s="83">
        <f>VLOOKUP($C218,'2023'!$C$8:$U$285,19,FALSE)</f>
        <v>1572525.5900000003</v>
      </c>
      <c r="G218" s="84">
        <f t="shared" si="30"/>
        <v>4.1785111424530514</v>
      </c>
      <c r="H218" s="85">
        <f t="shared" si="31"/>
        <v>2.5467651183882362E-4</v>
      </c>
      <c r="I218" s="86">
        <f t="shared" si="32"/>
        <v>1196189.2500000002</v>
      </c>
      <c r="J218" s="87">
        <f t="shared" si="33"/>
        <v>3.1785111424530514</v>
      </c>
      <c r="K218" s="82">
        <f>VLOOKUP($C218,'2023'!$C$295:$U$572,VLOOKUP($L$4,Master!$D$9:$G$20,4,FALSE),FALSE)</f>
        <v>127280.04000000002</v>
      </c>
      <c r="L218" s="83">
        <f>VLOOKUP($C218,'2023'!$C$8:$U$285,VLOOKUP($L$4,Master!$D$9:$G$20,4,FALSE),FALSE)</f>
        <v>131420.84000000003</v>
      </c>
      <c r="M218" s="156">
        <f t="shared" si="34"/>
        <v>1.0325329878903244</v>
      </c>
      <c r="N218" s="156">
        <f t="shared" si="35"/>
        <v>2.1284105853010725E-5</v>
      </c>
      <c r="O218" s="83">
        <f t="shared" si="36"/>
        <v>4140.8000000000029</v>
      </c>
      <c r="P218" s="87">
        <f t="shared" si="37"/>
        <v>3.2532987890324376E-2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406675.08000000007</v>
      </c>
      <c r="F219" s="83">
        <f>VLOOKUP($C219,'2023'!$C$8:$U$285,19,FALSE)</f>
        <v>321524.44</v>
      </c>
      <c r="G219" s="84">
        <f t="shared" si="30"/>
        <v>0.79061751214261755</v>
      </c>
      <c r="H219" s="85">
        <f t="shared" si="31"/>
        <v>5.2072108314708648E-5</v>
      </c>
      <c r="I219" s="86">
        <f t="shared" si="32"/>
        <v>-85150.640000000072</v>
      </c>
      <c r="J219" s="87">
        <f t="shared" si="33"/>
        <v>-0.2093824878573825</v>
      </c>
      <c r="K219" s="82">
        <f>VLOOKUP($C219,'2023'!$C$295:$U$572,VLOOKUP($L$4,Master!$D$9:$G$20,4,FALSE),FALSE)</f>
        <v>130164.40000000001</v>
      </c>
      <c r="L219" s="83">
        <f>VLOOKUP($C219,'2023'!$C$8:$U$285,VLOOKUP($L$4,Master!$D$9:$G$20,4,FALSE),FALSE)</f>
        <v>145467.75</v>
      </c>
      <c r="M219" s="156">
        <f t="shared" si="34"/>
        <v>1.117569396855054</v>
      </c>
      <c r="N219" s="156">
        <f t="shared" si="35"/>
        <v>2.3559056457098436E-5</v>
      </c>
      <c r="O219" s="83">
        <f t="shared" si="36"/>
        <v>15303.349999999991</v>
      </c>
      <c r="P219" s="87">
        <f t="shared" si="37"/>
        <v>0.11756939685505399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38428.060000000005</v>
      </c>
      <c r="F220" s="83">
        <f>VLOOKUP($C220,'2023'!$C$8:$U$285,19,FALSE)</f>
        <v>30438.239999999998</v>
      </c>
      <c r="G220" s="84">
        <f t="shared" si="30"/>
        <v>0.79208370133699157</v>
      </c>
      <c r="H220" s="85">
        <f t="shared" si="31"/>
        <v>4.929588961228257E-6</v>
      </c>
      <c r="I220" s="86">
        <f t="shared" si="32"/>
        <v>-7989.820000000007</v>
      </c>
      <c r="J220" s="87">
        <f t="shared" si="33"/>
        <v>-0.2079162986630084</v>
      </c>
      <c r="K220" s="82">
        <f>VLOOKUP($C220,'2023'!$C$295:$U$572,VLOOKUP($L$4,Master!$D$9:$G$20,4,FALSE),FALSE)</f>
        <v>12987.26</v>
      </c>
      <c r="L220" s="83">
        <f>VLOOKUP($C220,'2023'!$C$8:$U$285,VLOOKUP($L$4,Master!$D$9:$G$20,4,FALSE),FALSE)</f>
        <v>15083.539999999997</v>
      </c>
      <c r="M220" s="156">
        <f t="shared" si="34"/>
        <v>1.1614104899724804</v>
      </c>
      <c r="N220" s="156">
        <f t="shared" si="35"/>
        <v>2.4428367829495023E-6</v>
      </c>
      <c r="O220" s="83">
        <f t="shared" si="36"/>
        <v>2096.279999999997</v>
      </c>
      <c r="P220" s="87">
        <f t="shared" si="37"/>
        <v>0.1614104899724805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1777247.7900000005</v>
      </c>
      <c r="F221" s="83">
        <f>VLOOKUP($C221,'2023'!$C$8:$U$285,19,FALSE)</f>
        <v>791864.39999999991</v>
      </c>
      <c r="G221" s="84">
        <f t="shared" si="30"/>
        <v>0.44555655348430601</v>
      </c>
      <c r="H221" s="85">
        <f t="shared" si="31"/>
        <v>1.2824545719560779E-4</v>
      </c>
      <c r="I221" s="86">
        <f t="shared" si="32"/>
        <v>-985383.3900000006</v>
      </c>
      <c r="J221" s="87">
        <f t="shared" si="33"/>
        <v>-0.55444344651569399</v>
      </c>
      <c r="K221" s="82">
        <f>VLOOKUP($C221,'2023'!$C$295:$U$572,VLOOKUP($L$4,Master!$D$9:$G$20,4,FALSE),FALSE)</f>
        <v>592415.93000000017</v>
      </c>
      <c r="L221" s="83">
        <f>VLOOKUP($C221,'2023'!$C$8:$U$285,VLOOKUP($L$4,Master!$D$9:$G$20,4,FALSE),FALSE)</f>
        <v>273842.28999999998</v>
      </c>
      <c r="M221" s="156">
        <f t="shared" si="34"/>
        <v>0.4622466684850961</v>
      </c>
      <c r="N221" s="156">
        <f t="shared" si="35"/>
        <v>4.4349802416350852E-5</v>
      </c>
      <c r="O221" s="83">
        <f t="shared" si="36"/>
        <v>-318573.64000000019</v>
      </c>
      <c r="P221" s="87">
        <f t="shared" si="37"/>
        <v>-0.5377533315149039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317297.83999999997</v>
      </c>
      <c r="F222" s="83">
        <f>VLOOKUP($C222,'2023'!$C$8:$U$285,19,FALSE)</f>
        <v>180303.97999999998</v>
      </c>
      <c r="G222" s="84">
        <f t="shared" si="30"/>
        <v>0.56824836878813922</v>
      </c>
      <c r="H222" s="85">
        <f t="shared" si="31"/>
        <v>2.9200916658568974E-5</v>
      </c>
      <c r="I222" s="86">
        <f t="shared" si="32"/>
        <v>-136993.85999999999</v>
      </c>
      <c r="J222" s="87">
        <f t="shared" si="33"/>
        <v>-0.43175163121186078</v>
      </c>
      <c r="K222" s="82">
        <f>VLOOKUP($C222,'2023'!$C$295:$U$572,VLOOKUP($L$4,Master!$D$9:$G$20,4,FALSE),FALSE)</f>
        <v>105764.28</v>
      </c>
      <c r="L222" s="83">
        <f>VLOOKUP($C222,'2023'!$C$8:$U$285,VLOOKUP($L$4,Master!$D$9:$G$20,4,FALSE),FALSE)</f>
        <v>63195.83</v>
      </c>
      <c r="M222" s="156">
        <f t="shared" si="34"/>
        <v>0.59751581535845566</v>
      </c>
      <c r="N222" s="156">
        <f t="shared" si="35"/>
        <v>1.0234805493473261E-5</v>
      </c>
      <c r="O222" s="83">
        <f t="shared" si="36"/>
        <v>-42568.45</v>
      </c>
      <c r="P222" s="87">
        <f t="shared" si="37"/>
        <v>-0.40248418464154434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376760.42000000004</v>
      </c>
      <c r="F223" s="83">
        <f>VLOOKUP($C223,'2023'!$C$8:$U$285,19,FALSE)</f>
        <v>255626.99000000005</v>
      </c>
      <c r="G223" s="84">
        <f t="shared" si="30"/>
        <v>0.67848684848583618</v>
      </c>
      <c r="H223" s="85">
        <f t="shared" si="31"/>
        <v>4.1399765166974386E-5</v>
      </c>
      <c r="I223" s="86">
        <f t="shared" si="32"/>
        <v>-121133.43</v>
      </c>
      <c r="J223" s="87">
        <f t="shared" si="33"/>
        <v>-0.32151315151416376</v>
      </c>
      <c r="K223" s="82">
        <f>VLOOKUP($C223,'2023'!$C$295:$U$572,VLOOKUP($L$4,Master!$D$9:$G$20,4,FALSE),FALSE)</f>
        <v>125620.14000000001</v>
      </c>
      <c r="L223" s="83">
        <f>VLOOKUP($C223,'2023'!$C$8:$U$285,VLOOKUP($L$4,Master!$D$9:$G$20,4,FALSE),FALSE)</f>
        <v>133224.41999999998</v>
      </c>
      <c r="M223" s="156">
        <f t="shared" si="34"/>
        <v>1.0605339239392662</v>
      </c>
      <c r="N223" s="156">
        <f t="shared" si="35"/>
        <v>2.1576202507044989E-5</v>
      </c>
      <c r="O223" s="83">
        <f t="shared" si="36"/>
        <v>7604.2799999999697</v>
      </c>
      <c r="P223" s="87">
        <f t="shared" si="37"/>
        <v>6.0533923939266182E-2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188401.87000000002</v>
      </c>
      <c r="F224" s="83">
        <f>VLOOKUP($C224,'2023'!$C$8:$U$285,19,FALSE)</f>
        <v>138756.15000000002</v>
      </c>
      <c r="G224" s="84">
        <f t="shared" si="30"/>
        <v>0.73649030129053394</v>
      </c>
      <c r="H224" s="85">
        <f t="shared" si="31"/>
        <v>2.2472087260713247E-5</v>
      </c>
      <c r="I224" s="86">
        <f t="shared" si="32"/>
        <v>-49645.72</v>
      </c>
      <c r="J224" s="87">
        <f t="shared" si="33"/>
        <v>-0.26350969870946606</v>
      </c>
      <c r="K224" s="82">
        <f>VLOOKUP($C224,'2023'!$C$295:$U$572,VLOOKUP($L$4,Master!$D$9:$G$20,4,FALSE),FALSE)</f>
        <v>62801.290000000008</v>
      </c>
      <c r="L224" s="83">
        <f>VLOOKUP($C224,'2023'!$C$8:$U$285,VLOOKUP($L$4,Master!$D$9:$G$20,4,FALSE),FALSE)</f>
        <v>52058.599999999991</v>
      </c>
      <c r="M224" s="156">
        <f t="shared" si="34"/>
        <v>0.82894157110466971</v>
      </c>
      <c r="N224" s="156">
        <f t="shared" si="35"/>
        <v>8.4310886535160157E-6</v>
      </c>
      <c r="O224" s="83">
        <f t="shared" si="36"/>
        <v>-10742.690000000017</v>
      </c>
      <c r="P224" s="87">
        <f t="shared" si="37"/>
        <v>-0.17105842889533027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177096.41000000003</v>
      </c>
      <c r="F225" s="83">
        <f>VLOOKUP($C225,'2023'!$C$8:$U$285,19,FALSE)</f>
        <v>124595.92000000001</v>
      </c>
      <c r="G225" s="84">
        <f t="shared" si="30"/>
        <v>0.70354853607704404</v>
      </c>
      <c r="H225" s="85">
        <f t="shared" si="31"/>
        <v>2.0178784050788716E-5</v>
      </c>
      <c r="I225" s="86">
        <f t="shared" si="32"/>
        <v>-52500.49000000002</v>
      </c>
      <c r="J225" s="87">
        <f t="shared" si="33"/>
        <v>-0.2964514639229559</v>
      </c>
      <c r="K225" s="82">
        <f>VLOOKUP($C225,'2023'!$C$295:$U$572,VLOOKUP($L$4,Master!$D$9:$G$20,4,FALSE),FALSE)</f>
        <v>58826.470000000008</v>
      </c>
      <c r="L225" s="83">
        <f>VLOOKUP($C225,'2023'!$C$8:$U$285,VLOOKUP($L$4,Master!$D$9:$G$20,4,FALSE),FALSE)</f>
        <v>51966.69</v>
      </c>
      <c r="M225" s="156">
        <f t="shared" si="34"/>
        <v>0.88338956935542778</v>
      </c>
      <c r="N225" s="156">
        <f t="shared" si="35"/>
        <v>8.4162034787678558E-6</v>
      </c>
      <c r="O225" s="83">
        <f t="shared" si="36"/>
        <v>-6859.7800000000061</v>
      </c>
      <c r="P225" s="87">
        <f t="shared" si="37"/>
        <v>-0.11661043064457216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88571.140000000029</v>
      </c>
      <c r="F226" s="83">
        <f>VLOOKUP($C226,'2023'!$C$8:$U$285,19,FALSE)</f>
        <v>63187.44</v>
      </c>
      <c r="G226" s="84">
        <f t="shared" si="30"/>
        <v>0.71340890497739984</v>
      </c>
      <c r="H226" s="85">
        <f t="shared" si="31"/>
        <v>1.0233446701000874E-5</v>
      </c>
      <c r="I226" s="86">
        <f t="shared" si="32"/>
        <v>-25383.700000000026</v>
      </c>
      <c r="J226" s="87">
        <f t="shared" si="33"/>
        <v>-0.28659109502260011</v>
      </c>
      <c r="K226" s="82">
        <f>VLOOKUP($C226,'2023'!$C$295:$U$572,VLOOKUP($L$4,Master!$D$9:$G$20,4,FALSE),FALSE)</f>
        <v>29573.48000000001</v>
      </c>
      <c r="L226" s="83">
        <f>VLOOKUP($C226,'2023'!$C$8:$U$285,VLOOKUP($L$4,Master!$D$9:$G$20,4,FALSE),FALSE)</f>
        <v>28359.57</v>
      </c>
      <c r="M226" s="156">
        <f t="shared" si="34"/>
        <v>0.95895275091061283</v>
      </c>
      <c r="N226" s="156">
        <f t="shared" si="35"/>
        <v>4.5929404333883978E-6</v>
      </c>
      <c r="O226" s="83">
        <f t="shared" si="36"/>
        <v>-1213.9100000000108</v>
      </c>
      <c r="P226" s="87">
        <f t="shared" si="37"/>
        <v>-4.1047249089387193E-2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6">
        <f t="shared" si="34"/>
        <v>0</v>
      </c>
      <c r="N227" s="156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6">
        <f t="shared" si="34"/>
        <v>0</v>
      </c>
      <c r="N228" s="156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6">
        <f t="shared" si="34"/>
        <v>0</v>
      </c>
      <c r="N229" s="156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3296432.9999999981</v>
      </c>
      <c r="F230" s="83">
        <f>VLOOKUP($C230,'2023'!$C$8:$U$285,19,FALSE)</f>
        <v>77462.509999999995</v>
      </c>
      <c r="G230" s="84">
        <f t="shared" si="30"/>
        <v>2.3498888040497119E-2</v>
      </c>
      <c r="H230" s="85">
        <f t="shared" si="31"/>
        <v>1.2545348686554595E-5</v>
      </c>
      <c r="I230" s="86">
        <f t="shared" si="32"/>
        <v>-3218970.4899999984</v>
      </c>
      <c r="J230" s="87">
        <f t="shared" si="33"/>
        <v>-0.97650111195950295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46703.34</v>
      </c>
      <c r="M230" s="156">
        <f t="shared" si="34"/>
        <v>4.2503524263954429E-2</v>
      </c>
      <c r="N230" s="156">
        <f t="shared" si="35"/>
        <v>7.5637838888349038E-6</v>
      </c>
      <c r="O230" s="83">
        <f t="shared" si="36"/>
        <v>-1052107.6599999992</v>
      </c>
      <c r="P230" s="87">
        <f t="shared" si="37"/>
        <v>-0.95749647573604546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70124.97</v>
      </c>
      <c r="F231" s="83">
        <f>VLOOKUP($C231,'2023'!$C$8:$U$285,19,FALSE)</f>
        <v>400.75</v>
      </c>
      <c r="G231" s="84">
        <f t="shared" si="30"/>
        <v>5.7147974537457916E-3</v>
      </c>
      <c r="H231" s="85">
        <f t="shared" si="31"/>
        <v>6.4902989667346867E-8</v>
      </c>
      <c r="I231" s="86">
        <f t="shared" si="32"/>
        <v>-69724.22</v>
      </c>
      <c r="J231" s="87">
        <f t="shared" si="33"/>
        <v>-0.99428520254625419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400.75</v>
      </c>
      <c r="M231" s="156">
        <f t="shared" si="34"/>
        <v>1.7144392361237371E-2</v>
      </c>
      <c r="N231" s="156">
        <f t="shared" si="35"/>
        <v>6.4902989667346867E-8</v>
      </c>
      <c r="O231" s="83">
        <f t="shared" si="36"/>
        <v>-22974.240000000002</v>
      </c>
      <c r="P231" s="87">
        <f t="shared" si="37"/>
        <v>-0.98285560763876267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8604457.1700000018</v>
      </c>
      <c r="F232" s="83">
        <f>VLOOKUP($C232,'2023'!$C$8:$U$285,19,FALSE)</f>
        <v>8565705.4000000022</v>
      </c>
      <c r="G232" s="84">
        <f t="shared" si="30"/>
        <v>0.99549631438283981</v>
      </c>
      <c r="H232" s="85">
        <f t="shared" si="31"/>
        <v>1.3872486314902993E-3</v>
      </c>
      <c r="I232" s="86">
        <f t="shared" si="32"/>
        <v>-38751.769999999553</v>
      </c>
      <c r="J232" s="87">
        <f t="shared" si="33"/>
        <v>-4.5036856171601523E-3</v>
      </c>
      <c r="K232" s="82">
        <f>VLOOKUP($C232,'2023'!$C$295:$U$572,VLOOKUP($L$4,Master!$D$9:$G$20,4,FALSE),FALSE)</f>
        <v>2833865.95</v>
      </c>
      <c r="L232" s="83">
        <f>VLOOKUP($C232,'2023'!$C$8:$U$285,VLOOKUP($L$4,Master!$D$9:$G$20,4,FALSE),FALSE)</f>
        <v>2864181.1900000004</v>
      </c>
      <c r="M232" s="156">
        <f t="shared" si="34"/>
        <v>1.0106974855320874</v>
      </c>
      <c r="N232" s="156">
        <f t="shared" si="35"/>
        <v>4.6386505846532578E-4</v>
      </c>
      <c r="O232" s="83">
        <f t="shared" si="36"/>
        <v>30315.240000000224</v>
      </c>
      <c r="P232" s="87">
        <f t="shared" si="37"/>
        <v>1.0697485532087438E-2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27627211.870000008</v>
      </c>
      <c r="F233" s="83">
        <f>VLOOKUP($C233,'2023'!$C$8:$U$285,19,FALSE)</f>
        <v>27164046.070000004</v>
      </c>
      <c r="G233" s="84">
        <f t="shared" si="30"/>
        <v>0.98323515951665941</v>
      </c>
      <c r="H233" s="85">
        <f t="shared" si="31"/>
        <v>4.3993207770543843E-3</v>
      </c>
      <c r="I233" s="86">
        <f t="shared" si="32"/>
        <v>-463165.80000000447</v>
      </c>
      <c r="J233" s="87">
        <f t="shared" si="33"/>
        <v>-1.6764840483340614E-2</v>
      </c>
      <c r="K233" s="82">
        <f>VLOOKUP($C233,'2023'!$C$295:$U$572,VLOOKUP($L$4,Master!$D$9:$G$20,4,FALSE),FALSE)</f>
        <v>9203696.950000003</v>
      </c>
      <c r="L233" s="83">
        <f>VLOOKUP($C233,'2023'!$C$8:$U$285,VLOOKUP($L$4,Master!$D$9:$G$20,4,FALSE),FALSE)</f>
        <v>9344972.9800000004</v>
      </c>
      <c r="M233" s="156">
        <f t="shared" si="34"/>
        <v>1.0153499219680411</v>
      </c>
      <c r="N233" s="156">
        <f t="shared" si="35"/>
        <v>1.5134539856832831E-3</v>
      </c>
      <c r="O233" s="83">
        <f t="shared" si="36"/>
        <v>141276.02999999747</v>
      </c>
      <c r="P233" s="87">
        <f t="shared" si="37"/>
        <v>1.5349921968041051E-2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10795452.439999999</v>
      </c>
      <c r="F234" s="83">
        <f>VLOOKUP($C234,'2023'!$C$8:$U$285,19,FALSE)</f>
        <v>10455306.920000002</v>
      </c>
      <c r="G234" s="84">
        <f t="shared" si="30"/>
        <v>0.96849177726542812</v>
      </c>
      <c r="H234" s="85">
        <f t="shared" si="31"/>
        <v>1.6932767984970689E-3</v>
      </c>
      <c r="I234" s="86">
        <f t="shared" si="32"/>
        <v>-340145.51999999769</v>
      </c>
      <c r="J234" s="87">
        <f t="shared" si="33"/>
        <v>-3.1508222734571899E-2</v>
      </c>
      <c r="K234" s="82">
        <f>VLOOKUP($C234,'2023'!$C$295:$U$572,VLOOKUP($L$4,Master!$D$9:$G$20,4,FALSE),FALSE)</f>
        <v>3588542.06</v>
      </c>
      <c r="L234" s="83">
        <f>VLOOKUP($C234,'2023'!$C$8:$U$285,VLOOKUP($L$4,Master!$D$9:$G$20,4,FALSE),FALSE)</f>
        <v>3625761.5400000014</v>
      </c>
      <c r="M234" s="156">
        <f t="shared" si="34"/>
        <v>1.0103717552637523</v>
      </c>
      <c r="N234" s="156">
        <f t="shared" si="35"/>
        <v>5.8720589835778859E-4</v>
      </c>
      <c r="O234" s="83">
        <f t="shared" si="36"/>
        <v>37219.480000001378</v>
      </c>
      <c r="P234" s="87">
        <f t="shared" si="37"/>
        <v>1.0371755263752259E-2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3161821.25</v>
      </c>
      <c r="F235" s="83">
        <f>VLOOKUP($C235,'2023'!$C$8:$U$285,19,FALSE)</f>
        <v>1847271.3900000001</v>
      </c>
      <c r="G235" s="84">
        <f t="shared" si="30"/>
        <v>0.58424282840151076</v>
      </c>
      <c r="H235" s="85">
        <f t="shared" si="31"/>
        <v>2.991726411427461E-4</v>
      </c>
      <c r="I235" s="86">
        <f t="shared" si="32"/>
        <v>-1314549.8599999999</v>
      </c>
      <c r="J235" s="87">
        <f t="shared" si="33"/>
        <v>-0.41575717159848929</v>
      </c>
      <c r="K235" s="82">
        <f>VLOOKUP($C235,'2023'!$C$295:$U$572,VLOOKUP($L$4,Master!$D$9:$G$20,4,FALSE),FALSE)</f>
        <v>1248723.75</v>
      </c>
      <c r="L235" s="83">
        <f>VLOOKUP($C235,'2023'!$C$8:$U$285,VLOOKUP($L$4,Master!$D$9:$G$20,4,FALSE),FALSE)</f>
        <v>1263275.03</v>
      </c>
      <c r="M235" s="156">
        <f t="shared" si="34"/>
        <v>1.0116529216329873</v>
      </c>
      <c r="N235" s="156">
        <f t="shared" si="35"/>
        <v>2.045922051630875E-4</v>
      </c>
      <c r="O235" s="83">
        <f t="shared" si="36"/>
        <v>14551.280000000028</v>
      </c>
      <c r="P235" s="87">
        <f t="shared" si="37"/>
        <v>1.1652921632987302E-2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9095938.4699999988</v>
      </c>
      <c r="F236" s="83">
        <f>VLOOKUP($C236,'2023'!$C$8:$U$285,19,FALSE)</f>
        <v>6268581.9600000009</v>
      </c>
      <c r="G236" s="84">
        <f t="shared" si="30"/>
        <v>0.68916274892083806</v>
      </c>
      <c r="H236" s="85">
        <f t="shared" si="31"/>
        <v>1.0152207365659316E-3</v>
      </c>
      <c r="I236" s="86">
        <f t="shared" si="32"/>
        <v>-2827356.5099999979</v>
      </c>
      <c r="J236" s="87">
        <f t="shared" si="33"/>
        <v>-0.31083725107916194</v>
      </c>
      <c r="K236" s="82">
        <f>VLOOKUP($C236,'2023'!$C$295:$U$572,VLOOKUP($L$4,Master!$D$9:$G$20,4,FALSE),FALSE)</f>
        <v>3031979.4899999998</v>
      </c>
      <c r="L236" s="83">
        <f>VLOOKUP($C236,'2023'!$C$8:$U$285,VLOOKUP($L$4,Master!$D$9:$G$20,4,FALSE),FALSE)</f>
        <v>3149800.52</v>
      </c>
      <c r="M236" s="156">
        <f t="shared" si="34"/>
        <v>1.0388594416250487</v>
      </c>
      <c r="N236" s="156">
        <f t="shared" si="35"/>
        <v>5.1012219738930456E-4</v>
      </c>
      <c r="O236" s="83">
        <f t="shared" si="36"/>
        <v>117821.03000000026</v>
      </c>
      <c r="P236" s="87">
        <f t="shared" si="37"/>
        <v>3.8859441625048813E-2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1566213.33</v>
      </c>
      <c r="F237" s="83">
        <f>VLOOKUP($C237,'2023'!$C$8:$U$285,19,FALSE)</f>
        <v>736048.19000000006</v>
      </c>
      <c r="G237" s="84">
        <f t="shared" si="30"/>
        <v>0.46995398130087429</v>
      </c>
      <c r="H237" s="85">
        <f t="shared" si="31"/>
        <v>1.1920580928319244E-4</v>
      </c>
      <c r="I237" s="86">
        <f t="shared" si="32"/>
        <v>-830165.14</v>
      </c>
      <c r="J237" s="87">
        <f t="shared" si="33"/>
        <v>-0.53004601869912571</v>
      </c>
      <c r="K237" s="82">
        <f>VLOOKUP($C237,'2023'!$C$295:$U$572,VLOOKUP($L$4,Master!$D$9:$G$20,4,FALSE),FALSE)</f>
        <v>527093.33000000007</v>
      </c>
      <c r="L237" s="83">
        <f>VLOOKUP($C237,'2023'!$C$8:$U$285,VLOOKUP($L$4,Master!$D$9:$G$20,4,FALSE),FALSE)</f>
        <v>274350.02</v>
      </c>
      <c r="M237" s="156">
        <f t="shared" si="34"/>
        <v>0.52049609506536532</v>
      </c>
      <c r="N237" s="156">
        <f t="shared" si="35"/>
        <v>4.4432031224694723E-5</v>
      </c>
      <c r="O237" s="83">
        <f t="shared" si="36"/>
        <v>-252743.31000000006</v>
      </c>
      <c r="P237" s="87">
        <f t="shared" si="37"/>
        <v>-0.47950390493463468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2606621.33</v>
      </c>
      <c r="F238" s="83">
        <f>VLOOKUP($C238,'2023'!$C$8:$U$285,19,FALSE)</f>
        <v>1930231.68</v>
      </c>
      <c r="G238" s="84">
        <f t="shared" si="30"/>
        <v>0.74051096635505542</v>
      </c>
      <c r="H238" s="85">
        <f t="shared" si="31"/>
        <v>3.1260837625109319E-4</v>
      </c>
      <c r="I238" s="86">
        <f t="shared" si="32"/>
        <v>-676389.65000000014</v>
      </c>
      <c r="J238" s="87">
        <f t="shared" si="33"/>
        <v>-0.25948903364494458</v>
      </c>
      <c r="K238" s="82">
        <f>VLOOKUP($C238,'2023'!$C$295:$U$572,VLOOKUP($L$4,Master!$D$9:$G$20,4,FALSE),FALSE)</f>
        <v>852207.1100000001</v>
      </c>
      <c r="L238" s="83">
        <f>VLOOKUP($C238,'2023'!$C$8:$U$285,VLOOKUP($L$4,Master!$D$9:$G$20,4,FALSE),FALSE)</f>
        <v>221093.30000000005</v>
      </c>
      <c r="M238" s="156">
        <f t="shared" si="34"/>
        <v>0.25943611289513885</v>
      </c>
      <c r="N238" s="156">
        <f t="shared" si="35"/>
        <v>3.580690247141516E-5</v>
      </c>
      <c r="O238" s="83">
        <f t="shared" si="36"/>
        <v>-631113.81000000006</v>
      </c>
      <c r="P238" s="87">
        <f t="shared" si="37"/>
        <v>-0.7405638871048611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545492.49</v>
      </c>
      <c r="F239" s="83">
        <f>VLOOKUP($C239,'2023'!$C$8:$U$285,19,FALSE)</f>
        <v>546348.16</v>
      </c>
      <c r="G239" s="84">
        <f t="shared" si="30"/>
        <v>1.0015686192123379</v>
      </c>
      <c r="H239" s="85">
        <f t="shared" si="31"/>
        <v>8.8483166520908241E-5</v>
      </c>
      <c r="I239" s="86">
        <f t="shared" si="32"/>
        <v>855.67000000004191</v>
      </c>
      <c r="J239" s="87">
        <f t="shared" si="33"/>
        <v>1.5686192123379038E-3</v>
      </c>
      <c r="K239" s="82">
        <f>VLOOKUP($C239,'2023'!$C$295:$U$572,VLOOKUP($L$4,Master!$D$9:$G$20,4,FALSE),FALSE)</f>
        <v>181830.83</v>
      </c>
      <c r="L239" s="83">
        <f>VLOOKUP($C239,'2023'!$C$8:$U$285,VLOOKUP($L$4,Master!$D$9:$G$20,4,FALSE),FALSE)</f>
        <v>253740.51</v>
      </c>
      <c r="M239" s="156">
        <f t="shared" si="34"/>
        <v>1.395475728730931</v>
      </c>
      <c r="N239" s="156">
        <f t="shared" si="35"/>
        <v>4.1094242542027013E-5</v>
      </c>
      <c r="O239" s="83">
        <f t="shared" si="36"/>
        <v>71909.680000000022</v>
      </c>
      <c r="P239" s="87">
        <f t="shared" si="37"/>
        <v>0.39547572873093101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1179000.48</v>
      </c>
      <c r="F240" s="83">
        <f>VLOOKUP($C240,'2023'!$C$8:$U$285,19,FALSE)</f>
        <v>222921.2</v>
      </c>
      <c r="G240" s="84">
        <f t="shared" si="30"/>
        <v>0.18907642853546591</v>
      </c>
      <c r="H240" s="85">
        <f t="shared" si="31"/>
        <v>3.6102937842127424E-5</v>
      </c>
      <c r="I240" s="86">
        <f t="shared" si="32"/>
        <v>-956079.28</v>
      </c>
      <c r="J240" s="87">
        <f t="shared" si="33"/>
        <v>-0.81092357146453409</v>
      </c>
      <c r="K240" s="82">
        <f>VLOOKUP($C240,'2023'!$C$295:$U$572,VLOOKUP($L$4,Master!$D$9:$G$20,4,FALSE),FALSE)</f>
        <v>393000.16</v>
      </c>
      <c r="L240" s="83">
        <f>VLOOKUP($C240,'2023'!$C$8:$U$285,VLOOKUP($L$4,Master!$D$9:$G$20,4,FALSE),FALSE)</f>
        <v>113629.2</v>
      </c>
      <c r="M240" s="156">
        <f t="shared" si="34"/>
        <v>0.28913270671441965</v>
      </c>
      <c r="N240" s="156">
        <f t="shared" si="35"/>
        <v>1.8402681955106403E-5</v>
      </c>
      <c r="O240" s="83">
        <f t="shared" si="36"/>
        <v>-279370.95999999996</v>
      </c>
      <c r="P240" s="87">
        <f t="shared" si="37"/>
        <v>-0.71086729328558029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6">
        <f t="shared" si="34"/>
        <v>0</v>
      </c>
      <c r="N241" s="156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177005.48</v>
      </c>
      <c r="F242" s="83">
        <f>VLOOKUP($C242,'2023'!$C$8:$U$285,19,FALSE)</f>
        <v>131156.22</v>
      </c>
      <c r="G242" s="84">
        <f t="shared" si="30"/>
        <v>0.74097265237211862</v>
      </c>
      <c r="H242" s="85">
        <f t="shared" si="31"/>
        <v>2.1241249635603925E-5</v>
      </c>
      <c r="I242" s="86">
        <f t="shared" si="32"/>
        <v>-45849.260000000009</v>
      </c>
      <c r="J242" s="87">
        <f t="shared" si="33"/>
        <v>-0.25902734762788138</v>
      </c>
      <c r="K242" s="82">
        <f>VLOOKUP($C242,'2023'!$C$295:$U$572,VLOOKUP($L$4,Master!$D$9:$G$20,4,FALSE),FALSE)</f>
        <v>58724.060000000005</v>
      </c>
      <c r="L242" s="83">
        <f>VLOOKUP($C242,'2023'!$C$8:$U$285,VLOOKUP($L$4,Master!$D$9:$G$20,4,FALSE),FALSE)</f>
        <v>57029.65</v>
      </c>
      <c r="M242" s="156">
        <f t="shared" si="34"/>
        <v>0.97114623886699925</v>
      </c>
      <c r="N242" s="156">
        <f t="shared" si="35"/>
        <v>9.2361691445599723E-6</v>
      </c>
      <c r="O242" s="83">
        <f t="shared" si="36"/>
        <v>-1694.4100000000035</v>
      </c>
      <c r="P242" s="87">
        <f t="shared" si="37"/>
        <v>-2.8853761133000737E-2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902787.48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-902787.48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6">
        <f t="shared" si="34"/>
        <v>0</v>
      </c>
      <c r="N243" s="156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108124.83</v>
      </c>
      <c r="F244" s="83">
        <f>VLOOKUP($C244,'2023'!$C$8:$U$285,19,FALSE)</f>
        <v>28165.090000000004</v>
      </c>
      <c r="G244" s="84">
        <f t="shared" si="30"/>
        <v>0.26048679105437672</v>
      </c>
      <c r="H244" s="85">
        <f t="shared" si="31"/>
        <v>4.5614436562692328E-6</v>
      </c>
      <c r="I244" s="86">
        <f t="shared" si="32"/>
        <v>-79959.739999999991</v>
      </c>
      <c r="J244" s="87">
        <f t="shared" si="33"/>
        <v>-0.73951320894562322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9461.01</v>
      </c>
      <c r="M244" s="156">
        <f t="shared" si="34"/>
        <v>0.26250242428126824</v>
      </c>
      <c r="N244" s="156">
        <f t="shared" si="35"/>
        <v>1.5322466232630454E-6</v>
      </c>
      <c r="O244" s="83">
        <f t="shared" si="36"/>
        <v>-26580.6</v>
      </c>
      <c r="P244" s="87">
        <f t="shared" si="37"/>
        <v>-0.73749757571873176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759589.1</v>
      </c>
      <c r="F245" s="83">
        <f>VLOOKUP($C245,'2023'!$C$8:$U$285,19,FALSE)</f>
        <v>94061.180000000008</v>
      </c>
      <c r="G245" s="84">
        <f t="shared" si="30"/>
        <v>0.1238316610915033</v>
      </c>
      <c r="H245" s="85">
        <f t="shared" si="31"/>
        <v>1.5233566546820848E-5</v>
      </c>
      <c r="I245" s="86">
        <f t="shared" si="32"/>
        <v>-665527.91999999993</v>
      </c>
      <c r="J245" s="87">
        <f t="shared" si="33"/>
        <v>-0.87616833890849666</v>
      </c>
      <c r="K245" s="82">
        <f>VLOOKUP($C245,'2023'!$C$295:$U$572,VLOOKUP($L$4,Master!$D$9:$G$20,4,FALSE),FALSE)</f>
        <v>427523.04</v>
      </c>
      <c r="L245" s="83">
        <f>VLOOKUP($C245,'2023'!$C$8:$U$285,VLOOKUP($L$4,Master!$D$9:$G$20,4,FALSE),FALSE)</f>
        <v>26771.8</v>
      </c>
      <c r="M245" s="156">
        <f t="shared" si="34"/>
        <v>6.2620718640099493E-2</v>
      </c>
      <c r="N245" s="156">
        <f t="shared" si="35"/>
        <v>4.335795031257085E-6</v>
      </c>
      <c r="O245" s="83">
        <f t="shared" si="36"/>
        <v>-400751.24</v>
      </c>
      <c r="P245" s="87">
        <f t="shared" si="37"/>
        <v>-0.93737928135990056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92010.660000000033</v>
      </c>
      <c r="F246" s="83">
        <f>VLOOKUP($C246,'2023'!$C$8:$U$285,19,FALSE)</f>
        <v>55134.55000000001</v>
      </c>
      <c r="G246" s="84">
        <f t="shared" si="30"/>
        <v>0.5992191556934815</v>
      </c>
      <c r="H246" s="85">
        <f t="shared" si="31"/>
        <v>8.9292504777637442E-6</v>
      </c>
      <c r="I246" s="86">
        <f t="shared" si="32"/>
        <v>-36876.110000000022</v>
      </c>
      <c r="J246" s="87">
        <f t="shared" si="33"/>
        <v>-0.4007808443065185</v>
      </c>
      <c r="K246" s="82">
        <f>VLOOKUP($C246,'2023'!$C$295:$U$572,VLOOKUP($L$4,Master!$D$9:$G$20,4,FALSE),FALSE)</f>
        <v>29704.69000000001</v>
      </c>
      <c r="L246" s="83">
        <f>VLOOKUP($C246,'2023'!$C$8:$U$285,VLOOKUP($L$4,Master!$D$9:$G$20,4,FALSE),FALSE)</f>
        <v>28852.710000000006</v>
      </c>
      <c r="M246" s="156">
        <f t="shared" si="34"/>
        <v>0.97131833390619449</v>
      </c>
      <c r="N246" s="156">
        <f t="shared" si="35"/>
        <v>4.6728063356330785E-6</v>
      </c>
      <c r="O246" s="83">
        <f t="shared" si="36"/>
        <v>-851.9800000000032</v>
      </c>
      <c r="P246" s="87">
        <f t="shared" si="37"/>
        <v>-2.8681666093805489E-2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472524.99</v>
      </c>
      <c r="F247" s="83">
        <f>VLOOKUP($C247,'2023'!$C$8:$U$285,19,FALSE)</f>
        <v>115316.63</v>
      </c>
      <c r="G247" s="84">
        <f t="shared" si="30"/>
        <v>0.24404345260131111</v>
      </c>
      <c r="H247" s="85">
        <f t="shared" si="31"/>
        <v>1.8675967674019371E-5</v>
      </c>
      <c r="I247" s="86">
        <f t="shared" si="32"/>
        <v>-357208.36</v>
      </c>
      <c r="J247" s="87">
        <f t="shared" si="33"/>
        <v>-0.75595654739868889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115316.63</v>
      </c>
      <c r="M247" s="156">
        <f t="shared" si="34"/>
        <v>0.73213035780393343</v>
      </c>
      <c r="N247" s="156">
        <f t="shared" si="35"/>
        <v>1.8675967674019371E-5</v>
      </c>
      <c r="O247" s="83">
        <f t="shared" si="36"/>
        <v>-42191.699999999983</v>
      </c>
      <c r="P247" s="87">
        <f t="shared" si="37"/>
        <v>-0.26786964219606663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2744110.7399999998</v>
      </c>
      <c r="F248" s="83">
        <f>VLOOKUP($C248,'2023'!$C$8:$U$285,19,FALSE)</f>
        <v>2158580.6800000002</v>
      </c>
      <c r="G248" s="84">
        <f t="shared" si="30"/>
        <v>0.78662302090621905</v>
      </c>
      <c r="H248" s="85">
        <f t="shared" si="31"/>
        <v>3.4959036698733526E-4</v>
      </c>
      <c r="I248" s="86">
        <f t="shared" si="32"/>
        <v>-585530.05999999959</v>
      </c>
      <c r="J248" s="87">
        <f t="shared" si="33"/>
        <v>-0.21337697909378089</v>
      </c>
      <c r="K248" s="82">
        <f>VLOOKUP($C248,'2023'!$C$295:$U$572,VLOOKUP($L$4,Master!$D$9:$G$20,4,FALSE),FALSE)</f>
        <v>915701.58</v>
      </c>
      <c r="L248" s="83">
        <f>VLOOKUP($C248,'2023'!$C$8:$U$285,VLOOKUP($L$4,Master!$D$9:$G$20,4,FALSE),FALSE)</f>
        <v>1791447.98</v>
      </c>
      <c r="M248" s="156">
        <f t="shared" si="34"/>
        <v>1.9563665927058902</v>
      </c>
      <c r="N248" s="156">
        <f t="shared" si="35"/>
        <v>2.9013182716289314E-4</v>
      </c>
      <c r="O248" s="83">
        <f t="shared" si="36"/>
        <v>875746.4</v>
      </c>
      <c r="P248" s="87">
        <f t="shared" si="37"/>
        <v>0.95636659270589008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10250.219999999999</v>
      </c>
      <c r="F249" s="83">
        <f>VLOOKUP($C249,'2023'!$C$8:$U$285,19,FALSE)</f>
        <v>0</v>
      </c>
      <c r="G249" s="84">
        <f t="shared" si="30"/>
        <v>0</v>
      </c>
      <c r="H249" s="85">
        <f t="shared" si="31"/>
        <v>0</v>
      </c>
      <c r="I249" s="86">
        <f t="shared" si="32"/>
        <v>-10250.219999999999</v>
      </c>
      <c r="J249" s="87">
        <f t="shared" si="33"/>
        <v>-1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0</v>
      </c>
      <c r="M249" s="156">
        <f t="shared" si="34"/>
        <v>0</v>
      </c>
      <c r="N249" s="156">
        <f t="shared" si="35"/>
        <v>0</v>
      </c>
      <c r="O249" s="83">
        <f t="shared" si="36"/>
        <v>-3416.74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6000.24</v>
      </c>
      <c r="F250" s="83">
        <f>VLOOKUP($C250,'2023'!$C$8:$U$285,19,FALSE)</f>
        <v>0</v>
      </c>
      <c r="G250" s="84">
        <f t="shared" si="30"/>
        <v>0</v>
      </c>
      <c r="H250" s="85">
        <f t="shared" si="31"/>
        <v>0</v>
      </c>
      <c r="I250" s="86">
        <f t="shared" si="32"/>
        <v>-6000.24</v>
      </c>
      <c r="J250" s="87">
        <f t="shared" si="33"/>
        <v>-1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0</v>
      </c>
      <c r="M250" s="156">
        <f t="shared" si="34"/>
        <v>0</v>
      </c>
      <c r="N250" s="156">
        <f t="shared" si="35"/>
        <v>0</v>
      </c>
      <c r="O250" s="83">
        <f t="shared" si="36"/>
        <v>-2000.08</v>
      </c>
      <c r="P250" s="87">
        <f t="shared" si="37"/>
        <v>-1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495596.98000000004</v>
      </c>
      <c r="F251" s="83">
        <f>VLOOKUP($C251,'2023'!$C$8:$U$285,19,FALSE)</f>
        <v>228218.65</v>
      </c>
      <c r="G251" s="84">
        <f t="shared" si="30"/>
        <v>0.4604924146228655</v>
      </c>
      <c r="H251" s="85">
        <f t="shared" si="31"/>
        <v>3.6960880057007742E-5</v>
      </c>
      <c r="I251" s="86">
        <f t="shared" si="32"/>
        <v>-267378.33000000007</v>
      </c>
      <c r="J251" s="87">
        <f t="shared" si="33"/>
        <v>-0.53950758537713461</v>
      </c>
      <c r="K251" s="82">
        <f>VLOOKUP($C251,'2023'!$C$295:$U$572,VLOOKUP($L$4,Master!$D$9:$G$20,4,FALSE),FALSE)</f>
        <v>276366.66000000003</v>
      </c>
      <c r="L251" s="83">
        <f>VLOOKUP($C251,'2023'!$C$8:$U$285,VLOOKUP($L$4,Master!$D$9:$G$20,4,FALSE),FALSE)</f>
        <v>186971.55</v>
      </c>
      <c r="M251" s="156">
        <f t="shared" si="34"/>
        <v>0.67653439094281476</v>
      </c>
      <c r="N251" s="156">
        <f t="shared" si="35"/>
        <v>3.0280755028665821E-5</v>
      </c>
      <c r="O251" s="83">
        <f t="shared" si="36"/>
        <v>-89395.110000000044</v>
      </c>
      <c r="P251" s="87">
        <f t="shared" si="37"/>
        <v>-0.32346560905718524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1961378.8299999996</v>
      </c>
      <c r="F252" s="83">
        <f>VLOOKUP($C252,'2023'!$C$8:$U$285,19,FALSE)</f>
        <v>1399752.52</v>
      </c>
      <c r="G252" s="84">
        <f t="shared" si="30"/>
        <v>0.7136574019206684</v>
      </c>
      <c r="H252" s="85">
        <f t="shared" si="31"/>
        <v>2.2669525475334435E-4</v>
      </c>
      <c r="I252" s="86">
        <f t="shared" si="32"/>
        <v>-561626.30999999959</v>
      </c>
      <c r="J252" s="87">
        <f t="shared" si="33"/>
        <v>-0.2863425980793316</v>
      </c>
      <c r="K252" s="82">
        <f>VLOOKUP($C252,'2023'!$C$295:$U$572,VLOOKUP($L$4,Master!$D$9:$G$20,4,FALSE),FALSE)</f>
        <v>700652.25999999989</v>
      </c>
      <c r="L252" s="83">
        <f>VLOOKUP($C252,'2023'!$C$8:$U$285,VLOOKUP($L$4,Master!$D$9:$G$20,4,FALSE),FALSE)</f>
        <v>681763.16000000015</v>
      </c>
      <c r="M252" s="156">
        <f t="shared" si="34"/>
        <v>0.97304069211166211</v>
      </c>
      <c r="N252" s="156">
        <f t="shared" si="35"/>
        <v>1.1041414180675674E-4</v>
      </c>
      <c r="O252" s="83">
        <f t="shared" si="36"/>
        <v>-18889.099999999744</v>
      </c>
      <c r="P252" s="87">
        <f t="shared" si="37"/>
        <v>-2.6959307888337856E-2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203099.95</v>
      </c>
      <c r="F253" s="83">
        <f>VLOOKUP($C253,'2023'!$C$8:$U$285,19,FALSE)</f>
        <v>0</v>
      </c>
      <c r="G253" s="84">
        <f t="shared" si="30"/>
        <v>0</v>
      </c>
      <c r="H253" s="85">
        <f t="shared" si="31"/>
        <v>0</v>
      </c>
      <c r="I253" s="86">
        <f t="shared" si="32"/>
        <v>-203099.95</v>
      </c>
      <c r="J253" s="87">
        <f t="shared" si="33"/>
        <v>-1</v>
      </c>
      <c r="K253" s="82">
        <f>VLOOKUP($C253,'2023'!$C$295:$U$572,VLOOKUP($L$4,Master!$D$9:$G$20,4,FALSE),FALSE)</f>
        <v>68366.650000000009</v>
      </c>
      <c r="L253" s="83">
        <f>VLOOKUP($C253,'2023'!$C$8:$U$285,VLOOKUP($L$4,Master!$D$9:$G$20,4,FALSE),FALSE)</f>
        <v>0</v>
      </c>
      <c r="M253" s="156">
        <f t="shared" si="34"/>
        <v>0</v>
      </c>
      <c r="N253" s="156">
        <f t="shared" si="35"/>
        <v>0</v>
      </c>
      <c r="O253" s="83">
        <f t="shared" si="36"/>
        <v>-68366.650000000009</v>
      </c>
      <c r="P253" s="87">
        <f t="shared" si="37"/>
        <v>-1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6">
        <f t="shared" si="34"/>
        <v>0</v>
      </c>
      <c r="N254" s="156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294635.08999999997</v>
      </c>
      <c r="F255" s="83">
        <f>VLOOKUP($C255,'2023'!$C$8:$U$285,19,FALSE)</f>
        <v>2780.55</v>
      </c>
      <c r="G255" s="84">
        <f t="shared" si="30"/>
        <v>9.4372669596143512E-3</v>
      </c>
      <c r="H255" s="85">
        <f t="shared" si="31"/>
        <v>4.5032066854533089E-7</v>
      </c>
      <c r="I255" s="86">
        <f t="shared" si="32"/>
        <v>-291854.53999999998</v>
      </c>
      <c r="J255" s="87">
        <f t="shared" si="33"/>
        <v>-0.99056273304038567</v>
      </c>
      <c r="K255" s="82">
        <f>VLOOKUP($C255,'2023'!$C$295:$U$572,VLOOKUP($L$4,Master!$D$9:$G$20,4,FALSE),FALSE)</f>
        <v>186545.03</v>
      </c>
      <c r="L255" s="83">
        <f>VLOOKUP($C255,'2023'!$C$8:$U$285,VLOOKUP($L$4,Master!$D$9:$G$20,4,FALSE),FALSE)</f>
        <v>2780.55</v>
      </c>
      <c r="M255" s="156">
        <f t="shared" si="34"/>
        <v>1.4905516378538737E-2</v>
      </c>
      <c r="N255" s="156">
        <f t="shared" si="35"/>
        <v>4.5032066854533089E-7</v>
      </c>
      <c r="O255" s="83">
        <f t="shared" si="36"/>
        <v>-183764.48000000001</v>
      </c>
      <c r="P255" s="87">
        <f t="shared" si="37"/>
        <v>-0.98509448362146135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1195962.6799999997</v>
      </c>
      <c r="F256" s="83">
        <f>VLOOKUP($C256,'2023'!$C$8:$U$285,19,FALSE)</f>
        <v>794189.79999999993</v>
      </c>
      <c r="G256" s="84">
        <f t="shared" si="30"/>
        <v>0.66405901562078851</v>
      </c>
      <c r="H256" s="85">
        <f t="shared" si="31"/>
        <v>1.2862206458717974E-4</v>
      </c>
      <c r="I256" s="86">
        <f t="shared" si="32"/>
        <v>-401772.87999999977</v>
      </c>
      <c r="J256" s="87">
        <f t="shared" si="33"/>
        <v>-0.33594098437921144</v>
      </c>
      <c r="K256" s="82">
        <f>VLOOKUP($C256,'2023'!$C$295:$U$572,VLOOKUP($L$4,Master!$D$9:$G$20,4,FALSE),FALSE)</f>
        <v>474836.8899999999</v>
      </c>
      <c r="L256" s="83">
        <f>VLOOKUP($C256,'2023'!$C$8:$U$285,VLOOKUP($L$4,Master!$D$9:$G$20,4,FALSE),FALSE)</f>
        <v>431381.31999999995</v>
      </c>
      <c r="M256" s="156">
        <f t="shared" si="34"/>
        <v>0.90848316355538439</v>
      </c>
      <c r="N256" s="156">
        <f t="shared" si="35"/>
        <v>6.9863848670359199E-5</v>
      </c>
      <c r="O256" s="83">
        <f t="shared" si="36"/>
        <v>-43455.569999999949</v>
      </c>
      <c r="P256" s="87">
        <f t="shared" si="37"/>
        <v>-9.1516836444615668E-2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518250.22</v>
      </c>
      <c r="F257" s="83">
        <f>VLOOKUP($C257,'2023'!$C$8:$U$285,19,FALSE)</f>
        <v>403098.43</v>
      </c>
      <c r="G257" s="84">
        <f t="shared" si="30"/>
        <v>0.77780657767979344</v>
      </c>
      <c r="H257" s="85">
        <f t="shared" si="31"/>
        <v>6.5283326855180906E-5</v>
      </c>
      <c r="I257" s="86">
        <f t="shared" si="32"/>
        <v>-115151.78999999998</v>
      </c>
      <c r="J257" s="87">
        <f t="shared" si="33"/>
        <v>-0.22219342232020661</v>
      </c>
      <c r="K257" s="82">
        <f>VLOOKUP($C257,'2023'!$C$295:$U$572,VLOOKUP($L$4,Master!$D$9:$G$20,4,FALSE),FALSE)</f>
        <v>224121.21999999997</v>
      </c>
      <c r="L257" s="83">
        <f>VLOOKUP($C257,'2023'!$C$8:$U$285,VLOOKUP($L$4,Master!$D$9:$G$20,4,FALSE),FALSE)</f>
        <v>224156.25</v>
      </c>
      <c r="M257" s="156">
        <f t="shared" si="34"/>
        <v>1.0001562993455062</v>
      </c>
      <c r="N257" s="156">
        <f t="shared" si="35"/>
        <v>3.6302958896122823E-5</v>
      </c>
      <c r="O257" s="83">
        <f t="shared" si="36"/>
        <v>35.03000000002794</v>
      </c>
      <c r="P257" s="87">
        <f t="shared" si="37"/>
        <v>1.5629934550609687E-4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299566.52999999997</v>
      </c>
      <c r="F258" s="83">
        <f>VLOOKUP($C258,'2023'!$C$8:$U$285,19,FALSE)</f>
        <v>203757.63</v>
      </c>
      <c r="G258" s="84">
        <f t="shared" si="30"/>
        <v>0.68017488469088994</v>
      </c>
      <c r="H258" s="85">
        <f t="shared" si="31"/>
        <v>3.2999324652609077E-5</v>
      </c>
      <c r="I258" s="86">
        <f t="shared" si="32"/>
        <v>-95808.899999999965</v>
      </c>
      <c r="J258" s="87">
        <f t="shared" si="33"/>
        <v>-0.31982511530911006</v>
      </c>
      <c r="K258" s="82">
        <f>VLOOKUP($C258,'2023'!$C$295:$U$572,VLOOKUP($L$4,Master!$D$9:$G$20,4,FALSE),FALSE)</f>
        <v>102051.45999999998</v>
      </c>
      <c r="L258" s="83">
        <f>VLOOKUP($C258,'2023'!$C$8:$U$285,VLOOKUP($L$4,Master!$D$9:$G$20,4,FALSE),FALSE)</f>
        <v>93435.50999999998</v>
      </c>
      <c r="M258" s="156">
        <f t="shared" si="34"/>
        <v>0.91557249646403882</v>
      </c>
      <c r="N258" s="156">
        <f t="shared" si="35"/>
        <v>1.5132236906034395E-5</v>
      </c>
      <c r="O258" s="83">
        <f t="shared" si="36"/>
        <v>-8615.9499999999971</v>
      </c>
      <c r="P258" s="87">
        <f t="shared" si="37"/>
        <v>-8.4427503535961165E-2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526040.25000000012</v>
      </c>
      <c r="F259" s="83">
        <f>VLOOKUP($C259,'2023'!$C$8:$U$285,19,FALSE)</f>
        <v>451675.74000000011</v>
      </c>
      <c r="G259" s="84">
        <f t="shared" si="30"/>
        <v>0.85863342206228521</v>
      </c>
      <c r="H259" s="85">
        <f t="shared" si="31"/>
        <v>7.3150607326790423E-5</v>
      </c>
      <c r="I259" s="86">
        <f t="shared" si="32"/>
        <v>-74364.510000000009</v>
      </c>
      <c r="J259" s="87">
        <f t="shared" si="33"/>
        <v>-0.14136657793771482</v>
      </c>
      <c r="K259" s="82">
        <f>VLOOKUP($C259,'2023'!$C$295:$U$572,VLOOKUP($L$4,Master!$D$9:$G$20,4,FALSE),FALSE)</f>
        <v>176566.75000000003</v>
      </c>
      <c r="L259" s="83">
        <f>VLOOKUP($C259,'2023'!$C$8:$U$285,VLOOKUP($L$4,Master!$D$9:$G$20,4,FALSE),FALSE)</f>
        <v>186530.48</v>
      </c>
      <c r="M259" s="156">
        <f t="shared" si="34"/>
        <v>1.0564303868083882</v>
      </c>
      <c r="N259" s="156">
        <f t="shared" si="35"/>
        <v>3.0209322061348105E-5</v>
      </c>
      <c r="O259" s="83">
        <f t="shared" si="36"/>
        <v>9963.7299999999814</v>
      </c>
      <c r="P259" s="87">
        <f t="shared" si="37"/>
        <v>5.6430386808388217E-2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258168.63000000006</v>
      </c>
      <c r="F260" s="83">
        <f>VLOOKUP($C260,'2023'!$C$8:$U$285,19,FALSE)</f>
        <v>137035.97000000003</v>
      </c>
      <c r="G260" s="84">
        <f t="shared" si="30"/>
        <v>0.53080023703886869</v>
      </c>
      <c r="H260" s="85">
        <f t="shared" si="31"/>
        <v>2.2193497554497463E-5</v>
      </c>
      <c r="I260" s="86">
        <f t="shared" si="32"/>
        <v>-121132.66000000003</v>
      </c>
      <c r="J260" s="87">
        <f t="shared" si="33"/>
        <v>-0.46919976296113125</v>
      </c>
      <c r="K260" s="82">
        <f>VLOOKUP($C260,'2023'!$C$295:$U$572,VLOOKUP($L$4,Master!$D$9:$G$20,4,FALSE),FALSE)</f>
        <v>90291.21</v>
      </c>
      <c r="L260" s="83">
        <f>VLOOKUP($C260,'2023'!$C$8:$U$285,VLOOKUP($L$4,Master!$D$9:$G$20,4,FALSE),FALSE)</f>
        <v>64632.480000000003</v>
      </c>
      <c r="M260" s="156">
        <f t="shared" si="34"/>
        <v>0.7158225036523489</v>
      </c>
      <c r="N260" s="156">
        <f t="shared" si="35"/>
        <v>1.0467476435720533E-5</v>
      </c>
      <c r="O260" s="83">
        <f t="shared" si="36"/>
        <v>-25658.730000000003</v>
      </c>
      <c r="P260" s="87">
        <f t="shared" si="37"/>
        <v>-0.28417749634765116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52000</v>
      </c>
      <c r="F261" s="83">
        <f>VLOOKUP($C261,'2023'!$C$8:$U$285,19,FALSE)</f>
        <v>52000</v>
      </c>
      <c r="G261" s="84">
        <f t="shared" si="30"/>
        <v>1</v>
      </c>
      <c r="H261" s="85">
        <f t="shared" si="31"/>
        <v>8.4215981602047101E-6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16000</v>
      </c>
      <c r="L261" s="83">
        <f>VLOOKUP($C261,'2023'!$C$8:$U$285,VLOOKUP($L$4,Master!$D$9:$G$20,4,FALSE),FALSE)</f>
        <v>16000</v>
      </c>
      <c r="M261" s="156">
        <f t="shared" si="34"/>
        <v>1</v>
      </c>
      <c r="N261" s="156">
        <f t="shared" si="35"/>
        <v>2.5912609723706798E-6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67011.42</v>
      </c>
      <c r="F262" s="83">
        <f>VLOOKUP($C262,'2023'!$C$8:$U$285,19,FALSE)</f>
        <v>57145.05</v>
      </c>
      <c r="G262" s="84">
        <f t="shared" si="30"/>
        <v>0.85276584200125893</v>
      </c>
      <c r="H262" s="85">
        <f t="shared" si="31"/>
        <v>9.2548586143231949E-6</v>
      </c>
      <c r="I262" s="86">
        <f t="shared" si="32"/>
        <v>-9866.3699999999953</v>
      </c>
      <c r="J262" s="87">
        <f t="shared" si="33"/>
        <v>-0.14723415799874104</v>
      </c>
      <c r="K262" s="82">
        <f>VLOOKUP($C262,'2023'!$C$295:$U$572,VLOOKUP($L$4,Master!$D$9:$G$20,4,FALSE),FALSE)</f>
        <v>22337.14</v>
      </c>
      <c r="L262" s="83">
        <f>VLOOKUP($C262,'2023'!$C$8:$U$285,VLOOKUP($L$4,Master!$D$9:$G$20,4,FALSE),FALSE)</f>
        <v>19064.64</v>
      </c>
      <c r="M262" s="156">
        <f t="shared" si="34"/>
        <v>0.85349512068241506</v>
      </c>
      <c r="N262" s="156">
        <f t="shared" si="35"/>
        <v>3.0875910990185596E-6</v>
      </c>
      <c r="O262" s="83">
        <f t="shared" si="36"/>
        <v>-3272.5</v>
      </c>
      <c r="P262" s="87">
        <f t="shared" si="37"/>
        <v>-0.14650487931758496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926457.13000000012</v>
      </c>
      <c r="F263" s="83">
        <f>VLOOKUP($C263,'2023'!$C$8:$U$285,19,FALSE)</f>
        <v>99998.26</v>
      </c>
      <c r="G263" s="84">
        <f t="shared" si="30"/>
        <v>0.10793619776017049</v>
      </c>
      <c r="H263" s="85">
        <f t="shared" si="31"/>
        <v>1.6195099277686003E-5</v>
      </c>
      <c r="I263" s="86">
        <f t="shared" si="32"/>
        <v>-826458.87000000011</v>
      </c>
      <c r="J263" s="87">
        <f t="shared" si="33"/>
        <v>-0.89206380223982951</v>
      </c>
      <c r="K263" s="82">
        <f>VLOOKUP($C263,'2023'!$C$295:$U$572,VLOOKUP($L$4,Master!$D$9:$G$20,4,FALSE),FALSE)</f>
        <v>308819.03000000009</v>
      </c>
      <c r="L263" s="83">
        <f>VLOOKUP($C263,'2023'!$C$8:$U$285,VLOOKUP($L$4,Master!$D$9:$G$20,4,FALSE),FALSE)</f>
        <v>0</v>
      </c>
      <c r="M263" s="156">
        <f t="shared" si="34"/>
        <v>0</v>
      </c>
      <c r="N263" s="156">
        <f t="shared" si="35"/>
        <v>0</v>
      </c>
      <c r="O263" s="83">
        <f t="shared" si="36"/>
        <v>-308819.03000000009</v>
      </c>
      <c r="P263" s="87">
        <f t="shared" si="37"/>
        <v>-1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19680.93</v>
      </c>
      <c r="F264" s="83">
        <f>VLOOKUP($C264,'2023'!$C$8:$U$285,19,FALSE)</f>
        <v>14637.950000000003</v>
      </c>
      <c r="G264" s="84">
        <f t="shared" si="30"/>
        <v>0.7437631250149257</v>
      </c>
      <c r="H264" s="85">
        <f t="shared" si="31"/>
        <v>2.3706717844070876E-6</v>
      </c>
      <c r="I264" s="86">
        <f t="shared" si="32"/>
        <v>-5042.9799999999977</v>
      </c>
      <c r="J264" s="87">
        <f t="shared" si="33"/>
        <v>-0.25623687498507425</v>
      </c>
      <c r="K264" s="82">
        <f>VLOOKUP($C264,'2023'!$C$295:$U$572,VLOOKUP($L$4,Master!$D$9:$G$20,4,FALSE),FALSE)</f>
        <v>6560.3099999999995</v>
      </c>
      <c r="L264" s="83">
        <f>VLOOKUP($C264,'2023'!$C$8:$U$285,VLOOKUP($L$4,Master!$D$9:$G$20,4,FALSE),FALSE)</f>
        <v>5895.1400000000012</v>
      </c>
      <c r="M264" s="156">
        <f t="shared" si="34"/>
        <v>0.89860692558735822</v>
      </c>
      <c r="N264" s="156">
        <f t="shared" si="35"/>
        <v>9.5474038804133088E-7</v>
      </c>
      <c r="O264" s="83">
        <f t="shared" si="36"/>
        <v>-665.16999999999825</v>
      </c>
      <c r="P264" s="87">
        <f t="shared" si="37"/>
        <v>-0.10139307441264182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312540.83000000007</v>
      </c>
      <c r="F265" s="83">
        <f>VLOOKUP($C265,'2023'!$C$8:$U$285,19,FALSE)</f>
        <v>205924.03</v>
      </c>
      <c r="G265" s="84">
        <f t="shared" si="30"/>
        <v>0.65887081057537333</v>
      </c>
      <c r="H265" s="85">
        <f t="shared" si="31"/>
        <v>3.3350181388268064E-5</v>
      </c>
      <c r="I265" s="86">
        <f t="shared" si="32"/>
        <v>-106616.80000000008</v>
      </c>
      <c r="J265" s="87">
        <f t="shared" si="33"/>
        <v>-0.34112918942462672</v>
      </c>
      <c r="K265" s="82">
        <f>VLOOKUP($C265,'2023'!$C$295:$U$572,VLOOKUP($L$4,Master!$D$9:$G$20,4,FALSE),FALSE)</f>
        <v>113614.79000000004</v>
      </c>
      <c r="L265" s="83">
        <f>VLOOKUP($C265,'2023'!$C$8:$U$285,VLOOKUP($L$4,Master!$D$9:$G$20,4,FALSE),FALSE)</f>
        <v>93819.379999999976</v>
      </c>
      <c r="M265" s="83">
        <f t="shared" si="34"/>
        <v>0.82576731427307959</v>
      </c>
      <c r="N265" s="156">
        <f t="shared" si="35"/>
        <v>1.519440611537589E-5</v>
      </c>
      <c r="O265" s="83">
        <f t="shared" si="36"/>
        <v>-19795.410000000062</v>
      </c>
      <c r="P265" s="87">
        <f t="shared" si="37"/>
        <v>-0.17423268572692038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55000.01</v>
      </c>
      <c r="F266" s="83">
        <f>VLOOKUP($C266,'2023'!$C$8:$U$285,19,FALSE)</f>
        <v>55000.01</v>
      </c>
      <c r="G266" s="84">
        <f t="shared" ref="G266:G286" si="38">IFERROR(F266/E266,0)</f>
        <v>1</v>
      </c>
      <c r="H266" s="85">
        <f t="shared" ref="H266:H286" si="39">F266/$D$4</f>
        <v>8.9074612120623206E-6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18333.330000000002</v>
      </c>
      <c r="L266" s="83">
        <f>VLOOKUP($C266,'2023'!$C$8:$U$285,VLOOKUP($L$4,Master!$D$9:$G$20,4,FALSE),FALSE)</f>
        <v>18333.330000000002</v>
      </c>
      <c r="M266" s="83">
        <f t="shared" ref="M266:M286" si="42">IFERROR(L266/K266,0)</f>
        <v>1</v>
      </c>
      <c r="N266" s="156">
        <f t="shared" ref="N266:N286" si="43">L266/$D$4</f>
        <v>2.969152657662035E-6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531587.01</v>
      </c>
      <c r="F267" s="83">
        <f>VLOOKUP($C267,'2023'!$C$8:$U$285,19,FALSE)</f>
        <v>22812.410000000003</v>
      </c>
      <c r="G267" s="84">
        <f t="shared" si="38"/>
        <v>4.2913783766085636E-2</v>
      </c>
      <c r="H267" s="85">
        <f t="shared" si="39"/>
        <v>3.6945567324199144E-6</v>
      </c>
      <c r="I267" s="86">
        <f t="shared" si="40"/>
        <v>-508774.6</v>
      </c>
      <c r="J267" s="87">
        <f t="shared" si="41"/>
        <v>-0.95708621623391432</v>
      </c>
      <c r="K267" s="82">
        <f>VLOOKUP($C267,'2023'!$C$295:$U$572,VLOOKUP($L$4,Master!$D$9:$G$20,4,FALSE),FALSE)</f>
        <v>176795.67</v>
      </c>
      <c r="L267" s="83">
        <f>VLOOKUP($C267,'2023'!$C$8:$U$285,VLOOKUP($L$4,Master!$D$9:$G$20,4,FALSE),FALSE)</f>
        <v>13162.53</v>
      </c>
      <c r="M267" s="83">
        <f t="shared" si="42"/>
        <v>7.4450522459062488E-2</v>
      </c>
      <c r="N267" s="156">
        <f t="shared" si="43"/>
        <v>2.1317218929161403E-6</v>
      </c>
      <c r="O267" s="83">
        <f t="shared" si="44"/>
        <v>-163633.14000000001</v>
      </c>
      <c r="P267" s="87">
        <f t="shared" si="45"/>
        <v>-0.92554947754093753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50625145.419999994</v>
      </c>
      <c r="F268" s="83">
        <f>VLOOKUP($C268,'2023'!$C$8:$U$285,19,FALSE)</f>
        <v>61488587.990000002</v>
      </c>
      <c r="G268" s="84">
        <f t="shared" si="38"/>
        <v>1.2145859035045514</v>
      </c>
      <c r="H268" s="85">
        <f t="shared" si="39"/>
        <v>9.9583111440417205E-3</v>
      </c>
      <c r="I268" s="86">
        <f t="shared" si="40"/>
        <v>10863442.570000008</v>
      </c>
      <c r="J268" s="87">
        <f t="shared" si="41"/>
        <v>0.21458590350455153</v>
      </c>
      <c r="K268" s="82">
        <f>VLOOKUP($C268,'2023'!$C$295:$U$572,VLOOKUP($L$4,Master!$D$9:$G$20,4,FALSE),FALSE)</f>
        <v>23532009.009999998</v>
      </c>
      <c r="L268" s="83">
        <f>VLOOKUP($C268,'2023'!$C$8:$U$285,VLOOKUP($L$4,Master!$D$9:$G$20,4,FALSE),FALSE)</f>
        <v>22558448.909999989</v>
      </c>
      <c r="M268" s="83">
        <f t="shared" si="42"/>
        <v>0.95862826248339905</v>
      </c>
      <c r="N268" s="156">
        <f t="shared" si="43"/>
        <v>3.6534267661063047E-3</v>
      </c>
      <c r="O268" s="83">
        <f t="shared" si="44"/>
        <v>-973560.10000000894</v>
      </c>
      <c r="P268" s="87">
        <f t="shared" si="45"/>
        <v>-4.1371737516600969E-2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11169559.08</v>
      </c>
      <c r="F269" s="83">
        <f>VLOOKUP($C269,'2023'!$C$8:$U$285,19,FALSE)</f>
        <v>9346844.4499999993</v>
      </c>
      <c r="G269" s="84">
        <f t="shared" si="38"/>
        <v>0.83681409293373821</v>
      </c>
      <c r="H269" s="85">
        <f t="shared" si="39"/>
        <v>1.5137570773815306E-3</v>
      </c>
      <c r="I269" s="86">
        <f t="shared" si="40"/>
        <v>-1822714.6300000008</v>
      </c>
      <c r="J269" s="87">
        <f t="shared" si="41"/>
        <v>-0.16318590706626182</v>
      </c>
      <c r="K269" s="82">
        <f>VLOOKUP($C269,'2023'!$C$295:$U$572,VLOOKUP($L$4,Master!$D$9:$G$20,4,FALSE),FALSE)</f>
        <v>4982279.54</v>
      </c>
      <c r="L269" s="83">
        <f>VLOOKUP($C269,'2023'!$C$8:$U$285,VLOOKUP($L$4,Master!$D$9:$G$20,4,FALSE),FALSE)</f>
        <v>6241185.8799999999</v>
      </c>
      <c r="M269" s="83">
        <f t="shared" si="42"/>
        <v>1.2526767777465975</v>
      </c>
      <c r="N269" s="156">
        <f t="shared" si="43"/>
        <v>1.0107838370096848E-3</v>
      </c>
      <c r="O269" s="83">
        <f t="shared" si="44"/>
        <v>1258906.3399999999</v>
      </c>
      <c r="P269" s="87">
        <f t="shared" si="45"/>
        <v>0.25267677774659747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2243660.5999999996</v>
      </c>
      <c r="F270" s="83">
        <f>VLOOKUP($C270,'2023'!$C$8:$U$285,19,FALSE)</f>
        <v>1516312.35</v>
      </c>
      <c r="G270" s="84">
        <f t="shared" si="38"/>
        <v>0.67582073242272045</v>
      </c>
      <c r="H270" s="85">
        <f t="shared" si="39"/>
        <v>2.4557256340491696E-4</v>
      </c>
      <c r="I270" s="86">
        <f t="shared" si="40"/>
        <v>-727348.24999999953</v>
      </c>
      <c r="J270" s="87">
        <f t="shared" si="41"/>
        <v>-0.32417926757727961</v>
      </c>
      <c r="K270" s="82">
        <f>VLOOKUP($C270,'2023'!$C$295:$U$572,VLOOKUP($L$4,Master!$D$9:$G$20,4,FALSE),FALSE)</f>
        <v>724262.07</v>
      </c>
      <c r="L270" s="83">
        <f>VLOOKUP($C270,'2023'!$C$8:$U$285,VLOOKUP($L$4,Master!$D$9:$G$20,4,FALSE),FALSE)</f>
        <v>404866.56000000006</v>
      </c>
      <c r="M270" s="83">
        <f t="shared" si="42"/>
        <v>0.55900560966833468</v>
      </c>
      <c r="N270" s="156">
        <f t="shared" si="43"/>
        <v>6.5569682246623272E-5</v>
      </c>
      <c r="O270" s="83">
        <f t="shared" si="44"/>
        <v>-319395.50999999989</v>
      </c>
      <c r="P270" s="87">
        <f t="shared" si="45"/>
        <v>-0.44099439033166532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1489713.3000000003</v>
      </c>
      <c r="F271" s="83">
        <f>VLOOKUP($C271,'2023'!$C$8:$U$285,19,FALSE)</f>
        <v>1390940.58</v>
      </c>
      <c r="G271" s="84">
        <f t="shared" si="38"/>
        <v>0.93369682609398719</v>
      </c>
      <c r="H271" s="85">
        <f t="shared" si="39"/>
        <v>2.2526812749003986E-4</v>
      </c>
      <c r="I271" s="86">
        <f t="shared" si="40"/>
        <v>-98772.720000000205</v>
      </c>
      <c r="J271" s="87">
        <f t="shared" si="41"/>
        <v>-6.6303173906012786E-2</v>
      </c>
      <c r="K271" s="82">
        <f>VLOOKUP($C271,'2023'!$C$295:$U$572,VLOOKUP($L$4,Master!$D$9:$G$20,4,FALSE),FALSE)</f>
        <v>613366.32000000007</v>
      </c>
      <c r="L271" s="83">
        <f>VLOOKUP($C271,'2023'!$C$8:$U$285,VLOOKUP($L$4,Master!$D$9:$G$20,4,FALSE),FALSE)</f>
        <v>668345.37</v>
      </c>
      <c r="M271" s="83">
        <f t="shared" si="42"/>
        <v>1.0896349346341676</v>
      </c>
      <c r="N271" s="156">
        <f t="shared" si="43"/>
        <v>1.0824107958410261E-4</v>
      </c>
      <c r="O271" s="83">
        <f t="shared" si="44"/>
        <v>54979.04999999993</v>
      </c>
      <c r="P271" s="87">
        <f t="shared" si="45"/>
        <v>8.9634934634167593E-2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2295538.1899999995</v>
      </c>
      <c r="F272" s="83">
        <f>VLOOKUP($C272,'2023'!$C$8:$U$285,19,FALSE)</f>
        <v>755661.27</v>
      </c>
      <c r="G272" s="84">
        <f t="shared" si="38"/>
        <v>0.329186973796328</v>
      </c>
      <c r="H272" s="85">
        <f t="shared" si="39"/>
        <v>1.2238222233019143E-4</v>
      </c>
      <c r="I272" s="86">
        <f t="shared" si="40"/>
        <v>-1539876.9199999995</v>
      </c>
      <c r="J272" s="87">
        <f t="shared" si="41"/>
        <v>-0.670813026203672</v>
      </c>
      <c r="K272" s="82">
        <f>VLOOKUP($C272,'2023'!$C$295:$U$572,VLOOKUP($L$4,Master!$D$9:$G$20,4,FALSE),FALSE)</f>
        <v>765179.32999999984</v>
      </c>
      <c r="L272" s="83">
        <f>VLOOKUP($C272,'2023'!$C$8:$U$285,VLOOKUP($L$4,Master!$D$9:$G$20,4,FALSE),FALSE)</f>
        <v>526904.80000000005</v>
      </c>
      <c r="M272" s="83">
        <f t="shared" si="42"/>
        <v>0.68860302329389922</v>
      </c>
      <c r="N272" s="156">
        <f t="shared" si="43"/>
        <v>8.5334240274673672E-5</v>
      </c>
      <c r="O272" s="83">
        <f t="shared" si="44"/>
        <v>-238274.5299999998</v>
      </c>
      <c r="P272" s="87">
        <f t="shared" si="45"/>
        <v>-0.31139697670610084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128247</v>
      </c>
      <c r="F273" s="83">
        <f>VLOOKUP($C273,'2023'!$C$8:$U$285,19,FALSE)</f>
        <v>119148.09999999999</v>
      </c>
      <c r="G273" s="84">
        <f t="shared" si="38"/>
        <v>0.92905175169789544</v>
      </c>
      <c r="H273" s="85">
        <f t="shared" si="39"/>
        <v>1.9296488841382436E-5</v>
      </c>
      <c r="I273" s="86">
        <f t="shared" si="40"/>
        <v>-9098.9000000000087</v>
      </c>
      <c r="J273" s="87">
        <f t="shared" si="41"/>
        <v>-7.0948248302104597E-2</v>
      </c>
      <c r="K273" s="82">
        <f>VLOOKUP($C273,'2023'!$C$295:$U$572,VLOOKUP($L$4,Master!$D$9:$G$20,4,FALSE),FALSE)</f>
        <v>42749</v>
      </c>
      <c r="L273" s="83">
        <f>VLOOKUP($C273,'2023'!$C$8:$U$285,VLOOKUP($L$4,Master!$D$9:$G$20,4,FALSE),FALSE)</f>
        <v>119147.98</v>
      </c>
      <c r="M273" s="83">
        <f t="shared" si="42"/>
        <v>2.7871524480104797</v>
      </c>
      <c r="N273" s="156">
        <f t="shared" si="43"/>
        <v>1.9296469406925144E-5</v>
      </c>
      <c r="O273" s="83">
        <f t="shared" si="44"/>
        <v>76398.98</v>
      </c>
      <c r="P273" s="87">
        <f t="shared" si="45"/>
        <v>1.7871524480104797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494775.23</v>
      </c>
      <c r="F274" s="83">
        <f>VLOOKUP($C274,'2023'!$C$8:$U$285,19,FALSE)</f>
        <v>354807.94000000006</v>
      </c>
      <c r="G274" s="84">
        <f t="shared" si="38"/>
        <v>0.7171093427615608</v>
      </c>
      <c r="H274" s="85">
        <f t="shared" si="39"/>
        <v>5.7462497975577372E-5</v>
      </c>
      <c r="I274" s="86">
        <f t="shared" si="40"/>
        <v>-139967.28999999992</v>
      </c>
      <c r="J274" s="87">
        <f t="shared" si="41"/>
        <v>-0.2828906572384392</v>
      </c>
      <c r="K274" s="82">
        <f>VLOOKUP($C274,'2023'!$C$295:$U$572,VLOOKUP($L$4,Master!$D$9:$G$20,4,FALSE),FALSE)</f>
        <v>135053.60999999996</v>
      </c>
      <c r="L274" s="83">
        <f>VLOOKUP($C274,'2023'!$C$8:$U$285,VLOOKUP($L$4,Master!$D$9:$G$20,4,FALSE),FALSE)</f>
        <v>142627.57</v>
      </c>
      <c r="M274" s="83">
        <f t="shared" si="42"/>
        <v>1.0560811369647953</v>
      </c>
      <c r="N274" s="156">
        <f t="shared" si="43"/>
        <v>2.3099078482816702E-5</v>
      </c>
      <c r="O274" s="83">
        <f t="shared" si="44"/>
        <v>7573.9600000000501</v>
      </c>
      <c r="P274" s="87">
        <f t="shared" si="45"/>
        <v>5.6081136964795331E-2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132541016.19999999</v>
      </c>
      <c r="F275" s="83">
        <f>VLOOKUP($C275,'2023'!$C$8:$U$285,19,FALSE)</f>
        <v>129293534.32000005</v>
      </c>
      <c r="G275" s="84">
        <f t="shared" si="38"/>
        <v>0.97549828745013101</v>
      </c>
      <c r="H275" s="85">
        <f t="shared" si="39"/>
        <v>2.0939580591455325E-2</v>
      </c>
      <c r="I275" s="86">
        <f t="shared" si="40"/>
        <v>-3247481.8799999356</v>
      </c>
      <c r="J275" s="87">
        <f t="shared" si="41"/>
        <v>-2.4501712549869041E-2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43546253.730000019</v>
      </c>
      <c r="M275" s="83">
        <f t="shared" si="42"/>
        <v>0.98667427659862417</v>
      </c>
      <c r="N275" s="156">
        <f t="shared" si="43"/>
        <v>7.052481736468762E-3</v>
      </c>
      <c r="O275" s="83">
        <f t="shared" si="44"/>
        <v>-588122.48999997973</v>
      </c>
      <c r="P275" s="87">
        <f t="shared" si="45"/>
        <v>-1.3325723401375849E-2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575999.97</v>
      </c>
      <c r="F276" s="83">
        <f>VLOOKUP($C276,'2023'!$C$8:$U$285,19,FALSE)</f>
        <v>248780</v>
      </c>
      <c r="G276" s="84">
        <f t="shared" si="38"/>
        <v>0.43190974471752147</v>
      </c>
      <c r="H276" s="85">
        <f t="shared" si="39"/>
        <v>4.029086904414861E-5</v>
      </c>
      <c r="I276" s="86">
        <f t="shared" si="40"/>
        <v>-327219.96999999997</v>
      </c>
      <c r="J276" s="87">
        <f t="shared" si="41"/>
        <v>-0.56809025528247858</v>
      </c>
      <c r="K276" s="82">
        <f>VLOOKUP($C276,'2023'!$C$295:$U$572,VLOOKUP($L$4,Master!$D$9:$G$20,4,FALSE),FALSE)</f>
        <v>191999.99</v>
      </c>
      <c r="L276" s="83">
        <f>VLOOKUP($C276,'2023'!$C$8:$U$285,VLOOKUP($L$4,Master!$D$9:$G$20,4,FALSE),FALSE)</f>
        <v>148400</v>
      </c>
      <c r="M276" s="83">
        <f t="shared" si="42"/>
        <v>0.77291670692274517</v>
      </c>
      <c r="N276" s="156">
        <f t="shared" si="43"/>
        <v>2.4033945518738054E-5</v>
      </c>
      <c r="O276" s="83">
        <f t="shared" si="44"/>
        <v>-43599.989999999991</v>
      </c>
      <c r="P276" s="87">
        <f t="shared" si="45"/>
        <v>-0.22708329307725481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1122473.9500000004</v>
      </c>
      <c r="F277" s="83">
        <f>VLOOKUP($C277,'2023'!$C$8:$U$285,19,FALSE)</f>
        <v>717954.97</v>
      </c>
      <c r="G277" s="84">
        <f t="shared" si="38"/>
        <v>0.63961838045328334</v>
      </c>
      <c r="H277" s="85">
        <f t="shared" si="39"/>
        <v>1.1627554335503514E-4</v>
      </c>
      <c r="I277" s="86">
        <f t="shared" si="40"/>
        <v>-404518.98000000045</v>
      </c>
      <c r="J277" s="87">
        <f t="shared" si="41"/>
        <v>-0.36038161954671671</v>
      </c>
      <c r="K277" s="82">
        <f>VLOOKUP($C277,'2023'!$C$295:$U$572,VLOOKUP($L$4,Master!$D$9:$G$20,4,FALSE),FALSE)</f>
        <v>374504.65000000014</v>
      </c>
      <c r="L277" s="83">
        <f>VLOOKUP($C277,'2023'!$C$8:$U$285,VLOOKUP($L$4,Master!$D$9:$G$20,4,FALSE),FALSE)</f>
        <v>296888.37000000011</v>
      </c>
      <c r="M277" s="83">
        <f t="shared" si="42"/>
        <v>0.79274948922530064</v>
      </c>
      <c r="N277" s="156">
        <f t="shared" si="43"/>
        <v>4.8082202895734154E-5</v>
      </c>
      <c r="O277" s="83">
        <f t="shared" si="44"/>
        <v>-77616.280000000028</v>
      </c>
      <c r="P277" s="87">
        <f t="shared" si="45"/>
        <v>-0.20725051077469933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6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125000.01</v>
      </c>
      <c r="F279" s="83">
        <f>VLOOKUP($C279,'2023'!$C$8:$U$285,19,FALSE)</f>
        <v>23189.24</v>
      </c>
      <c r="G279" s="84">
        <f t="shared" si="38"/>
        <v>0.1855139051588876</v>
      </c>
      <c r="H279" s="85">
        <f t="shared" si="39"/>
        <v>3.7555857869335667E-6</v>
      </c>
      <c r="I279" s="86">
        <f t="shared" si="40"/>
        <v>-101810.76999999999</v>
      </c>
      <c r="J279" s="87">
        <f t="shared" si="41"/>
        <v>-0.81448609484111234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6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3675990.3600000022</v>
      </c>
      <c r="F280" s="83">
        <f>VLOOKUP($C280,'2023'!$C$8:$U$285,19,FALSE)</f>
        <v>3230858.88</v>
      </c>
      <c r="G280" s="84">
        <f t="shared" si="38"/>
        <v>0.87890842020597626</v>
      </c>
      <c r="H280" s="85">
        <f t="shared" si="39"/>
        <v>5.2324990768632784E-4</v>
      </c>
      <c r="I280" s="86">
        <f t="shared" si="40"/>
        <v>-445131.48000000231</v>
      </c>
      <c r="J280" s="87">
        <f t="shared" si="41"/>
        <v>-0.12109157979402374</v>
      </c>
      <c r="K280" s="82">
        <f>VLOOKUP($C280,'2023'!$C$295:$U$572,VLOOKUP($L$4,Master!$D$9:$G$20,4,FALSE),FALSE)</f>
        <v>1229081.4700000004</v>
      </c>
      <c r="L280" s="83">
        <f>VLOOKUP($C280,'2023'!$C$8:$U$285,VLOOKUP($L$4,Master!$D$9:$G$20,4,FALSE),FALSE)</f>
        <v>1079079.830000001</v>
      </c>
      <c r="M280" s="83">
        <f t="shared" si="42"/>
        <v>0.87795630829907523</v>
      </c>
      <c r="N280" s="156">
        <f t="shared" si="43"/>
        <v>1.747610905969619E-4</v>
      </c>
      <c r="O280" s="83">
        <f t="shared" si="44"/>
        <v>-150001.63999999943</v>
      </c>
      <c r="P280" s="87">
        <f t="shared" si="45"/>
        <v>-0.12204369170092474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49927128.329999983</v>
      </c>
      <c r="F281" s="83">
        <f>VLOOKUP($C281,'2023'!$C$8:$U$285,19,FALSE)</f>
        <v>53641874.509999998</v>
      </c>
      <c r="G281" s="84">
        <f t="shared" si="38"/>
        <v>1.074403361544187</v>
      </c>
      <c r="H281" s="85">
        <f t="shared" si="39"/>
        <v>8.6875059939105371E-3</v>
      </c>
      <c r="I281" s="86">
        <f t="shared" si="40"/>
        <v>3714746.1800000146</v>
      </c>
      <c r="J281" s="87">
        <f t="shared" si="41"/>
        <v>7.4403361544187085E-2</v>
      </c>
      <c r="K281" s="82">
        <f>VLOOKUP($C281,'2023'!$C$295:$U$572,VLOOKUP($L$4,Master!$D$9:$G$20,4,FALSE),FALSE)</f>
        <v>16524107.65</v>
      </c>
      <c r="L281" s="83">
        <f>VLOOKUP($C281,'2023'!$C$8:$U$285,VLOOKUP($L$4,Master!$D$9:$G$20,4,FALSE),FALSE)</f>
        <v>19755591.259999998</v>
      </c>
      <c r="M281" s="83">
        <f t="shared" si="42"/>
        <v>1.1955617621505872</v>
      </c>
      <c r="N281" s="156">
        <f t="shared" si="43"/>
        <v>3.1994932886340813E-3</v>
      </c>
      <c r="O281" s="83">
        <f t="shared" si="44"/>
        <v>3231483.6099999975</v>
      </c>
      <c r="P281" s="87">
        <f t="shared" si="45"/>
        <v>0.19556176215058715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16676.820000000003</v>
      </c>
      <c r="F282" s="83">
        <f>VLOOKUP($C282,'2023'!$C$8:$U$285,19,FALSE)</f>
        <v>10741.59</v>
      </c>
      <c r="G282" s="84">
        <f t="shared" si="38"/>
        <v>0.64410301244481849</v>
      </c>
      <c r="H282" s="85">
        <f t="shared" si="39"/>
        <v>1.7396414342629482E-6</v>
      </c>
      <c r="I282" s="86">
        <f t="shared" si="40"/>
        <v>-5935.2300000000032</v>
      </c>
      <c r="J282" s="87">
        <f t="shared" si="41"/>
        <v>-0.35589698755518151</v>
      </c>
      <c r="K282" s="82">
        <f>VLOOKUP($C282,'2023'!$C$295:$U$572,VLOOKUP($L$4,Master!$D$9:$G$20,4,FALSE),FALSE)</f>
        <v>5680.1500000000005</v>
      </c>
      <c r="L282" s="83">
        <f>VLOOKUP($C282,'2023'!$C$8:$U$285,VLOOKUP($L$4,Master!$D$9:$G$20,4,FALSE),FALSE)</f>
        <v>4960.37</v>
      </c>
      <c r="M282" s="83">
        <f t="shared" si="42"/>
        <v>0.87328151545293686</v>
      </c>
      <c r="N282" s="156">
        <f t="shared" si="43"/>
        <v>8.0335082434489681E-7</v>
      </c>
      <c r="O282" s="83">
        <f t="shared" si="44"/>
        <v>-719.78000000000065</v>
      </c>
      <c r="P282" s="87">
        <f t="shared" si="45"/>
        <v>-0.12671848454706311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73672.56</v>
      </c>
      <c r="F283" s="83">
        <f>VLOOKUP($C283,'2023'!$C$8:$U$285,19,FALSE)</f>
        <v>66718.930000000008</v>
      </c>
      <c r="G283" s="84">
        <f t="shared" si="38"/>
        <v>0.90561438342851142</v>
      </c>
      <c r="H283" s="85">
        <f t="shared" si="39"/>
        <v>1.0805384964208208E-5</v>
      </c>
      <c r="I283" s="86">
        <f t="shared" si="40"/>
        <v>-6953.6299999999901</v>
      </c>
      <c r="J283" s="87">
        <f t="shared" si="41"/>
        <v>-9.4385616571488626E-2</v>
      </c>
      <c r="K283" s="82">
        <f>VLOOKUP($C283,'2023'!$C$295:$U$572,VLOOKUP($L$4,Master!$D$9:$G$20,4,FALSE),FALSE)</f>
        <v>24557.52</v>
      </c>
      <c r="L283" s="83">
        <f>VLOOKUP($C283,'2023'!$C$8:$U$285,VLOOKUP($L$4,Master!$D$9:$G$20,4,FALSE),FALSE)</f>
        <v>27270.970000000005</v>
      </c>
      <c r="M283" s="83">
        <f t="shared" si="42"/>
        <v>1.1104936491958473</v>
      </c>
      <c r="N283" s="156">
        <f t="shared" si="43"/>
        <v>4.4166375149807283E-6</v>
      </c>
      <c r="O283" s="83">
        <f t="shared" si="44"/>
        <v>2713.4500000000044</v>
      </c>
      <c r="P283" s="87">
        <f t="shared" si="45"/>
        <v>0.11049364919584731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117818.09999999999</v>
      </c>
      <c r="F284" s="83">
        <f>VLOOKUP($C284,'2023'!$C$8:$U$285,19,FALSE)</f>
        <v>16598.11</v>
      </c>
      <c r="G284" s="84">
        <f t="shared" si="38"/>
        <v>0.14087911789444918</v>
      </c>
      <c r="H284" s="85">
        <f t="shared" si="39"/>
        <v>2.6881271661322191E-6</v>
      </c>
      <c r="I284" s="86">
        <f t="shared" si="40"/>
        <v>-101219.98999999999</v>
      </c>
      <c r="J284" s="87">
        <f t="shared" si="41"/>
        <v>-0.85912088210555082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0</v>
      </c>
      <c r="M284" s="83">
        <f t="shared" si="42"/>
        <v>0</v>
      </c>
      <c r="N284" s="156">
        <f t="shared" si="43"/>
        <v>0</v>
      </c>
      <c r="O284" s="83">
        <f t="shared" si="44"/>
        <v>-39272.699999999997</v>
      </c>
      <c r="P284" s="87">
        <f t="shared" si="45"/>
        <v>-1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228942.10000000003</v>
      </c>
      <c r="F285" s="83">
        <f>VLOOKUP($C285,'2023'!$C$8:$U$285,19,FALSE)</f>
        <v>6790.28</v>
      </c>
      <c r="G285" s="84">
        <f t="shared" si="38"/>
        <v>2.9659376759451402E-2</v>
      </c>
      <c r="H285" s="85">
        <f t="shared" si="39"/>
        <v>1.0997117222168237E-6</v>
      </c>
      <c r="I285" s="86">
        <f t="shared" si="40"/>
        <v>-222151.82000000004</v>
      </c>
      <c r="J285" s="87">
        <f t="shared" si="41"/>
        <v>-0.97034062324054859</v>
      </c>
      <c r="K285" s="82">
        <f>VLOOKUP($C285,'2023'!$C$295:$U$572,VLOOKUP($L$4,Master!$D$9:$G$20,4,FALSE),FALSE)</f>
        <v>76314.02</v>
      </c>
      <c r="L285" s="83">
        <f>VLOOKUP($C285,'2023'!$C$8:$U$285,VLOOKUP($L$4,Master!$D$9:$G$20,4,FALSE),FALSE)</f>
        <v>6790.28</v>
      </c>
      <c r="M285" s="83">
        <f t="shared" si="42"/>
        <v>8.8978145824319038E-2</v>
      </c>
      <c r="N285" s="156">
        <f t="shared" si="43"/>
        <v>1.0997117222168237E-6</v>
      </c>
      <c r="O285" s="83">
        <f t="shared" si="44"/>
        <v>-69523.740000000005</v>
      </c>
      <c r="P285" s="87">
        <f t="shared" si="45"/>
        <v>-0.91102185417568093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329652.45</v>
      </c>
      <c r="F286" s="83">
        <f>VLOOKUP($C286,'2023'!$C$8:$U$285,19,FALSE)</f>
        <v>255998.24999999997</v>
      </c>
      <c r="G286" s="84">
        <f t="shared" si="38"/>
        <v>0.77657014228166654</v>
      </c>
      <c r="H286" s="85">
        <f t="shared" si="39"/>
        <v>4.1459892138762019E-5</v>
      </c>
      <c r="I286" s="86">
        <f t="shared" si="40"/>
        <v>-73654.200000000041</v>
      </c>
      <c r="J286" s="87">
        <f t="shared" si="41"/>
        <v>-0.22342985771833346</v>
      </c>
      <c r="K286" s="157">
        <f>VLOOKUP($C286,'2023'!$C$295:$U$572,VLOOKUP($L$4,Master!$D$9:$G$20,4,FALSE),FALSE)</f>
        <v>99795.260000000009</v>
      </c>
      <c r="L286" s="158">
        <f>VLOOKUP($C286,'2023'!$C$8:$U$285,VLOOKUP($L$4,Master!$D$9:$G$20,4,FALSE),FALSE)</f>
        <v>106689.41999999998</v>
      </c>
      <c r="M286" s="158">
        <f t="shared" si="42"/>
        <v>1.0690830406173597</v>
      </c>
      <c r="N286" s="159">
        <f t="shared" si="43"/>
        <v>1.7278758138178988E-5</v>
      </c>
      <c r="O286" s="158">
        <f t="shared" si="44"/>
        <v>6894.1599999999744</v>
      </c>
      <c r="P286" s="160">
        <f t="shared" si="45"/>
        <v>6.9083040617359717E-2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topLeftCell="A239" zoomScale="70" zoomScaleNormal="70" workbookViewId="0">
      <selection activeCell="E8" sqref="E8:G285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3" t="s">
        <v>29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6" t="s">
        <v>33</v>
      </c>
      <c r="D7" s="177"/>
      <c r="E7" s="114">
        <f t="shared" ref="E7" si="0">SUM(E8:E285)</f>
        <v>144637076.26999995</v>
      </c>
      <c r="F7" s="114">
        <f>SUM(F8:F285)</f>
        <v>177858501.73000005</v>
      </c>
      <c r="G7" s="114">
        <f t="shared" ref="G7:Q7" si="1">SUM(G8:G285)</f>
        <v>201637331.04999998</v>
      </c>
      <c r="H7" s="114">
        <f t="shared" si="1"/>
        <v>0</v>
      </c>
      <c r="I7" s="114">
        <f t="shared" si="1"/>
        <v>0</v>
      </c>
      <c r="J7" s="114">
        <f t="shared" si="1"/>
        <v>0</v>
      </c>
      <c r="K7" s="114">
        <f t="shared" si="1"/>
        <v>0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524132909.04999995</v>
      </c>
      <c r="R7" s="115"/>
      <c r="S7" s="116"/>
      <c r="T7" s="113"/>
      <c r="U7" s="114">
        <f>SUM(U8:U285)</f>
        <v>524132909.04999995</v>
      </c>
      <c r="V7" s="115"/>
    </row>
    <row r="8" spans="2:22" x14ac:dyDescent="0.2">
      <c r="B8" s="113"/>
      <c r="C8" s="117" t="s">
        <v>47</v>
      </c>
      <c r="D8" s="118" t="s">
        <v>325</v>
      </c>
      <c r="E8" s="145">
        <v>13044.650000000001</v>
      </c>
      <c r="F8" s="119">
        <v>44419.439999999995</v>
      </c>
      <c r="G8" s="119">
        <v>1375558.89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1433022.98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1433022.98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8640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8640</v>
      </c>
      <c r="V9" s="115"/>
    </row>
    <row r="10" spans="2:22" ht="25.5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268102.05000000005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268102.05000000005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95548.06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95548.06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281490.77999999997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281490.77999999997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1275872.74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1275872.74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195435.17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195435.17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195109.28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195109.28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66436.289999999994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66436.289999999994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204985.21000000002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204985.21000000002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967878.5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967878.5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1062496.3899999999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1062496.3899999999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454578.60000000009</v>
      </c>
      <c r="G20" s="119">
        <v>406539.04000000004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1078026.6200000001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1078026.6200000001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4773.8099999999995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4773.8099999999995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1111.04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1111.04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298416.02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298416.02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66065.03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66065.03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87463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87463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4700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4700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1164166.6800000002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1164166.6800000002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3050760.6100000003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3050760.6100000003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766163.77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766163.77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59064.240000000005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59064.240000000005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1547420.68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1547420.68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17499.14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17499.14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4300875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4300875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71402.559999999998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71402.559999999998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219911.28999999998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219911.28999999998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373177.28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373177.28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201437.94999999998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201437.94999999998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698489.28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698489.28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617171.99000000011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617171.99000000011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1348591.16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1348591.16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875353.95999999973</v>
      </c>
      <c r="F46" s="119">
        <v>996756.26</v>
      </c>
      <c r="G46" s="119">
        <v>1144572.9099999997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3016683.1299999994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3016683.1299999994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1264747.6999999997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1264747.6999999997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1325376.2700000005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1325376.2700000005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399885.65999999992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399885.65999999992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147014.22000000003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421499.25000000006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421499.25000000006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229746.27000000002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229746.27000000002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2703673.7399999993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2703673.7399999993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146046.97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146046.97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155356.64000000001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155356.64000000001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165215.12000000002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165215.12000000002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210805.22999999998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210805.22999999998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277895.02999999991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277895.02999999991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98316.219999999987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98316.219999999987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90584.16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90584.16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77066.389999999985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77066.389999999985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71370.720000000001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71370.720000000001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343450.80000000005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343450.80000000005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0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293555.29000000004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293555.29000000004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60632.979999999996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60632.979999999996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175397.64999999997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175397.64999999997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263759.3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263759.3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954930.08000000019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954930.08000000019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0</v>
      </c>
      <c r="I70" s="119">
        <v>0</v>
      </c>
      <c r="J70" s="119">
        <v>0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96403.07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96403.07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0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2110100.9800000004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2110100.9800000004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0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101649.81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101649.81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0</v>
      </c>
      <c r="I73" s="119">
        <v>0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2783989.1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2783989.1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6230546.5699999928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18668034.81999997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18668034.81999997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2990060.7699999996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2990060.7699999996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113764.28000000001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113764.28000000001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1534860.49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1534860.49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0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440975.73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440975.73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405102.84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405102.84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6838638.3399999999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6838638.3399999999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165675.46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165675.46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52616.85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52616.85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0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1362298.38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1362298.38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429620.32999999996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429620.32999999996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0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135543.45000000001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135543.45000000001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0</v>
      </c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274379.62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274379.62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3972308.7800000003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6104332.25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6104332.25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0</v>
      </c>
      <c r="I98" s="119">
        <v>0</v>
      </c>
      <c r="J98" s="119">
        <v>0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3240235.71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3240235.71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0</v>
      </c>
      <c r="I99" s="119">
        <v>0</v>
      </c>
      <c r="J99" s="119">
        <v>0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1736536.98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1736536.98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33961311.730000004</v>
      </c>
      <c r="F100" s="119">
        <v>9996920.25</v>
      </c>
      <c r="G100" s="119">
        <v>11220136.399999999</v>
      </c>
      <c r="H100" s="119">
        <v>0</v>
      </c>
      <c r="I100" s="119">
        <v>0</v>
      </c>
      <c r="J100" s="119">
        <v>0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55178368.380000003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55178368.380000003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0</v>
      </c>
      <c r="I101" s="119">
        <v>0</v>
      </c>
      <c r="J101" s="119">
        <v>0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163210.45000000001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163210.45000000001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0</v>
      </c>
      <c r="I102" s="119">
        <v>0</v>
      </c>
      <c r="J102" s="119">
        <v>0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424627.11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424627.11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0</v>
      </c>
      <c r="I103" s="119">
        <v>0</v>
      </c>
      <c r="J103" s="119">
        <v>0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78585.050000000017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78585.050000000017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100006.09000000003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100006.09000000003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0</v>
      </c>
      <c r="I105" s="119">
        <v>0</v>
      </c>
      <c r="J105" s="119"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1824.04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1824.04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206013.45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206013.45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39516.839999999997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39516.839999999997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0</v>
      </c>
      <c r="I116" s="119">
        <v>0</v>
      </c>
      <c r="J116" s="119">
        <v>0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173444.24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173444.24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0</v>
      </c>
      <c r="I117" s="119">
        <v>0</v>
      </c>
      <c r="J117" s="119">
        <v>0</v>
      </c>
      <c r="K117" s="119">
        <v>0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383518.27999999991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383518.27999999991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7054.92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7054.92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0</v>
      </c>
      <c r="I119" s="119">
        <v>0</v>
      </c>
      <c r="J119" s="119">
        <v>0</v>
      </c>
      <c r="K119" s="119">
        <v>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95346.91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95346.91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0</v>
      </c>
      <c r="I120" s="119">
        <v>0</v>
      </c>
      <c r="J120" s="119">
        <v>0</v>
      </c>
      <c r="K120" s="119">
        <v>0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1912073.7500000002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1912073.7500000002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0</v>
      </c>
      <c r="I122" s="119">
        <v>0</v>
      </c>
      <c r="J122" s="119">
        <v>0</v>
      </c>
      <c r="K122" s="119">
        <v>0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169425.15999999997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169425.15999999997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0</v>
      </c>
      <c r="I123" s="119">
        <v>0</v>
      </c>
      <c r="J123" s="119">
        <v>0</v>
      </c>
      <c r="K123" s="119">
        <v>0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756915.17999999982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756915.17999999982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0</v>
      </c>
      <c r="I124" s="119">
        <v>0</v>
      </c>
      <c r="J124" s="119">
        <v>0</v>
      </c>
      <c r="K124" s="119">
        <v>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643647.2899999998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643647.2899999998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0</v>
      </c>
      <c r="I125" s="119">
        <v>0</v>
      </c>
      <c r="J125" s="119">
        <v>0</v>
      </c>
      <c r="K125" s="119">
        <v>0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526410.68999999994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526410.68999999994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0</v>
      </c>
      <c r="I126" s="119">
        <v>0</v>
      </c>
      <c r="J126" s="119">
        <v>0</v>
      </c>
      <c r="K126" s="119">
        <v>0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1240064.9000000001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1240064.9000000001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0</v>
      </c>
      <c r="I127" s="119">
        <v>0</v>
      </c>
      <c r="J127" s="119">
        <v>0</v>
      </c>
      <c r="K127" s="119">
        <v>0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87772.52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87772.52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0</v>
      </c>
      <c r="I128" s="119">
        <v>0</v>
      </c>
      <c r="J128" s="119">
        <v>0</v>
      </c>
      <c r="K128" s="119">
        <v>0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306000.46999999997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306000.46999999997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0</v>
      </c>
      <c r="I129" s="119">
        <v>0</v>
      </c>
      <c r="J129" s="119">
        <v>0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1221149.03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1221149.03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0</v>
      </c>
      <c r="I130" s="119">
        <v>0</v>
      </c>
      <c r="J130" s="119">
        <v>0</v>
      </c>
      <c r="K130" s="119">
        <v>0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590083.20000000007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590083.20000000007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0</v>
      </c>
      <c r="I131" s="119">
        <v>0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642900.06999999995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642900.06999999995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0</v>
      </c>
      <c r="I132" s="119">
        <v>0</v>
      </c>
      <c r="J132" s="119">
        <v>0</v>
      </c>
      <c r="K132" s="119">
        <v>0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79902.679999999993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79902.679999999993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0</v>
      </c>
      <c r="I133" s="119">
        <v>0</v>
      </c>
      <c r="J133" s="119">
        <v>0</v>
      </c>
      <c r="K133" s="119">
        <v>0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72414.890000000014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72414.890000000014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0</v>
      </c>
      <c r="I134" s="119">
        <v>0</v>
      </c>
      <c r="J134" s="119">
        <v>0</v>
      </c>
      <c r="K134" s="119">
        <v>0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89892.160000000003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89892.160000000003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0</v>
      </c>
      <c r="I135" s="119">
        <v>0</v>
      </c>
      <c r="J135" s="119">
        <v>0</v>
      </c>
      <c r="K135" s="119">
        <v>0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131748.01999999999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131748.01999999999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0</v>
      </c>
      <c r="I136" s="119">
        <v>0</v>
      </c>
      <c r="J136" s="119">
        <v>0</v>
      </c>
      <c r="K136" s="119">
        <v>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642004.81000000006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642004.81000000006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0</v>
      </c>
      <c r="I137" s="119">
        <v>0</v>
      </c>
      <c r="J137" s="119">
        <v>0</v>
      </c>
      <c r="K137" s="119">
        <v>0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69132.710000000006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69132.710000000006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59046.81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59046.81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0</v>
      </c>
      <c r="I139" s="119">
        <v>0</v>
      </c>
      <c r="J139" s="119">
        <v>0</v>
      </c>
      <c r="K139" s="119">
        <v>0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37442.339999999997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37442.339999999997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0</v>
      </c>
      <c r="I140" s="119">
        <v>0</v>
      </c>
      <c r="J140" s="119">
        <v>0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364555.1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364555.1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601708.16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601708.16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0</v>
      </c>
      <c r="I142" s="119">
        <v>0</v>
      </c>
      <c r="J142" s="119">
        <v>0</v>
      </c>
      <c r="K142" s="119">
        <v>0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113701.6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113701.6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0</v>
      </c>
      <c r="I143" s="119">
        <v>0</v>
      </c>
      <c r="J143" s="119">
        <v>0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90808.38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90808.38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5904171.3900000006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5904171.3900000006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0</v>
      </c>
      <c r="I145" s="119">
        <v>0</v>
      </c>
      <c r="J145" s="119">
        <v>0</v>
      </c>
      <c r="K145" s="119">
        <v>0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255624.81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255624.81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1071747.6399999999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1071747.6399999999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0</v>
      </c>
      <c r="I147" s="119">
        <v>0</v>
      </c>
      <c r="J147" s="119">
        <v>0</v>
      </c>
      <c r="K147" s="119">
        <v>0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14735.68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14735.68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48179.009999999995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48179.009999999995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0</v>
      </c>
      <c r="I149" s="119">
        <v>0</v>
      </c>
      <c r="J149" s="119">
        <v>0</v>
      </c>
      <c r="K149" s="119">
        <v>0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48542.649999999994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48542.649999999994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4282634.75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4282634.75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0</v>
      </c>
      <c r="I152" s="119">
        <v>0</v>
      </c>
      <c r="J152" s="119">
        <v>0</v>
      </c>
      <c r="K152" s="119">
        <v>0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73950.900000000009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73950.900000000009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28701.929999999997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28701.929999999997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0</v>
      </c>
      <c r="I154" s="119">
        <v>0</v>
      </c>
      <c r="J154" s="119">
        <v>0</v>
      </c>
      <c r="K154" s="119">
        <v>0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188032.97999999998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188032.97999999998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140654.42000000001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140654.42000000001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0</v>
      </c>
      <c r="K157" s="119">
        <v>0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0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0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0</v>
      </c>
      <c r="I158" s="119">
        <v>0</v>
      </c>
      <c r="J158" s="119">
        <v>0</v>
      </c>
      <c r="K158" s="119">
        <v>0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37685.69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37685.69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42773.440000000002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42773.440000000002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820348.97000000009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820348.97000000009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0</v>
      </c>
      <c r="I163" s="119">
        <v>0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14092.93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14092.93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0</v>
      </c>
      <c r="I164" s="119">
        <v>0</v>
      </c>
      <c r="J164" s="119">
        <v>0</v>
      </c>
      <c r="K164" s="119">
        <v>0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182047.75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182047.75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474483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474483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0</v>
      </c>
      <c r="I166" s="119">
        <v>0</v>
      </c>
      <c r="J166" s="119">
        <v>0</v>
      </c>
      <c r="K166" s="119">
        <v>0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134876.78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134876.78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30864.36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30864.36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44732.17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44732.17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0</v>
      </c>
      <c r="I169" s="119">
        <v>0</v>
      </c>
      <c r="J169" s="119">
        <v>0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154753.14000000001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154753.14000000001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0</v>
      </c>
      <c r="I170" s="119">
        <v>0</v>
      </c>
      <c r="J170" s="119">
        <v>0</v>
      </c>
      <c r="K170" s="119">
        <v>0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13294.499999999998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13294.499999999998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0</v>
      </c>
      <c r="I173" s="119">
        <v>0</v>
      </c>
      <c r="J173" s="119">
        <v>0</v>
      </c>
      <c r="K173" s="119">
        <v>0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331561.93999999994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331561.93999999994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0</v>
      </c>
      <c r="I174" s="119">
        <v>0</v>
      </c>
      <c r="J174" s="119">
        <v>0</v>
      </c>
      <c r="K174" s="119">
        <v>0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51628.480000000003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51628.480000000003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0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0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0</v>
      </c>
      <c r="I176" s="119">
        <v>0</v>
      </c>
      <c r="J176" s="119">
        <v>0</v>
      </c>
      <c r="K176" s="119">
        <v>0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75418.16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75418.16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0</v>
      </c>
      <c r="I177" s="119">
        <v>0</v>
      </c>
      <c r="J177" s="119">
        <v>0</v>
      </c>
      <c r="K177" s="119">
        <v>0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5185.5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5185.5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0</v>
      </c>
      <c r="I178" s="119">
        <v>0</v>
      </c>
      <c r="J178" s="119">
        <v>0</v>
      </c>
      <c r="K178" s="119">
        <v>0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257782.16999999998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257782.16999999998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0</v>
      </c>
      <c r="I179" s="119">
        <v>0</v>
      </c>
      <c r="J179" s="119">
        <v>0</v>
      </c>
      <c r="K179" s="119">
        <v>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2045735.0600000003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2045735.0600000003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0</v>
      </c>
      <c r="I180" s="119">
        <v>0</v>
      </c>
      <c r="J180" s="119">
        <v>0</v>
      </c>
      <c r="K180" s="119">
        <v>0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450567.23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450567.23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0</v>
      </c>
      <c r="I181" s="119">
        <v>0</v>
      </c>
      <c r="J181" s="119">
        <v>0</v>
      </c>
      <c r="K181" s="119">
        <v>0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158669.92000000001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158669.92000000001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0</v>
      </c>
      <c r="I182" s="119">
        <v>0</v>
      </c>
      <c r="J182" s="119">
        <v>0</v>
      </c>
      <c r="K182" s="119">
        <v>0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1880761.21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1880761.21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0</v>
      </c>
      <c r="I185" s="119">
        <v>0</v>
      </c>
      <c r="J185" s="119">
        <v>0</v>
      </c>
      <c r="K185" s="119">
        <v>0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42960.319999999992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42960.319999999992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0</v>
      </c>
      <c r="I186" s="119">
        <v>0</v>
      </c>
      <c r="J186" s="119">
        <v>0</v>
      </c>
      <c r="K186" s="119">
        <v>0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45380.52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45380.52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0</v>
      </c>
      <c r="I187" s="119">
        <v>0</v>
      </c>
      <c r="J187" s="119">
        <v>0</v>
      </c>
      <c r="K187" s="119">
        <v>0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1080911.2100000002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1080911.2100000002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94402.44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94402.44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31593.550000000003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31593.550000000003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0</v>
      </c>
      <c r="I190" s="119">
        <v>0</v>
      </c>
      <c r="J190" s="119">
        <v>0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240752.19999999998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240752.19999999998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116844.56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116844.56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23942.62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23942.62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0</v>
      </c>
      <c r="I193" s="119">
        <v>0</v>
      </c>
      <c r="J193" s="119">
        <v>0</v>
      </c>
      <c r="K193" s="119">
        <v>0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166623.62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166623.62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0</v>
      </c>
      <c r="I194" s="119">
        <v>0</v>
      </c>
      <c r="J194" s="119">
        <v>0</v>
      </c>
      <c r="K194" s="119">
        <v>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27820.27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27820.27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0</v>
      </c>
      <c r="I195" s="119">
        <v>0</v>
      </c>
      <c r="J195" s="119">
        <v>0</v>
      </c>
      <c r="K195" s="119">
        <v>0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69208.039999999994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69208.039999999994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0</v>
      </c>
      <c r="I196" s="119">
        <v>0</v>
      </c>
      <c r="J196" s="119">
        <v>0</v>
      </c>
      <c r="K196" s="119">
        <v>0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236272.41000000003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236272.41000000003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1861039.7400000002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2362190.7700000005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2362190.7700000005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0</v>
      </c>
      <c r="I198" s="119">
        <v>0</v>
      </c>
      <c r="J198" s="119">
        <v>0</v>
      </c>
      <c r="K198" s="119">
        <v>0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5459755.6600000001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5459755.6600000001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0</v>
      </c>
      <c r="I199" s="119">
        <v>0</v>
      </c>
      <c r="J199" s="119">
        <v>0</v>
      </c>
      <c r="K199" s="119">
        <v>0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4130.5599999999995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4130.5599999999995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86039.349999999991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86039.349999999991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0</v>
      </c>
      <c r="I202" s="119">
        <v>0</v>
      </c>
      <c r="J202" s="119">
        <v>0</v>
      </c>
      <c r="K202" s="119">
        <v>0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6544143.7100000009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6544143.7100000009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0</v>
      </c>
      <c r="I203" s="119">
        <v>0</v>
      </c>
      <c r="J203" s="119">
        <v>0</v>
      </c>
      <c r="K203" s="119">
        <v>0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2273839.9900000002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2273839.9900000002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0</v>
      </c>
      <c r="I204" s="119">
        <v>0</v>
      </c>
      <c r="J204" s="119">
        <v>0</v>
      </c>
      <c r="K204" s="119">
        <v>0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450787.33999999997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450787.33999999997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0</v>
      </c>
      <c r="I205" s="119">
        <v>0</v>
      </c>
      <c r="J205" s="119">
        <v>0</v>
      </c>
      <c r="K205" s="119">
        <v>0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522743.06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522743.06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0</v>
      </c>
      <c r="J206" s="119">
        <v>0</v>
      </c>
      <c r="K206" s="119">
        <v>0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203518.82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203518.82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0</v>
      </c>
      <c r="I207" s="119">
        <v>0</v>
      </c>
      <c r="J207" s="119">
        <v>0</v>
      </c>
      <c r="K207" s="119">
        <v>0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136715.25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136715.25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0</v>
      </c>
      <c r="I208" s="119">
        <v>0</v>
      </c>
      <c r="J208" s="119">
        <v>0</v>
      </c>
      <c r="K208" s="119">
        <v>0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606090.77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606090.77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0</v>
      </c>
      <c r="I209" s="119">
        <v>0</v>
      </c>
      <c r="J209" s="119">
        <v>0</v>
      </c>
      <c r="K209" s="119">
        <v>0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614430.41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614430.41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0</v>
      </c>
      <c r="I210" s="119">
        <v>0</v>
      </c>
      <c r="J210" s="119">
        <v>0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59020.32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59020.32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0</v>
      </c>
      <c r="I211" s="119">
        <v>0</v>
      </c>
      <c r="J211" s="119">
        <v>0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272927.48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272927.48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0</v>
      </c>
      <c r="I212" s="119">
        <v>0</v>
      </c>
      <c r="J212" s="119">
        <v>0</v>
      </c>
      <c r="K212" s="119">
        <v>0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339142.42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339142.42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0</v>
      </c>
      <c r="I213" s="119">
        <v>0</v>
      </c>
      <c r="J213" s="119">
        <v>0</v>
      </c>
      <c r="K213" s="119">
        <v>0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196703.78000000003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196703.78000000003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0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0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0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227078.61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227078.61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1572525.5900000003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1572525.5900000003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0</v>
      </c>
      <c r="I218" s="119">
        <v>0</v>
      </c>
      <c r="J218" s="119">
        <v>0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321524.44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321524.44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0</v>
      </c>
      <c r="I219" s="119">
        <v>0</v>
      </c>
      <c r="J219" s="119">
        <v>0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30438.239999999998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30438.239999999998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0</v>
      </c>
      <c r="I220" s="119">
        <v>0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791864.39999999991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791864.39999999991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0</v>
      </c>
      <c r="I221" s="119">
        <v>0</v>
      </c>
      <c r="J221" s="119">
        <v>0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180303.97999999998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180303.97999999998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0</v>
      </c>
      <c r="I222" s="119">
        <v>0</v>
      </c>
      <c r="J222" s="119">
        <v>0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255626.99000000005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255626.99000000005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0</v>
      </c>
      <c r="I223" s="119">
        <v>0</v>
      </c>
      <c r="J223" s="119">
        <v>0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138756.15000000002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138756.15000000002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0</v>
      </c>
      <c r="I224" s="119">
        <v>0</v>
      </c>
      <c r="J224" s="119">
        <v>0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124595.92000000001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124595.92000000001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0</v>
      </c>
      <c r="I225" s="119">
        <v>0</v>
      </c>
      <c r="J225" s="119">
        <v>0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63187.44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63187.44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0</v>
      </c>
      <c r="I229" s="119">
        <v>0</v>
      </c>
      <c r="J229" s="119">
        <v>0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77462.509999999995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77462.509999999995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0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400.75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400.75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8565705.4000000022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8565705.4000000022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0</v>
      </c>
      <c r="I232" s="119">
        <v>0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27164046.070000004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27164046.070000004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0</v>
      </c>
      <c r="I233" s="119">
        <v>0</v>
      </c>
      <c r="J233" s="119">
        <v>0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10455306.920000002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10455306.920000002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1847271.3900000001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1847271.3900000001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0</v>
      </c>
      <c r="I235" s="119">
        <v>0</v>
      </c>
      <c r="J235" s="119">
        <v>0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6268581.9600000009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6268581.9600000009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0</v>
      </c>
      <c r="I236" s="119">
        <v>0</v>
      </c>
      <c r="J236" s="119">
        <v>0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736048.19000000006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736048.19000000006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0</v>
      </c>
      <c r="I237" s="119">
        <v>0</v>
      </c>
      <c r="J237" s="119">
        <v>0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1930231.68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1930231.68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0</v>
      </c>
      <c r="I238" s="119">
        <v>0</v>
      </c>
      <c r="J238" s="119">
        <v>0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546348.16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546348.16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0</v>
      </c>
      <c r="I239" s="119">
        <v>0</v>
      </c>
      <c r="J239" s="119">
        <v>0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222921.2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222921.2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0</v>
      </c>
      <c r="I241" s="119">
        <v>0</v>
      </c>
      <c r="J241" s="119">
        <v>0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131156.22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131156.22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0</v>
      </c>
      <c r="I243" s="119">
        <v>0</v>
      </c>
      <c r="J243" s="119">
        <v>0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28165.090000000004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28165.090000000004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94061.180000000008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94061.180000000008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0</v>
      </c>
      <c r="I245" s="119">
        <v>0</v>
      </c>
      <c r="J245" s="119">
        <v>0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55134.55000000001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55134.55000000001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0</v>
      </c>
      <c r="I246" s="119">
        <v>0</v>
      </c>
      <c r="J246" s="119">
        <v>0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115316.63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115316.63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0</v>
      </c>
      <c r="I247" s="119">
        <v>0</v>
      </c>
      <c r="J247" s="119">
        <v>0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2158580.6800000002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2158580.6800000002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0</v>
      </c>
      <c r="I249" s="119">
        <v>0</v>
      </c>
      <c r="J249" s="119">
        <v>0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0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0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228218.65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228218.65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0</v>
      </c>
      <c r="I251" s="119">
        <v>0</v>
      </c>
      <c r="J251" s="119">
        <v>0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1399752.52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1399752.52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2780.55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2780.55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794189.79999999993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794189.79999999993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403098.43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403098.43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203757.63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203757.63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451675.74000000011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451675.74000000011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137035.97000000003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137035.97000000003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0</v>
      </c>
      <c r="I260" s="119">
        <v>0</v>
      </c>
      <c r="J260" s="119">
        <v>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52000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52000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57145.05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57145.05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99998.26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99998.26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0</v>
      </c>
      <c r="I263" s="119">
        <v>0</v>
      </c>
      <c r="J263" s="119">
        <v>0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14637.950000000003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14637.950000000003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0</v>
      </c>
      <c r="I264" s="119">
        <v>0</v>
      </c>
      <c r="J264" s="119">
        <v>0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205924.03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205924.03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0</v>
      </c>
      <c r="I265" s="119">
        <v>0</v>
      </c>
      <c r="J265" s="119">
        <v>0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55000.01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55000.01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0</v>
      </c>
      <c r="I266" s="119">
        <v>0</v>
      </c>
      <c r="J266" s="119">
        <v>0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22812.410000000003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22812.410000000003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0</v>
      </c>
      <c r="I267" s="119">
        <v>0</v>
      </c>
      <c r="J267" s="119">
        <v>0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61488587.990000002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61488587.990000002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6241185.8799999999</v>
      </c>
      <c r="H268" s="119">
        <v>0</v>
      </c>
      <c r="I268" s="119">
        <v>0</v>
      </c>
      <c r="J268" s="119">
        <v>0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9346844.4499999993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9346844.4499999993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0</v>
      </c>
      <c r="I269" s="119">
        <v>0</v>
      </c>
      <c r="J269" s="119">
        <v>0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1516312.35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1516312.35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0</v>
      </c>
      <c r="I270" s="119">
        <v>0</v>
      </c>
      <c r="J270" s="119">
        <v>0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1390940.58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1390940.58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0</v>
      </c>
      <c r="I271" s="119">
        <v>0</v>
      </c>
      <c r="J271" s="119">
        <v>0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755661.27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755661.27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0</v>
      </c>
      <c r="I272" s="119">
        <v>0</v>
      </c>
      <c r="J272" s="119">
        <v>0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119148.09999999999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119148.09999999999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0</v>
      </c>
      <c r="I273" s="119">
        <v>0</v>
      </c>
      <c r="J273" s="119">
        <v>0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354807.94000000006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354807.94000000006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43437180.120000049</v>
      </c>
      <c r="G274" s="119">
        <v>43546253.730000019</v>
      </c>
      <c r="H274" s="119">
        <v>0</v>
      </c>
      <c r="I274" s="119">
        <v>0</v>
      </c>
      <c r="J274" s="119">
        <v>0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129293534.32000005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129293534.32000005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0</v>
      </c>
      <c r="I275" s="119">
        <v>0</v>
      </c>
      <c r="J275" s="119">
        <v>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248780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248780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0</v>
      </c>
      <c r="I276" s="119">
        <v>0</v>
      </c>
      <c r="J276" s="119">
        <v>0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717954.97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717954.97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0</v>
      </c>
      <c r="I279" s="119">
        <v>0</v>
      </c>
      <c r="J279" s="119">
        <v>0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3230858.88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3230858.88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0</v>
      </c>
      <c r="I280" s="119">
        <v>0</v>
      </c>
      <c r="J280" s="119">
        <v>0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53641874.509999998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53641874.509999998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0</v>
      </c>
      <c r="I281" s="119">
        <v>0</v>
      </c>
      <c r="J281" s="119">
        <v>0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10741.59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10741.59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0</v>
      </c>
      <c r="I282" s="119">
        <v>0</v>
      </c>
      <c r="J282" s="119">
        <v>0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66718.930000000008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66718.930000000008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0</v>
      </c>
      <c r="I283" s="119">
        <v>0</v>
      </c>
      <c r="J283" s="119">
        <v>0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16598.11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16598.11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6790.28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6790.28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0</v>
      </c>
      <c r="I285" s="119">
        <v>0</v>
      </c>
      <c r="J285" s="119">
        <v>0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255998.24999999997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255998.24999999997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70" t="s">
        <v>30</v>
      </c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2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6" t="s">
        <v>33</v>
      </c>
      <c r="D294" s="177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621519043.50000036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1794374.85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10975.26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285761.51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160819.94000000006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406032.49999999988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1576190.3900000001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242539.41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235192.44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38499.99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266460.3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1182060.48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1397567.54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1002106.5800000004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6166.02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17240.22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319728.03000000003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100050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93150.470000000016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7568.7599999999984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2799.9900000000002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1746249.62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3491915.4299999997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1268108.3900000001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136025.94999999998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25337.48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1811173.0100000002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149266.13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4300875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212496.84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312994.1100000001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562777.05000000005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323996.03000000003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666414.8600000001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672354.49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1127457.74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3047787.9799999958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1233538.19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1329210.5500000012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395771.49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521711.32999999984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279761.56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3097103.7600000007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128532.74000000005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205780.65000000005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197924.48999999996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388217.80000000005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430554.19000000006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153381.14000000001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139095.27000000005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105521.49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74087.790000000008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175721.44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571431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342612.16000000003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705904.01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216598.84000000003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26619.090000000004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1711710.6400000004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110162.10000000002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2543540.2799999993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114641.70000000001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4753513.17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23583097.699999996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57960.299999999996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3106400.4299999997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4249567.9600000009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530547.30000000005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1897580.3699999999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884596.90999999992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559931.89000000013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8908285.4100000001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298560.21999999997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303463.49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1987502.9600000002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170300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795553.60999999987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121176.87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310769.59000000003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7268249.9700000007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574712.51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9029275.5899999999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62173054.999999993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230287.53000000003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677809.07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118847.31000000003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134673.51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4699.99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473454.68999999983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260187.66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228351.84999999998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443701.24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32342.85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116763.4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6215211.4199999999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212340.36000000004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769234.29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781713.55999999971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653886.25000000023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1365793.44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102137.43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413461.98000000004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1266902.7500000005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638761.47999999975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685238.00999999978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206814.05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257108.47999999992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112482.82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177770.13000000006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1166152.95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54365.73000000001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112380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84907.75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194931.5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629717.81999999983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3480119.1799999997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467691.52999999991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5180000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800000.48999999987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1239711.8500000006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201258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71056.140000000043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78229.38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5500000.0200000005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100961.17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97543.88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202532.32999999996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176955.78000000003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1414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735856.14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41097.94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1776959.6600000001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8400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14357.49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226423.59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524326.69999999995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161372.59999999998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142775.63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50912.400000000009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483915.45000000013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24617.940000000002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316818.71000000002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210365.1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2709841.81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98464.270000000019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129865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254806.15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5954469.2400000002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868881.4700000002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2264317.1999999997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3900726.24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2100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262595.94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82929.360000000015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1452675.27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801555.17999999993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139133.41999999998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233687.00000000006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237496.67000000004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24972.029999999995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277494.56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106437.79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68064.770000000019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301245.35000000009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2182661.4300000002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7577221.1800000016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15472.719999999998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258757.23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12849172.460000001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1265287.5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862500.24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9344651.9400000162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1155059.97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237708.41999999998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674200.46999999986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481853.11000000022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3659178.29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173692.83000000002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558574.31999999995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409100.04000000004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8250.48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266116.36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376336.34000000008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406675.08000000007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38428.060000000005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1777247.7900000005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317297.83999999997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376760.42000000004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188401.87000000002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177096.41000000003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88571.140000000029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3296432.9999999981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70124.97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8604457.1700000018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27627211.870000008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10795452.439999999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3161821.25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9095938.4699999988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1566213.33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2606621.33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545492.49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1179000.48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177005.48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902787.48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108124.83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759589.1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92010.660000000033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472524.99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2744110.7399999998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10250.219999999999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6000.24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495596.98000000004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1961378.8299999996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203099.95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294635.08999999997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1195962.6799999997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518250.22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299566.52999999997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526040.25000000012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258168.63000000006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52000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67011.42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926457.13000000012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19680.93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312540.83000000007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55000.01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531587.01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50625145.419999994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11169559.08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2243660.5999999996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1489713.3000000003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2295538.1899999995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128247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494775.23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132541016.19999999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575999.97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1122473.9500000004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125000.01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3675990.3600000022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49927128.329999983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16676.820000000003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73672.56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117818.09999999999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228942.10000000003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329652.45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2023-04-28T10:31:26Z</dcterms:modified>
</cp:coreProperties>
</file>