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Jul 2024\"/>
    </mc:Choice>
  </mc:AlternateContent>
  <xr:revisionPtr revIDLastSave="0" documentId="13_ncr:1_{93CE68F1-A994-4758-95CD-B0480D2F2D39}" xr6:coauthVersionLast="36" xr6:coauthVersionMax="36" xr10:uidLastSave="{00000000-0000-0000-0000-000000000000}"/>
  <workbookProtection workbookAlgorithmName="SHA-512" workbookHashValue="Rd5Q4UYLDeEYkqu0LJSGa4moxlMhyf5IXkN8Bx8ZdYG0qQN9Bm9HKNRvb3br5qOc4ty58Nl3nginaquI5MY1wA==" workbookSaltValue="FdiWrSTMldmcpveAYvnFQQ==" workbookSpinCount="100000" lockStructure="1"/>
  <bookViews>
    <workbookView xWindow="0" yWindow="0" windowWidth="28800" windowHeight="116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8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<sst xmlns="http://schemas.openxmlformats.org/spreadsheetml/2006/main" count="1239" uniqueCount="365">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</sst>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F29" sqref="F29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7</v>
      </c>
      <c r="D4" t="str">
        <f>VLOOKUP(C4,C9:D20,2,FALSE)</f>
        <v>Jul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7</v>
      </c>
      <c r="D6" t="str">
        <f>VLOOKUP(C6,E9:F20,2,FALSE)</f>
        <v>Januar - Jul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N25" sqref="N2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Jul</v>
      </c>
      <c r="K10" s="166"/>
      <c r="L10" s="120" t="s">
        <v>6</v>
      </c>
      <c r="M10" s="165" t="str">
        <f>IF(J10="Januar","-",'Analitika 2024'!F4)</f>
        <v>Januar - Jul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58270403.569999993</v>
      </c>
      <c r="K13" s="116">
        <f>IFERROR($J13/$J$33,0)</f>
        <v>0.20533852654905679</v>
      </c>
      <c r="L13" s="109"/>
      <c r="M13" s="121">
        <f>IF($J$10="Januar","-",
VLOOKUP(D13,'Analitika 2024'!$C$9:$L$196,4,FALSE))</f>
        <v>534897835.75999999</v>
      </c>
      <c r="N13" s="116">
        <f>IF($J$10="Januar","-",IFERROR($M13/$M$33,0))</f>
        <v>0.28480561227458429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4920699.1900000023</v>
      </c>
      <c r="K15" s="116">
        <f>IFERROR($J15/$J$33,0)</f>
        <v>1.7340005549334105E-2</v>
      </c>
      <c r="L15" s="109"/>
      <c r="M15" s="121">
        <f>IF($J$10="Januar","-",
VLOOKUP(D15,'Analitika 2024'!$C$9:$L$196,4,FALSE))</f>
        <v>36633359.960000008</v>
      </c>
      <c r="N15" s="116">
        <f>IF($J$10="Januar","-",IFERROR($M15/$M$33,0))</f>
        <v>1.9505381804843076E-2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17570259.909999993</v>
      </c>
      <c r="K17" s="116">
        <f>IFERROR($J17/$J$33,0)</f>
        <v>6.1915673480264555E-2</v>
      </c>
      <c r="L17" s="109"/>
      <c r="M17" s="121">
        <f>IF($J$10="Januar","-",
VLOOKUP(D17,'Analitika 2024'!$C$9:$L$196,4,FALSE))</f>
        <v>109149118.20999998</v>
      </c>
      <c r="N17" s="116">
        <f>IF($J$10="Januar","-",IFERROR($M17/$M$33,0))</f>
        <v>5.8116296912777067E-2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36583641.380000003</v>
      </c>
      <c r="K19" s="116">
        <f>IFERROR($J19/$J$33,0)</f>
        <v>0.12891674943943252</v>
      </c>
      <c r="L19" s="109"/>
      <c r="M19" s="121">
        <f>IF($J$10="Januar","-",
VLOOKUP(D19,'Analitika 2024'!$C$9:$L$196,4,FALSE))</f>
        <v>147776226.87</v>
      </c>
      <c r="N19" s="116">
        <f>IF($J$10="Januar","-",IFERROR($M19/$M$33,0))</f>
        <v>7.8683247453299118E-2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1997300.32</v>
      </c>
      <c r="K21" s="116">
        <f>IFERROR($J21/$J$33,0)</f>
        <v>7.0382677939081189E-3</v>
      </c>
      <c r="L21" s="109"/>
      <c r="M21" s="121">
        <f>IF($J$10="Januar","-",
VLOOKUP(D21,'Analitika 2024'!$C$9:$L$196,4,FALSE))</f>
        <v>11304684.950000001</v>
      </c>
      <c r="N21" s="116">
        <f>IF($J$10="Januar","-",IFERROR($M21/$M$33,0))</f>
        <v>6.0191638543114767E-3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391920.00000000017</v>
      </c>
      <c r="K23" s="116">
        <f>IFERROR($J23/$J$33,0)</f>
        <v>1.381083198238546E-3</v>
      </c>
      <c r="L23" s="109"/>
      <c r="M23" s="121">
        <f>IF($J$10="Januar","-",
VLOOKUP(D23,'Analitika 2024'!$C$9:$L$196,4,FALSE))</f>
        <v>3043846.2500000005</v>
      </c>
      <c r="N23" s="116">
        <f>IF($J$10="Januar","-",IFERROR($M23/$M$33,0))</f>
        <v>1.6206917226898514E-3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40902223.399999984</v>
      </c>
      <c r="K25" s="116">
        <f>IFERROR($J25/$J$33,0)</f>
        <v>0.14413495996208267</v>
      </c>
      <c r="L25" s="109"/>
      <c r="M25" s="121">
        <f>IF($J$10="Januar","-",
VLOOKUP(D25,'Analitika 2024'!$C$9:$L$196,4,FALSE))</f>
        <v>245003165.56999999</v>
      </c>
      <c r="N25" s="116">
        <f>IF($J$10="Januar","-",IFERROR($M25/$M$33,0))</f>
        <v>0.13045159638799433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8688292.1799999997</v>
      </c>
      <c r="K27" s="116">
        <f>IFERROR($J27/$J$33,0)</f>
        <v>3.0616591016496587E-2</v>
      </c>
      <c r="L27" s="109"/>
      <c r="M27" s="121">
        <f>IF($J$10="Januar","-",
VLOOKUP(D27,'Analitika 2024'!$C$9:$L$196,4,FALSE))</f>
        <v>26466657.079999998</v>
      </c>
      <c r="N27" s="116">
        <f>IF($J$10="Januar","-",IFERROR($M27/$M$33,0))</f>
        <v>1.409213492857162E-2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26705896.060000002</v>
      </c>
      <c r="K29" s="116">
        <f>IFERROR($J29/$J$33,0)</f>
        <v>9.4108655701089436E-2</v>
      </c>
      <c r="L29" s="109"/>
      <c r="M29" s="121">
        <f>IF($J$10="Januar","-",
VLOOKUP(D29,'Analitika 2024'!$C$9:$L$196,4,FALSE))</f>
        <v>173192183.31999999</v>
      </c>
      <c r="N29" s="116">
        <f>IF($J$10="Januar","-",IFERROR($M29/$M$33,0))</f>
        <v>9.2215938285748589E-2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87746619.769999966</v>
      </c>
      <c r="K31" s="116">
        <f>IFERROR($J31/$J$33,0)</f>
        <v>0.30920948731009679</v>
      </c>
      <c r="L31" s="109"/>
      <c r="M31" s="121">
        <f>IF($J$10="Januar","-",
VLOOKUP(D31,'Analitika 2024'!$C$9:$L$196,4,FALSE))</f>
        <v>590648425.04999995</v>
      </c>
      <c r="N31" s="116">
        <f>IF($J$10="Januar","-",IFERROR($M31/$M$33,0))</f>
        <v>0.31448993637518052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283777255.77999991</v>
      </c>
      <c r="K33" s="118">
        <f>IFERROR($J33/$J$33,0)</f>
        <v>1</v>
      </c>
      <c r="L33" s="115"/>
      <c r="M33" s="124">
        <f>SUM(M13:M31)</f>
        <v>1878115503.02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PWt7tTZ6JgXdpwN3s3VWkJfGjzlfg/FLCHhc6l8ips5OQpGrE8vG9dYiN9NZqHZiMDfU7rEW1UfD1N6JGcHbGQ==" saltValue="J7n64jT3nWdSmwQmFXlvY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7034000000</v>
      </c>
      <c r="E4" s="41" t="s">
        <v>9</v>
      </c>
      <c r="F4" s="42" t="str">
        <f>Master!D6</f>
        <v>Januar - Jul</v>
      </c>
      <c r="G4" s="42"/>
      <c r="H4" s="42"/>
      <c r="I4" s="42"/>
      <c r="J4" s="42"/>
      <c r="K4" s="43" t="s">
        <v>10</v>
      </c>
      <c r="L4" s="44" t="str">
        <f>Master!D4</f>
        <v>Jul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2014096952.2850001</v>
      </c>
      <c r="F8" s="138">
        <f>F9+F31+F42+F55+F97+F110+F123+F144+F157+F177</f>
        <v>1878115503.02</v>
      </c>
      <c r="G8" s="139">
        <f t="shared" ref="G8" si="0">IFERROR(F8/E8,0)</f>
        <v>0.93248515216175232</v>
      </c>
      <c r="H8" s="140">
        <f>F8/$D$4</f>
        <v>0.26700533167756613</v>
      </c>
      <c r="I8" s="138">
        <f>I9+I31+I42+I55+I97+I110+I123+I144+I157+I177</f>
        <v>-135981449.26500031</v>
      </c>
      <c r="J8" s="141">
        <f t="shared" ref="J8:J9" si="1">IFERROR(I8/E8,0)</f>
        <v>-6.7514847838247752E-2</v>
      </c>
      <c r="K8" s="137">
        <f>K9+K31+K42+K55+K97+K110+K123+K144+K157+K177</f>
        <v>301315311.41500008</v>
      </c>
      <c r="L8" s="138">
        <f>L9+L31+L42+L55+L97+L110+L123+L144+L157+L177</f>
        <v>283777255.77999991</v>
      </c>
      <c r="M8" s="139">
        <f>IFERROR(L8/K8,0)</f>
        <v>0.94179500685630579</v>
      </c>
      <c r="N8" s="140">
        <f>L8/$D$4</f>
        <v>4.034365308217229E-2</v>
      </c>
      <c r="O8" s="138">
        <f>O9+O31+O42+O55+O97+O110+O123+O144+O157+O177</f>
        <v>-17538055.635000098</v>
      </c>
      <c r="P8" s="141">
        <f t="shared" ref="P8:P9" si="2">IFERROR(O8/K8,0)</f>
        <v>-5.8204993143693991E-2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598499316.10000002</v>
      </c>
      <c r="F9" s="143">
        <f>IFERROR(VLOOKUP($C9,'2024'!$C$8:$U$195,19,FALSE),0)</f>
        <v>534897835.75999999</v>
      </c>
      <c r="G9" s="144">
        <f t="shared" ref="G9" si="3">IFERROR(F9/E9,0)</f>
        <v>0.89373174099104036</v>
      </c>
      <c r="H9" s="145">
        <f t="shared" ref="H9" si="4">F9/$D$4</f>
        <v>7.6044616969007675E-2</v>
      </c>
      <c r="I9" s="143">
        <f t="shared" ref="I9" si="5">F9-E9</f>
        <v>-63601480.340000033</v>
      </c>
      <c r="J9" s="146">
        <f t="shared" si="1"/>
        <v>-0.10626825900895968</v>
      </c>
      <c r="K9" s="142">
        <f>VLOOKUP($C9,'2024'!$C$205:$U$392,VLOOKUP($L$4,Master!$D$9:$G$20,4,FALSE),FALSE)</f>
        <v>74472633.719999984</v>
      </c>
      <c r="L9" s="143">
        <f>VLOOKUP($C9,'2024'!$C$8:$U$195,VLOOKUP($L$4,Master!$D$9:$G$20,4,FALSE),FALSE)</f>
        <v>58270403.569999993</v>
      </c>
      <c r="M9" s="145">
        <f>IFERROR(L9/K9,0)</f>
        <v>0.7824404839646647</v>
      </c>
      <c r="N9" s="145">
        <f>L9/$D$4</f>
        <v>8.2841062794995722E-3</v>
      </c>
      <c r="O9" s="143">
        <f>L9-K9</f>
        <v>-16202230.149999991</v>
      </c>
      <c r="P9" s="146">
        <f t="shared" si="2"/>
        <v>-0.21755951603533533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495591379.44999993</v>
      </c>
      <c r="F10" s="148">
        <f>IFERROR(VLOOKUP($C10,'2024'!$C$8:$U$195,19,FALSE),0)</f>
        <v>441303883.43000007</v>
      </c>
      <c r="G10" s="149">
        <f t="shared" ref="G10:G73" si="6">IFERROR(F10/E10,0)</f>
        <v>0.89045915996309832</v>
      </c>
      <c r="H10" s="150">
        <f t="shared" ref="H10:H73" si="7">F10/$D$4</f>
        <v>6.2738681181404618E-2</v>
      </c>
      <c r="I10" s="148">
        <f t="shared" ref="I10:I73" si="8">F10-E10</f>
        <v>-54287496.019999862</v>
      </c>
      <c r="J10" s="151">
        <f t="shared" ref="J10:J73" si="9">IFERROR(I10/E10,0)</f>
        <v>-0.10954084003690163</v>
      </c>
      <c r="K10" s="147">
        <f>VLOOKUP($C10,'2024'!$C$205:$U$392,VLOOKUP($L$4,Master!$D$9:$G$20,4,FALSE),FALSE)</f>
        <v>64762067.899999976</v>
      </c>
      <c r="L10" s="148">
        <f>VLOOKUP($C10,'2024'!$C$8:$U$195,VLOOKUP($L$4,Master!$D$9:$G$20,4,FALSE),FALSE)</f>
        <v>51663930.030000001</v>
      </c>
      <c r="M10" s="150">
        <f t="shared" ref="M10:M73" si="10">IFERROR(L10/K10,0)</f>
        <v>0.7977498511902833</v>
      </c>
      <c r="N10" s="150">
        <f t="shared" ref="N10:N73" si="11">L10/$D$4</f>
        <v>7.3448862709695768E-3</v>
      </c>
      <c r="O10" s="148">
        <f t="shared" ref="O10:O73" si="12">L10-K10</f>
        <v>-13098137.869999975</v>
      </c>
      <c r="P10" s="151">
        <f t="shared" ref="P10:P73" si="13">IFERROR(O10/K10,0)</f>
        <v>-0.20225014880971673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19214220.859999985</v>
      </c>
      <c r="F11" s="153">
        <f>IFERROR(VLOOKUP($C11,'2024'!$C$8:$U$195,19,FALSE),0)</f>
        <v>19346965.820000004</v>
      </c>
      <c r="G11" s="154">
        <f t="shared" si="6"/>
        <v>1.0069086829472418</v>
      </c>
      <c r="H11" s="155">
        <f t="shared" si="7"/>
        <v>2.7504927239124259E-3</v>
      </c>
      <c r="I11" s="156">
        <f t="shared" si="8"/>
        <v>132744.96000001952</v>
      </c>
      <c r="J11" s="157">
        <f t="shared" si="9"/>
        <v>6.9086829472417973E-3</v>
      </c>
      <c r="K11" s="163">
        <f>VLOOKUP($C11,'2024'!$C$205:$U$392,VLOOKUP($L$4,Master!$D$9:$G$20,4,FALSE),FALSE)</f>
        <v>2543735.569999997</v>
      </c>
      <c r="L11" s="164">
        <f>VLOOKUP($C11,'2024'!$C$8:$U$195,VLOOKUP($L$4,Master!$D$9:$G$20,4,FALSE),FALSE)</f>
        <v>2959324.6999999997</v>
      </c>
      <c r="M11" s="155">
        <f t="shared" si="10"/>
        <v>1.1633774889581008</v>
      </c>
      <c r="N11" s="155">
        <f t="shared" si="11"/>
        <v>4.2071718794427064E-4</v>
      </c>
      <c r="O11" s="156">
        <f t="shared" si="12"/>
        <v>415589.13000000268</v>
      </c>
      <c r="P11" s="157">
        <f t="shared" si="13"/>
        <v>0.16337748895810078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463077072.18999994</v>
      </c>
      <c r="F12" s="153">
        <f>IFERROR(VLOOKUP($C12,'2024'!$C$8:$U$195,19,FALSE),0)</f>
        <v>410140607.22000003</v>
      </c>
      <c r="G12" s="154">
        <f t="shared" si="6"/>
        <v>0.88568541145936908</v>
      </c>
      <c r="H12" s="155">
        <f t="shared" si="7"/>
        <v>5.830830355700882E-2</v>
      </c>
      <c r="I12" s="156">
        <f t="shared" si="8"/>
        <v>-52936464.969999909</v>
      </c>
      <c r="J12" s="157">
        <f t="shared" si="9"/>
        <v>-0.11431458854063098</v>
      </c>
      <c r="K12" s="163">
        <f>VLOOKUP($C12,'2024'!$C$205:$U$392,VLOOKUP($L$4,Master!$D$9:$G$20,4,FALSE),FALSE)</f>
        <v>60456713.059999973</v>
      </c>
      <c r="L12" s="164">
        <f>VLOOKUP($C12,'2024'!$C$8:$U$195,VLOOKUP($L$4,Master!$D$9:$G$20,4,FALSE),FALSE)</f>
        <v>47107099.07</v>
      </c>
      <c r="M12" s="155">
        <f t="shared" si="10"/>
        <v>0.77918723472856999</v>
      </c>
      <c r="N12" s="155">
        <f t="shared" si="11"/>
        <v>6.6970570187659942E-3</v>
      </c>
      <c r="O12" s="156">
        <f t="shared" si="12"/>
        <v>-13349613.989999972</v>
      </c>
      <c r="P12" s="157">
        <f t="shared" si="13"/>
        <v>-0.22081276527143004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13300086.400000021</v>
      </c>
      <c r="F13" s="153">
        <f>IFERROR(VLOOKUP($C13,'2024'!$C$8:$U$195,19,FALSE),0)</f>
        <v>11816310.390000001</v>
      </c>
      <c r="G13" s="154">
        <f t="shared" si="6"/>
        <v>0.88843861871453578</v>
      </c>
      <c r="H13" s="155">
        <f t="shared" si="7"/>
        <v>1.6798849004833667E-3</v>
      </c>
      <c r="I13" s="156">
        <f t="shared" si="8"/>
        <v>-1483776.0100000203</v>
      </c>
      <c r="J13" s="157">
        <f t="shared" si="9"/>
        <v>-0.11156138128546428</v>
      </c>
      <c r="K13" s="163">
        <f>VLOOKUP($C13,'2024'!$C$205:$U$392,VLOOKUP($L$4,Master!$D$9:$G$20,4,FALSE),FALSE)</f>
        <v>1761619.2700000033</v>
      </c>
      <c r="L13" s="164">
        <f>VLOOKUP($C13,'2024'!$C$8:$U$195,VLOOKUP($L$4,Master!$D$9:$G$20,4,FALSE),FALSE)</f>
        <v>1597506.2599999998</v>
      </c>
      <c r="M13" s="155">
        <f t="shared" si="10"/>
        <v>0.90683968278798222</v>
      </c>
      <c r="N13" s="155">
        <f t="shared" si="11"/>
        <v>2.2711206425931189E-4</v>
      </c>
      <c r="O13" s="156">
        <f t="shared" si="12"/>
        <v>-164113.0100000035</v>
      </c>
      <c r="P13" s="157">
        <f t="shared" si="13"/>
        <v>-9.3160317212017785E-2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18178656.719999995</v>
      </c>
      <c r="F17" s="148">
        <f>IFERROR(VLOOKUP($C17,'2024'!$C$8:$U$195,19,FALSE),0)</f>
        <v>13268847.879999995</v>
      </c>
      <c r="G17" s="149">
        <f t="shared" si="6"/>
        <v>0.72991355106022371</v>
      </c>
      <c r="H17" s="150">
        <f t="shared" si="7"/>
        <v>1.8863872448109176E-3</v>
      </c>
      <c r="I17" s="148">
        <f t="shared" si="8"/>
        <v>-4909808.84</v>
      </c>
      <c r="J17" s="151">
        <f t="shared" si="9"/>
        <v>-0.27008644893977629</v>
      </c>
      <c r="K17" s="147">
        <f>VLOOKUP($C17,'2024'!$C$205:$U$392,VLOOKUP($L$4,Master!$D$9:$G$20,4,FALSE),FALSE)</f>
        <v>1146508.56</v>
      </c>
      <c r="L17" s="148">
        <f>VLOOKUP($C17,'2024'!$C$8:$U$195,VLOOKUP($L$4,Master!$D$9:$G$20,4,FALSE),FALSE)</f>
        <v>1706829.11</v>
      </c>
      <c r="M17" s="150">
        <f t="shared" si="10"/>
        <v>1.4887190288400463</v>
      </c>
      <c r="N17" s="150">
        <f t="shared" si="11"/>
        <v>2.4265412425362526E-4</v>
      </c>
      <c r="O17" s="148">
        <f t="shared" si="12"/>
        <v>560320.55000000005</v>
      </c>
      <c r="P17" s="151">
        <f t="shared" si="13"/>
        <v>0.48871902884004637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2023792.4800000004</v>
      </c>
      <c r="F18" s="153">
        <f>IFERROR(VLOOKUP($C18,'2024'!$C$8:$U$195,19,FALSE),0)</f>
        <v>2224013.73</v>
      </c>
      <c r="G18" s="154">
        <f t="shared" si="6"/>
        <v>1.098933686125763</v>
      </c>
      <c r="H18" s="155">
        <f t="shared" si="7"/>
        <v>3.1618051322149557E-4</v>
      </c>
      <c r="I18" s="156">
        <f t="shared" si="8"/>
        <v>200221.24999999953</v>
      </c>
      <c r="J18" s="157">
        <f t="shared" si="9"/>
        <v>9.8933686125763004E-2</v>
      </c>
      <c r="K18" s="163">
        <f>VLOOKUP($C18,'2024'!$C$205:$U$392,VLOOKUP($L$4,Master!$D$9:$G$20,4,FALSE),FALSE)</f>
        <v>277339.35000000003</v>
      </c>
      <c r="L18" s="164">
        <f>VLOOKUP($C18,'2024'!$C$8:$U$195,VLOOKUP($L$4,Master!$D$9:$G$20,4,FALSE),FALSE)</f>
        <v>514564.01000000007</v>
      </c>
      <c r="M18" s="155">
        <f t="shared" si="10"/>
        <v>1.8553588230447644</v>
      </c>
      <c r="N18" s="155">
        <f t="shared" si="11"/>
        <v>7.3153825703724777E-5</v>
      </c>
      <c r="O18" s="156">
        <f t="shared" si="12"/>
        <v>237224.66000000003</v>
      </c>
      <c r="P18" s="157">
        <f t="shared" si="13"/>
        <v>0.85535882304476452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9237850.8699999973</v>
      </c>
      <c r="F19" s="153">
        <f>IFERROR(VLOOKUP($C19,'2024'!$C$8:$U$195,19,FALSE),0)</f>
        <v>5909485.3699999982</v>
      </c>
      <c r="G19" s="154">
        <f t="shared" si="6"/>
        <v>0.63970348224510798</v>
      </c>
      <c r="H19" s="155">
        <f t="shared" si="7"/>
        <v>8.4013155672448079E-4</v>
      </c>
      <c r="I19" s="156">
        <f t="shared" si="8"/>
        <v>-3328365.4999999991</v>
      </c>
      <c r="J19" s="157">
        <f t="shared" si="9"/>
        <v>-0.36029651775489208</v>
      </c>
      <c r="K19" s="163">
        <f>VLOOKUP($C19,'2024'!$C$205:$U$392,VLOOKUP($L$4,Master!$D$9:$G$20,4,FALSE),FALSE)</f>
        <v>319230.93999999994</v>
      </c>
      <c r="L19" s="164">
        <f>VLOOKUP($C19,'2024'!$C$8:$U$195,VLOOKUP($L$4,Master!$D$9:$G$20,4,FALSE),FALSE)</f>
        <v>281700</v>
      </c>
      <c r="M19" s="155">
        <f t="shared" si="10"/>
        <v>0.88243326289112223</v>
      </c>
      <c r="N19" s="155">
        <f t="shared" si="11"/>
        <v>4.0048336650554452E-5</v>
      </c>
      <c r="O19" s="156">
        <f t="shared" si="12"/>
        <v>-37530.939999999944</v>
      </c>
      <c r="P19" s="157">
        <f t="shared" si="13"/>
        <v>-0.11756673710887783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6917013.3699999982</v>
      </c>
      <c r="F20" s="153">
        <f>IFERROR(VLOOKUP($C20,'2024'!$C$8:$U$195,19,FALSE),0)</f>
        <v>5135348.7799999993</v>
      </c>
      <c r="G20" s="154">
        <f t="shared" si="6"/>
        <v>0.74242285005153907</v>
      </c>
      <c r="H20" s="155">
        <f t="shared" si="7"/>
        <v>7.300751748649416E-4</v>
      </c>
      <c r="I20" s="156">
        <f t="shared" si="8"/>
        <v>-1781664.5899999989</v>
      </c>
      <c r="J20" s="157">
        <f t="shared" si="9"/>
        <v>-0.25757714994846098</v>
      </c>
      <c r="K20" s="163">
        <f>VLOOKUP($C20,'2024'!$C$205:$U$392,VLOOKUP($L$4,Master!$D$9:$G$20,4,FALSE),FALSE)</f>
        <v>549938.27000000014</v>
      </c>
      <c r="L20" s="164">
        <f>VLOOKUP($C20,'2024'!$C$8:$U$195,VLOOKUP($L$4,Master!$D$9:$G$20,4,FALSE),FALSE)</f>
        <v>910565.10000000009</v>
      </c>
      <c r="M20" s="155">
        <f t="shared" si="10"/>
        <v>1.6557587454315552</v>
      </c>
      <c r="N20" s="155">
        <f t="shared" si="11"/>
        <v>1.2945196189934605E-4</v>
      </c>
      <c r="O20" s="156">
        <f t="shared" si="12"/>
        <v>360626.82999999996</v>
      </c>
      <c r="P20" s="157">
        <f t="shared" si="13"/>
        <v>0.65575874543155521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8872583.2300000004</v>
      </c>
      <c r="F21" s="148">
        <f>IFERROR(VLOOKUP($C21,'2024'!$C$8:$U$195,19,FALSE),0)</f>
        <v>7277320.3399999999</v>
      </c>
      <c r="G21" s="149">
        <f t="shared" si="6"/>
        <v>0.82020310786084327</v>
      </c>
      <c r="H21" s="150">
        <f t="shared" si="7"/>
        <v>1.0345920301393233E-3</v>
      </c>
      <c r="I21" s="148">
        <f t="shared" si="8"/>
        <v>-1595262.8900000006</v>
      </c>
      <c r="J21" s="151">
        <f t="shared" si="9"/>
        <v>-0.1797968921391567</v>
      </c>
      <c r="K21" s="147">
        <f>VLOOKUP($C21,'2024'!$C$205:$U$392,VLOOKUP($L$4,Master!$D$9:$G$20,4,FALSE),FALSE)</f>
        <v>745415.92999999993</v>
      </c>
      <c r="L21" s="148">
        <f>VLOOKUP($C21,'2024'!$C$8:$U$195,VLOOKUP($L$4,Master!$D$9:$G$20,4,FALSE),FALSE)</f>
        <v>862474.48</v>
      </c>
      <c r="M21" s="150">
        <f t="shared" si="10"/>
        <v>1.1570378969496937</v>
      </c>
      <c r="N21" s="150">
        <f t="shared" si="11"/>
        <v>1.2261508103497299E-4</v>
      </c>
      <c r="O21" s="148">
        <f t="shared" si="12"/>
        <v>117058.55000000005</v>
      </c>
      <c r="P21" s="151">
        <f t="shared" si="13"/>
        <v>0.15703789694969364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8872583.2300000004</v>
      </c>
      <c r="F22" s="153">
        <f>IFERROR(VLOOKUP($C22,'2024'!$C$8:$U$195,19,FALSE),0)</f>
        <v>7277320.3399999999</v>
      </c>
      <c r="G22" s="154">
        <f t="shared" si="6"/>
        <v>0.82020310786084327</v>
      </c>
      <c r="H22" s="155">
        <f t="shared" si="7"/>
        <v>1.0345920301393233E-3</v>
      </c>
      <c r="I22" s="156">
        <f t="shared" si="8"/>
        <v>-1595262.8900000006</v>
      </c>
      <c r="J22" s="157">
        <f t="shared" si="9"/>
        <v>-0.1797968921391567</v>
      </c>
      <c r="K22" s="163">
        <f>VLOOKUP($C22,'2024'!$C$205:$U$392,VLOOKUP($L$4,Master!$D$9:$G$20,4,FALSE),FALSE)</f>
        <v>745415.92999999993</v>
      </c>
      <c r="L22" s="164">
        <f>VLOOKUP($C22,'2024'!$C$8:$U$195,VLOOKUP($L$4,Master!$D$9:$G$20,4,FALSE),FALSE)</f>
        <v>862474.48</v>
      </c>
      <c r="M22" s="155">
        <f t="shared" si="10"/>
        <v>1.1570378969496937</v>
      </c>
      <c r="N22" s="155">
        <f t="shared" si="11"/>
        <v>1.2261508103497299E-4</v>
      </c>
      <c r="O22" s="156">
        <f t="shared" si="12"/>
        <v>117058.55000000005</v>
      </c>
      <c r="P22" s="157">
        <f t="shared" si="13"/>
        <v>0.15703789694969364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2354910.3900000006</v>
      </c>
      <c r="F25" s="148">
        <f>IFERROR(VLOOKUP($C25,'2024'!$C$8:$U$195,19,FALSE),0)</f>
        <v>1633933.62</v>
      </c>
      <c r="G25" s="149">
        <f t="shared" si="6"/>
        <v>0.69384110195377735</v>
      </c>
      <c r="H25" s="150">
        <f t="shared" si="7"/>
        <v>2.3229081887972706E-4</v>
      </c>
      <c r="I25" s="148">
        <f t="shared" si="8"/>
        <v>-720976.77000000048</v>
      </c>
      <c r="J25" s="151">
        <f t="shared" si="9"/>
        <v>-0.30615889804622259</v>
      </c>
      <c r="K25" s="147">
        <f>VLOOKUP($C25,'2024'!$C$205:$U$392,VLOOKUP($L$4,Master!$D$9:$G$20,4,FALSE),FALSE)</f>
        <v>322666.07</v>
      </c>
      <c r="L25" s="148">
        <f>VLOOKUP($C25,'2024'!$C$8:$U$195,VLOOKUP($L$4,Master!$D$9:$G$20,4,FALSE),FALSE)</f>
        <v>228038.87</v>
      </c>
      <c r="M25" s="150">
        <f t="shared" si="10"/>
        <v>0.70673334199657245</v>
      </c>
      <c r="N25" s="150">
        <f t="shared" si="11"/>
        <v>3.2419515211828261E-5</v>
      </c>
      <c r="O25" s="148">
        <f t="shared" si="12"/>
        <v>-94627.200000000012</v>
      </c>
      <c r="P25" s="151">
        <f t="shared" si="13"/>
        <v>-0.29326665800342755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2354910.3900000006</v>
      </c>
      <c r="F26" s="153">
        <f>IFERROR(VLOOKUP($C26,'2024'!$C$8:$U$195,19,FALSE),0)</f>
        <v>1633933.62</v>
      </c>
      <c r="G26" s="154">
        <f t="shared" si="6"/>
        <v>0.69384110195377735</v>
      </c>
      <c r="H26" s="155">
        <f t="shared" si="7"/>
        <v>2.3229081887972706E-4</v>
      </c>
      <c r="I26" s="156">
        <f t="shared" si="8"/>
        <v>-720976.77000000048</v>
      </c>
      <c r="J26" s="157">
        <f t="shared" si="9"/>
        <v>-0.30615889804622259</v>
      </c>
      <c r="K26" s="163">
        <f>VLOOKUP($C26,'2024'!$C$205:$U$392,VLOOKUP($L$4,Master!$D$9:$G$20,4,FALSE),FALSE)</f>
        <v>322666.07</v>
      </c>
      <c r="L26" s="164">
        <f>VLOOKUP($C26,'2024'!$C$8:$U$195,VLOOKUP($L$4,Master!$D$9:$G$20,4,FALSE),FALSE)</f>
        <v>228038.87</v>
      </c>
      <c r="M26" s="155">
        <f t="shared" si="10"/>
        <v>0.70673334199657245</v>
      </c>
      <c r="N26" s="155">
        <f t="shared" si="11"/>
        <v>3.2419515211828261E-5</v>
      </c>
      <c r="O26" s="156">
        <f t="shared" si="12"/>
        <v>-94627.200000000012</v>
      </c>
      <c r="P26" s="157">
        <f t="shared" si="13"/>
        <v>-0.29326665800342755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73501786.310000017</v>
      </c>
      <c r="F27" s="148">
        <f>IFERROR(VLOOKUP($C27,'2024'!$C$8:$U$195,19,FALSE),0)</f>
        <v>71413850.48999998</v>
      </c>
      <c r="G27" s="149">
        <f t="shared" si="6"/>
        <v>0.97159340031283059</v>
      </c>
      <c r="H27" s="150">
        <f t="shared" si="7"/>
        <v>1.01526656937731E-2</v>
      </c>
      <c r="I27" s="148">
        <f t="shared" si="8"/>
        <v>-2087935.8200000376</v>
      </c>
      <c r="J27" s="151">
        <f t="shared" si="9"/>
        <v>-2.8406599687169385E-2</v>
      </c>
      <c r="K27" s="147">
        <f>VLOOKUP($C27,'2024'!$C$205:$U$392,VLOOKUP($L$4,Master!$D$9:$G$20,4,FALSE),FALSE)</f>
        <v>7495975.2599999998</v>
      </c>
      <c r="L27" s="148">
        <f>VLOOKUP($C27,'2024'!$C$8:$U$195,VLOOKUP($L$4,Master!$D$9:$G$20,4,FALSE),FALSE)</f>
        <v>3809131.08</v>
      </c>
      <c r="M27" s="150">
        <f t="shared" si="10"/>
        <v>0.50815683721987104</v>
      </c>
      <c r="N27" s="150">
        <f t="shared" si="11"/>
        <v>5.4153128802957062E-4</v>
      </c>
      <c r="O27" s="148">
        <f t="shared" si="12"/>
        <v>-3686844.1799999997</v>
      </c>
      <c r="P27" s="151">
        <f t="shared" si="13"/>
        <v>-0.49184316278012902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73501786.310000017</v>
      </c>
      <c r="F28" s="153">
        <f>IFERROR(VLOOKUP($C28,'2024'!$C$8:$U$195,19,FALSE),0)</f>
        <v>71413850.48999998</v>
      </c>
      <c r="G28" s="154">
        <f t="shared" si="6"/>
        <v>0.97159340031283059</v>
      </c>
      <c r="H28" s="155">
        <f t="shared" si="7"/>
        <v>1.01526656937731E-2</v>
      </c>
      <c r="I28" s="156">
        <f t="shared" si="8"/>
        <v>-2087935.8200000376</v>
      </c>
      <c r="J28" s="157">
        <f t="shared" si="9"/>
        <v>-2.8406599687169385E-2</v>
      </c>
      <c r="K28" s="163">
        <f>VLOOKUP($C28,'2024'!$C$205:$U$392,VLOOKUP($L$4,Master!$D$9:$G$20,4,FALSE),FALSE)</f>
        <v>7495975.2599999998</v>
      </c>
      <c r="L28" s="164">
        <f>VLOOKUP($C28,'2024'!$C$8:$U$195,VLOOKUP($L$4,Master!$D$9:$G$20,4,FALSE),FALSE)</f>
        <v>3809131.08</v>
      </c>
      <c r="M28" s="155">
        <f t="shared" si="10"/>
        <v>0.50815683721987104</v>
      </c>
      <c r="N28" s="155">
        <f t="shared" si="11"/>
        <v>5.4153128802957062E-4</v>
      </c>
      <c r="O28" s="156">
        <f t="shared" si="12"/>
        <v>-3686844.1799999997</v>
      </c>
      <c r="P28" s="157">
        <f t="shared" si="13"/>
        <v>-0.49184316278012902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42012723.659999989</v>
      </c>
      <c r="F31" s="143">
        <f>IFERROR(VLOOKUP($C31,'2024'!$C$8:$U$195,19,FALSE),0)</f>
        <v>36633359.960000008</v>
      </c>
      <c r="G31" s="144">
        <f t="shared" si="6"/>
        <v>0.87195870128454367</v>
      </c>
      <c r="H31" s="145">
        <f t="shared" si="7"/>
        <v>5.2080409382996885E-3</v>
      </c>
      <c r="I31" s="143">
        <f t="shared" si="8"/>
        <v>-5379363.6999999806</v>
      </c>
      <c r="J31" s="146">
        <f t="shared" si="9"/>
        <v>-0.12804129871545639</v>
      </c>
      <c r="K31" s="142">
        <f>VLOOKUP($C31,'2024'!$C$205:$U$392,VLOOKUP($L$4,Master!$D$9:$G$20,4,FALSE),FALSE)</f>
        <v>6709413.7199999997</v>
      </c>
      <c r="L31" s="143">
        <f>VLOOKUP($C31,'2024'!$C$8:$U$195,VLOOKUP($L$4,Master!$D$9:$G$20,4,FALSE),FALSE)</f>
        <v>4920699.1900000023</v>
      </c>
      <c r="M31" s="145">
        <f t="shared" si="10"/>
        <v>0.73340226066727066</v>
      </c>
      <c r="N31" s="145">
        <f t="shared" si="11"/>
        <v>6.9955916832527753E-4</v>
      </c>
      <c r="O31" s="143">
        <f t="shared" si="12"/>
        <v>-1788714.5299999975</v>
      </c>
      <c r="P31" s="146">
        <f t="shared" si="13"/>
        <v>-0.26659773933272929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41012732.659999989</v>
      </c>
      <c r="F32" s="148">
        <f>IFERROR(VLOOKUP($C32,'2024'!$C$8:$U$195,19,FALSE),0)</f>
        <v>35817330.150000006</v>
      </c>
      <c r="G32" s="149">
        <f t="shared" si="6"/>
        <v>0.87332220573863162</v>
      </c>
      <c r="H32" s="150">
        <f t="shared" si="7"/>
        <v>5.0920287389820875E-3</v>
      </c>
      <c r="I32" s="148">
        <f t="shared" si="8"/>
        <v>-5195402.509999983</v>
      </c>
      <c r="J32" s="151">
        <f t="shared" si="9"/>
        <v>-0.12667779426136841</v>
      </c>
      <c r="K32" s="147">
        <f>VLOOKUP($C32,'2024'!$C$205:$U$392,VLOOKUP($L$4,Master!$D$9:$G$20,4,FALSE),FALSE)</f>
        <v>6515152.1899999995</v>
      </c>
      <c r="L32" s="148">
        <f>VLOOKUP($C32,'2024'!$C$8:$U$195,VLOOKUP($L$4,Master!$D$9:$G$20,4,FALSE),FALSE)</f>
        <v>4871652.2400000021</v>
      </c>
      <c r="M32" s="150">
        <f t="shared" si="10"/>
        <v>0.74774189426878179</v>
      </c>
      <c r="N32" s="150">
        <f t="shared" si="11"/>
        <v>6.9258632925789051E-4</v>
      </c>
      <c r="O32" s="148">
        <f t="shared" si="12"/>
        <v>-1643499.9499999974</v>
      </c>
      <c r="P32" s="151">
        <f t="shared" si="13"/>
        <v>-0.25225810573121815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41012732.659999989</v>
      </c>
      <c r="F33" s="153">
        <f>IFERROR(VLOOKUP($C33,'2024'!$C$8:$U$195,19,FALSE),0)</f>
        <v>35817330.150000006</v>
      </c>
      <c r="G33" s="154">
        <f t="shared" si="6"/>
        <v>0.87332220573863162</v>
      </c>
      <c r="H33" s="155">
        <f t="shared" si="7"/>
        <v>5.0920287389820875E-3</v>
      </c>
      <c r="I33" s="156">
        <f t="shared" si="8"/>
        <v>-5195402.509999983</v>
      </c>
      <c r="J33" s="157">
        <f t="shared" si="9"/>
        <v>-0.12667779426136841</v>
      </c>
      <c r="K33" s="163">
        <f>VLOOKUP($C33,'2024'!$C$205:$U$392,VLOOKUP($L$4,Master!$D$9:$G$20,4,FALSE),FALSE)</f>
        <v>6515152.1899999995</v>
      </c>
      <c r="L33" s="164">
        <f>VLOOKUP($C33,'2024'!$C$8:$U$195,VLOOKUP($L$4,Master!$D$9:$G$20,4,FALSE),FALSE)</f>
        <v>4871652.2400000021</v>
      </c>
      <c r="M33" s="155">
        <f t="shared" si="10"/>
        <v>0.74774189426878179</v>
      </c>
      <c r="N33" s="155">
        <f t="shared" si="11"/>
        <v>6.9258632925789051E-4</v>
      </c>
      <c r="O33" s="156">
        <f t="shared" si="12"/>
        <v>-1643499.9499999974</v>
      </c>
      <c r="P33" s="157">
        <f t="shared" si="13"/>
        <v>-0.25225810573121815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999991.00000000023</v>
      </c>
      <c r="F40" s="148">
        <f>IFERROR(VLOOKUP($C40,'2024'!$C$8:$U$195,19,FALSE),0)</f>
        <v>816029.80999999982</v>
      </c>
      <c r="G40" s="149">
        <f t="shared" si="6"/>
        <v>0.81603715433438861</v>
      </c>
      <c r="H40" s="150">
        <f t="shared" si="7"/>
        <v>1.160121993176002E-4</v>
      </c>
      <c r="I40" s="148">
        <f t="shared" si="8"/>
        <v>-183961.19000000041</v>
      </c>
      <c r="J40" s="151">
        <f t="shared" si="9"/>
        <v>-0.18396284566561136</v>
      </c>
      <c r="K40" s="147">
        <f>VLOOKUP($C40,'2024'!$C$205:$U$392,VLOOKUP($L$4,Master!$D$9:$G$20,4,FALSE),FALSE)</f>
        <v>194261.53</v>
      </c>
      <c r="L40" s="148">
        <f>VLOOKUP($C40,'2024'!$C$8:$U$195,VLOOKUP($L$4,Master!$D$9:$G$20,4,FALSE),FALSE)</f>
        <v>49046.94999999999</v>
      </c>
      <c r="M40" s="150">
        <f t="shared" si="10"/>
        <v>0.25247896482643778</v>
      </c>
      <c r="N40" s="150">
        <f t="shared" si="11"/>
        <v>6.9728390673869762E-6</v>
      </c>
      <c r="O40" s="148">
        <f t="shared" si="12"/>
        <v>-145214.58000000002</v>
      </c>
      <c r="P40" s="151">
        <f t="shared" si="13"/>
        <v>-0.74752103517356228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999991.00000000023</v>
      </c>
      <c r="F41" s="153">
        <f>IFERROR(VLOOKUP($C41,'2024'!$C$8:$U$195,19,FALSE),0)</f>
        <v>816029.80999999982</v>
      </c>
      <c r="G41" s="154">
        <f t="shared" si="6"/>
        <v>0.81603715433438861</v>
      </c>
      <c r="H41" s="155">
        <f t="shared" si="7"/>
        <v>1.160121993176002E-4</v>
      </c>
      <c r="I41" s="156">
        <f t="shared" si="8"/>
        <v>-183961.19000000041</v>
      </c>
      <c r="J41" s="157">
        <f t="shared" si="9"/>
        <v>-0.18396284566561136</v>
      </c>
      <c r="K41" s="163">
        <f>VLOOKUP($C41,'2024'!$C$205:$U$392,VLOOKUP($L$4,Master!$D$9:$G$20,4,FALSE),FALSE)</f>
        <v>194261.53</v>
      </c>
      <c r="L41" s="164">
        <f>VLOOKUP($C41,'2024'!$C$8:$U$195,VLOOKUP($L$4,Master!$D$9:$G$20,4,FALSE),FALSE)</f>
        <v>49046.94999999999</v>
      </c>
      <c r="M41" s="155">
        <f t="shared" si="10"/>
        <v>0.25247896482643778</v>
      </c>
      <c r="N41" s="155">
        <f t="shared" si="11"/>
        <v>6.9728390673869762E-6</v>
      </c>
      <c r="O41" s="156">
        <f t="shared" si="12"/>
        <v>-145214.58000000002</v>
      </c>
      <c r="P41" s="157">
        <f t="shared" si="13"/>
        <v>-0.74752103517356228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119333276.62000012</v>
      </c>
      <c r="F42" s="143">
        <f>IFERROR(VLOOKUP($C42,'2024'!$C$8:$U$195,19,FALSE),0)</f>
        <v>109149118.20999998</v>
      </c>
      <c r="G42" s="144">
        <f t="shared" si="6"/>
        <v>0.91465784986001719</v>
      </c>
      <c r="H42" s="145">
        <f t="shared" si="7"/>
        <v>1.5517361133067953E-2</v>
      </c>
      <c r="I42" s="143">
        <f t="shared" si="8"/>
        <v>-10184158.410000145</v>
      </c>
      <c r="J42" s="146">
        <f t="shared" si="9"/>
        <v>-8.5342150139982767E-2</v>
      </c>
      <c r="K42" s="142">
        <f>VLOOKUP($C42,'2024'!$C$205:$U$392,VLOOKUP($L$4,Master!$D$9:$G$20,4,FALSE),FALSE)</f>
        <v>17929332.710000016</v>
      </c>
      <c r="L42" s="143">
        <f>VLOOKUP($C42,'2024'!$C$8:$U$195,VLOOKUP($L$4,Master!$D$9:$G$20,4,FALSE),FALSE)</f>
        <v>17570259.909999993</v>
      </c>
      <c r="M42" s="145">
        <f t="shared" si="10"/>
        <v>0.97997288544934236</v>
      </c>
      <c r="N42" s="145">
        <f t="shared" si="11"/>
        <v>2.4979044512368487E-3</v>
      </c>
      <c r="O42" s="143">
        <f t="shared" si="12"/>
        <v>-359072.8000000231</v>
      </c>
      <c r="P42" s="146">
        <f t="shared" si="13"/>
        <v>-2.0027114550657629E-2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59114219.230000019</v>
      </c>
      <c r="F43" s="148">
        <f>IFERROR(VLOOKUP($C43,'2024'!$C$8:$U$195,19,FALSE),0)</f>
        <v>56078795.979999989</v>
      </c>
      <c r="G43" s="149">
        <f t="shared" si="6"/>
        <v>0.94865155474370921</v>
      </c>
      <c r="H43" s="150">
        <f t="shared" si="7"/>
        <v>7.9725328376457193E-3</v>
      </c>
      <c r="I43" s="148">
        <f t="shared" si="8"/>
        <v>-3035423.2500000298</v>
      </c>
      <c r="J43" s="151">
        <f t="shared" si="9"/>
        <v>-5.1348445256290814E-2</v>
      </c>
      <c r="K43" s="147">
        <f>VLOOKUP($C43,'2024'!$C$205:$U$392,VLOOKUP($L$4,Master!$D$9:$G$20,4,FALSE),FALSE)</f>
        <v>8484448.2300000004</v>
      </c>
      <c r="L43" s="148">
        <f>VLOOKUP($C43,'2024'!$C$8:$U$195,VLOOKUP($L$4,Master!$D$9:$G$20,4,FALSE),FALSE)</f>
        <v>9023210.0500000026</v>
      </c>
      <c r="M43" s="150">
        <f t="shared" si="10"/>
        <v>1.0634999242608381</v>
      </c>
      <c r="N43" s="150">
        <f t="shared" si="11"/>
        <v>1.282799267841911E-3</v>
      </c>
      <c r="O43" s="148">
        <f t="shared" si="12"/>
        <v>538761.82000000216</v>
      </c>
      <c r="P43" s="151">
        <f t="shared" si="13"/>
        <v>6.3499924260838128E-2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59114219.230000019</v>
      </c>
      <c r="F44" s="153">
        <f>IFERROR(VLOOKUP($C44,'2024'!$C$8:$U$195,19,FALSE),0)</f>
        <v>56078795.979999989</v>
      </c>
      <c r="G44" s="154">
        <f t="shared" si="6"/>
        <v>0.94865155474370921</v>
      </c>
      <c r="H44" s="155">
        <f t="shared" si="7"/>
        <v>7.9725328376457193E-3</v>
      </c>
      <c r="I44" s="156">
        <f t="shared" si="8"/>
        <v>-3035423.2500000298</v>
      </c>
      <c r="J44" s="157">
        <f t="shared" si="9"/>
        <v>-5.1348445256290814E-2</v>
      </c>
      <c r="K44" s="163">
        <f>VLOOKUP($C44,'2024'!$C$205:$U$392,VLOOKUP($L$4,Master!$D$9:$G$20,4,FALSE),FALSE)</f>
        <v>8484448.2300000004</v>
      </c>
      <c r="L44" s="164">
        <f>VLOOKUP($C44,'2024'!$C$8:$U$195,VLOOKUP($L$4,Master!$D$9:$G$20,4,FALSE),FALSE)</f>
        <v>9023210.0500000026</v>
      </c>
      <c r="M44" s="155">
        <f t="shared" si="10"/>
        <v>1.0634999242608381</v>
      </c>
      <c r="N44" s="155">
        <f t="shared" si="11"/>
        <v>1.282799267841911E-3</v>
      </c>
      <c r="O44" s="156">
        <f t="shared" si="12"/>
        <v>538761.82000000216</v>
      </c>
      <c r="P44" s="157">
        <f t="shared" si="13"/>
        <v>6.3499924260838128E-2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28302183.080000088</v>
      </c>
      <c r="F47" s="148">
        <f>IFERROR(VLOOKUP($C47,'2024'!$C$8:$U$195,19,FALSE),0)</f>
        <v>26250484.359999985</v>
      </c>
      <c r="G47" s="149">
        <f t="shared" si="6"/>
        <v>0.92750740413908395</v>
      </c>
      <c r="H47" s="150">
        <f t="shared" si="7"/>
        <v>3.7319426158657926E-3</v>
      </c>
      <c r="I47" s="148">
        <f t="shared" si="8"/>
        <v>-2051698.7200001031</v>
      </c>
      <c r="J47" s="151">
        <f t="shared" si="9"/>
        <v>-7.2492595860916068E-2</v>
      </c>
      <c r="K47" s="147">
        <f>VLOOKUP($C47,'2024'!$C$205:$U$392,VLOOKUP($L$4,Master!$D$9:$G$20,4,FALSE),FALSE)</f>
        <v>3956560.0600000122</v>
      </c>
      <c r="L47" s="148">
        <f>VLOOKUP($C47,'2024'!$C$8:$U$195,VLOOKUP($L$4,Master!$D$9:$G$20,4,FALSE),FALSE)</f>
        <v>3856318.4699999932</v>
      </c>
      <c r="M47" s="150">
        <f t="shared" si="10"/>
        <v>0.97466445890372289</v>
      </c>
      <c r="N47" s="150">
        <f t="shared" si="11"/>
        <v>5.4823975973841243E-4</v>
      </c>
      <c r="O47" s="148">
        <f t="shared" si="12"/>
        <v>-100241.59000001894</v>
      </c>
      <c r="P47" s="151">
        <f t="shared" si="13"/>
        <v>-2.5335541096277111E-2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28302183.080000088</v>
      </c>
      <c r="F48" s="153">
        <f>IFERROR(VLOOKUP($C48,'2024'!$C$8:$U$195,19,FALSE),0)</f>
        <v>26250484.359999985</v>
      </c>
      <c r="G48" s="154">
        <f t="shared" si="6"/>
        <v>0.92750740413908395</v>
      </c>
      <c r="H48" s="155">
        <f t="shared" si="7"/>
        <v>3.7319426158657926E-3</v>
      </c>
      <c r="I48" s="156">
        <f t="shared" si="8"/>
        <v>-2051698.7200001031</v>
      </c>
      <c r="J48" s="157">
        <f t="shared" si="9"/>
        <v>-7.2492595860916068E-2</v>
      </c>
      <c r="K48" s="163">
        <f>VLOOKUP($C48,'2024'!$C$205:$U$392,VLOOKUP($L$4,Master!$D$9:$G$20,4,FALSE),FALSE)</f>
        <v>3956560.0600000122</v>
      </c>
      <c r="L48" s="164">
        <f>VLOOKUP($C48,'2024'!$C$8:$U$195,VLOOKUP($L$4,Master!$D$9:$G$20,4,FALSE),FALSE)</f>
        <v>3856318.4699999932</v>
      </c>
      <c r="M48" s="155">
        <f t="shared" si="10"/>
        <v>0.97466445890372289</v>
      </c>
      <c r="N48" s="155">
        <f t="shared" si="11"/>
        <v>5.4823975973841243E-4</v>
      </c>
      <c r="O48" s="156">
        <f t="shared" si="12"/>
        <v>-100241.59000001894</v>
      </c>
      <c r="P48" s="157">
        <f t="shared" si="13"/>
        <v>-2.5335541096277111E-2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9940179.6300000027</v>
      </c>
      <c r="F49" s="148">
        <f>IFERROR(VLOOKUP($C49,'2024'!$C$8:$U$195,19,FALSE),0)</f>
        <v>8754461.8400000017</v>
      </c>
      <c r="G49" s="149">
        <f t="shared" si="6"/>
        <v>0.88071465163250773</v>
      </c>
      <c r="H49" s="150">
        <f t="shared" si="7"/>
        <v>1.2445922433892524E-3</v>
      </c>
      <c r="I49" s="148">
        <f t="shared" si="8"/>
        <v>-1185717.790000001</v>
      </c>
      <c r="J49" s="151">
        <f t="shared" si="9"/>
        <v>-0.1192853483674923</v>
      </c>
      <c r="K49" s="147">
        <f>VLOOKUP($C49,'2024'!$C$205:$U$392,VLOOKUP($L$4,Master!$D$9:$G$20,4,FALSE),FALSE)</f>
        <v>1576973.7900000005</v>
      </c>
      <c r="L49" s="148">
        <f>VLOOKUP($C49,'2024'!$C$8:$U$195,VLOOKUP($L$4,Master!$D$9:$G$20,4,FALSE),FALSE)</f>
        <v>934653.58000000007</v>
      </c>
      <c r="M49" s="150">
        <f t="shared" si="10"/>
        <v>0.59268808773289738</v>
      </c>
      <c r="N49" s="150">
        <f t="shared" si="11"/>
        <v>1.328765396644868E-4</v>
      </c>
      <c r="O49" s="148">
        <f t="shared" si="12"/>
        <v>-642320.21000000043</v>
      </c>
      <c r="P49" s="151">
        <f t="shared" si="13"/>
        <v>-0.40731191226710256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9940179.6300000027</v>
      </c>
      <c r="F50" s="153">
        <f>IFERROR(VLOOKUP($C50,'2024'!$C$8:$U$195,19,FALSE),0)</f>
        <v>8754461.8400000017</v>
      </c>
      <c r="G50" s="154">
        <f t="shared" si="6"/>
        <v>0.88071465163250773</v>
      </c>
      <c r="H50" s="155">
        <f t="shared" si="7"/>
        <v>1.2445922433892524E-3</v>
      </c>
      <c r="I50" s="156">
        <f t="shared" si="8"/>
        <v>-1185717.790000001</v>
      </c>
      <c r="J50" s="157">
        <f t="shared" si="9"/>
        <v>-0.1192853483674923</v>
      </c>
      <c r="K50" s="163">
        <f>VLOOKUP($C50,'2024'!$C$205:$U$392,VLOOKUP($L$4,Master!$D$9:$G$20,4,FALSE),FALSE)</f>
        <v>1576973.7900000005</v>
      </c>
      <c r="L50" s="164">
        <f>VLOOKUP($C50,'2024'!$C$8:$U$195,VLOOKUP($L$4,Master!$D$9:$G$20,4,FALSE),FALSE)</f>
        <v>934653.58000000007</v>
      </c>
      <c r="M50" s="155">
        <f t="shared" si="10"/>
        <v>0.59268808773289738</v>
      </c>
      <c r="N50" s="155">
        <f t="shared" si="11"/>
        <v>1.328765396644868E-4</v>
      </c>
      <c r="O50" s="156">
        <f t="shared" si="12"/>
        <v>-642320.21000000043</v>
      </c>
      <c r="P50" s="157">
        <f t="shared" si="13"/>
        <v>-0.40731191226710256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21976694.680000015</v>
      </c>
      <c r="F53" s="148">
        <f>IFERROR(VLOOKUP($C53,'2024'!$C$8:$U$195,19,FALSE),0)</f>
        <v>18065376.029999997</v>
      </c>
      <c r="G53" s="149">
        <f t="shared" si="6"/>
        <v>0.82202425310301419</v>
      </c>
      <c r="H53" s="150">
        <f t="shared" si="7"/>
        <v>2.5682934361671876E-3</v>
      </c>
      <c r="I53" s="148">
        <f t="shared" si="8"/>
        <v>-3911318.6500000171</v>
      </c>
      <c r="J53" s="151">
        <f t="shared" si="9"/>
        <v>-0.17797574689698581</v>
      </c>
      <c r="K53" s="147">
        <f>VLOOKUP($C53,'2024'!$C$205:$U$392,VLOOKUP($L$4,Master!$D$9:$G$20,4,FALSE),FALSE)</f>
        <v>3911350.6300000027</v>
      </c>
      <c r="L53" s="148">
        <f>VLOOKUP($C53,'2024'!$C$8:$U$195,VLOOKUP($L$4,Master!$D$9:$G$20,4,FALSE),FALSE)</f>
        <v>3756077.8099999982</v>
      </c>
      <c r="M53" s="150">
        <f t="shared" si="10"/>
        <v>0.96030199419886719</v>
      </c>
      <c r="N53" s="150">
        <f t="shared" si="11"/>
        <v>5.3398888399203842E-4</v>
      </c>
      <c r="O53" s="148">
        <f t="shared" si="12"/>
        <v>-155272.82000000449</v>
      </c>
      <c r="P53" s="151">
        <f t="shared" si="13"/>
        <v>-3.9698005801132787E-2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21976694.680000015</v>
      </c>
      <c r="F54" s="153">
        <f>IFERROR(VLOOKUP($C54,'2024'!$C$8:$U$195,19,FALSE),0)</f>
        <v>18065376.029999997</v>
      </c>
      <c r="G54" s="154">
        <f t="shared" si="6"/>
        <v>0.82202425310301419</v>
      </c>
      <c r="H54" s="155">
        <f t="shared" si="7"/>
        <v>2.5682934361671876E-3</v>
      </c>
      <c r="I54" s="156">
        <f t="shared" si="8"/>
        <v>-3911318.6500000171</v>
      </c>
      <c r="J54" s="157">
        <f t="shared" si="9"/>
        <v>-0.17797574689698581</v>
      </c>
      <c r="K54" s="163">
        <f>VLOOKUP($C54,'2024'!$C$205:$U$392,VLOOKUP($L$4,Master!$D$9:$G$20,4,FALSE),FALSE)</f>
        <v>3911350.6300000027</v>
      </c>
      <c r="L54" s="164">
        <f>VLOOKUP($C54,'2024'!$C$8:$U$195,VLOOKUP($L$4,Master!$D$9:$G$20,4,FALSE),FALSE)</f>
        <v>3756077.8099999982</v>
      </c>
      <c r="M54" s="155">
        <f t="shared" si="10"/>
        <v>0.96030199419886719</v>
      </c>
      <c r="N54" s="155">
        <f t="shared" si="11"/>
        <v>5.3398888399203842E-4</v>
      </c>
      <c r="O54" s="156">
        <f t="shared" si="12"/>
        <v>-155272.82000000449</v>
      </c>
      <c r="P54" s="157">
        <f t="shared" si="13"/>
        <v>-3.9698005801132787E-2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177495554.27000004</v>
      </c>
      <c r="F55" s="143">
        <f>IFERROR(VLOOKUP($C55,'2024'!$C$8:$U$195,19,FALSE),0)</f>
        <v>147776226.87</v>
      </c>
      <c r="G55" s="144">
        <f t="shared" si="6"/>
        <v>0.83256297588844375</v>
      </c>
      <c r="H55" s="145">
        <f t="shared" si="7"/>
        <v>2.100884658373614E-2</v>
      </c>
      <c r="I55" s="143">
        <f t="shared" si="8"/>
        <v>-29719327.400000036</v>
      </c>
      <c r="J55" s="146">
        <f t="shared" si="9"/>
        <v>-0.16743702411155623</v>
      </c>
      <c r="K55" s="142">
        <f>VLOOKUP($C55,'2024'!$C$205:$U$392,VLOOKUP($L$4,Master!$D$9:$G$20,4,FALSE),FALSE)</f>
        <v>39908948.74000001</v>
      </c>
      <c r="L55" s="143">
        <f>VLOOKUP($C55,'2024'!$C$8:$U$195,VLOOKUP($L$4,Master!$D$9:$G$20,4,FALSE),FALSE)</f>
        <v>36583641.380000003</v>
      </c>
      <c r="M55" s="145">
        <f t="shared" si="10"/>
        <v>0.91667765087815722</v>
      </c>
      <c r="N55" s="145">
        <f t="shared" si="11"/>
        <v>5.2009726158657949E-3</v>
      </c>
      <c r="O55" s="143">
        <f t="shared" si="12"/>
        <v>-3325307.3600000069</v>
      </c>
      <c r="P55" s="146">
        <f t="shared" si="13"/>
        <v>-8.3322349121842748E-2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30560454.310000017</v>
      </c>
      <c r="F56" s="148">
        <f>IFERROR(VLOOKUP($C56,'2024'!$C$8:$U$195,19,FALSE),0)</f>
        <v>25385947.850000001</v>
      </c>
      <c r="G56" s="149">
        <f t="shared" si="6"/>
        <v>0.83067966177758001</v>
      </c>
      <c r="H56" s="150">
        <f t="shared" si="7"/>
        <v>3.6090343829968726E-3</v>
      </c>
      <c r="I56" s="148">
        <f t="shared" si="8"/>
        <v>-5174506.4600000158</v>
      </c>
      <c r="J56" s="151">
        <f t="shared" si="9"/>
        <v>-0.16932033822241999</v>
      </c>
      <c r="K56" s="147">
        <f>VLOOKUP($C56,'2024'!$C$205:$U$392,VLOOKUP($L$4,Master!$D$9:$G$20,4,FALSE),FALSE)</f>
        <v>4300457.3300000029</v>
      </c>
      <c r="L56" s="148">
        <f>VLOOKUP($C56,'2024'!$C$8:$U$195,VLOOKUP($L$4,Master!$D$9:$G$20,4,FALSE),FALSE)</f>
        <v>3868556.8199999994</v>
      </c>
      <c r="M56" s="150">
        <f t="shared" si="10"/>
        <v>0.89956870238263631</v>
      </c>
      <c r="N56" s="150">
        <f t="shared" si="11"/>
        <v>5.4997964458345175E-4</v>
      </c>
      <c r="O56" s="148">
        <f t="shared" si="12"/>
        <v>-431900.5100000035</v>
      </c>
      <c r="P56" s="151">
        <f t="shared" si="13"/>
        <v>-0.10043129761736369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30560454.310000017</v>
      </c>
      <c r="F57" s="153">
        <f>IFERROR(VLOOKUP($C57,'2024'!$C$8:$U$195,19,FALSE),0)</f>
        <v>25385947.850000001</v>
      </c>
      <c r="G57" s="154">
        <f t="shared" si="6"/>
        <v>0.83067966177758001</v>
      </c>
      <c r="H57" s="155">
        <f t="shared" si="7"/>
        <v>3.6090343829968726E-3</v>
      </c>
      <c r="I57" s="156">
        <f t="shared" si="8"/>
        <v>-5174506.4600000158</v>
      </c>
      <c r="J57" s="157">
        <f t="shared" si="9"/>
        <v>-0.16932033822241999</v>
      </c>
      <c r="K57" s="163">
        <f>VLOOKUP($C57,'2024'!$C$205:$U$392,VLOOKUP($L$4,Master!$D$9:$G$20,4,FALSE),FALSE)</f>
        <v>4300457.3300000029</v>
      </c>
      <c r="L57" s="164">
        <f>VLOOKUP($C57,'2024'!$C$8:$U$195,VLOOKUP($L$4,Master!$D$9:$G$20,4,FALSE),FALSE)</f>
        <v>3868556.8199999994</v>
      </c>
      <c r="M57" s="155">
        <f t="shared" si="10"/>
        <v>0.89956870238263631</v>
      </c>
      <c r="N57" s="155">
        <f t="shared" si="11"/>
        <v>5.4997964458345175E-4</v>
      </c>
      <c r="O57" s="156">
        <f t="shared" si="12"/>
        <v>-431900.5100000035</v>
      </c>
      <c r="P57" s="157">
        <f t="shared" si="13"/>
        <v>-0.10043129761736369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20860324.910000008</v>
      </c>
      <c r="F59" s="148">
        <f>IFERROR(VLOOKUP($C59,'2024'!$C$8:$U$195,19,FALSE),0)</f>
        <v>18941970.140000001</v>
      </c>
      <c r="G59" s="149">
        <f t="shared" si="6"/>
        <v>0.90803811645903998</v>
      </c>
      <c r="H59" s="150">
        <f t="shared" si="7"/>
        <v>2.6929158572647142E-3</v>
      </c>
      <c r="I59" s="148">
        <f t="shared" si="8"/>
        <v>-1918354.770000007</v>
      </c>
      <c r="J59" s="151">
        <f t="shared" si="9"/>
        <v>-9.1961883540959966E-2</v>
      </c>
      <c r="K59" s="147">
        <f>VLOOKUP($C59,'2024'!$C$205:$U$392,VLOOKUP($L$4,Master!$D$9:$G$20,4,FALSE),FALSE)</f>
        <v>4146398.5400000014</v>
      </c>
      <c r="L59" s="148">
        <f>VLOOKUP($C59,'2024'!$C$8:$U$195,VLOOKUP($L$4,Master!$D$9:$G$20,4,FALSE),FALSE)</f>
        <v>4245182.1300000008</v>
      </c>
      <c r="M59" s="150">
        <f t="shared" si="10"/>
        <v>1.0238239496389556</v>
      </c>
      <c r="N59" s="150">
        <f t="shared" si="11"/>
        <v>6.0352319164060292E-4</v>
      </c>
      <c r="O59" s="148">
        <f t="shared" si="12"/>
        <v>98783.589999999385</v>
      </c>
      <c r="P59" s="151">
        <f t="shared" si="13"/>
        <v>2.3823949638955677E-2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20409685.460000005</v>
      </c>
      <c r="F60" s="153">
        <f>IFERROR(VLOOKUP($C60,'2024'!$C$8:$U$195,19,FALSE),0)</f>
        <v>18603520.630000003</v>
      </c>
      <c r="G60" s="154">
        <f t="shared" si="6"/>
        <v>0.9115045239898566</v>
      </c>
      <c r="H60" s="155">
        <f t="shared" si="7"/>
        <v>2.6447996346317887E-3</v>
      </c>
      <c r="I60" s="156">
        <f t="shared" si="8"/>
        <v>-1806164.8300000019</v>
      </c>
      <c r="J60" s="157">
        <f t="shared" si="9"/>
        <v>-8.8495476010143348E-2</v>
      </c>
      <c r="K60" s="163">
        <f>VLOOKUP($C60,'2024'!$C$205:$U$392,VLOOKUP($L$4,Master!$D$9:$G$20,4,FALSE),FALSE)</f>
        <v>4096968.4800000014</v>
      </c>
      <c r="L60" s="164">
        <f>VLOOKUP($C60,'2024'!$C$8:$U$195,VLOOKUP($L$4,Master!$D$9:$G$20,4,FALSE),FALSE)</f>
        <v>4159233.9300000006</v>
      </c>
      <c r="M60" s="155">
        <f t="shared" si="10"/>
        <v>1.0151979323990306</v>
      </c>
      <c r="N60" s="155">
        <f t="shared" si="11"/>
        <v>5.9130422661359124E-4</v>
      </c>
      <c r="O60" s="156">
        <f t="shared" si="12"/>
        <v>62265.449999999255</v>
      </c>
      <c r="P60" s="157">
        <f t="shared" si="13"/>
        <v>1.519793239903062E-2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193387.37</v>
      </c>
      <c r="F61" s="153">
        <f>IFERROR(VLOOKUP($C61,'2024'!$C$8:$U$195,19,FALSE),0)</f>
        <v>131646.19999999998</v>
      </c>
      <c r="G61" s="154">
        <f t="shared" si="6"/>
        <v>0.68073835431962282</v>
      </c>
      <c r="H61" s="155">
        <f t="shared" si="7"/>
        <v>1.8715695194768264E-5</v>
      </c>
      <c r="I61" s="156">
        <f t="shared" si="8"/>
        <v>-61741.170000000013</v>
      </c>
      <c r="J61" s="157">
        <f t="shared" si="9"/>
        <v>-0.31926164568037724</v>
      </c>
      <c r="K61" s="163">
        <f>VLOOKUP($C61,'2024'!$C$205:$U$392,VLOOKUP($L$4,Master!$D$9:$G$20,4,FALSE),FALSE)</f>
        <v>18663.599999999999</v>
      </c>
      <c r="L61" s="164">
        <f>VLOOKUP($C61,'2024'!$C$8:$U$195,VLOOKUP($L$4,Master!$D$9:$G$20,4,FALSE),FALSE)</f>
        <v>12102.520000000002</v>
      </c>
      <c r="M61" s="155">
        <f t="shared" si="10"/>
        <v>0.64845581774148631</v>
      </c>
      <c r="N61" s="155">
        <f t="shared" si="11"/>
        <v>1.7205743531418826E-6</v>
      </c>
      <c r="O61" s="156">
        <f t="shared" si="12"/>
        <v>-6561.0799999999963</v>
      </c>
      <c r="P61" s="157">
        <f t="shared" si="13"/>
        <v>-0.35154418225851375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257252.08</v>
      </c>
      <c r="F62" s="153">
        <f>IFERROR(VLOOKUP($C62,'2024'!$C$8:$U$195,19,FALSE),0)</f>
        <v>206803.30999999997</v>
      </c>
      <c r="G62" s="154">
        <f t="shared" si="6"/>
        <v>0.80389363615641118</v>
      </c>
      <c r="H62" s="155">
        <f t="shared" si="7"/>
        <v>2.9400527438157517E-5</v>
      </c>
      <c r="I62" s="156">
        <f t="shared" si="8"/>
        <v>-50448.770000000019</v>
      </c>
      <c r="J62" s="157">
        <f t="shared" si="9"/>
        <v>-0.19610636384358884</v>
      </c>
      <c r="K62" s="163">
        <f>VLOOKUP($C62,'2024'!$C$205:$U$392,VLOOKUP($L$4,Master!$D$9:$G$20,4,FALSE),FALSE)</f>
        <v>30766.46</v>
      </c>
      <c r="L62" s="164">
        <f>VLOOKUP($C62,'2024'!$C$8:$U$195,VLOOKUP($L$4,Master!$D$9:$G$20,4,FALSE),FALSE)</f>
        <v>73845.679999999993</v>
      </c>
      <c r="M62" s="155">
        <f t="shared" si="10"/>
        <v>2.4002007380764638</v>
      </c>
      <c r="N62" s="155">
        <f t="shared" si="11"/>
        <v>1.0498390673869774E-5</v>
      </c>
      <c r="O62" s="156">
        <f t="shared" si="12"/>
        <v>43079.219999999994</v>
      </c>
      <c r="P62" s="157">
        <f t="shared" si="13"/>
        <v>1.4002007380764636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321021.22000000009</v>
      </c>
      <c r="F63" s="148">
        <f>IFERROR(VLOOKUP($C63,'2024'!$C$8:$U$195,19,FALSE),0)</f>
        <v>103445.94999999998</v>
      </c>
      <c r="G63" s="149">
        <f t="shared" si="6"/>
        <v>0.3222402244935707</v>
      </c>
      <c r="H63" s="150">
        <f t="shared" si="7"/>
        <v>1.4706560989479667E-5</v>
      </c>
      <c r="I63" s="148">
        <f t="shared" si="8"/>
        <v>-217575.27000000011</v>
      </c>
      <c r="J63" s="151">
        <f t="shared" si="9"/>
        <v>-0.6777597755064293</v>
      </c>
      <c r="K63" s="147">
        <f>VLOOKUP($C63,'2024'!$C$205:$U$392,VLOOKUP($L$4,Master!$D$9:$G$20,4,FALSE),FALSE)</f>
        <v>45324.460000000006</v>
      </c>
      <c r="L63" s="148">
        <f>VLOOKUP($C63,'2024'!$C$8:$U$195,VLOOKUP($L$4,Master!$D$9:$G$20,4,FALSE),FALSE)</f>
        <v>23174.34</v>
      </c>
      <c r="M63" s="150">
        <f t="shared" si="10"/>
        <v>0.51129875568291372</v>
      </c>
      <c r="N63" s="150">
        <f t="shared" si="11"/>
        <v>3.2946175717941426E-6</v>
      </c>
      <c r="O63" s="148">
        <f t="shared" si="12"/>
        <v>-22150.120000000006</v>
      </c>
      <c r="P63" s="151">
        <f t="shared" si="13"/>
        <v>-0.48870124431708623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321021.22000000009</v>
      </c>
      <c r="F65" s="153">
        <f>IFERROR(VLOOKUP($C65,'2024'!$C$8:$U$195,19,FALSE),0)</f>
        <v>103445.94999999998</v>
      </c>
      <c r="G65" s="154">
        <f t="shared" si="6"/>
        <v>0.3222402244935707</v>
      </c>
      <c r="H65" s="155">
        <f t="shared" si="7"/>
        <v>1.4706560989479667E-5</v>
      </c>
      <c r="I65" s="156">
        <f t="shared" si="8"/>
        <v>-217575.27000000011</v>
      </c>
      <c r="J65" s="157">
        <f t="shared" si="9"/>
        <v>-0.6777597755064293</v>
      </c>
      <c r="K65" s="163">
        <f>VLOOKUP($C65,'2024'!$C$205:$U$392,VLOOKUP($L$4,Master!$D$9:$G$20,4,FALSE),FALSE)</f>
        <v>45324.460000000006</v>
      </c>
      <c r="L65" s="164">
        <f>VLOOKUP($C65,'2024'!$C$8:$U$195,VLOOKUP($L$4,Master!$D$9:$G$20,4,FALSE),FALSE)</f>
        <v>23174.34</v>
      </c>
      <c r="M65" s="155">
        <f t="shared" si="10"/>
        <v>0.51129875568291372</v>
      </c>
      <c r="N65" s="155">
        <f t="shared" si="11"/>
        <v>3.2946175717941426E-6</v>
      </c>
      <c r="O65" s="156">
        <f t="shared" si="12"/>
        <v>-22150.120000000006</v>
      </c>
      <c r="P65" s="157">
        <f t="shared" si="13"/>
        <v>-0.48870124431708623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1348294.9600000002</v>
      </c>
      <c r="F70" s="148">
        <f>IFERROR(VLOOKUP($C70,'2024'!$C$8:$U$195,19,FALSE),0)</f>
        <v>461223.71000000008</v>
      </c>
      <c r="G70" s="149">
        <f t="shared" si="6"/>
        <v>0.34207923613390945</v>
      </c>
      <c r="H70" s="150">
        <f t="shared" si="7"/>
        <v>6.557061558146148E-5</v>
      </c>
      <c r="I70" s="148">
        <f t="shared" si="8"/>
        <v>-887071.25000000012</v>
      </c>
      <c r="J70" s="151">
        <f t="shared" si="9"/>
        <v>-0.65792076386609055</v>
      </c>
      <c r="K70" s="147">
        <f>VLOOKUP($C70,'2024'!$C$205:$U$392,VLOOKUP($L$4,Master!$D$9:$G$20,4,FALSE),FALSE)</f>
        <v>293446.13000000006</v>
      </c>
      <c r="L70" s="148">
        <f>VLOOKUP($C70,'2024'!$C$8:$U$195,VLOOKUP($L$4,Master!$D$9:$G$20,4,FALSE),FALSE)</f>
        <v>54464.389999999992</v>
      </c>
      <c r="M70" s="150">
        <f t="shared" si="10"/>
        <v>0.18560268625795126</v>
      </c>
      <c r="N70" s="150">
        <f t="shared" si="11"/>
        <v>7.7430181973272665E-6</v>
      </c>
      <c r="O70" s="148">
        <f t="shared" si="12"/>
        <v>-238981.74000000008</v>
      </c>
      <c r="P70" s="151">
        <f t="shared" si="13"/>
        <v>-0.81439731374204871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1348294.9600000002</v>
      </c>
      <c r="F73" s="153">
        <f>IFERROR(VLOOKUP($C73,'2024'!$C$8:$U$195,19,FALSE),0)</f>
        <v>461223.71000000008</v>
      </c>
      <c r="G73" s="154">
        <f t="shared" si="6"/>
        <v>0.34207923613390945</v>
      </c>
      <c r="H73" s="155">
        <f t="shared" si="7"/>
        <v>6.557061558146148E-5</v>
      </c>
      <c r="I73" s="156">
        <f t="shared" si="8"/>
        <v>-887071.25000000012</v>
      </c>
      <c r="J73" s="157">
        <f t="shared" si="9"/>
        <v>-0.65792076386609055</v>
      </c>
      <c r="K73" s="163">
        <f>VLOOKUP($C73,'2024'!$C$205:$U$392,VLOOKUP($L$4,Master!$D$9:$G$20,4,FALSE),FALSE)</f>
        <v>293446.13000000006</v>
      </c>
      <c r="L73" s="164">
        <f>VLOOKUP($C73,'2024'!$C$8:$U$195,VLOOKUP($L$4,Master!$D$9:$G$20,4,FALSE),FALSE)</f>
        <v>54464.389999999992</v>
      </c>
      <c r="M73" s="155">
        <f t="shared" si="10"/>
        <v>0.18560268625795126</v>
      </c>
      <c r="N73" s="155">
        <f t="shared" si="11"/>
        <v>7.7430181973272665E-6</v>
      </c>
      <c r="O73" s="156">
        <f t="shared" si="12"/>
        <v>-238981.74000000008</v>
      </c>
      <c r="P73" s="157">
        <f t="shared" si="13"/>
        <v>-0.81439731374204871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89181885.400000006</v>
      </c>
      <c r="F74" s="148">
        <f>IFERROR(VLOOKUP($C74,'2024'!$C$8:$U$195,19,FALSE),0)</f>
        <v>70609432.349999994</v>
      </c>
      <c r="G74" s="149">
        <f t="shared" ref="G74:G137" si="14">IFERROR(F74/E74,0)</f>
        <v>0.79174635110371849</v>
      </c>
      <c r="H74" s="150">
        <f t="shared" ref="H74:H137" si="15">F74/$D$4</f>
        <v>1.003830428632357E-2</v>
      </c>
      <c r="I74" s="148">
        <f t="shared" ref="I74:I137" si="16">F74-E74</f>
        <v>-18572453.050000012</v>
      </c>
      <c r="J74" s="151">
        <f t="shared" ref="J74:J137" si="17">IFERROR(I74/E74,0)</f>
        <v>-0.20825364889628148</v>
      </c>
      <c r="K74" s="147">
        <f>VLOOKUP($C74,'2024'!$C$205:$U$392,VLOOKUP($L$4,Master!$D$9:$G$20,4,FALSE),FALSE)</f>
        <v>17585499.82</v>
      </c>
      <c r="L74" s="148">
        <f>VLOOKUP($C74,'2024'!$C$8:$U$195,VLOOKUP($L$4,Master!$D$9:$G$20,4,FALSE),FALSE)</f>
        <v>16649945.020000003</v>
      </c>
      <c r="M74" s="150">
        <f t="shared" ref="M74:M137" si="18">IFERROR(L74/K74,0)</f>
        <v>0.9467996468922657</v>
      </c>
      <c r="N74" s="150">
        <f t="shared" ref="N74:N137" si="19">L74/$D$4</f>
        <v>2.3670663946545357E-3</v>
      </c>
      <c r="O74" s="148">
        <f t="shared" ref="O74:O137" si="20">L74-K74</f>
        <v>-935554.79999999702</v>
      </c>
      <c r="P74" s="151">
        <f t="shared" ref="P74:P137" si="21">IFERROR(O74/K74,0)</f>
        <v>-5.3200353107734244E-2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76397384.280000001</v>
      </c>
      <c r="F75" s="153">
        <f>IFERROR(VLOOKUP($C75,'2024'!$C$8:$U$195,19,FALSE),0)</f>
        <v>56550897.31000001</v>
      </c>
      <c r="G75" s="154">
        <f t="shared" si="14"/>
        <v>0.74022033402005383</v>
      </c>
      <c r="H75" s="155">
        <f t="shared" si="15"/>
        <v>8.0396498876883719E-3</v>
      </c>
      <c r="I75" s="156">
        <f t="shared" si="16"/>
        <v>-19846486.969999991</v>
      </c>
      <c r="J75" s="157">
        <f t="shared" si="17"/>
        <v>-0.25977966597994617</v>
      </c>
      <c r="K75" s="163">
        <f>VLOOKUP($C75,'2024'!$C$205:$U$392,VLOOKUP($L$4,Master!$D$9:$G$20,4,FALSE),FALSE)</f>
        <v>15526518.539999999</v>
      </c>
      <c r="L75" s="164">
        <f>VLOOKUP($C75,'2024'!$C$8:$U$195,VLOOKUP($L$4,Master!$D$9:$G$20,4,FALSE),FALSE)</f>
        <v>13792766.160000002</v>
      </c>
      <c r="M75" s="155">
        <f t="shared" si="18"/>
        <v>0.88833605063920551</v>
      </c>
      <c r="N75" s="155">
        <f t="shared" si="19"/>
        <v>1.9608709354563551E-3</v>
      </c>
      <c r="O75" s="156">
        <f t="shared" si="20"/>
        <v>-1733752.3799999971</v>
      </c>
      <c r="P75" s="157">
        <f t="shared" si="21"/>
        <v>-0.11166394936079452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1631278.7899999996</v>
      </c>
      <c r="F76" s="153">
        <f>IFERROR(VLOOKUP($C76,'2024'!$C$8:$U$195,19,FALSE),0)</f>
        <v>1461349.3099999996</v>
      </c>
      <c r="G76" s="154">
        <f t="shared" si="14"/>
        <v>0.89583050975609135</v>
      </c>
      <c r="H76" s="155">
        <f t="shared" si="15"/>
        <v>2.0775509098663628E-4</v>
      </c>
      <c r="I76" s="156">
        <f t="shared" si="16"/>
        <v>-169929.47999999998</v>
      </c>
      <c r="J76" s="157">
        <f t="shared" si="17"/>
        <v>-0.10416949024390861</v>
      </c>
      <c r="K76" s="163">
        <f>VLOOKUP($C76,'2024'!$C$205:$U$392,VLOOKUP($L$4,Master!$D$9:$G$20,4,FALSE),FALSE)</f>
        <v>248447.12999999992</v>
      </c>
      <c r="L76" s="164">
        <f>VLOOKUP($C76,'2024'!$C$8:$U$195,VLOOKUP($L$4,Master!$D$9:$G$20,4,FALSE),FALSE)</f>
        <v>381722.01999999996</v>
      </c>
      <c r="M76" s="155">
        <f t="shared" si="18"/>
        <v>1.5364315941182338</v>
      </c>
      <c r="N76" s="155">
        <f t="shared" si="19"/>
        <v>5.4268129087290298E-5</v>
      </c>
      <c r="O76" s="156">
        <f t="shared" si="20"/>
        <v>133274.89000000004</v>
      </c>
      <c r="P76" s="157">
        <f t="shared" si="21"/>
        <v>0.53643159411823382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10809524.740000002</v>
      </c>
      <c r="F77" s="153">
        <f>IFERROR(VLOOKUP($C77,'2024'!$C$8:$U$195,19,FALSE),0)</f>
        <v>11370586.240000002</v>
      </c>
      <c r="G77" s="154">
        <f t="shared" si="14"/>
        <v>1.0519043633735186</v>
      </c>
      <c r="H77" s="155">
        <f t="shared" si="15"/>
        <v>1.6165178049473987E-3</v>
      </c>
      <c r="I77" s="156">
        <f t="shared" si="16"/>
        <v>561061.5</v>
      </c>
      <c r="J77" s="157">
        <f t="shared" si="17"/>
        <v>5.1904363373518669E-2</v>
      </c>
      <c r="K77" s="163">
        <f>VLOOKUP($C77,'2024'!$C$205:$U$392,VLOOKUP($L$4,Master!$D$9:$G$20,4,FALSE),FALSE)</f>
        <v>1760880.1900000004</v>
      </c>
      <c r="L77" s="164">
        <f>VLOOKUP($C77,'2024'!$C$8:$U$195,VLOOKUP($L$4,Master!$D$9:$G$20,4,FALSE),FALSE)</f>
        <v>2435388.54</v>
      </c>
      <c r="M77" s="155">
        <f t="shared" si="18"/>
        <v>1.3830518134229219</v>
      </c>
      <c r="N77" s="155">
        <f t="shared" si="19"/>
        <v>3.4623095535968155E-4</v>
      </c>
      <c r="O77" s="156">
        <f t="shared" si="20"/>
        <v>674508.34999999963</v>
      </c>
      <c r="P77" s="157">
        <f t="shared" si="21"/>
        <v>0.38305181342292199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343697.59</v>
      </c>
      <c r="F78" s="153">
        <f>IFERROR(VLOOKUP($C78,'2024'!$C$8:$U$195,19,FALSE),0)</f>
        <v>1226599.49</v>
      </c>
      <c r="G78" s="154">
        <f t="shared" si="14"/>
        <v>3.5688335492838337</v>
      </c>
      <c r="H78" s="155">
        <f t="shared" si="15"/>
        <v>1.7438150270116575E-4</v>
      </c>
      <c r="I78" s="156">
        <f t="shared" si="16"/>
        <v>882901.89999999991</v>
      </c>
      <c r="J78" s="157">
        <f t="shared" si="17"/>
        <v>2.5688335492838337</v>
      </c>
      <c r="K78" s="163">
        <f>VLOOKUP($C78,'2024'!$C$205:$U$392,VLOOKUP($L$4,Master!$D$9:$G$20,4,FALSE),FALSE)</f>
        <v>49653.96</v>
      </c>
      <c r="L78" s="164">
        <f>VLOOKUP($C78,'2024'!$C$8:$U$195,VLOOKUP($L$4,Master!$D$9:$G$20,4,FALSE),FALSE)</f>
        <v>40068.300000000003</v>
      </c>
      <c r="M78" s="155">
        <f t="shared" si="18"/>
        <v>0.80695074471401684</v>
      </c>
      <c r="N78" s="155">
        <f t="shared" si="19"/>
        <v>5.6963747512084165E-6</v>
      </c>
      <c r="O78" s="156">
        <f t="shared" si="20"/>
        <v>-9585.6599999999962</v>
      </c>
      <c r="P78" s="157">
        <f t="shared" si="21"/>
        <v>-0.19304925528598316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10916334.52</v>
      </c>
      <c r="F80" s="148">
        <f>IFERROR(VLOOKUP($C80,'2024'!$C$8:$U$195,19,FALSE),0)</f>
        <v>10916334.52</v>
      </c>
      <c r="G80" s="149">
        <f t="shared" si="14"/>
        <v>1</v>
      </c>
      <c r="H80" s="150">
        <f t="shared" si="15"/>
        <v>1.5519383736138754E-3</v>
      </c>
      <c r="I80" s="148">
        <f t="shared" si="16"/>
        <v>0</v>
      </c>
      <c r="J80" s="151">
        <f t="shared" si="17"/>
        <v>0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1559476.36</v>
      </c>
      <c r="M80" s="150">
        <f t="shared" si="18"/>
        <v>1</v>
      </c>
      <c r="N80" s="150">
        <f t="shared" si="19"/>
        <v>2.2170548194483936E-4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10916334.52</v>
      </c>
      <c r="F81" s="153">
        <f>IFERROR(VLOOKUP($C81,'2024'!$C$8:$U$195,19,FALSE),0)</f>
        <v>10916334.52</v>
      </c>
      <c r="G81" s="154">
        <f t="shared" si="14"/>
        <v>1</v>
      </c>
      <c r="H81" s="155">
        <f t="shared" si="15"/>
        <v>1.5519383736138754E-3</v>
      </c>
      <c r="I81" s="156">
        <f t="shared" si="16"/>
        <v>0</v>
      </c>
      <c r="J81" s="157">
        <f t="shared" si="17"/>
        <v>0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1559476.36</v>
      </c>
      <c r="M81" s="155">
        <f t="shared" si="18"/>
        <v>1</v>
      </c>
      <c r="N81" s="155">
        <f t="shared" si="19"/>
        <v>2.2170548194483936E-4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11060144.960000001</v>
      </c>
      <c r="F82" s="148">
        <f>IFERROR(VLOOKUP($C82,'2024'!$C$8:$U$195,19,FALSE),0)</f>
        <v>9469058.6400000006</v>
      </c>
      <c r="G82" s="149">
        <f t="shared" si="14"/>
        <v>0.85614236289358725</v>
      </c>
      <c r="H82" s="150">
        <f t="shared" si="15"/>
        <v>1.3461840545919818E-3</v>
      </c>
      <c r="I82" s="148">
        <f t="shared" si="16"/>
        <v>-1591086.3200000003</v>
      </c>
      <c r="J82" s="151">
        <f t="shared" si="17"/>
        <v>-0.14385763710641278</v>
      </c>
      <c r="K82" s="147">
        <f>VLOOKUP($C82,'2024'!$C$205:$U$392,VLOOKUP($L$4,Master!$D$9:$G$20,4,FALSE),FALSE)</f>
        <v>2173177.21</v>
      </c>
      <c r="L82" s="148">
        <f>VLOOKUP($C82,'2024'!$C$8:$U$195,VLOOKUP($L$4,Master!$D$9:$G$20,4,FALSE),FALSE)</f>
        <v>2069206.89</v>
      </c>
      <c r="M82" s="150">
        <f t="shared" si="18"/>
        <v>0.95215745889402181</v>
      </c>
      <c r="N82" s="150">
        <f t="shared" si="19"/>
        <v>2.9417214813761729E-4</v>
      </c>
      <c r="O82" s="148">
        <f t="shared" si="20"/>
        <v>-103970.32000000007</v>
      </c>
      <c r="P82" s="151">
        <f t="shared" si="21"/>
        <v>-4.7842541105978222E-2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7311163.3099999987</v>
      </c>
      <c r="F85" s="153">
        <f>IFERROR(VLOOKUP($C85,'2024'!$C$8:$U$195,19,FALSE),0)</f>
        <v>4196446.7699999996</v>
      </c>
      <c r="G85" s="154">
        <f t="shared" si="14"/>
        <v>0.57397798299214853</v>
      </c>
      <c r="H85" s="155">
        <f t="shared" si="15"/>
        <v>5.9659465027011649E-4</v>
      </c>
      <c r="I85" s="156">
        <f t="shared" si="16"/>
        <v>-3114716.5399999991</v>
      </c>
      <c r="J85" s="157">
        <f t="shared" si="17"/>
        <v>-0.42602201700785147</v>
      </c>
      <c r="K85" s="163">
        <f>VLOOKUP($C85,'2024'!$C$205:$U$392,VLOOKUP($L$4,Master!$D$9:$G$20,4,FALSE),FALSE)</f>
        <v>1590472.93</v>
      </c>
      <c r="L85" s="164">
        <f>VLOOKUP($C85,'2024'!$C$8:$U$195,VLOOKUP($L$4,Master!$D$9:$G$20,4,FALSE),FALSE)</f>
        <v>1145058.68</v>
      </c>
      <c r="M85" s="155">
        <f t="shared" si="18"/>
        <v>0.71994855014602477</v>
      </c>
      <c r="N85" s="155">
        <f t="shared" si="19"/>
        <v>1.6278912141029286E-4</v>
      </c>
      <c r="O85" s="156">
        <f t="shared" si="20"/>
        <v>-445414.25</v>
      </c>
      <c r="P85" s="157">
        <f t="shared" si="21"/>
        <v>-0.28005144985397523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3748981.6500000004</v>
      </c>
      <c r="F86" s="153">
        <f>IFERROR(VLOOKUP($C86,'2024'!$C$8:$U$195,19,FALSE),0)</f>
        <v>5272611.87</v>
      </c>
      <c r="G86" s="154">
        <f t="shared" si="14"/>
        <v>1.4064117571767789</v>
      </c>
      <c r="H86" s="155">
        <f t="shared" si="15"/>
        <v>7.4958940432186521E-4</v>
      </c>
      <c r="I86" s="156">
        <f t="shared" si="16"/>
        <v>1523630.2199999997</v>
      </c>
      <c r="J86" s="157">
        <f t="shared" si="17"/>
        <v>0.4064117571767788</v>
      </c>
      <c r="K86" s="163">
        <f>VLOOKUP($C86,'2024'!$C$205:$U$392,VLOOKUP($L$4,Master!$D$9:$G$20,4,FALSE),FALSE)</f>
        <v>582704.28</v>
      </c>
      <c r="L86" s="164">
        <f>VLOOKUP($C86,'2024'!$C$8:$U$195,VLOOKUP($L$4,Master!$D$9:$G$20,4,FALSE),FALSE)</f>
        <v>924148.21</v>
      </c>
      <c r="M86" s="155">
        <f t="shared" si="18"/>
        <v>1.5859643419814935</v>
      </c>
      <c r="N86" s="155">
        <f t="shared" si="19"/>
        <v>1.3138302672732443E-4</v>
      </c>
      <c r="O86" s="156">
        <f t="shared" si="20"/>
        <v>341443.92999999993</v>
      </c>
      <c r="P86" s="157">
        <f t="shared" si="21"/>
        <v>0.5859643419814935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4023457.2700000005</v>
      </c>
      <c r="F87" s="148">
        <f>IFERROR(VLOOKUP($C87,'2024'!$C$8:$U$195,19,FALSE),0)</f>
        <v>4310991.83</v>
      </c>
      <c r="G87" s="149">
        <f t="shared" si="14"/>
        <v>1.0714645491935346</v>
      </c>
      <c r="H87" s="150">
        <f t="shared" si="15"/>
        <v>6.1287913420528858E-4</v>
      </c>
      <c r="I87" s="148">
        <f t="shared" si="16"/>
        <v>287534.55999999959</v>
      </c>
      <c r="J87" s="151">
        <f t="shared" si="17"/>
        <v>7.1464549193534635E-2</v>
      </c>
      <c r="K87" s="147">
        <f>VLOOKUP($C87,'2024'!$C$205:$U$392,VLOOKUP($L$4,Master!$D$9:$G$20,4,FALSE),FALSE)</f>
        <v>730663.54</v>
      </c>
      <c r="L87" s="148">
        <f>VLOOKUP($C87,'2024'!$C$8:$U$195,VLOOKUP($L$4,Master!$D$9:$G$20,4,FALSE),FALSE)</f>
        <v>653448.76000000024</v>
      </c>
      <c r="M87" s="150">
        <f t="shared" si="18"/>
        <v>0.89432238537590125</v>
      </c>
      <c r="N87" s="150">
        <f t="shared" si="19"/>
        <v>9.2898601080466342E-5</v>
      </c>
      <c r="O87" s="148">
        <f t="shared" si="20"/>
        <v>-77214.779999999795</v>
      </c>
      <c r="P87" s="151">
        <f t="shared" si="21"/>
        <v>-0.10567761462409879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3627545.4600000009</v>
      </c>
      <c r="F89" s="153">
        <f>IFERROR(VLOOKUP($C89,'2024'!$C$8:$U$195,19,FALSE),0)</f>
        <v>3983829.5300000007</v>
      </c>
      <c r="G89" s="154">
        <f t="shared" si="14"/>
        <v>1.0982162936146911</v>
      </c>
      <c r="H89" s="155">
        <f t="shared" si="15"/>
        <v>5.6636757605914138E-4</v>
      </c>
      <c r="I89" s="156">
        <f t="shared" si="16"/>
        <v>356284.06999999983</v>
      </c>
      <c r="J89" s="157">
        <f t="shared" si="17"/>
        <v>9.8216293614691114E-2</v>
      </c>
      <c r="K89" s="163">
        <f>VLOOKUP($C89,'2024'!$C$205:$U$392,VLOOKUP($L$4,Master!$D$9:$G$20,4,FALSE),FALSE)</f>
        <v>685254.71000000008</v>
      </c>
      <c r="L89" s="164">
        <f>VLOOKUP($C89,'2024'!$C$8:$U$195,VLOOKUP($L$4,Master!$D$9:$G$20,4,FALSE),FALSE)</f>
        <v>587254.97000000032</v>
      </c>
      <c r="M89" s="155">
        <f t="shared" si="18"/>
        <v>0.8569878636806455</v>
      </c>
      <c r="N89" s="155">
        <f t="shared" si="19"/>
        <v>8.3488053738982134E-5</v>
      </c>
      <c r="O89" s="156">
        <f t="shared" si="20"/>
        <v>-97999.739999999758</v>
      </c>
      <c r="P89" s="157">
        <f t="shared" si="21"/>
        <v>-0.14301213631935453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395911.81000000006</v>
      </c>
      <c r="F94" s="153">
        <f>IFERROR(VLOOKUP($C94,'2024'!$C$8:$U$195,19,FALSE),0)</f>
        <v>327162.29999999993</v>
      </c>
      <c r="G94" s="154">
        <f t="shared" si="14"/>
        <v>0.82635145438071145</v>
      </c>
      <c r="H94" s="155">
        <f t="shared" si="15"/>
        <v>4.6511558146147277E-5</v>
      </c>
      <c r="I94" s="156">
        <f t="shared" si="16"/>
        <v>-68749.510000000126</v>
      </c>
      <c r="J94" s="157">
        <f t="shared" si="17"/>
        <v>-0.17364854561928858</v>
      </c>
      <c r="K94" s="163">
        <f>VLOOKUP($C94,'2024'!$C$205:$U$392,VLOOKUP($L$4,Master!$D$9:$G$20,4,FALSE),FALSE)</f>
        <v>45408.83</v>
      </c>
      <c r="L94" s="164">
        <f>VLOOKUP($C94,'2024'!$C$8:$U$195,VLOOKUP($L$4,Master!$D$9:$G$20,4,FALSE),FALSE)</f>
        <v>66193.789999999979</v>
      </c>
      <c r="M94" s="155">
        <f t="shared" si="18"/>
        <v>1.4577294768440405</v>
      </c>
      <c r="N94" s="155">
        <f t="shared" si="19"/>
        <v>9.410547341484217E-6</v>
      </c>
      <c r="O94" s="156">
        <f t="shared" si="20"/>
        <v>20784.959999999977</v>
      </c>
      <c r="P94" s="157">
        <f t="shared" si="21"/>
        <v>0.45772947684404058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9223636.7199999988</v>
      </c>
      <c r="F95" s="148">
        <f>IFERROR(VLOOKUP($C95,'2024'!$C$8:$U$195,19,FALSE),0)</f>
        <v>7577821.8799999999</v>
      </c>
      <c r="G95" s="149">
        <f t="shared" si="14"/>
        <v>0.82156551803137379</v>
      </c>
      <c r="H95" s="150">
        <f t="shared" si="15"/>
        <v>1.0773133181688939E-3</v>
      </c>
      <c r="I95" s="148">
        <f t="shared" si="16"/>
        <v>-1645814.8399999989</v>
      </c>
      <c r="J95" s="151">
        <f t="shared" si="17"/>
        <v>-0.17843448196862627</v>
      </c>
      <c r="K95" s="147">
        <f>VLOOKUP($C95,'2024'!$C$205:$U$392,VLOOKUP($L$4,Master!$D$9:$G$20,4,FALSE),FALSE)</f>
        <v>9074505.3499999996</v>
      </c>
      <c r="L95" s="148">
        <f>VLOOKUP($C95,'2024'!$C$8:$U$195,VLOOKUP($L$4,Master!$D$9:$G$20,4,FALSE),FALSE)</f>
        <v>7460186.6699999999</v>
      </c>
      <c r="M95" s="150">
        <f t="shared" si="18"/>
        <v>0.82210394751709526</v>
      </c>
      <c r="N95" s="150">
        <f t="shared" si="19"/>
        <v>1.0605895180551606E-3</v>
      </c>
      <c r="O95" s="148">
        <f t="shared" si="20"/>
        <v>-1614318.6799999997</v>
      </c>
      <c r="P95" s="151">
        <f t="shared" si="21"/>
        <v>-0.17789605248290474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9223636.7199999988</v>
      </c>
      <c r="F96" s="153">
        <f>IFERROR(VLOOKUP($C96,'2024'!$C$8:$U$195,19,FALSE),0)</f>
        <v>7577821.8799999999</v>
      </c>
      <c r="G96" s="154">
        <f t="shared" si="14"/>
        <v>0.82156551803137379</v>
      </c>
      <c r="H96" s="155">
        <f t="shared" si="15"/>
        <v>1.0773133181688939E-3</v>
      </c>
      <c r="I96" s="156">
        <f t="shared" si="16"/>
        <v>-1645814.8399999989</v>
      </c>
      <c r="J96" s="157">
        <f t="shared" si="17"/>
        <v>-0.17843448196862627</v>
      </c>
      <c r="K96" s="163">
        <f>VLOOKUP($C96,'2024'!$C$205:$U$392,VLOOKUP($L$4,Master!$D$9:$G$20,4,FALSE),FALSE)</f>
        <v>9074505.3499999996</v>
      </c>
      <c r="L96" s="164">
        <f>VLOOKUP($C96,'2024'!$C$8:$U$195,VLOOKUP($L$4,Master!$D$9:$G$20,4,FALSE),FALSE)</f>
        <v>7460186.6699999999</v>
      </c>
      <c r="M96" s="155">
        <f t="shared" si="18"/>
        <v>0.82210394751709526</v>
      </c>
      <c r="N96" s="155">
        <f t="shared" si="19"/>
        <v>1.0605895180551606E-3</v>
      </c>
      <c r="O96" s="156">
        <f t="shared" si="20"/>
        <v>-1614318.6799999997</v>
      </c>
      <c r="P96" s="157">
        <f t="shared" si="21"/>
        <v>-0.17789605248290474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6665341.8199999994</v>
      </c>
      <c r="F97" s="143">
        <f>IFERROR(VLOOKUP($C97,'2024'!$C$8:$U$195,19,FALSE),0)</f>
        <v>11304684.950000001</v>
      </c>
      <c r="G97" s="144">
        <f t="shared" si="14"/>
        <v>1.6960397913996259</v>
      </c>
      <c r="H97" s="145">
        <f t="shared" si="15"/>
        <v>1.607148841342053E-3</v>
      </c>
      <c r="I97" s="143">
        <f t="shared" si="16"/>
        <v>4639343.1300000018</v>
      </c>
      <c r="J97" s="146">
        <f t="shared" si="17"/>
        <v>0.6960397913996258</v>
      </c>
      <c r="K97" s="142">
        <f>VLOOKUP($C97,'2024'!$C$205:$U$392,VLOOKUP($L$4,Master!$D$9:$G$20,4,FALSE),FALSE)</f>
        <v>1350384.55</v>
      </c>
      <c r="L97" s="143">
        <f>VLOOKUP($C97,'2024'!$C$8:$U$195,VLOOKUP($L$4,Master!$D$9:$G$20,4,FALSE),FALSE)</f>
        <v>1997300.32</v>
      </c>
      <c r="M97" s="145">
        <f t="shared" si="18"/>
        <v>1.479060405423033</v>
      </c>
      <c r="N97" s="145">
        <f t="shared" si="19"/>
        <v>2.839494341768553E-4</v>
      </c>
      <c r="O97" s="143">
        <f t="shared" si="20"/>
        <v>646915.77</v>
      </c>
      <c r="P97" s="146">
        <f t="shared" si="21"/>
        <v>0.47906040542303302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6665341.8199999994</v>
      </c>
      <c r="F108" s="148">
        <f>IFERROR(VLOOKUP($C108,'2024'!$C$8:$U$195,19,FALSE),0)</f>
        <v>11304684.950000001</v>
      </c>
      <c r="G108" s="149">
        <f t="shared" si="14"/>
        <v>1.6960397913996259</v>
      </c>
      <c r="H108" s="150">
        <f t="shared" si="15"/>
        <v>1.607148841342053E-3</v>
      </c>
      <c r="I108" s="148">
        <f t="shared" si="16"/>
        <v>4639343.1300000018</v>
      </c>
      <c r="J108" s="151">
        <f t="shared" si="17"/>
        <v>0.6960397913996258</v>
      </c>
      <c r="K108" s="147">
        <f>VLOOKUP($C108,'2024'!$C$205:$U$392,VLOOKUP($L$4,Master!$D$9:$G$20,4,FALSE),FALSE)</f>
        <v>1350384.55</v>
      </c>
      <c r="L108" s="148">
        <f>VLOOKUP($C108,'2024'!$C$8:$U$195,VLOOKUP($L$4,Master!$D$9:$G$20,4,FALSE),FALSE)</f>
        <v>1997300.32</v>
      </c>
      <c r="M108" s="150">
        <f t="shared" si="18"/>
        <v>1.479060405423033</v>
      </c>
      <c r="N108" s="150">
        <f t="shared" si="19"/>
        <v>2.839494341768553E-4</v>
      </c>
      <c r="O108" s="148">
        <f t="shared" si="20"/>
        <v>646915.77</v>
      </c>
      <c r="P108" s="151">
        <f t="shared" si="21"/>
        <v>0.47906040542303302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6665341.8199999994</v>
      </c>
      <c r="F109" s="153">
        <f>IFERROR(VLOOKUP($C109,'2024'!$C$8:$U$195,19,FALSE),0)</f>
        <v>11304684.950000001</v>
      </c>
      <c r="G109" s="154">
        <f t="shared" si="14"/>
        <v>1.6960397913996259</v>
      </c>
      <c r="H109" s="155">
        <f t="shared" si="15"/>
        <v>1.607148841342053E-3</v>
      </c>
      <c r="I109" s="156">
        <f t="shared" si="16"/>
        <v>4639343.1300000018</v>
      </c>
      <c r="J109" s="157">
        <f t="shared" si="17"/>
        <v>0.6960397913996258</v>
      </c>
      <c r="K109" s="163">
        <f>VLOOKUP($C109,'2024'!$C$205:$U$392,VLOOKUP($L$4,Master!$D$9:$G$20,4,FALSE),FALSE)</f>
        <v>1350384.55</v>
      </c>
      <c r="L109" s="164">
        <f>VLOOKUP($C109,'2024'!$C$8:$U$195,VLOOKUP($L$4,Master!$D$9:$G$20,4,FALSE),FALSE)</f>
        <v>1997300.32</v>
      </c>
      <c r="M109" s="155">
        <f t="shared" si="18"/>
        <v>1.479060405423033</v>
      </c>
      <c r="N109" s="155">
        <f t="shared" si="19"/>
        <v>2.839494341768553E-4</v>
      </c>
      <c r="O109" s="156">
        <f t="shared" si="20"/>
        <v>646915.77</v>
      </c>
      <c r="P109" s="157">
        <f t="shared" si="21"/>
        <v>0.47906040542303302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4118614.93</v>
      </c>
      <c r="F110" s="143">
        <f>IFERROR(VLOOKUP($C110,'2024'!$C$8:$U$195,19,FALSE),0)</f>
        <v>3043846.2500000005</v>
      </c>
      <c r="G110" s="144">
        <f t="shared" si="14"/>
        <v>0.73904608751563972</v>
      </c>
      <c r="H110" s="145">
        <f t="shared" si="15"/>
        <v>4.3273333096388974E-4</v>
      </c>
      <c r="I110" s="143">
        <f t="shared" si="16"/>
        <v>-1074768.6799999997</v>
      </c>
      <c r="J110" s="146">
        <f t="shared" si="17"/>
        <v>-0.26095391248436028</v>
      </c>
      <c r="K110" s="142">
        <f>VLOOKUP($C110,'2024'!$C$205:$U$392,VLOOKUP($L$4,Master!$D$9:$G$20,4,FALSE),FALSE)</f>
        <v>584940.2300000001</v>
      </c>
      <c r="L110" s="143">
        <f>VLOOKUP($C110,'2024'!$C$8:$U$195,VLOOKUP($L$4,Master!$D$9:$G$20,4,FALSE),FALSE)</f>
        <v>391920.00000000017</v>
      </c>
      <c r="M110" s="145">
        <f t="shared" si="18"/>
        <v>0.67001717423334028</v>
      </c>
      <c r="N110" s="145">
        <f t="shared" si="19"/>
        <v>5.5717941427352885E-5</v>
      </c>
      <c r="O110" s="143">
        <f t="shared" si="20"/>
        <v>-193020.22999999992</v>
      </c>
      <c r="P110" s="146">
        <f t="shared" si="21"/>
        <v>-0.32998282576665977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4118614.93</v>
      </c>
      <c r="F121" s="148">
        <f>IFERROR(VLOOKUP($C121,'2024'!$C$8:$U$195,19,FALSE),0)</f>
        <v>3043846.2500000005</v>
      </c>
      <c r="G121" s="149">
        <f t="shared" si="14"/>
        <v>0.73904608751563972</v>
      </c>
      <c r="H121" s="150">
        <f t="shared" si="15"/>
        <v>4.3273333096388974E-4</v>
      </c>
      <c r="I121" s="148">
        <f t="shared" si="16"/>
        <v>-1074768.6799999997</v>
      </c>
      <c r="J121" s="151">
        <f t="shared" si="17"/>
        <v>-0.26095391248436028</v>
      </c>
      <c r="K121" s="147">
        <f>VLOOKUP($C121,'2024'!$C$205:$U$392,VLOOKUP($L$4,Master!$D$9:$G$20,4,FALSE),FALSE)</f>
        <v>584940.2300000001</v>
      </c>
      <c r="L121" s="148">
        <f>VLOOKUP($C121,'2024'!$C$8:$U$195,VLOOKUP($L$4,Master!$D$9:$G$20,4,FALSE),FALSE)</f>
        <v>391920.00000000017</v>
      </c>
      <c r="M121" s="150">
        <f t="shared" si="18"/>
        <v>0.67001717423334028</v>
      </c>
      <c r="N121" s="150">
        <f t="shared" si="19"/>
        <v>5.5717941427352885E-5</v>
      </c>
      <c r="O121" s="148">
        <f t="shared" si="20"/>
        <v>-193020.22999999992</v>
      </c>
      <c r="P121" s="151">
        <f t="shared" si="21"/>
        <v>-0.32998282576665977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4118614.93</v>
      </c>
      <c r="F122" s="153">
        <f>IFERROR(VLOOKUP($C122,'2024'!$C$8:$U$195,19,FALSE),0)</f>
        <v>3043846.2500000005</v>
      </c>
      <c r="G122" s="154">
        <f t="shared" si="14"/>
        <v>0.73904608751563972</v>
      </c>
      <c r="H122" s="155">
        <f t="shared" si="15"/>
        <v>4.3273333096388974E-4</v>
      </c>
      <c r="I122" s="156">
        <f t="shared" si="16"/>
        <v>-1074768.6799999997</v>
      </c>
      <c r="J122" s="157">
        <f t="shared" si="17"/>
        <v>-0.26095391248436028</v>
      </c>
      <c r="K122" s="163">
        <f>VLOOKUP($C122,'2024'!$C$205:$U$392,VLOOKUP($L$4,Master!$D$9:$G$20,4,FALSE),FALSE)</f>
        <v>584940.2300000001</v>
      </c>
      <c r="L122" s="164">
        <f>VLOOKUP($C122,'2024'!$C$8:$U$195,VLOOKUP($L$4,Master!$D$9:$G$20,4,FALSE),FALSE)</f>
        <v>391920.00000000017</v>
      </c>
      <c r="M122" s="155">
        <f t="shared" si="18"/>
        <v>0.67001717423334028</v>
      </c>
      <c r="N122" s="155">
        <f t="shared" si="19"/>
        <v>5.5717941427352885E-5</v>
      </c>
      <c r="O122" s="156">
        <f t="shared" si="20"/>
        <v>-193020.22999999992</v>
      </c>
      <c r="P122" s="157">
        <f t="shared" si="21"/>
        <v>-0.32998282576665977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250055754.08500001</v>
      </c>
      <c r="F123" s="143">
        <f>IFERROR(VLOOKUP($C123,'2024'!$C$8:$U$195,19,FALSE),0)</f>
        <v>245003165.56999999</v>
      </c>
      <c r="G123" s="144">
        <f t="shared" si="14"/>
        <v>0.97979415217422861</v>
      </c>
      <c r="H123" s="145">
        <f t="shared" si="15"/>
        <v>3.4831271761444411E-2</v>
      </c>
      <c r="I123" s="143">
        <f t="shared" si="16"/>
        <v>-5052588.5150000155</v>
      </c>
      <c r="J123" s="146">
        <f t="shared" si="17"/>
        <v>-2.020584782577136E-2</v>
      </c>
      <c r="K123" s="142">
        <f>VLOOKUP($C123,'2024'!$C$205:$U$392,VLOOKUP($L$4,Master!$D$9:$G$20,4,FALSE),FALSE)</f>
        <v>38281884.775000006</v>
      </c>
      <c r="L123" s="143">
        <f>VLOOKUP($C123,'2024'!$C$8:$U$195,VLOOKUP($L$4,Master!$D$9:$G$20,4,FALSE),FALSE)</f>
        <v>40902223.399999984</v>
      </c>
      <c r="M123" s="145">
        <f t="shared" si="18"/>
        <v>1.0684485270357218</v>
      </c>
      <c r="N123" s="145">
        <f t="shared" si="19"/>
        <v>5.8149308217230571E-3</v>
      </c>
      <c r="O123" s="143">
        <f t="shared" si="20"/>
        <v>2620338.6249999776</v>
      </c>
      <c r="P123" s="146">
        <f t="shared" si="21"/>
        <v>6.8448527035721879E-2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238536491.71166667</v>
      </c>
      <c r="F138" s="148">
        <f>IFERROR(VLOOKUP($C138,'2024'!$C$8:$U$195,19,FALSE),0)</f>
        <v>234619943.51999998</v>
      </c>
      <c r="G138" s="149">
        <f t="shared" ref="G138:G196" si="22">IFERROR(F138/E138,0)</f>
        <v>0.98358092649236717</v>
      </c>
      <c r="H138" s="150">
        <f t="shared" ref="H138:H196" si="23">F138/$D$4</f>
        <v>3.335512418538527E-2</v>
      </c>
      <c r="I138" s="148">
        <f t="shared" ref="I138:I196" si="24">F138-E138</f>
        <v>-3916548.1916666925</v>
      </c>
      <c r="J138" s="151">
        <f t="shared" ref="J138:J196" si="25">IFERROR(I138/E138,0)</f>
        <v>-1.6419073507632779E-2</v>
      </c>
      <c r="K138" s="147">
        <f>VLOOKUP($C138,'2024'!$C$205:$U$392,VLOOKUP($L$4,Master!$D$9:$G$20,4,FALSE),FALSE)</f>
        <v>36018738.311666667</v>
      </c>
      <c r="L138" s="148">
        <f>VLOOKUP($C138,'2024'!$C$8:$U$195,VLOOKUP($L$4,Master!$D$9:$G$20,4,FALSE),FALSE)</f>
        <v>39009384.529999986</v>
      </c>
      <c r="M138" s="150">
        <f t="shared" ref="M138:M196" si="26">IFERROR(L138/K138,0)</f>
        <v>1.0830302880810412</v>
      </c>
      <c r="N138" s="150">
        <f t="shared" ref="N138:N196" si="27">L138/$D$4</f>
        <v>5.5458323187375586E-3</v>
      </c>
      <c r="O138" s="148">
        <f t="shared" ref="O138:O196" si="28">L138-K138</f>
        <v>2990646.2183333188</v>
      </c>
      <c r="P138" s="151">
        <f t="shared" ref="P138:P196" si="29">IFERROR(O138/K138,0)</f>
        <v>8.3030288081041195E-2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238536491.71166667</v>
      </c>
      <c r="F139" s="153">
        <f>IFERROR(VLOOKUP($C139,'2024'!$C$8:$U$195,19,FALSE),0)</f>
        <v>234619943.51999998</v>
      </c>
      <c r="G139" s="154">
        <f t="shared" si="22"/>
        <v>0.98358092649236717</v>
      </c>
      <c r="H139" s="155">
        <f t="shared" si="23"/>
        <v>3.335512418538527E-2</v>
      </c>
      <c r="I139" s="156">
        <f t="shared" si="24"/>
        <v>-3916548.1916666925</v>
      </c>
      <c r="J139" s="157">
        <f t="shared" si="25"/>
        <v>-1.6419073507632779E-2</v>
      </c>
      <c r="K139" s="163">
        <f>VLOOKUP($C139,'2024'!$C$205:$U$392,VLOOKUP($L$4,Master!$D$9:$G$20,4,FALSE),FALSE)</f>
        <v>36018738.311666667</v>
      </c>
      <c r="L139" s="164">
        <f>VLOOKUP($C139,'2024'!$C$8:$U$195,VLOOKUP($L$4,Master!$D$9:$G$20,4,FALSE),FALSE)</f>
        <v>39009384.529999986</v>
      </c>
      <c r="M139" s="155">
        <f t="shared" si="26"/>
        <v>1.0830302880810412</v>
      </c>
      <c r="N139" s="155">
        <f t="shared" si="27"/>
        <v>5.5458323187375586E-3</v>
      </c>
      <c r="O139" s="156">
        <f t="shared" si="28"/>
        <v>2990646.2183333188</v>
      </c>
      <c r="P139" s="157">
        <f t="shared" si="29"/>
        <v>8.3030288081041195E-2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5854305.0700000003</v>
      </c>
      <c r="F140" s="148">
        <f>IFERROR(VLOOKUP($C140,'2024'!$C$8:$U$195,19,FALSE),0)</f>
        <v>6738706.1899999995</v>
      </c>
      <c r="G140" s="149">
        <f t="shared" si="22"/>
        <v>1.1510685058986854</v>
      </c>
      <c r="H140" s="150">
        <f t="shared" si="23"/>
        <v>9.5801907733864087E-4</v>
      </c>
      <c r="I140" s="148">
        <f t="shared" si="24"/>
        <v>884401.11999999918</v>
      </c>
      <c r="J140" s="151">
        <f t="shared" si="25"/>
        <v>0.15106850589868545</v>
      </c>
      <c r="K140" s="147">
        <f>VLOOKUP($C140,'2024'!$C$205:$U$392,VLOOKUP($L$4,Master!$D$9:$G$20,4,FALSE),FALSE)</f>
        <v>1460895.42</v>
      </c>
      <c r="L140" s="148">
        <f>VLOOKUP($C140,'2024'!$C$8:$U$195,VLOOKUP($L$4,Master!$D$9:$G$20,4,FALSE),FALSE)</f>
        <v>1389701.94</v>
      </c>
      <c r="M140" s="150">
        <f t="shared" si="26"/>
        <v>0.95126723034014304</v>
      </c>
      <c r="N140" s="150">
        <f t="shared" si="27"/>
        <v>1.9756922661359112E-4</v>
      </c>
      <c r="O140" s="148">
        <f t="shared" si="28"/>
        <v>-71193.479999999981</v>
      </c>
      <c r="P140" s="151">
        <f t="shared" si="29"/>
        <v>-4.8732769659856956E-2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5854305.0700000003</v>
      </c>
      <c r="F141" s="153">
        <f>IFERROR(VLOOKUP($C141,'2024'!$C$8:$U$195,19,FALSE),0)</f>
        <v>6738706.1899999995</v>
      </c>
      <c r="G141" s="154">
        <f t="shared" si="22"/>
        <v>1.1510685058986854</v>
      </c>
      <c r="H141" s="155">
        <f t="shared" si="23"/>
        <v>9.5801907733864087E-4</v>
      </c>
      <c r="I141" s="156">
        <f t="shared" si="24"/>
        <v>884401.11999999918</v>
      </c>
      <c r="J141" s="157">
        <f t="shared" si="25"/>
        <v>0.15106850589868545</v>
      </c>
      <c r="K141" s="163">
        <f>VLOOKUP($C141,'2024'!$C$205:$U$392,VLOOKUP($L$4,Master!$D$9:$G$20,4,FALSE),FALSE)</f>
        <v>1460895.42</v>
      </c>
      <c r="L141" s="164">
        <f>VLOOKUP($C141,'2024'!$C$8:$U$195,VLOOKUP($L$4,Master!$D$9:$G$20,4,FALSE),FALSE)</f>
        <v>1389701.94</v>
      </c>
      <c r="M141" s="155">
        <f t="shared" si="26"/>
        <v>0.95126723034014304</v>
      </c>
      <c r="N141" s="155">
        <f t="shared" si="27"/>
        <v>1.9756922661359112E-4</v>
      </c>
      <c r="O141" s="156">
        <f t="shared" si="28"/>
        <v>-71193.479999999981</v>
      </c>
      <c r="P141" s="157">
        <f t="shared" si="29"/>
        <v>-4.8732769659856956E-2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5664957.3033333318</v>
      </c>
      <c r="F142" s="148">
        <f>IFERROR(VLOOKUP($C142,'2024'!$C$8:$U$195,19,FALSE),0)</f>
        <v>3644515.8599999994</v>
      </c>
      <c r="G142" s="149">
        <f t="shared" si="22"/>
        <v>0.64334392385544026</v>
      </c>
      <c r="H142" s="150">
        <f t="shared" si="23"/>
        <v>5.1812849872050031E-4</v>
      </c>
      <c r="I142" s="148">
        <f t="shared" si="24"/>
        <v>-2020441.4433333324</v>
      </c>
      <c r="J142" s="151">
        <f t="shared" si="25"/>
        <v>-0.35665607614455969</v>
      </c>
      <c r="K142" s="147">
        <f>VLOOKUP($C142,'2024'!$C$205:$U$392,VLOOKUP($L$4,Master!$D$9:$G$20,4,FALSE),FALSE)</f>
        <v>802251.04333333322</v>
      </c>
      <c r="L142" s="148">
        <f>VLOOKUP($C142,'2024'!$C$8:$U$195,VLOOKUP($L$4,Master!$D$9:$G$20,4,FALSE),FALSE)</f>
        <v>503136.92999999993</v>
      </c>
      <c r="M142" s="150">
        <f t="shared" si="26"/>
        <v>0.62715646701994732</v>
      </c>
      <c r="N142" s="150">
        <f t="shared" si="27"/>
        <v>7.1529276371907861E-5</v>
      </c>
      <c r="O142" s="148">
        <f t="shared" si="28"/>
        <v>-299114.11333333328</v>
      </c>
      <c r="P142" s="151">
        <f t="shared" si="29"/>
        <v>-0.37284353298005268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5664957.3033333318</v>
      </c>
      <c r="F143" s="153">
        <f>IFERROR(VLOOKUP($C143,'2024'!$C$8:$U$195,19,FALSE),0)</f>
        <v>3644515.8599999994</v>
      </c>
      <c r="G143" s="154">
        <f t="shared" si="22"/>
        <v>0.64334392385544026</v>
      </c>
      <c r="H143" s="155">
        <f t="shared" si="23"/>
        <v>5.1812849872050031E-4</v>
      </c>
      <c r="I143" s="156">
        <f t="shared" si="24"/>
        <v>-2020441.4433333324</v>
      </c>
      <c r="J143" s="157">
        <f t="shared" si="25"/>
        <v>-0.35665607614455969</v>
      </c>
      <c r="K143" s="163">
        <f>VLOOKUP($C143,'2024'!$C$205:$U$392,VLOOKUP($L$4,Master!$D$9:$G$20,4,FALSE),FALSE)</f>
        <v>802251.04333333322</v>
      </c>
      <c r="L143" s="164">
        <f>VLOOKUP($C143,'2024'!$C$8:$U$195,VLOOKUP($L$4,Master!$D$9:$G$20,4,FALSE),FALSE)</f>
        <v>503136.92999999993</v>
      </c>
      <c r="M143" s="155">
        <f t="shared" si="26"/>
        <v>0.62715646701994732</v>
      </c>
      <c r="N143" s="155">
        <f t="shared" si="27"/>
        <v>7.1529276371907861E-5</v>
      </c>
      <c r="O143" s="156">
        <f t="shared" si="28"/>
        <v>-299114.11333333328</v>
      </c>
      <c r="P143" s="157">
        <f t="shared" si="29"/>
        <v>-0.37284353298005268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35886145.090000018</v>
      </c>
      <c r="F144" s="143">
        <f>IFERROR(VLOOKUP($C144,'2024'!$C$8:$U$195,19,FALSE),0)</f>
        <v>26466657.079999998</v>
      </c>
      <c r="G144" s="144">
        <f t="shared" si="22"/>
        <v>0.73751741831348605</v>
      </c>
      <c r="H144" s="145">
        <f t="shared" si="23"/>
        <v>3.7626751606482794E-3</v>
      </c>
      <c r="I144" s="143">
        <f t="shared" si="24"/>
        <v>-9419488.0100000203</v>
      </c>
      <c r="J144" s="146">
        <f t="shared" si="25"/>
        <v>-0.26248258168651389</v>
      </c>
      <c r="K144" s="142">
        <f>VLOOKUP($C144,'2024'!$C$205:$U$392,VLOOKUP($L$4,Master!$D$9:$G$20,4,FALSE),FALSE)</f>
        <v>7465134.1100000031</v>
      </c>
      <c r="L144" s="143">
        <f>VLOOKUP($C144,'2024'!$C$8:$U$195,VLOOKUP($L$4,Master!$D$9:$G$20,4,FALSE),FALSE)</f>
        <v>8688292.1799999997</v>
      </c>
      <c r="M144" s="145">
        <f t="shared" si="26"/>
        <v>1.1638494435567477</v>
      </c>
      <c r="N144" s="145">
        <f t="shared" si="27"/>
        <v>1.2351851265282911E-3</v>
      </c>
      <c r="O144" s="143">
        <f t="shared" si="28"/>
        <v>1223158.0699999966</v>
      </c>
      <c r="P144" s="146">
        <f t="shared" si="29"/>
        <v>0.16384944355674758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10102603.710000001</v>
      </c>
      <c r="F145" s="148">
        <f>IFERROR(VLOOKUP($C145,'2024'!$C$8:$U$195,19,FALSE),0)</f>
        <v>8920363.3900000006</v>
      </c>
      <c r="G145" s="149">
        <f t="shared" si="22"/>
        <v>0.88297667077351882</v>
      </c>
      <c r="H145" s="150">
        <f t="shared" si="23"/>
        <v>1.2681779058856982E-3</v>
      </c>
      <c r="I145" s="148">
        <f t="shared" si="24"/>
        <v>-1182240.3200000003</v>
      </c>
      <c r="J145" s="151">
        <f t="shared" si="25"/>
        <v>-0.11702332922648118</v>
      </c>
      <c r="K145" s="147">
        <f>VLOOKUP($C145,'2024'!$C$205:$U$392,VLOOKUP($L$4,Master!$D$9:$G$20,4,FALSE),FALSE)</f>
        <v>3615084.0200000005</v>
      </c>
      <c r="L145" s="148">
        <f>VLOOKUP($C145,'2024'!$C$8:$U$195,VLOOKUP($L$4,Master!$D$9:$G$20,4,FALSE),FALSE)</f>
        <v>3785925.58</v>
      </c>
      <c r="M145" s="150">
        <f t="shared" si="26"/>
        <v>1.0472579776997823</v>
      </c>
      <c r="N145" s="150">
        <f t="shared" si="27"/>
        <v>5.382322405459198E-4</v>
      </c>
      <c r="O145" s="148">
        <f t="shared" si="28"/>
        <v>170841.55999999959</v>
      </c>
      <c r="P145" s="151">
        <f t="shared" si="29"/>
        <v>4.7257977699782357E-2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10102603.710000001</v>
      </c>
      <c r="F146" s="153">
        <f>IFERROR(VLOOKUP($C146,'2024'!$C$8:$U$195,19,FALSE),0)</f>
        <v>8920363.3900000006</v>
      </c>
      <c r="G146" s="154">
        <f t="shared" si="22"/>
        <v>0.88297667077351882</v>
      </c>
      <c r="H146" s="155">
        <f t="shared" si="23"/>
        <v>1.2681779058856982E-3</v>
      </c>
      <c r="I146" s="156">
        <f t="shared" si="24"/>
        <v>-1182240.3200000003</v>
      </c>
      <c r="J146" s="157">
        <f t="shared" si="25"/>
        <v>-0.11702332922648118</v>
      </c>
      <c r="K146" s="163">
        <f>VLOOKUP($C146,'2024'!$C$205:$U$392,VLOOKUP($L$4,Master!$D$9:$G$20,4,FALSE),FALSE)</f>
        <v>3615084.0200000005</v>
      </c>
      <c r="L146" s="164">
        <f>VLOOKUP($C146,'2024'!$C$8:$U$195,VLOOKUP($L$4,Master!$D$9:$G$20,4,FALSE),FALSE)</f>
        <v>3785925.58</v>
      </c>
      <c r="M146" s="155">
        <f t="shared" si="26"/>
        <v>1.0472579776997823</v>
      </c>
      <c r="N146" s="155">
        <f t="shared" si="27"/>
        <v>5.382322405459198E-4</v>
      </c>
      <c r="O146" s="156">
        <f t="shared" si="28"/>
        <v>170841.55999999959</v>
      </c>
      <c r="P146" s="157">
        <f t="shared" si="29"/>
        <v>4.7257977699782357E-2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15159131.590000018</v>
      </c>
      <c r="F147" s="148">
        <f>IFERROR(VLOOKUP($C147,'2024'!$C$8:$U$195,19,FALSE),0)</f>
        <v>11123840.789999999</v>
      </c>
      <c r="G147" s="149">
        <f t="shared" si="22"/>
        <v>0.73380461960881926</v>
      </c>
      <c r="H147" s="150">
        <f t="shared" si="23"/>
        <v>1.5814388384987204E-3</v>
      </c>
      <c r="I147" s="148">
        <f t="shared" si="24"/>
        <v>-4035290.8000000194</v>
      </c>
      <c r="J147" s="151">
        <f t="shared" si="25"/>
        <v>-0.26619538039118074</v>
      </c>
      <c r="K147" s="147">
        <f>VLOOKUP($C147,'2024'!$C$205:$U$392,VLOOKUP($L$4,Master!$D$9:$G$20,4,FALSE),FALSE)</f>
        <v>2251494.7700000033</v>
      </c>
      <c r="L147" s="148">
        <f>VLOOKUP($C147,'2024'!$C$8:$U$195,VLOOKUP($L$4,Master!$D$9:$G$20,4,FALSE),FALSE)</f>
        <v>2560379.0300000003</v>
      </c>
      <c r="M147" s="150">
        <f t="shared" si="26"/>
        <v>1.1371907517244628</v>
      </c>
      <c r="N147" s="150">
        <f t="shared" si="27"/>
        <v>3.6400043076485647E-4</v>
      </c>
      <c r="O147" s="148">
        <f t="shared" si="28"/>
        <v>308884.25999999698</v>
      </c>
      <c r="P147" s="151">
        <f t="shared" si="29"/>
        <v>0.13719075172446282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15159131.590000018</v>
      </c>
      <c r="F148" s="153">
        <f>IFERROR(VLOOKUP($C148,'2024'!$C$8:$U$195,19,FALSE),0)</f>
        <v>11123840.789999999</v>
      </c>
      <c r="G148" s="154">
        <f t="shared" si="22"/>
        <v>0.73380461960881926</v>
      </c>
      <c r="H148" s="155">
        <f t="shared" si="23"/>
        <v>1.5814388384987204E-3</v>
      </c>
      <c r="I148" s="156">
        <f t="shared" si="24"/>
        <v>-4035290.8000000194</v>
      </c>
      <c r="J148" s="157">
        <f t="shared" si="25"/>
        <v>-0.26619538039118074</v>
      </c>
      <c r="K148" s="163">
        <f>VLOOKUP($C148,'2024'!$C$205:$U$392,VLOOKUP($L$4,Master!$D$9:$G$20,4,FALSE),FALSE)</f>
        <v>2251494.7700000033</v>
      </c>
      <c r="L148" s="164">
        <f>VLOOKUP($C148,'2024'!$C$8:$U$195,VLOOKUP($L$4,Master!$D$9:$G$20,4,FALSE),FALSE)</f>
        <v>2560379.0300000003</v>
      </c>
      <c r="M148" s="155">
        <f t="shared" si="26"/>
        <v>1.1371907517244628</v>
      </c>
      <c r="N148" s="155">
        <f t="shared" si="27"/>
        <v>3.6400043076485647E-4</v>
      </c>
      <c r="O148" s="156">
        <f t="shared" si="28"/>
        <v>308884.25999999698</v>
      </c>
      <c r="P148" s="157">
        <f t="shared" si="29"/>
        <v>0.13719075172446282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1166557.0699999998</v>
      </c>
      <c r="F153" s="148">
        <f>IFERROR(VLOOKUP($C153,'2024'!$C$8:$U$195,19,FALSE),0)</f>
        <v>32633.21</v>
      </c>
      <c r="G153" s="149">
        <f t="shared" si="22"/>
        <v>2.7973950730074443E-2</v>
      </c>
      <c r="H153" s="150">
        <f t="shared" si="23"/>
        <v>4.6393531418822858E-6</v>
      </c>
      <c r="I153" s="148">
        <f t="shared" si="24"/>
        <v>-1133923.8599999999</v>
      </c>
      <c r="J153" s="151">
        <f t="shared" si="25"/>
        <v>-0.97202604926992564</v>
      </c>
      <c r="K153" s="147">
        <f>VLOOKUP($C153,'2024'!$C$205:$U$392,VLOOKUP($L$4,Master!$D$9:$G$20,4,FALSE),FALSE)</f>
        <v>155721.00999999998</v>
      </c>
      <c r="L153" s="148">
        <f>VLOOKUP($C153,'2024'!$C$8:$U$195,VLOOKUP($L$4,Master!$D$9:$G$20,4,FALSE),FALSE)</f>
        <v>19378.66</v>
      </c>
      <c r="M153" s="150">
        <f t="shared" si="26"/>
        <v>0.12444473613419282</v>
      </c>
      <c r="N153" s="150">
        <f t="shared" si="27"/>
        <v>2.7549985783338072E-6</v>
      </c>
      <c r="O153" s="148">
        <f t="shared" si="28"/>
        <v>-136342.34999999998</v>
      </c>
      <c r="P153" s="151">
        <f t="shared" si="29"/>
        <v>-0.87555526386580718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1166557.0699999998</v>
      </c>
      <c r="F154" s="153">
        <f>IFERROR(VLOOKUP($C154,'2024'!$C$8:$U$195,19,FALSE),0)</f>
        <v>32633.21</v>
      </c>
      <c r="G154" s="154">
        <f t="shared" si="22"/>
        <v>2.7973950730074443E-2</v>
      </c>
      <c r="H154" s="155">
        <f t="shared" si="23"/>
        <v>4.6393531418822858E-6</v>
      </c>
      <c r="I154" s="156">
        <f t="shared" si="24"/>
        <v>-1133923.8599999999</v>
      </c>
      <c r="J154" s="157">
        <f t="shared" si="25"/>
        <v>-0.97202604926992564</v>
      </c>
      <c r="K154" s="163">
        <f>VLOOKUP($C154,'2024'!$C$205:$U$392,VLOOKUP($L$4,Master!$D$9:$G$20,4,FALSE),FALSE)</f>
        <v>155721.00999999998</v>
      </c>
      <c r="L154" s="164">
        <f>VLOOKUP($C154,'2024'!$C$8:$U$195,VLOOKUP($L$4,Master!$D$9:$G$20,4,FALSE),FALSE)</f>
        <v>19378.66</v>
      </c>
      <c r="M154" s="155">
        <f t="shared" si="26"/>
        <v>0.12444473613419282</v>
      </c>
      <c r="N154" s="155">
        <f t="shared" si="27"/>
        <v>2.7549985783338072E-6</v>
      </c>
      <c r="O154" s="156">
        <f t="shared" si="28"/>
        <v>-136342.34999999998</v>
      </c>
      <c r="P154" s="157">
        <f t="shared" si="29"/>
        <v>-0.87555526386580718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9457852.7199999988</v>
      </c>
      <c r="F155" s="148">
        <f>IFERROR(VLOOKUP($C155,'2024'!$C$8:$U$195,19,FALSE),0)</f>
        <v>6389819.6900000013</v>
      </c>
      <c r="G155" s="149">
        <f t="shared" si="22"/>
        <v>0.67560998031697006</v>
      </c>
      <c r="H155" s="150">
        <f t="shared" si="23"/>
        <v>9.0841906312197915E-4</v>
      </c>
      <c r="I155" s="148">
        <f t="shared" si="24"/>
        <v>-3068033.0299999975</v>
      </c>
      <c r="J155" s="151">
        <f t="shared" si="25"/>
        <v>-0.32439001968302988</v>
      </c>
      <c r="K155" s="147">
        <f>VLOOKUP($C155,'2024'!$C$205:$U$392,VLOOKUP($L$4,Master!$D$9:$G$20,4,FALSE),FALSE)</f>
        <v>1442834.3099999998</v>
      </c>
      <c r="L155" s="148">
        <f>VLOOKUP($C155,'2024'!$C$8:$U$195,VLOOKUP($L$4,Master!$D$9:$G$20,4,FALSE),FALSE)</f>
        <v>2322608.91</v>
      </c>
      <c r="M155" s="150">
        <f t="shared" si="26"/>
        <v>1.6097544214900188</v>
      </c>
      <c r="N155" s="150">
        <f t="shared" si="27"/>
        <v>3.3019745663918112E-4</v>
      </c>
      <c r="O155" s="148">
        <f t="shared" si="28"/>
        <v>879774.60000000033</v>
      </c>
      <c r="P155" s="151">
        <f t="shared" si="29"/>
        <v>0.60975442149001879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9457852.7199999988</v>
      </c>
      <c r="F156" s="153">
        <f>IFERROR(VLOOKUP($C156,'2024'!$C$8:$U$195,19,FALSE),0)</f>
        <v>6389819.6900000013</v>
      </c>
      <c r="G156" s="154">
        <f t="shared" si="22"/>
        <v>0.67560998031697006</v>
      </c>
      <c r="H156" s="155">
        <f t="shared" si="23"/>
        <v>9.0841906312197915E-4</v>
      </c>
      <c r="I156" s="156">
        <f t="shared" si="24"/>
        <v>-3068033.0299999975</v>
      </c>
      <c r="J156" s="157">
        <f t="shared" si="25"/>
        <v>-0.32439001968302988</v>
      </c>
      <c r="K156" s="163">
        <f>VLOOKUP($C156,'2024'!$C$205:$U$392,VLOOKUP($L$4,Master!$D$9:$G$20,4,FALSE),FALSE)</f>
        <v>1442834.3099999998</v>
      </c>
      <c r="L156" s="164">
        <f>VLOOKUP($C156,'2024'!$C$8:$U$195,VLOOKUP($L$4,Master!$D$9:$G$20,4,FALSE),FALSE)</f>
        <v>2322608.91</v>
      </c>
      <c r="M156" s="155">
        <f t="shared" si="26"/>
        <v>1.6097544214900188</v>
      </c>
      <c r="N156" s="155">
        <f t="shared" si="27"/>
        <v>3.3019745663918112E-4</v>
      </c>
      <c r="O156" s="156">
        <f t="shared" si="28"/>
        <v>879774.60000000033</v>
      </c>
      <c r="P156" s="157">
        <f t="shared" si="29"/>
        <v>0.60975442149001879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171387333.23999998</v>
      </c>
      <c r="F157" s="143">
        <f>IFERROR(VLOOKUP($C157,'2024'!$C$8:$U$195,19,FALSE),0)</f>
        <v>173192183.31999999</v>
      </c>
      <c r="G157" s="144">
        <f t="shared" si="22"/>
        <v>1.0105308253876184</v>
      </c>
      <c r="H157" s="145">
        <f t="shared" si="23"/>
        <v>2.4622147187944268E-2</v>
      </c>
      <c r="I157" s="143">
        <f t="shared" si="24"/>
        <v>1804850.0800000131</v>
      </c>
      <c r="J157" s="146">
        <f t="shared" si="25"/>
        <v>1.0530825387618438E-2</v>
      </c>
      <c r="K157" s="142">
        <f>VLOOKUP($C157,'2024'!$C$205:$U$392,VLOOKUP($L$4,Master!$D$9:$G$20,4,FALSE),FALSE)</f>
        <v>25279292.720000006</v>
      </c>
      <c r="L157" s="143">
        <f>VLOOKUP($C157,'2024'!$C$8:$U$195,VLOOKUP($L$4,Master!$D$9:$G$20,4,FALSE),FALSE)</f>
        <v>26705896.060000002</v>
      </c>
      <c r="M157" s="145">
        <f t="shared" si="26"/>
        <v>1.0564336730383015</v>
      </c>
      <c r="N157" s="145">
        <f t="shared" si="27"/>
        <v>3.7966869576343478E-3</v>
      </c>
      <c r="O157" s="143">
        <f t="shared" si="28"/>
        <v>1426603.3399999961</v>
      </c>
      <c r="P157" s="146">
        <f t="shared" si="29"/>
        <v>5.6433673038301518E-2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89090645.800000012</v>
      </c>
      <c r="F158" s="148">
        <f>IFERROR(VLOOKUP($C158,'2024'!$C$8:$U$195,19,FALSE),0)</f>
        <v>93410282.090000018</v>
      </c>
      <c r="G158" s="149">
        <f t="shared" si="22"/>
        <v>1.048485856749733</v>
      </c>
      <c r="H158" s="150">
        <f t="shared" si="23"/>
        <v>1.3279824010520332E-2</v>
      </c>
      <c r="I158" s="148">
        <f t="shared" si="24"/>
        <v>4319636.2900000066</v>
      </c>
      <c r="J158" s="151">
        <f t="shared" si="25"/>
        <v>4.8485856749733047E-2</v>
      </c>
      <c r="K158" s="147">
        <f>VLOOKUP($C158,'2024'!$C$205:$U$392,VLOOKUP($L$4,Master!$D$9:$G$20,4,FALSE),FALSE)</f>
        <v>12450925.400000002</v>
      </c>
      <c r="L158" s="148">
        <f>VLOOKUP($C158,'2024'!$C$8:$U$195,VLOOKUP($L$4,Master!$D$9:$G$20,4,FALSE),FALSE)</f>
        <v>13745650.279999999</v>
      </c>
      <c r="M158" s="150">
        <f t="shared" si="26"/>
        <v>1.1039862370390554</v>
      </c>
      <c r="N158" s="150">
        <f t="shared" si="27"/>
        <v>1.9541726300824564E-3</v>
      </c>
      <c r="O158" s="148">
        <f t="shared" si="28"/>
        <v>1294724.8799999971</v>
      </c>
      <c r="P158" s="151">
        <f t="shared" si="29"/>
        <v>0.10398623703905549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21472392.670000006</v>
      </c>
      <c r="F159" s="153">
        <f>IFERROR(VLOOKUP($C159,'2024'!$C$8:$U$195,19,FALSE),0)</f>
        <v>22781373.559999999</v>
      </c>
      <c r="G159" s="154">
        <f t="shared" si="22"/>
        <v>1.0609611099292546</v>
      </c>
      <c r="H159" s="155">
        <f t="shared" si="23"/>
        <v>3.2387508615297125E-3</v>
      </c>
      <c r="I159" s="156">
        <f t="shared" si="24"/>
        <v>1308980.8899999931</v>
      </c>
      <c r="J159" s="157">
        <f t="shared" si="25"/>
        <v>6.09611099292547E-2</v>
      </c>
      <c r="K159" s="163">
        <f>VLOOKUP($C159,'2024'!$C$205:$U$392,VLOOKUP($L$4,Master!$D$9:$G$20,4,FALSE),FALSE)</f>
        <v>3030346.5800000005</v>
      </c>
      <c r="L159" s="164">
        <f>VLOOKUP($C159,'2024'!$C$8:$U$195,VLOOKUP($L$4,Master!$D$9:$G$20,4,FALSE),FALSE)</f>
        <v>3737199.59</v>
      </c>
      <c r="M159" s="155">
        <f t="shared" si="26"/>
        <v>1.2332581410539514</v>
      </c>
      <c r="N159" s="155">
        <f t="shared" si="27"/>
        <v>5.3130503127665621E-4</v>
      </c>
      <c r="O159" s="156">
        <f t="shared" si="28"/>
        <v>706853.00999999931</v>
      </c>
      <c r="P159" s="157">
        <f t="shared" si="29"/>
        <v>0.2332581410539514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67618253.13000001</v>
      </c>
      <c r="F160" s="153">
        <f>IFERROR(VLOOKUP($C160,'2024'!$C$8:$U$195,19,FALSE),0)</f>
        <v>70628908.530000016</v>
      </c>
      <c r="G160" s="154">
        <f t="shared" si="22"/>
        <v>1.0445243001798914</v>
      </c>
      <c r="H160" s="155">
        <f t="shared" si="23"/>
        <v>1.004107314899062E-2</v>
      </c>
      <c r="I160" s="156">
        <f t="shared" si="24"/>
        <v>3010655.400000006</v>
      </c>
      <c r="J160" s="157">
        <f t="shared" si="25"/>
        <v>4.4524300179891466E-2</v>
      </c>
      <c r="K160" s="163">
        <f>VLOOKUP($C160,'2024'!$C$205:$U$392,VLOOKUP($L$4,Master!$D$9:$G$20,4,FALSE),FALSE)</f>
        <v>9420578.8200000022</v>
      </c>
      <c r="L160" s="164">
        <f>VLOOKUP($C160,'2024'!$C$8:$U$195,VLOOKUP($L$4,Master!$D$9:$G$20,4,FALSE),FALSE)</f>
        <v>10008450.689999999</v>
      </c>
      <c r="M160" s="155">
        <f t="shared" si="26"/>
        <v>1.0624029458521103</v>
      </c>
      <c r="N160" s="155">
        <f t="shared" si="27"/>
        <v>1.4228675988058003E-3</v>
      </c>
      <c r="O160" s="156">
        <f t="shared" si="28"/>
        <v>587871.86999999732</v>
      </c>
      <c r="P160" s="157">
        <f t="shared" si="29"/>
        <v>6.2402945852110307E-2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28154611.329999998</v>
      </c>
      <c r="F161" s="148">
        <f>IFERROR(VLOOKUP($C161,'2024'!$C$8:$U$195,19,FALSE),0)</f>
        <v>28762726.200000003</v>
      </c>
      <c r="G161" s="149">
        <f t="shared" si="22"/>
        <v>1.0215991214679647</v>
      </c>
      <c r="H161" s="150">
        <f t="shared" si="23"/>
        <v>4.0890995450668186E-3</v>
      </c>
      <c r="I161" s="148">
        <f t="shared" si="24"/>
        <v>608114.87000000477</v>
      </c>
      <c r="J161" s="151">
        <f t="shared" si="25"/>
        <v>2.1599121467964687E-2</v>
      </c>
      <c r="K161" s="147">
        <f>VLOOKUP($C161,'2024'!$C$205:$U$392,VLOOKUP($L$4,Master!$D$9:$G$20,4,FALSE),FALSE)</f>
        <v>3898209.8800000004</v>
      </c>
      <c r="L161" s="148">
        <f>VLOOKUP($C161,'2024'!$C$8:$U$195,VLOOKUP($L$4,Master!$D$9:$G$20,4,FALSE),FALSE)</f>
        <v>4202205.57</v>
      </c>
      <c r="M161" s="150">
        <f t="shared" si="26"/>
        <v>1.0779834076045183</v>
      </c>
      <c r="N161" s="150">
        <f t="shared" si="27"/>
        <v>5.9741335939721358E-4</v>
      </c>
      <c r="O161" s="148">
        <f t="shared" si="28"/>
        <v>303995.68999999994</v>
      </c>
      <c r="P161" s="151">
        <f t="shared" si="29"/>
        <v>7.798340760451819E-2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28154611.329999998</v>
      </c>
      <c r="F163" s="153">
        <f>IFERROR(VLOOKUP($C163,'2024'!$C$8:$U$195,19,FALSE),0)</f>
        <v>28762726.200000003</v>
      </c>
      <c r="G163" s="154">
        <f t="shared" si="22"/>
        <v>1.0215991214679647</v>
      </c>
      <c r="H163" s="155">
        <f t="shared" si="23"/>
        <v>4.0890995450668186E-3</v>
      </c>
      <c r="I163" s="156">
        <f t="shared" si="24"/>
        <v>608114.87000000477</v>
      </c>
      <c r="J163" s="157">
        <f t="shared" si="25"/>
        <v>2.1599121467964687E-2</v>
      </c>
      <c r="K163" s="163">
        <f>VLOOKUP($C163,'2024'!$C$205:$U$392,VLOOKUP($L$4,Master!$D$9:$G$20,4,FALSE),FALSE)</f>
        <v>3898209.8800000004</v>
      </c>
      <c r="L163" s="164">
        <f>VLOOKUP($C163,'2024'!$C$8:$U$195,VLOOKUP($L$4,Master!$D$9:$G$20,4,FALSE),FALSE)</f>
        <v>4202205.57</v>
      </c>
      <c r="M163" s="155">
        <f t="shared" si="26"/>
        <v>1.0779834076045183</v>
      </c>
      <c r="N163" s="155">
        <f t="shared" si="27"/>
        <v>5.9741335939721358E-4</v>
      </c>
      <c r="O163" s="156">
        <f t="shared" si="28"/>
        <v>303995.68999999994</v>
      </c>
      <c r="P163" s="157">
        <f t="shared" si="29"/>
        <v>7.798340760451819E-2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22967548.910000004</v>
      </c>
      <c r="F166" s="148">
        <f>IFERROR(VLOOKUP($C166,'2024'!$C$8:$U$195,19,FALSE),0)</f>
        <v>22692353.699999999</v>
      </c>
      <c r="G166" s="149">
        <f t="shared" si="22"/>
        <v>0.98801808538306035</v>
      </c>
      <c r="H166" s="150">
        <f t="shared" si="23"/>
        <v>3.2260952089849301E-3</v>
      </c>
      <c r="I166" s="148">
        <f t="shared" si="24"/>
        <v>-275195.21000000462</v>
      </c>
      <c r="J166" s="151">
        <f t="shared" si="25"/>
        <v>-1.1981914616939617E-2</v>
      </c>
      <c r="K166" s="147">
        <f>VLOOKUP($C166,'2024'!$C$205:$U$392,VLOOKUP($L$4,Master!$D$9:$G$20,4,FALSE),FALSE)</f>
        <v>3256981.99</v>
      </c>
      <c r="L166" s="148">
        <f>VLOOKUP($C166,'2024'!$C$8:$U$195,VLOOKUP($L$4,Master!$D$9:$G$20,4,FALSE),FALSE)</f>
        <v>3267849.44</v>
      </c>
      <c r="M166" s="150">
        <f t="shared" si="26"/>
        <v>1.0033366626015638</v>
      </c>
      <c r="N166" s="150">
        <f t="shared" si="27"/>
        <v>4.6457910719363094E-4</v>
      </c>
      <c r="O166" s="148">
        <f t="shared" si="28"/>
        <v>10867.449999999721</v>
      </c>
      <c r="P166" s="151">
        <f t="shared" si="29"/>
        <v>3.3366626015637626E-3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22797548.910000004</v>
      </c>
      <c r="F167" s="153">
        <f>IFERROR(VLOOKUP($C167,'2024'!$C$8:$U$195,19,FALSE),0)</f>
        <v>22395323.540000003</v>
      </c>
      <c r="G167" s="154">
        <f t="shared" si="22"/>
        <v>0.98235663967262865</v>
      </c>
      <c r="H167" s="155">
        <f t="shared" si="23"/>
        <v>3.1838674353141887E-3</v>
      </c>
      <c r="I167" s="156">
        <f t="shared" si="24"/>
        <v>-402225.37000000104</v>
      </c>
      <c r="J167" s="157">
        <f t="shared" si="25"/>
        <v>-1.7643360327371307E-2</v>
      </c>
      <c r="K167" s="163">
        <f>VLOOKUP($C167,'2024'!$C$205:$U$392,VLOOKUP($L$4,Master!$D$9:$G$20,4,FALSE),FALSE)</f>
        <v>3256981.99</v>
      </c>
      <c r="L167" s="164">
        <f>VLOOKUP($C167,'2024'!$C$8:$U$195,VLOOKUP($L$4,Master!$D$9:$G$20,4,FALSE),FALSE)</f>
        <v>3267849.44</v>
      </c>
      <c r="M167" s="155">
        <f t="shared" si="26"/>
        <v>1.0033366626015638</v>
      </c>
      <c r="N167" s="155">
        <f t="shared" si="27"/>
        <v>4.6457910719363094E-4</v>
      </c>
      <c r="O167" s="156">
        <f t="shared" si="28"/>
        <v>10867.449999999721</v>
      </c>
      <c r="P167" s="157">
        <f t="shared" si="29"/>
        <v>3.3366626015637626E-3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170000</v>
      </c>
      <c r="F168" s="153">
        <f>IFERROR(VLOOKUP($C168,'2024'!$C$8:$U$195,19,FALSE),0)</f>
        <v>297030.15999999997</v>
      </c>
      <c r="G168" s="154">
        <f t="shared" si="22"/>
        <v>1.7472362352941175</v>
      </c>
      <c r="H168" s="155">
        <f t="shared" si="23"/>
        <v>4.2227773670742103E-5</v>
      </c>
      <c r="I168" s="156">
        <f t="shared" si="24"/>
        <v>127030.15999999997</v>
      </c>
      <c r="J168" s="157">
        <f t="shared" si="25"/>
        <v>0.74723623529411753</v>
      </c>
      <c r="K168" s="163">
        <f>VLOOKUP($C168,'2024'!$C$205:$U$392,VLOOKUP($L$4,Master!$D$9:$G$20,4,FALSE),FALSE)</f>
        <v>0</v>
      </c>
      <c r="L168" s="164">
        <f>VLOOKUP($C168,'2024'!$C$8:$U$195,VLOOKUP($L$4,Master!$D$9:$G$20,4,FALSE),FALSE)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0</v>
      </c>
      <c r="P168" s="157">
        <f t="shared" si="29"/>
        <v>0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24478614.100000001</v>
      </c>
      <c r="F171" s="148">
        <f>IFERROR(VLOOKUP($C171,'2024'!$C$8:$U$195,19,FALSE),0)</f>
        <v>21270235.640000001</v>
      </c>
      <c r="G171" s="149">
        <f t="shared" si="22"/>
        <v>0.86893136813656457</v>
      </c>
      <c r="H171" s="150">
        <f t="shared" si="23"/>
        <v>3.0239174921808361E-3</v>
      </c>
      <c r="I171" s="148">
        <f t="shared" si="24"/>
        <v>-3208378.4600000009</v>
      </c>
      <c r="J171" s="151">
        <f t="shared" si="25"/>
        <v>-0.13106863186343548</v>
      </c>
      <c r="K171" s="147">
        <f>VLOOKUP($C171,'2024'!$C$205:$U$392,VLOOKUP($L$4,Master!$D$9:$G$20,4,FALSE),FALSE)</f>
        <v>4391507.42</v>
      </c>
      <c r="L171" s="148">
        <f>VLOOKUP($C171,'2024'!$C$8:$U$195,VLOOKUP($L$4,Master!$D$9:$G$20,4,FALSE),FALSE)</f>
        <v>3475321.67</v>
      </c>
      <c r="M171" s="150">
        <f t="shared" si="26"/>
        <v>0.79137328885578884</v>
      </c>
      <c r="N171" s="150">
        <f t="shared" si="27"/>
        <v>4.9407473272675573E-4</v>
      </c>
      <c r="O171" s="148">
        <f t="shared" si="28"/>
        <v>-916185.75</v>
      </c>
      <c r="P171" s="151">
        <f t="shared" si="29"/>
        <v>-0.20862671114421116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24478614.100000001</v>
      </c>
      <c r="F172" s="153">
        <f>IFERROR(VLOOKUP($C172,'2024'!$C$8:$U$195,19,FALSE),0)</f>
        <v>21270235.640000001</v>
      </c>
      <c r="G172" s="154">
        <f t="shared" si="22"/>
        <v>0.86893136813656457</v>
      </c>
      <c r="H172" s="155">
        <f t="shared" si="23"/>
        <v>3.0239174921808361E-3</v>
      </c>
      <c r="I172" s="156">
        <f t="shared" si="24"/>
        <v>-3208378.4600000009</v>
      </c>
      <c r="J172" s="157">
        <f t="shared" si="25"/>
        <v>-0.13106863186343548</v>
      </c>
      <c r="K172" s="163">
        <f>VLOOKUP($C172,'2024'!$C$205:$U$392,VLOOKUP($L$4,Master!$D$9:$G$20,4,FALSE),FALSE)</f>
        <v>4391507.42</v>
      </c>
      <c r="L172" s="164">
        <f>VLOOKUP($C172,'2024'!$C$8:$U$195,VLOOKUP($L$4,Master!$D$9:$G$20,4,FALSE),FALSE)</f>
        <v>3475321.67</v>
      </c>
      <c r="M172" s="155">
        <f t="shared" si="26"/>
        <v>0.79137328885578884</v>
      </c>
      <c r="N172" s="155">
        <f t="shared" si="27"/>
        <v>4.9407473272675573E-4</v>
      </c>
      <c r="O172" s="156">
        <f t="shared" si="28"/>
        <v>-916185.75</v>
      </c>
      <c r="P172" s="157">
        <f t="shared" si="29"/>
        <v>-0.20862671114421116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6695913.0999999996</v>
      </c>
      <c r="F175" s="148">
        <f>IFERROR(VLOOKUP($C175,'2024'!$C$8:$U$195,19,FALSE),0)</f>
        <v>7056585.6899999995</v>
      </c>
      <c r="G175" s="149">
        <f t="shared" si="22"/>
        <v>1.0538645864445284</v>
      </c>
      <c r="H175" s="150">
        <f t="shared" si="23"/>
        <v>1.0032109311913563E-3</v>
      </c>
      <c r="I175" s="148">
        <f t="shared" si="24"/>
        <v>360672.58999999985</v>
      </c>
      <c r="J175" s="151">
        <f t="shared" si="25"/>
        <v>5.3864586444528358E-2</v>
      </c>
      <c r="K175" s="147">
        <f>VLOOKUP($C175,'2024'!$C$205:$U$392,VLOOKUP($L$4,Master!$D$9:$G$20,4,FALSE),FALSE)</f>
        <v>1281668.0299999998</v>
      </c>
      <c r="L175" s="148">
        <f>VLOOKUP($C175,'2024'!$C$8:$U$195,VLOOKUP($L$4,Master!$D$9:$G$20,4,FALSE),FALSE)</f>
        <v>2014869.0999999996</v>
      </c>
      <c r="M175" s="150">
        <f t="shared" si="26"/>
        <v>1.572067846617037</v>
      </c>
      <c r="N175" s="150">
        <f t="shared" si="27"/>
        <v>2.8644712823429054E-4</v>
      </c>
      <c r="O175" s="148">
        <f t="shared" si="28"/>
        <v>733201.06999999983</v>
      </c>
      <c r="P175" s="151">
        <f t="shared" si="29"/>
        <v>0.57206784661703702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6695913.0999999996</v>
      </c>
      <c r="F176" s="153">
        <f>IFERROR(VLOOKUP($C176,'2024'!$C$8:$U$195,19,FALSE),0)</f>
        <v>7056585.6899999995</v>
      </c>
      <c r="G176" s="154">
        <f t="shared" si="22"/>
        <v>1.0538645864445284</v>
      </c>
      <c r="H176" s="155">
        <f t="shared" si="23"/>
        <v>1.0032109311913563E-3</v>
      </c>
      <c r="I176" s="156">
        <f t="shared" si="24"/>
        <v>360672.58999999985</v>
      </c>
      <c r="J176" s="157">
        <f t="shared" si="25"/>
        <v>5.3864586444528358E-2</v>
      </c>
      <c r="K176" s="163">
        <f>VLOOKUP($C176,'2024'!$C$205:$U$392,VLOOKUP($L$4,Master!$D$9:$G$20,4,FALSE),FALSE)</f>
        <v>1281668.0299999998</v>
      </c>
      <c r="L176" s="164">
        <f>VLOOKUP($C176,'2024'!$C$8:$U$195,VLOOKUP($L$4,Master!$D$9:$G$20,4,FALSE),FALSE)</f>
        <v>2014869.0999999996</v>
      </c>
      <c r="M176" s="155">
        <f t="shared" si="26"/>
        <v>1.572067846617037</v>
      </c>
      <c r="N176" s="155">
        <f t="shared" si="27"/>
        <v>2.8644712823429054E-4</v>
      </c>
      <c r="O176" s="156">
        <f t="shared" si="28"/>
        <v>733201.06999999983</v>
      </c>
      <c r="P176" s="157">
        <f t="shared" si="29"/>
        <v>0.57206784661703702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608642892.47000003</v>
      </c>
      <c r="F177" s="143">
        <f>IFERROR(VLOOKUP($C177,'2024'!$C$8:$U$195,19,FALSE),0)</f>
        <v>590648425.04999995</v>
      </c>
      <c r="G177" s="144">
        <f t="shared" si="22"/>
        <v>0.97043509808029671</v>
      </c>
      <c r="H177" s="145">
        <f t="shared" si="23"/>
        <v>8.3970489771111739E-2</v>
      </c>
      <c r="I177" s="143">
        <f t="shared" si="24"/>
        <v>-17994467.420000076</v>
      </c>
      <c r="J177" s="146">
        <f t="shared" si="25"/>
        <v>-2.9564901919703304E-2</v>
      </c>
      <c r="K177" s="142">
        <f>VLOOKUP($C177,'2024'!$C$205:$U$392,VLOOKUP($L$4,Master!$D$9:$G$20,4,FALSE),FALSE)</f>
        <v>89333346.140000015</v>
      </c>
      <c r="L177" s="143">
        <f>VLOOKUP($C177,'2024'!$C$8:$U$195,VLOOKUP($L$4,Master!$D$9:$G$20,4,FALSE),FALSE)</f>
        <v>87746619.769999966</v>
      </c>
      <c r="M177" s="145">
        <f t="shared" si="26"/>
        <v>0.98223814019556155</v>
      </c>
      <c r="N177" s="145">
        <f t="shared" si="27"/>
        <v>1.2474640285754899E-2</v>
      </c>
      <c r="O177" s="143">
        <f t="shared" si="28"/>
        <v>-1586726.3700000495</v>
      </c>
      <c r="P177" s="146">
        <f t="shared" si="29"/>
        <v>-1.776185980443841E-2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427527417.96000004</v>
      </c>
      <c r="F181" s="148">
        <f>IFERROR(VLOOKUP($C181,'2024'!$C$8:$U$195,19,FALSE),0)</f>
        <v>419489381.14999992</v>
      </c>
      <c r="G181" s="149">
        <f t="shared" si="22"/>
        <v>0.98119878054054499</v>
      </c>
      <c r="H181" s="150">
        <f t="shared" si="23"/>
        <v>5.9637387141029272E-2</v>
      </c>
      <c r="I181" s="148">
        <f t="shared" si="24"/>
        <v>-8038036.8100001216</v>
      </c>
      <c r="J181" s="151">
        <f t="shared" si="25"/>
        <v>-1.8801219459455041E-2</v>
      </c>
      <c r="K181" s="147">
        <f>VLOOKUP($C181,'2024'!$C$205:$U$392,VLOOKUP($L$4,Master!$D$9:$G$20,4,FALSE),FALSE)</f>
        <v>63788976.460000008</v>
      </c>
      <c r="L181" s="148">
        <f>VLOOKUP($C181,'2024'!$C$8:$U$195,VLOOKUP($L$4,Master!$D$9:$G$20,4,FALSE),FALSE)</f>
        <v>61966306.849999957</v>
      </c>
      <c r="M181" s="150">
        <f t="shared" si="26"/>
        <v>0.97142657381964748</v>
      </c>
      <c r="N181" s="150">
        <f t="shared" si="27"/>
        <v>8.8095403539948762E-3</v>
      </c>
      <c r="O181" s="148">
        <f t="shared" si="28"/>
        <v>-1822669.6100000516</v>
      </c>
      <c r="P181" s="151">
        <f t="shared" si="29"/>
        <v>-2.8573426180352468E-2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427527417.96000004</v>
      </c>
      <c r="F182" s="153">
        <f>IFERROR(VLOOKUP($C182,'2024'!$C$8:$U$195,19,FALSE),0)</f>
        <v>419489381.14999992</v>
      </c>
      <c r="G182" s="154">
        <f t="shared" si="22"/>
        <v>0.98119878054054499</v>
      </c>
      <c r="H182" s="155">
        <f t="shared" si="23"/>
        <v>5.9637387141029272E-2</v>
      </c>
      <c r="I182" s="156">
        <f t="shared" si="24"/>
        <v>-8038036.8100001216</v>
      </c>
      <c r="J182" s="157">
        <f t="shared" si="25"/>
        <v>-1.8801219459455041E-2</v>
      </c>
      <c r="K182" s="163">
        <f>VLOOKUP($C182,'2024'!$C$205:$U$392,VLOOKUP($L$4,Master!$D$9:$G$20,4,FALSE),FALSE)</f>
        <v>63788976.460000008</v>
      </c>
      <c r="L182" s="164">
        <f>VLOOKUP($C182,'2024'!$C$8:$U$195,VLOOKUP($L$4,Master!$D$9:$G$20,4,FALSE),FALSE)</f>
        <v>61966306.849999957</v>
      </c>
      <c r="M182" s="155">
        <f t="shared" si="26"/>
        <v>0.97142657381964748</v>
      </c>
      <c r="N182" s="155">
        <f t="shared" si="27"/>
        <v>8.8095403539948762E-3</v>
      </c>
      <c r="O182" s="156">
        <f t="shared" si="28"/>
        <v>-1822669.6100000516</v>
      </c>
      <c r="P182" s="157">
        <f t="shared" si="29"/>
        <v>-2.8573426180352468E-2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36622534.050000004</v>
      </c>
      <c r="F187" s="148">
        <f>IFERROR(VLOOKUP($C187,'2024'!$C$8:$U$195,19,FALSE),0)</f>
        <v>33035575.219999976</v>
      </c>
      <c r="G187" s="149">
        <f t="shared" si="22"/>
        <v>0.90205596300073543</v>
      </c>
      <c r="H187" s="150">
        <f t="shared" si="23"/>
        <v>4.6965560449246484E-3</v>
      </c>
      <c r="I187" s="148">
        <f t="shared" si="24"/>
        <v>-3586958.830000028</v>
      </c>
      <c r="J187" s="151">
        <f t="shared" si="25"/>
        <v>-9.79440369992646E-2</v>
      </c>
      <c r="K187" s="147">
        <f>VLOOKUP($C187,'2024'!$C$205:$U$392,VLOOKUP($L$4,Master!$D$9:$G$20,4,FALSE),FALSE)</f>
        <v>5336382.2100000009</v>
      </c>
      <c r="L187" s="148">
        <f>VLOOKUP($C187,'2024'!$C$8:$U$195,VLOOKUP($L$4,Master!$D$9:$G$20,4,FALSE),FALSE)</f>
        <v>5710181.589999998</v>
      </c>
      <c r="M187" s="150">
        <f t="shared" si="26"/>
        <v>1.0700473401810544</v>
      </c>
      <c r="N187" s="150">
        <f t="shared" si="27"/>
        <v>8.1179721211259567E-4</v>
      </c>
      <c r="O187" s="148">
        <f t="shared" si="28"/>
        <v>373799.37999999709</v>
      </c>
      <c r="P187" s="151">
        <f t="shared" si="29"/>
        <v>7.0047340181054435E-2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36622534.050000004</v>
      </c>
      <c r="F188" s="153">
        <f>IFERROR(VLOOKUP($C188,'2024'!$C$8:$U$195,19,FALSE),0)</f>
        <v>33035575.219999976</v>
      </c>
      <c r="G188" s="154">
        <f t="shared" si="22"/>
        <v>0.90205596300073543</v>
      </c>
      <c r="H188" s="155">
        <f t="shared" si="23"/>
        <v>4.6965560449246484E-3</v>
      </c>
      <c r="I188" s="156">
        <f t="shared" si="24"/>
        <v>-3586958.830000028</v>
      </c>
      <c r="J188" s="157">
        <f t="shared" si="25"/>
        <v>-9.79440369992646E-2</v>
      </c>
      <c r="K188" s="163">
        <f>VLOOKUP($C188,'2024'!$C$205:$U$392,VLOOKUP($L$4,Master!$D$9:$G$20,4,FALSE),FALSE)</f>
        <v>5336382.2100000009</v>
      </c>
      <c r="L188" s="164">
        <f>VLOOKUP($C188,'2024'!$C$8:$U$195,VLOOKUP($L$4,Master!$D$9:$G$20,4,FALSE),FALSE)</f>
        <v>5710181.589999998</v>
      </c>
      <c r="M188" s="155">
        <f t="shared" si="26"/>
        <v>1.0700473401810544</v>
      </c>
      <c r="N188" s="155">
        <f t="shared" si="27"/>
        <v>8.1179721211259567E-4</v>
      </c>
      <c r="O188" s="156">
        <f t="shared" si="28"/>
        <v>373799.37999999709</v>
      </c>
      <c r="P188" s="157">
        <f t="shared" si="29"/>
        <v>7.0047340181054435E-2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278239.25</v>
      </c>
      <c r="F191" s="148">
        <f>IFERROR(VLOOKUP($C191,'2024'!$C$8:$U$195,19,FALSE),0)</f>
        <v>829953.04</v>
      </c>
      <c r="G191" s="149">
        <f t="shared" si="22"/>
        <v>2.982875492943573</v>
      </c>
      <c r="H191" s="150">
        <f t="shared" si="23"/>
        <v>1.1799161785612739E-4</v>
      </c>
      <c r="I191" s="148">
        <f t="shared" si="24"/>
        <v>551713.79</v>
      </c>
      <c r="J191" s="151">
        <f t="shared" si="25"/>
        <v>1.982875492943573</v>
      </c>
      <c r="K191" s="147">
        <f>VLOOKUP($C191,'2024'!$C$205:$U$392,VLOOKUP($L$4,Master!$D$9:$G$20,4,FALSE),FALSE)</f>
        <v>37962.61</v>
      </c>
      <c r="L191" s="148">
        <f>VLOOKUP($C191,'2024'!$C$8:$U$195,VLOOKUP($L$4,Master!$D$9:$G$20,4,FALSE),FALSE)</f>
        <v>96589.53</v>
      </c>
      <c r="M191" s="150">
        <f t="shared" si="26"/>
        <v>2.5443332268250258</v>
      </c>
      <c r="N191" s="150">
        <f t="shared" si="27"/>
        <v>1.373180693773102E-5</v>
      </c>
      <c r="O191" s="148">
        <f t="shared" si="28"/>
        <v>58626.92</v>
      </c>
      <c r="P191" s="151">
        <f t="shared" si="29"/>
        <v>1.5443332268250258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278239.25</v>
      </c>
      <c r="F192" s="153">
        <f>IFERROR(VLOOKUP($C192,'2024'!$C$8:$U$195,19,FALSE),0)</f>
        <v>829953.04</v>
      </c>
      <c r="G192" s="154">
        <f t="shared" si="22"/>
        <v>2.982875492943573</v>
      </c>
      <c r="H192" s="155">
        <f t="shared" si="23"/>
        <v>1.1799161785612739E-4</v>
      </c>
      <c r="I192" s="156">
        <f t="shared" si="24"/>
        <v>551713.79</v>
      </c>
      <c r="J192" s="157">
        <f t="shared" si="25"/>
        <v>1.982875492943573</v>
      </c>
      <c r="K192" s="163">
        <f>VLOOKUP($C192,'2024'!$C$205:$U$392,VLOOKUP($L$4,Master!$D$9:$G$20,4,FALSE),FALSE)</f>
        <v>37962.61</v>
      </c>
      <c r="L192" s="164">
        <f>VLOOKUP($C192,'2024'!$C$8:$U$195,VLOOKUP($L$4,Master!$D$9:$G$20,4,FALSE),FALSE)</f>
        <v>96589.53</v>
      </c>
      <c r="M192" s="155">
        <f t="shared" si="26"/>
        <v>2.5443332268250258</v>
      </c>
      <c r="N192" s="155">
        <f t="shared" si="27"/>
        <v>1.373180693773102E-5</v>
      </c>
      <c r="O192" s="156">
        <f t="shared" si="28"/>
        <v>58626.92</v>
      </c>
      <c r="P192" s="157">
        <f t="shared" si="29"/>
        <v>1.5443332268250258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144214701.20999995</v>
      </c>
      <c r="F195" s="148">
        <f>IFERROR(VLOOKUP($C195,'2024'!$C$8:$U$195,19,FALSE),0)</f>
        <v>137293515.64000002</v>
      </c>
      <c r="G195" s="149">
        <f t="shared" si="22"/>
        <v>0.95200776680928278</v>
      </c>
      <c r="H195" s="150">
        <f t="shared" si="23"/>
        <v>1.951855496730168E-2</v>
      </c>
      <c r="I195" s="148">
        <f t="shared" si="24"/>
        <v>-6921185.5699999332</v>
      </c>
      <c r="J195" s="151">
        <f t="shared" si="25"/>
        <v>-4.7992233190717271E-2</v>
      </c>
      <c r="K195" s="147">
        <f>VLOOKUP($C195,'2024'!$C$205:$U$392,VLOOKUP($L$4,Master!$D$9:$G$20,4,FALSE),FALSE)</f>
        <v>20170024.859999996</v>
      </c>
      <c r="L195" s="148">
        <f>VLOOKUP($C195,'2024'!$C$8:$U$195,VLOOKUP($L$4,Master!$D$9:$G$20,4,FALSE),FALSE)</f>
        <v>19973541.800000008</v>
      </c>
      <c r="M195" s="150">
        <f t="shared" si="26"/>
        <v>0.99025866049428424</v>
      </c>
      <c r="N195" s="150">
        <f t="shared" si="27"/>
        <v>2.8395709127096969E-3</v>
      </c>
      <c r="O195" s="148">
        <f t="shared" si="28"/>
        <v>-196483.05999998748</v>
      </c>
      <c r="P195" s="151">
        <f t="shared" si="29"/>
        <v>-9.7413395057157869E-3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144214701.20999995</v>
      </c>
      <c r="F196" s="159">
        <f>IFERROR(VLOOKUP($C196,'2024'!$C$8:$U$195,19,FALSE),0)</f>
        <v>137293515.64000002</v>
      </c>
      <c r="G196" s="160">
        <f t="shared" si="22"/>
        <v>0.95200776680928278</v>
      </c>
      <c r="H196" s="161">
        <f t="shared" si="23"/>
        <v>1.951855496730168E-2</v>
      </c>
      <c r="I196" s="159">
        <f t="shared" si="24"/>
        <v>-6921185.5699999332</v>
      </c>
      <c r="J196" s="162">
        <f t="shared" si="25"/>
        <v>-4.7992233190717271E-2</v>
      </c>
      <c r="K196" s="158">
        <f>VLOOKUP($C196,'2024'!$C$205:$U$392,VLOOKUP($L$4,Master!$D$9:$G$20,4,FALSE),FALSE)</f>
        <v>20170024.859999996</v>
      </c>
      <c r="L196" s="159">
        <f>VLOOKUP($C196,'2024'!$C$8:$U$195,VLOOKUP($L$4,Master!$D$9:$G$20,4,FALSE),FALSE)</f>
        <v>19973541.800000008</v>
      </c>
      <c r="M196" s="161">
        <f t="shared" si="26"/>
        <v>0.99025866049428424</v>
      </c>
      <c r="N196" s="161">
        <f t="shared" si="27"/>
        <v>2.8395709127096969E-3</v>
      </c>
      <c r="O196" s="159">
        <f t="shared" si="28"/>
        <v>-196483.05999998748</v>
      </c>
      <c r="P196" s="162">
        <f t="shared" si="29"/>
        <v>-9.7413395057157869E-3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MgIg2a8uw8xxBHmkSGqZpYIXwyREyRekIbjsyLpd65zkcUqDyynYYXQIYNPmQFro5WBMsygbRhWZfBF3IRuiaQ==" saltValue="M4fdltnUmPqjEka2xmVIY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94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173468574.63999999</v>
      </c>
      <c r="F7" s="96">
        <v>221667702.74000004</v>
      </c>
      <c r="G7" s="96">
        <v>293198345.30000001</v>
      </c>
      <c r="H7" s="96">
        <v>376557572.68000001</v>
      </c>
      <c r="I7" s="96">
        <v>256082919.08999997</v>
      </c>
      <c r="J7" s="96">
        <v>273363132.78999996</v>
      </c>
      <c r="K7" s="96">
        <v>283777255.77999991</v>
      </c>
      <c r="L7" s="96"/>
      <c r="M7" s="96"/>
      <c r="N7" s="96"/>
      <c r="O7" s="96"/>
      <c r="P7" s="96"/>
      <c r="Q7" s="96">
        <f t="shared" ref="Q7:Q70" si="0">SUM(E7:P7)</f>
        <v>1878115503.02</v>
      </c>
      <c r="R7" s="97"/>
      <c r="T7" s="95"/>
      <c r="U7" s="96">
        <f>SUM(U8:U195)</f>
        <v>5634346509.0599976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46632797.849999994</v>
      </c>
      <c r="F8" s="135">
        <v>27744203.829999998</v>
      </c>
      <c r="G8" s="135">
        <v>88646468.410000011</v>
      </c>
      <c r="H8" s="135">
        <v>167865938.57999998</v>
      </c>
      <c r="I8" s="135">
        <v>69205699.720000014</v>
      </c>
      <c r="J8" s="135">
        <v>76532323.799999997</v>
      </c>
      <c r="K8" s="135">
        <v>58270403.569999993</v>
      </c>
      <c r="L8" s="135"/>
      <c r="M8" s="135"/>
      <c r="N8" s="135"/>
      <c r="O8" s="135"/>
      <c r="P8" s="135"/>
      <c r="Q8" s="135">
        <f t="shared" si="0"/>
        <v>534897835.75999999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534897835.75999999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40739489.18</v>
      </c>
      <c r="F9" s="136">
        <v>18028002.380000003</v>
      </c>
      <c r="G9" s="136">
        <v>73487815.770000011</v>
      </c>
      <c r="H9" s="136">
        <v>134962598.99000001</v>
      </c>
      <c r="I9" s="136">
        <v>56880443.120000012</v>
      </c>
      <c r="J9" s="136">
        <v>65541603.959999993</v>
      </c>
      <c r="K9" s="136">
        <v>51663930.030000001</v>
      </c>
      <c r="L9" s="136"/>
      <c r="M9" s="136"/>
      <c r="N9" s="136"/>
      <c r="O9" s="136"/>
      <c r="P9" s="136"/>
      <c r="Q9" s="136">
        <f t="shared" si="0"/>
        <v>441303883.43000007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441303883.43000007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1630434.2999999991</v>
      </c>
      <c r="F10" s="100">
        <v>2470631.9000000008</v>
      </c>
      <c r="G10" s="100">
        <v>3253902.080000001</v>
      </c>
      <c r="H10" s="100">
        <v>4088273.3500000006</v>
      </c>
      <c r="I10" s="100">
        <v>1949640.24</v>
      </c>
      <c r="J10" s="100">
        <v>2994759.25</v>
      </c>
      <c r="K10" s="100">
        <v>2959324.6999999997</v>
      </c>
      <c r="L10" s="100"/>
      <c r="M10" s="100"/>
      <c r="N10" s="100"/>
      <c r="O10" s="100"/>
      <c r="P10" s="100"/>
      <c r="Q10" s="100">
        <f t="shared" si="0"/>
        <v>19346965.820000004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19346965.820000004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38252763.280000001</v>
      </c>
      <c r="F11" s="100">
        <v>13572878.320000002</v>
      </c>
      <c r="G11" s="100">
        <v>68390179.530000016</v>
      </c>
      <c r="H11" s="100">
        <v>128941222.53</v>
      </c>
      <c r="I11" s="100">
        <v>53111475.350000009</v>
      </c>
      <c r="J11" s="100">
        <v>60764989.139999993</v>
      </c>
      <c r="K11" s="100">
        <v>47107099.07</v>
      </c>
      <c r="L11" s="100"/>
      <c r="M11" s="100"/>
      <c r="N11" s="100"/>
      <c r="O11" s="100"/>
      <c r="P11" s="100"/>
      <c r="Q11" s="100">
        <f t="shared" si="0"/>
        <v>410140607.22000003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410140607.22000003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856291.59999999974</v>
      </c>
      <c r="F12" s="100">
        <v>1984492.159999999</v>
      </c>
      <c r="G12" s="100">
        <v>1843734.1600000001</v>
      </c>
      <c r="H12" s="100">
        <v>1933103.1100000013</v>
      </c>
      <c r="I12" s="100">
        <v>1819327.5299999998</v>
      </c>
      <c r="J12" s="100">
        <v>1781855.57</v>
      </c>
      <c r="K12" s="100">
        <v>1597506.2599999998</v>
      </c>
      <c r="L12" s="100"/>
      <c r="M12" s="100"/>
      <c r="N12" s="100"/>
      <c r="O12" s="100"/>
      <c r="P12" s="100"/>
      <c r="Q12" s="100">
        <f t="shared" si="0"/>
        <v>11816310.390000001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11816310.390000001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2420927.3100000005</v>
      </c>
      <c r="H16" s="136">
        <v>1042269.0399999998</v>
      </c>
      <c r="I16" s="136">
        <v>1745515.35</v>
      </c>
      <c r="J16" s="136">
        <v>954718.46999999974</v>
      </c>
      <c r="K16" s="136">
        <v>1706829.11</v>
      </c>
      <c r="L16" s="136"/>
      <c r="M16" s="136"/>
      <c r="N16" s="136"/>
      <c r="O16" s="136"/>
      <c r="P16" s="136"/>
      <c r="Q16" s="136">
        <f t="shared" si="0"/>
        <v>13268847.879999995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13268847.879999995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>
        <v>258303.33999999994</v>
      </c>
      <c r="I17" s="100">
        <v>222432.32000000004</v>
      </c>
      <c r="J17" s="100">
        <v>291567.34999999986</v>
      </c>
      <c r="K17" s="100">
        <v>514564.01000000007</v>
      </c>
      <c r="L17" s="100"/>
      <c r="M17" s="100"/>
      <c r="N17" s="100"/>
      <c r="O17" s="100"/>
      <c r="P17" s="100"/>
      <c r="Q17" s="100">
        <f t="shared" si="0"/>
        <v>2224013.73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2224013.73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282070.80999999994</v>
      </c>
      <c r="H18" s="100">
        <v>321252.19</v>
      </c>
      <c r="I18" s="100">
        <v>478468.05000000005</v>
      </c>
      <c r="J18" s="100">
        <v>257658.84999999998</v>
      </c>
      <c r="K18" s="100">
        <v>281700</v>
      </c>
      <c r="L18" s="100"/>
      <c r="M18" s="100"/>
      <c r="N18" s="100"/>
      <c r="O18" s="100"/>
      <c r="P18" s="100"/>
      <c r="Q18" s="100">
        <f t="shared" si="0"/>
        <v>5909485.3699999982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5909485.3699999982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1622592.6000000003</v>
      </c>
      <c r="H19" s="100">
        <v>462713.50999999989</v>
      </c>
      <c r="I19" s="100">
        <v>1044614.9800000001</v>
      </c>
      <c r="J19" s="100">
        <v>405492.2699999999</v>
      </c>
      <c r="K19" s="100">
        <v>910565.10000000009</v>
      </c>
      <c r="L19" s="100"/>
      <c r="M19" s="100"/>
      <c r="N19" s="100"/>
      <c r="O19" s="100"/>
      <c r="P19" s="100"/>
      <c r="Q19" s="100">
        <f t="shared" si="0"/>
        <v>5135348.7799999993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5135348.7799999993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285705.64999999997</v>
      </c>
      <c r="G20" s="136">
        <v>488637.03999999986</v>
      </c>
      <c r="H20" s="136">
        <v>282617.63999999996</v>
      </c>
      <c r="I20" s="136">
        <v>1953555.0499999998</v>
      </c>
      <c r="J20" s="136">
        <v>3266888.59</v>
      </c>
      <c r="K20" s="136">
        <v>862474.48</v>
      </c>
      <c r="L20" s="136"/>
      <c r="M20" s="136"/>
      <c r="N20" s="136"/>
      <c r="O20" s="136"/>
      <c r="P20" s="136"/>
      <c r="Q20" s="136">
        <f t="shared" si="0"/>
        <v>7277320.3399999999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7277320.3399999999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285705.64999999997</v>
      </c>
      <c r="G21" s="100">
        <v>488637.03999999986</v>
      </c>
      <c r="H21" s="100">
        <v>282617.63999999996</v>
      </c>
      <c r="I21" s="100">
        <v>1953555.0499999998</v>
      </c>
      <c r="J21" s="100">
        <v>3266888.59</v>
      </c>
      <c r="K21" s="100">
        <v>862474.48</v>
      </c>
      <c r="L21" s="100"/>
      <c r="M21" s="100"/>
      <c r="N21" s="100"/>
      <c r="O21" s="100"/>
      <c r="P21" s="100"/>
      <c r="Q21" s="100">
        <f t="shared" si="0"/>
        <v>7277320.3399999999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7277320.3399999999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297777.94000000012</v>
      </c>
      <c r="G24" s="136">
        <v>278196.61</v>
      </c>
      <c r="H24" s="136">
        <v>230172.94999999995</v>
      </c>
      <c r="I24" s="136">
        <v>222164.65000000002</v>
      </c>
      <c r="J24" s="136">
        <v>231201.23</v>
      </c>
      <c r="K24" s="136">
        <v>228038.87</v>
      </c>
      <c r="L24" s="136"/>
      <c r="M24" s="136"/>
      <c r="N24" s="136"/>
      <c r="O24" s="136"/>
      <c r="P24" s="136"/>
      <c r="Q24" s="136">
        <f t="shared" si="0"/>
        <v>1633933.62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1633933.62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297777.94000000012</v>
      </c>
      <c r="G25" s="100">
        <v>278196.61</v>
      </c>
      <c r="H25" s="100">
        <v>230172.94999999995</v>
      </c>
      <c r="I25" s="100">
        <v>222164.65000000002</v>
      </c>
      <c r="J25" s="100">
        <v>231201.23</v>
      </c>
      <c r="K25" s="100">
        <v>228038.87</v>
      </c>
      <c r="L25" s="100"/>
      <c r="M25" s="100"/>
      <c r="N25" s="100"/>
      <c r="O25" s="100"/>
      <c r="P25" s="100"/>
      <c r="Q25" s="100">
        <f t="shared" si="0"/>
        <v>1633933.62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1633933.62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5058520.1500000004</v>
      </c>
      <c r="F26" s="136">
        <v>4285094.5200000005</v>
      </c>
      <c r="G26" s="136">
        <v>11970891.679999996</v>
      </c>
      <c r="H26" s="136">
        <v>31348279.959999993</v>
      </c>
      <c r="I26" s="136">
        <v>8404021.5500000007</v>
      </c>
      <c r="J26" s="136">
        <v>6537911.5500000007</v>
      </c>
      <c r="K26" s="136">
        <v>3809131.08</v>
      </c>
      <c r="L26" s="136"/>
      <c r="M26" s="136"/>
      <c r="N26" s="136"/>
      <c r="O26" s="136"/>
      <c r="P26" s="136"/>
      <c r="Q26" s="136">
        <f t="shared" si="0"/>
        <v>71413850.48999998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71413850.48999998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5058520.1500000004</v>
      </c>
      <c r="F27" s="100">
        <v>4285094.5200000005</v>
      </c>
      <c r="G27" s="100">
        <v>11970891.679999996</v>
      </c>
      <c r="H27" s="100">
        <v>31348279.959999993</v>
      </c>
      <c r="I27" s="100">
        <v>8404021.5500000007</v>
      </c>
      <c r="J27" s="100">
        <v>6537911.5500000007</v>
      </c>
      <c r="K27" s="100">
        <v>3809131.08</v>
      </c>
      <c r="L27" s="100"/>
      <c r="M27" s="100"/>
      <c r="N27" s="100"/>
      <c r="O27" s="100"/>
      <c r="P27" s="100"/>
      <c r="Q27" s="100">
        <f t="shared" si="0"/>
        <v>71413850.48999998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71413850.48999998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2949767.25</v>
      </c>
      <c r="F30" s="135">
        <v>5899098.5500000017</v>
      </c>
      <c r="G30" s="135">
        <v>5071362.5699999994</v>
      </c>
      <c r="H30" s="135">
        <v>8031550.7700000005</v>
      </c>
      <c r="I30" s="135">
        <v>4583108.38</v>
      </c>
      <c r="J30" s="135">
        <v>5177773.2500000028</v>
      </c>
      <c r="K30" s="135">
        <v>4920699.1900000023</v>
      </c>
      <c r="L30" s="135"/>
      <c r="M30" s="135"/>
      <c r="N30" s="135"/>
      <c r="O30" s="135"/>
      <c r="P30" s="135"/>
      <c r="Q30" s="135">
        <f t="shared" si="0"/>
        <v>36633359.960000008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36633359.960000008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2919443.85</v>
      </c>
      <c r="F31" s="136">
        <v>5624322.3400000017</v>
      </c>
      <c r="G31" s="136">
        <v>4964402.3099999996</v>
      </c>
      <c r="H31" s="136">
        <v>7773741.4700000007</v>
      </c>
      <c r="I31" s="136">
        <v>4550391.41</v>
      </c>
      <c r="J31" s="136">
        <v>5113376.5300000031</v>
      </c>
      <c r="K31" s="136">
        <v>4871652.2400000021</v>
      </c>
      <c r="L31" s="136"/>
      <c r="M31" s="136"/>
      <c r="N31" s="136"/>
      <c r="O31" s="136"/>
      <c r="P31" s="136"/>
      <c r="Q31" s="136">
        <f t="shared" si="0"/>
        <v>35817330.150000006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35817330.150000006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2919443.85</v>
      </c>
      <c r="F32" s="100">
        <v>5624322.3400000017</v>
      </c>
      <c r="G32" s="100">
        <v>4964402.3099999996</v>
      </c>
      <c r="H32" s="100">
        <v>7773741.4700000007</v>
      </c>
      <c r="I32" s="100">
        <v>4550391.41</v>
      </c>
      <c r="J32" s="100">
        <v>5113376.5300000031</v>
      </c>
      <c r="K32" s="100">
        <v>4871652.2400000021</v>
      </c>
      <c r="L32" s="100"/>
      <c r="M32" s="100"/>
      <c r="N32" s="100"/>
      <c r="O32" s="100"/>
      <c r="P32" s="100"/>
      <c r="Q32" s="100">
        <f t="shared" si="0"/>
        <v>35817330.150000006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35817330.150000006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>
        <v>257809.3</v>
      </c>
      <c r="I39" s="136">
        <v>32716.969999999994</v>
      </c>
      <c r="J39" s="136">
        <v>64396.719999999994</v>
      </c>
      <c r="K39" s="136">
        <v>49046.94999999999</v>
      </c>
      <c r="L39" s="136"/>
      <c r="M39" s="136"/>
      <c r="N39" s="136"/>
      <c r="O39" s="136"/>
      <c r="P39" s="136"/>
      <c r="Q39" s="136">
        <f t="shared" si="0"/>
        <v>816029.80999999982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816029.80999999982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>
        <v>257809.3</v>
      </c>
      <c r="I40" s="100">
        <v>32716.969999999994</v>
      </c>
      <c r="J40" s="100">
        <v>64396.719999999994</v>
      </c>
      <c r="K40" s="100">
        <v>49046.94999999999</v>
      </c>
      <c r="L40" s="100"/>
      <c r="M40" s="100"/>
      <c r="N40" s="100"/>
      <c r="O40" s="100"/>
      <c r="P40" s="100"/>
      <c r="Q40" s="100">
        <f t="shared" si="0"/>
        <v>816029.80999999982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816029.80999999982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11956246.569999997</v>
      </c>
      <c r="F41" s="135">
        <v>15989805.640000001</v>
      </c>
      <c r="G41" s="135">
        <v>16291313.979999995</v>
      </c>
      <c r="H41" s="135">
        <v>15546517.940000001</v>
      </c>
      <c r="I41" s="135">
        <v>15033961.769999988</v>
      </c>
      <c r="J41" s="135">
        <v>16761012.4</v>
      </c>
      <c r="K41" s="135">
        <v>17570259.909999993</v>
      </c>
      <c r="L41" s="135"/>
      <c r="M41" s="135"/>
      <c r="N41" s="135"/>
      <c r="O41" s="135"/>
      <c r="P41" s="135"/>
      <c r="Q41" s="135">
        <f t="shared" si="0"/>
        <v>109149118.20999998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109149118.20999998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6683072.679999996</v>
      </c>
      <c r="F42" s="136">
        <v>8251441.9700000007</v>
      </c>
      <c r="G42" s="136">
        <v>8073837.5699999984</v>
      </c>
      <c r="H42" s="136">
        <v>7824010.5899999999</v>
      </c>
      <c r="I42" s="136">
        <v>7673257.149999992</v>
      </c>
      <c r="J42" s="136">
        <v>8549965.9700000007</v>
      </c>
      <c r="K42" s="136">
        <v>9023210.0500000026</v>
      </c>
      <c r="L42" s="136"/>
      <c r="M42" s="136"/>
      <c r="N42" s="136"/>
      <c r="O42" s="136"/>
      <c r="P42" s="136"/>
      <c r="Q42" s="136">
        <f t="shared" si="0"/>
        <v>56078795.979999989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56078795.979999989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6683072.679999996</v>
      </c>
      <c r="F43" s="100">
        <v>8251441.9700000007</v>
      </c>
      <c r="G43" s="100">
        <v>8073837.5699999984</v>
      </c>
      <c r="H43" s="100">
        <v>7824010.5899999999</v>
      </c>
      <c r="I43" s="100">
        <v>7673257.149999992</v>
      </c>
      <c r="J43" s="100">
        <v>8549965.9700000007</v>
      </c>
      <c r="K43" s="100">
        <v>9023210.0500000026</v>
      </c>
      <c r="L43" s="100"/>
      <c r="M43" s="100"/>
      <c r="N43" s="100"/>
      <c r="O43" s="100"/>
      <c r="P43" s="100"/>
      <c r="Q43" s="100">
        <f t="shared" si="0"/>
        <v>56078795.979999989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56078795.979999989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3062722.5500000017</v>
      </c>
      <c r="F46" s="136">
        <v>3919666.3200000008</v>
      </c>
      <c r="G46" s="136">
        <v>3924999.6099999975</v>
      </c>
      <c r="H46" s="136">
        <v>3832502.0699999994</v>
      </c>
      <c r="I46" s="136">
        <v>3638069.1499999953</v>
      </c>
      <c r="J46" s="136">
        <v>4016206.1899999985</v>
      </c>
      <c r="K46" s="136">
        <v>3856318.4699999932</v>
      </c>
      <c r="L46" s="136"/>
      <c r="M46" s="136"/>
      <c r="N46" s="136"/>
      <c r="O46" s="136"/>
      <c r="P46" s="136"/>
      <c r="Q46" s="136">
        <f t="shared" si="0"/>
        <v>26250484.359999985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26250484.359999985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3062722.5500000017</v>
      </c>
      <c r="F47" s="100">
        <v>3919666.3200000008</v>
      </c>
      <c r="G47" s="100">
        <v>3924999.6099999975</v>
      </c>
      <c r="H47" s="100">
        <v>3832502.0699999994</v>
      </c>
      <c r="I47" s="100">
        <v>3638069.1499999953</v>
      </c>
      <c r="J47" s="100">
        <v>4016206.1899999985</v>
      </c>
      <c r="K47" s="100">
        <v>3856318.4699999932</v>
      </c>
      <c r="L47" s="100"/>
      <c r="M47" s="100"/>
      <c r="N47" s="100"/>
      <c r="O47" s="100"/>
      <c r="P47" s="100"/>
      <c r="Q47" s="100">
        <f t="shared" si="0"/>
        <v>26250484.359999985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26250484.359999985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646327.51</v>
      </c>
      <c r="F48" s="136">
        <v>1486531.2200000002</v>
      </c>
      <c r="G48" s="136">
        <v>1590183.08</v>
      </c>
      <c r="H48" s="136">
        <v>1332768.3800000004</v>
      </c>
      <c r="I48" s="136">
        <v>1217250.3999999999</v>
      </c>
      <c r="J48" s="136">
        <v>1546747.6700000004</v>
      </c>
      <c r="K48" s="136">
        <v>934653.58000000007</v>
      </c>
      <c r="L48" s="136"/>
      <c r="M48" s="136"/>
      <c r="N48" s="136"/>
      <c r="O48" s="136"/>
      <c r="P48" s="136"/>
      <c r="Q48" s="136">
        <f t="shared" si="0"/>
        <v>8754461.8400000017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8754461.8400000017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646327.51</v>
      </c>
      <c r="F49" s="100">
        <v>1486531.2200000002</v>
      </c>
      <c r="G49" s="100">
        <v>1590183.08</v>
      </c>
      <c r="H49" s="100">
        <v>1332768.3800000004</v>
      </c>
      <c r="I49" s="100">
        <v>1217250.3999999999</v>
      </c>
      <c r="J49" s="100">
        <v>1546747.6700000004</v>
      </c>
      <c r="K49" s="100">
        <v>934653.58000000007</v>
      </c>
      <c r="L49" s="100"/>
      <c r="M49" s="100"/>
      <c r="N49" s="100"/>
      <c r="O49" s="100"/>
      <c r="P49" s="100"/>
      <c r="Q49" s="100">
        <f t="shared" si="0"/>
        <v>8754461.8400000017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8754461.8400000017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1564123.8300000003</v>
      </c>
      <c r="F52" s="136">
        <v>2332166.13</v>
      </c>
      <c r="G52" s="136">
        <v>2702293.7199999993</v>
      </c>
      <c r="H52" s="136">
        <v>2557236.9</v>
      </c>
      <c r="I52" s="136">
        <v>2505385.0700000003</v>
      </c>
      <c r="J52" s="136">
        <v>2648092.5700000003</v>
      </c>
      <c r="K52" s="136">
        <v>3756077.8099999982</v>
      </c>
      <c r="L52" s="136"/>
      <c r="M52" s="136"/>
      <c r="N52" s="136"/>
      <c r="O52" s="136"/>
      <c r="P52" s="136"/>
      <c r="Q52" s="136">
        <f t="shared" si="0"/>
        <v>18065376.029999997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18065376.029999997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1564123.8300000003</v>
      </c>
      <c r="F53" s="100">
        <v>2332166.13</v>
      </c>
      <c r="G53" s="100">
        <v>2702293.7199999993</v>
      </c>
      <c r="H53" s="100">
        <v>2557236.9</v>
      </c>
      <c r="I53" s="100">
        <v>2505385.0700000003</v>
      </c>
      <c r="J53" s="100">
        <v>2648092.5700000003</v>
      </c>
      <c r="K53" s="100">
        <v>3756077.8099999982</v>
      </c>
      <c r="L53" s="100"/>
      <c r="M53" s="100"/>
      <c r="N53" s="100"/>
      <c r="O53" s="100"/>
      <c r="P53" s="100"/>
      <c r="Q53" s="100">
        <f t="shared" si="0"/>
        <v>18065376.029999997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18065376.029999997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5482469.830000001</v>
      </c>
      <c r="F54" s="135">
        <v>15690885.940000005</v>
      </c>
      <c r="G54" s="135">
        <v>24936682.609999999</v>
      </c>
      <c r="H54" s="135">
        <v>27441776.630000003</v>
      </c>
      <c r="I54" s="135">
        <v>16796894.16</v>
      </c>
      <c r="J54" s="135">
        <v>20843876.32</v>
      </c>
      <c r="K54" s="135">
        <v>36583641.380000003</v>
      </c>
      <c r="L54" s="135"/>
      <c r="M54" s="135"/>
      <c r="N54" s="135"/>
      <c r="O54" s="135"/>
      <c r="P54" s="135"/>
      <c r="Q54" s="135">
        <f t="shared" si="0"/>
        <v>147776226.87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147776226.87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1691741.7500000009</v>
      </c>
      <c r="F55" s="136">
        <v>2142883.2800000017</v>
      </c>
      <c r="G55" s="136">
        <v>2350308.0100000007</v>
      </c>
      <c r="H55" s="136">
        <v>5141658.4699999988</v>
      </c>
      <c r="I55" s="136">
        <v>5981622.3899999997</v>
      </c>
      <c r="J55" s="136">
        <v>4209177.1300000008</v>
      </c>
      <c r="K55" s="136">
        <v>3868556.8199999994</v>
      </c>
      <c r="L55" s="136"/>
      <c r="M55" s="136"/>
      <c r="N55" s="136"/>
      <c r="O55" s="136"/>
      <c r="P55" s="136"/>
      <c r="Q55" s="136">
        <f t="shared" si="0"/>
        <v>25385947.850000001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25385947.850000001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1691741.7500000009</v>
      </c>
      <c r="F56" s="100">
        <v>2142883.2800000017</v>
      </c>
      <c r="G56" s="100">
        <v>2350308.0100000007</v>
      </c>
      <c r="H56" s="100">
        <v>5141658.4699999988</v>
      </c>
      <c r="I56" s="100">
        <v>5981622.3899999997</v>
      </c>
      <c r="J56" s="100">
        <v>4209177.1300000008</v>
      </c>
      <c r="K56" s="100">
        <v>3868556.8199999994</v>
      </c>
      <c r="L56" s="100"/>
      <c r="M56" s="100"/>
      <c r="N56" s="100"/>
      <c r="O56" s="100"/>
      <c r="P56" s="100"/>
      <c r="Q56" s="100">
        <f t="shared" si="0"/>
        <v>25385947.850000001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25385947.850000001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856255.03000000014</v>
      </c>
      <c r="G58" s="136">
        <v>3485036.169999999</v>
      </c>
      <c r="H58" s="136">
        <v>4141502.9600000004</v>
      </c>
      <c r="I58" s="136">
        <v>2346095.0500000007</v>
      </c>
      <c r="J58" s="136">
        <v>3576427.8900000011</v>
      </c>
      <c r="K58" s="136">
        <v>4245182.1300000008</v>
      </c>
      <c r="L58" s="136"/>
      <c r="M58" s="136"/>
      <c r="N58" s="136"/>
      <c r="O58" s="136"/>
      <c r="P58" s="136"/>
      <c r="Q58" s="136">
        <f t="shared" si="0"/>
        <v>18941970.140000001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18941970.140000001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827310.73000000021</v>
      </c>
      <c r="G59" s="100">
        <v>3444854.649999999</v>
      </c>
      <c r="H59" s="100">
        <v>4100882.7600000002</v>
      </c>
      <c r="I59" s="100">
        <v>2278406.0500000007</v>
      </c>
      <c r="J59" s="100">
        <v>3525371.4800000009</v>
      </c>
      <c r="K59" s="100">
        <v>4159233.9300000006</v>
      </c>
      <c r="L59" s="100"/>
      <c r="M59" s="100"/>
      <c r="N59" s="100"/>
      <c r="O59" s="100"/>
      <c r="P59" s="100"/>
      <c r="Q59" s="100">
        <f t="shared" si="0"/>
        <v>18603520.630000003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18603520.630000003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13722.200000000003</v>
      </c>
      <c r="G60" s="100">
        <v>26749.63</v>
      </c>
      <c r="H60" s="100">
        <v>23930.809999999994</v>
      </c>
      <c r="I60" s="100">
        <v>23355.87</v>
      </c>
      <c r="J60" s="100">
        <v>21548.29</v>
      </c>
      <c r="K60" s="100">
        <v>12102.520000000002</v>
      </c>
      <c r="L60" s="100"/>
      <c r="M60" s="100"/>
      <c r="N60" s="100"/>
      <c r="O60" s="100"/>
      <c r="P60" s="100"/>
      <c r="Q60" s="100">
        <f t="shared" si="0"/>
        <v>131646.19999999998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131646.19999999998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15222.099999999997</v>
      </c>
      <c r="G61" s="100">
        <v>13431.89</v>
      </c>
      <c r="H61" s="100">
        <v>16689.390000000003</v>
      </c>
      <c r="I61" s="100">
        <v>44333.13</v>
      </c>
      <c r="J61" s="100">
        <v>29508.12</v>
      </c>
      <c r="K61" s="100">
        <v>73845.679999999993</v>
      </c>
      <c r="L61" s="100"/>
      <c r="M61" s="100"/>
      <c r="N61" s="100"/>
      <c r="O61" s="100"/>
      <c r="P61" s="100"/>
      <c r="Q61" s="100">
        <f t="shared" si="0"/>
        <v>206803.30999999997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206803.30999999997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15907.499999999998</v>
      </c>
      <c r="G62" s="136">
        <v>13671.87</v>
      </c>
      <c r="H62" s="136">
        <v>10938.93</v>
      </c>
      <c r="I62" s="136">
        <v>14726.959999999997</v>
      </c>
      <c r="J62" s="136">
        <v>14223.059999999998</v>
      </c>
      <c r="K62" s="136">
        <v>23174.34</v>
      </c>
      <c r="L62" s="136"/>
      <c r="M62" s="136"/>
      <c r="N62" s="136"/>
      <c r="O62" s="136"/>
      <c r="P62" s="136"/>
      <c r="Q62" s="136">
        <f t="shared" si="0"/>
        <v>103445.94999999998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103445.94999999998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15907.499999999998</v>
      </c>
      <c r="G64" s="100">
        <v>13671.87</v>
      </c>
      <c r="H64" s="100">
        <v>10938.93</v>
      </c>
      <c r="I64" s="100">
        <v>14726.959999999997</v>
      </c>
      <c r="J64" s="100">
        <v>14223.059999999998</v>
      </c>
      <c r="K64" s="100">
        <v>23174.34</v>
      </c>
      <c r="L64" s="100"/>
      <c r="M64" s="100"/>
      <c r="N64" s="100"/>
      <c r="O64" s="100"/>
      <c r="P64" s="100"/>
      <c r="Q64" s="100">
        <f t="shared" si="0"/>
        <v>103445.94999999998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103445.94999999998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>
        <v>45215.689999999995</v>
      </c>
      <c r="I69" s="136">
        <v>17500.000000000004</v>
      </c>
      <c r="J69" s="136">
        <v>25861.449999999986</v>
      </c>
      <c r="K69" s="136">
        <v>54464.389999999992</v>
      </c>
      <c r="L69" s="136"/>
      <c r="M69" s="136"/>
      <c r="N69" s="136"/>
      <c r="O69" s="136"/>
      <c r="P69" s="136"/>
      <c r="Q69" s="136">
        <f t="shared" si="0"/>
        <v>461223.71000000008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461223.71000000008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>
        <v>45215.689999999995</v>
      </c>
      <c r="I72" s="100">
        <v>17500.000000000004</v>
      </c>
      <c r="J72" s="100">
        <v>25861.449999999986</v>
      </c>
      <c r="K72" s="100">
        <v>54464.389999999992</v>
      </c>
      <c r="L72" s="100"/>
      <c r="M72" s="100"/>
      <c r="N72" s="100"/>
      <c r="O72" s="100"/>
      <c r="P72" s="100"/>
      <c r="Q72" s="100">
        <f t="shared" si="1"/>
        <v>461223.71000000008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461223.71000000008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>
        <v>13747153.620000001</v>
      </c>
      <c r="I73" s="136">
        <v>4947631.29</v>
      </c>
      <c r="J73" s="136">
        <v>9307436.8500000015</v>
      </c>
      <c r="K73" s="136">
        <v>16649945.020000003</v>
      </c>
      <c r="L73" s="136"/>
      <c r="M73" s="136"/>
      <c r="N73" s="136"/>
      <c r="O73" s="136"/>
      <c r="P73" s="136"/>
      <c r="Q73" s="136">
        <f t="shared" si="1"/>
        <v>70609432.349999994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70609432.349999994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>
        <v>10664222.060000001</v>
      </c>
      <c r="I74" s="100">
        <v>4092435.2600000002</v>
      </c>
      <c r="J74" s="100">
        <v>7717048.9800000004</v>
      </c>
      <c r="K74" s="100">
        <v>13792766.160000002</v>
      </c>
      <c r="L74" s="100"/>
      <c r="M74" s="100"/>
      <c r="N74" s="100"/>
      <c r="O74" s="100"/>
      <c r="P74" s="100"/>
      <c r="Q74" s="100">
        <f t="shared" si="1"/>
        <v>56550897.31000001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56550897.31000001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</v>
      </c>
      <c r="F75" s="100">
        <v>156898.96999999994</v>
      </c>
      <c r="G75" s="100">
        <v>199171.84999999995</v>
      </c>
      <c r="H75" s="100">
        <v>218087.21000000002</v>
      </c>
      <c r="I75" s="100">
        <v>212520.43</v>
      </c>
      <c r="J75" s="100">
        <v>177440.56999999992</v>
      </c>
      <c r="K75" s="100">
        <v>381722.01999999996</v>
      </c>
      <c r="L75" s="100"/>
      <c r="M75" s="100"/>
      <c r="N75" s="100"/>
      <c r="O75" s="100"/>
      <c r="P75" s="100"/>
      <c r="Q75" s="100">
        <f t="shared" si="1"/>
        <v>1461349.3099999996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1461349.3099999996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>
        <v>2201049.4400000004</v>
      </c>
      <c r="I76" s="100">
        <v>624217.88</v>
      </c>
      <c r="J76" s="100">
        <v>1380827.2100000002</v>
      </c>
      <c r="K76" s="100">
        <v>2435388.54</v>
      </c>
      <c r="L76" s="100"/>
      <c r="M76" s="100"/>
      <c r="N76" s="100"/>
      <c r="O76" s="100"/>
      <c r="P76" s="100"/>
      <c r="Q76" s="100">
        <f t="shared" si="1"/>
        <v>11370586.240000002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11370586.240000002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46994.05</v>
      </c>
      <c r="G77" s="100">
        <v>417459.95</v>
      </c>
      <c r="H77" s="100">
        <v>663794.90999999992</v>
      </c>
      <c r="I77" s="100">
        <v>18457.719999999998</v>
      </c>
      <c r="J77" s="100">
        <v>32120.089999999997</v>
      </c>
      <c r="K77" s="100">
        <v>40068.300000000003</v>
      </c>
      <c r="L77" s="100"/>
      <c r="M77" s="100"/>
      <c r="N77" s="100"/>
      <c r="O77" s="100"/>
      <c r="P77" s="100"/>
      <c r="Q77" s="100">
        <f t="shared" si="1"/>
        <v>1226599.49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1226599.49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>
        <v>1705327.72</v>
      </c>
      <c r="I79" s="136">
        <v>1559476.36</v>
      </c>
      <c r="J79" s="136">
        <v>1559476.3599999999</v>
      </c>
      <c r="K79" s="136">
        <v>1559476.36</v>
      </c>
      <c r="L79" s="136"/>
      <c r="M79" s="136"/>
      <c r="N79" s="136"/>
      <c r="O79" s="136"/>
      <c r="P79" s="136"/>
      <c r="Q79" s="136">
        <f t="shared" si="1"/>
        <v>10916334.52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10916334.52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>
        <v>1705327.72</v>
      </c>
      <c r="I80" s="100">
        <v>1559476.36</v>
      </c>
      <c r="J80" s="100">
        <v>1559476.3599999999</v>
      </c>
      <c r="K80" s="100">
        <v>1559476.36</v>
      </c>
      <c r="L80" s="100"/>
      <c r="M80" s="100"/>
      <c r="N80" s="100"/>
      <c r="O80" s="100"/>
      <c r="P80" s="100"/>
      <c r="Q80" s="100">
        <f t="shared" si="1"/>
        <v>10916334.52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10916334.52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>
        <v>2021273.03</v>
      </c>
      <c r="I81" s="136">
        <v>1075285.8299999998</v>
      </c>
      <c r="J81" s="136">
        <v>1440945.6800000002</v>
      </c>
      <c r="K81" s="136">
        <v>2069206.89</v>
      </c>
      <c r="L81" s="136"/>
      <c r="M81" s="136"/>
      <c r="N81" s="136"/>
      <c r="O81" s="136"/>
      <c r="P81" s="136"/>
      <c r="Q81" s="136">
        <f t="shared" si="1"/>
        <v>9469058.6400000006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9469058.6400000006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>
        <v>747613.59000000008</v>
      </c>
      <c r="I84" s="100">
        <v>178467.91</v>
      </c>
      <c r="J84" s="100">
        <v>872412.76</v>
      </c>
      <c r="K84" s="100">
        <v>1145058.68</v>
      </c>
      <c r="L84" s="100"/>
      <c r="M84" s="100"/>
      <c r="N84" s="100"/>
      <c r="O84" s="100"/>
      <c r="P84" s="100"/>
      <c r="Q84" s="100">
        <f t="shared" si="1"/>
        <v>4196446.7699999996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4196446.7699999996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>
        <v>1273659.44</v>
      </c>
      <c r="I85" s="100">
        <v>896817.91999999993</v>
      </c>
      <c r="J85" s="100">
        <v>568532.92000000004</v>
      </c>
      <c r="K85" s="100">
        <v>924148.21</v>
      </c>
      <c r="L85" s="100"/>
      <c r="M85" s="100"/>
      <c r="N85" s="100"/>
      <c r="O85" s="100"/>
      <c r="P85" s="100"/>
      <c r="Q85" s="100">
        <f t="shared" si="1"/>
        <v>5272611.87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5272611.87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>
        <v>598209.43999999994</v>
      </c>
      <c r="I86" s="136">
        <v>834672.22000000009</v>
      </c>
      <c r="J86" s="136">
        <v>686755.1100000001</v>
      </c>
      <c r="K86" s="136">
        <v>653448.76000000024</v>
      </c>
      <c r="L86" s="136"/>
      <c r="M86" s="136"/>
      <c r="N86" s="136"/>
      <c r="O86" s="136"/>
      <c r="P86" s="136"/>
      <c r="Q86" s="136">
        <f t="shared" si="1"/>
        <v>4310991.83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4310991.83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</v>
      </c>
      <c r="H88" s="100">
        <v>562542.03999999992</v>
      </c>
      <c r="I88" s="100">
        <v>797186.35000000009</v>
      </c>
      <c r="J88" s="100">
        <v>612196.6100000001</v>
      </c>
      <c r="K88" s="100">
        <v>587254.97000000032</v>
      </c>
      <c r="L88" s="100"/>
      <c r="M88" s="100"/>
      <c r="N88" s="100"/>
      <c r="O88" s="100"/>
      <c r="P88" s="100"/>
      <c r="Q88" s="100">
        <f t="shared" si="1"/>
        <v>3983829.5300000007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3983829.5300000007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37968.480000000003</v>
      </c>
      <c r="G93" s="100">
        <v>51083.02</v>
      </c>
      <c r="H93" s="100">
        <v>35667.399999999994</v>
      </c>
      <c r="I93" s="100">
        <v>37485.870000000003</v>
      </c>
      <c r="J93" s="100">
        <v>74558.499999999971</v>
      </c>
      <c r="K93" s="100">
        <v>66193.789999999979</v>
      </c>
      <c r="L93" s="100"/>
      <c r="M93" s="100"/>
      <c r="N93" s="100"/>
      <c r="O93" s="100"/>
      <c r="P93" s="100"/>
      <c r="Q93" s="100">
        <f t="shared" si="1"/>
        <v>327162.29999999993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327162.29999999993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18281.240000000002</v>
      </c>
      <c r="G94" s="136">
        <v>17493.379999999997</v>
      </c>
      <c r="H94" s="136">
        <v>30496.769999999997</v>
      </c>
      <c r="I94" s="136">
        <v>19884.060000000001</v>
      </c>
      <c r="J94" s="136">
        <v>23572.79</v>
      </c>
      <c r="K94" s="136">
        <v>7460186.6699999999</v>
      </c>
      <c r="L94" s="136"/>
      <c r="M94" s="136"/>
      <c r="N94" s="136"/>
      <c r="O94" s="136"/>
      <c r="P94" s="136"/>
      <c r="Q94" s="136">
        <f t="shared" si="1"/>
        <v>7577821.8799999999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7577821.8799999999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18281.240000000002</v>
      </c>
      <c r="G95" s="100">
        <v>17493.379999999997</v>
      </c>
      <c r="H95" s="100">
        <v>30496.769999999997</v>
      </c>
      <c r="I95" s="100">
        <v>19884.060000000001</v>
      </c>
      <c r="J95" s="100">
        <v>23572.79</v>
      </c>
      <c r="K95" s="100">
        <v>7460186.6699999999</v>
      </c>
      <c r="L95" s="100"/>
      <c r="M95" s="100"/>
      <c r="N95" s="100"/>
      <c r="O95" s="100"/>
      <c r="P95" s="100"/>
      <c r="Q95" s="100">
        <f t="shared" si="1"/>
        <v>7577821.8799999999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7577821.8799999999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>
        <v>2566170.34</v>
      </c>
      <c r="I96" s="135">
        <v>1057078.6800000002</v>
      </c>
      <c r="J96" s="135">
        <v>860457.25</v>
      </c>
      <c r="K96" s="135">
        <v>1997300.32</v>
      </c>
      <c r="L96" s="135"/>
      <c r="M96" s="135"/>
      <c r="N96" s="135"/>
      <c r="O96" s="135"/>
      <c r="P96" s="135"/>
      <c r="Q96" s="135">
        <f t="shared" si="1"/>
        <v>11304684.950000001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11304684.950000001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>
        <v>2566170.34</v>
      </c>
      <c r="I107" s="136">
        <v>1057078.6800000002</v>
      </c>
      <c r="J107" s="136">
        <v>860457.25</v>
      </c>
      <c r="K107" s="136">
        <v>1997300.32</v>
      </c>
      <c r="L107" s="136"/>
      <c r="M107" s="136"/>
      <c r="N107" s="136"/>
      <c r="O107" s="136"/>
      <c r="P107" s="136"/>
      <c r="Q107" s="136">
        <f t="shared" si="1"/>
        <v>11304684.950000001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11304684.950000001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>
        <v>2566170.34</v>
      </c>
      <c r="I108" s="100">
        <v>1057078.6800000002</v>
      </c>
      <c r="J108" s="100">
        <v>860457.25</v>
      </c>
      <c r="K108" s="100">
        <v>1997300.32</v>
      </c>
      <c r="L108" s="100"/>
      <c r="M108" s="100"/>
      <c r="N108" s="100"/>
      <c r="O108" s="100"/>
      <c r="P108" s="100"/>
      <c r="Q108" s="100">
        <f t="shared" si="1"/>
        <v>11304684.950000001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11304684.950000001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</v>
      </c>
      <c r="H109" s="135">
        <v>593992.57000000007</v>
      </c>
      <c r="I109" s="135">
        <v>407237.16000000003</v>
      </c>
      <c r="J109" s="135">
        <v>494218.8000000001</v>
      </c>
      <c r="K109" s="135">
        <v>391920.00000000017</v>
      </c>
      <c r="L109" s="135"/>
      <c r="M109" s="135"/>
      <c r="N109" s="135"/>
      <c r="O109" s="135"/>
      <c r="P109" s="135"/>
      <c r="Q109" s="135">
        <f t="shared" si="1"/>
        <v>3043846.2500000005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3043846.2500000005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</v>
      </c>
      <c r="H120" s="136">
        <v>593992.57000000007</v>
      </c>
      <c r="I120" s="136">
        <v>407237.16000000003</v>
      </c>
      <c r="J120" s="136">
        <v>494218.8000000001</v>
      </c>
      <c r="K120" s="136">
        <v>391920.00000000017</v>
      </c>
      <c r="L120" s="136"/>
      <c r="M120" s="136"/>
      <c r="N120" s="136"/>
      <c r="O120" s="136"/>
      <c r="P120" s="136"/>
      <c r="Q120" s="136">
        <f t="shared" si="1"/>
        <v>3043846.2500000005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3043846.2500000005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</v>
      </c>
      <c r="H121" s="100">
        <v>593992.57000000007</v>
      </c>
      <c r="I121" s="100">
        <v>407237.16000000003</v>
      </c>
      <c r="J121" s="100">
        <v>494218.8000000001</v>
      </c>
      <c r="K121" s="100">
        <v>391920.00000000017</v>
      </c>
      <c r="L121" s="100"/>
      <c r="M121" s="100"/>
      <c r="N121" s="100"/>
      <c r="O121" s="100"/>
      <c r="P121" s="100"/>
      <c r="Q121" s="100">
        <f t="shared" si="1"/>
        <v>3043846.2500000005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3043846.2500000005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17880540.079999998</v>
      </c>
      <c r="F122" s="135">
        <v>37733646.860000007</v>
      </c>
      <c r="G122" s="135">
        <v>38636105.989999995</v>
      </c>
      <c r="H122" s="135">
        <v>38645965.640000008</v>
      </c>
      <c r="I122" s="135">
        <v>34427991.469999999</v>
      </c>
      <c r="J122" s="135">
        <v>36776692.13000001</v>
      </c>
      <c r="K122" s="135">
        <v>40902223.399999984</v>
      </c>
      <c r="L122" s="135"/>
      <c r="M122" s="135"/>
      <c r="N122" s="135"/>
      <c r="O122" s="135"/>
      <c r="P122" s="135"/>
      <c r="Q122" s="135">
        <f t="shared" si="1"/>
        <v>245003165.56999999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245003165.56999999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17211335.559999999</v>
      </c>
      <c r="F137" s="136">
        <v>37150373.410000004</v>
      </c>
      <c r="G137" s="136">
        <v>36056785.389999993</v>
      </c>
      <c r="H137" s="136">
        <v>36247487.770000011</v>
      </c>
      <c r="I137" s="136">
        <v>33914737.879999995</v>
      </c>
      <c r="J137" s="136">
        <v>35029838.980000012</v>
      </c>
      <c r="K137" s="136">
        <v>39009384.529999986</v>
      </c>
      <c r="L137" s="136"/>
      <c r="M137" s="136"/>
      <c r="N137" s="136"/>
      <c r="O137" s="136"/>
      <c r="P137" s="136"/>
      <c r="Q137" s="136">
        <f t="shared" si="2"/>
        <v>234619943.51999998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234619943.51999998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17211335.559999999</v>
      </c>
      <c r="F138" s="100">
        <v>37150373.410000004</v>
      </c>
      <c r="G138" s="100">
        <v>36056785.389999993</v>
      </c>
      <c r="H138" s="100">
        <v>36247487.770000011</v>
      </c>
      <c r="I138" s="100">
        <v>33914737.879999995</v>
      </c>
      <c r="J138" s="100">
        <v>35029838.980000012</v>
      </c>
      <c r="K138" s="100">
        <v>39009384.529999986</v>
      </c>
      <c r="L138" s="100"/>
      <c r="M138" s="100"/>
      <c r="N138" s="100"/>
      <c r="O138" s="100"/>
      <c r="P138" s="100"/>
      <c r="Q138" s="100">
        <f t="shared" si="2"/>
        <v>234619943.51999998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234619943.51999998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>
        <v>1823267.37</v>
      </c>
      <c r="I139" s="136">
        <v>135497.77999999997</v>
      </c>
      <c r="J139" s="136">
        <v>1024527.8300000001</v>
      </c>
      <c r="K139" s="136">
        <v>1389701.94</v>
      </c>
      <c r="L139" s="136"/>
      <c r="M139" s="136"/>
      <c r="N139" s="136"/>
      <c r="O139" s="136"/>
      <c r="P139" s="136"/>
      <c r="Q139" s="136">
        <f t="shared" si="2"/>
        <v>6738706.1899999995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6738706.1899999995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>
        <v>1823267.37</v>
      </c>
      <c r="I140" s="100">
        <v>135497.77999999997</v>
      </c>
      <c r="J140" s="100">
        <v>1024527.8300000001</v>
      </c>
      <c r="K140" s="100">
        <v>1389701.94</v>
      </c>
      <c r="L140" s="100"/>
      <c r="M140" s="100"/>
      <c r="N140" s="100"/>
      <c r="O140" s="100"/>
      <c r="P140" s="100"/>
      <c r="Q140" s="100">
        <f t="shared" si="2"/>
        <v>6738706.1899999995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6738706.1899999995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>
        <v>575210.5</v>
      </c>
      <c r="I141" s="136">
        <v>377755.81</v>
      </c>
      <c r="J141" s="136">
        <v>722325.32</v>
      </c>
      <c r="K141" s="136">
        <v>503136.92999999993</v>
      </c>
      <c r="L141" s="136"/>
      <c r="M141" s="136"/>
      <c r="N141" s="136"/>
      <c r="O141" s="136"/>
      <c r="P141" s="136"/>
      <c r="Q141" s="136">
        <f t="shared" si="2"/>
        <v>3644515.8599999994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3644515.8599999994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>
        <v>575210.5</v>
      </c>
      <c r="I142" s="100">
        <v>377755.81</v>
      </c>
      <c r="J142" s="100">
        <v>722325.32</v>
      </c>
      <c r="K142" s="100">
        <v>503136.92999999993</v>
      </c>
      <c r="L142" s="100"/>
      <c r="M142" s="100"/>
      <c r="N142" s="100"/>
      <c r="O142" s="100"/>
      <c r="P142" s="100"/>
      <c r="Q142" s="100">
        <f t="shared" si="2"/>
        <v>3644515.8599999994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3644515.8599999994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>
        <v>3036344.2800000003</v>
      </c>
      <c r="I143" s="135">
        <v>2819493.5299999993</v>
      </c>
      <c r="J143" s="135">
        <v>2820918.5599999987</v>
      </c>
      <c r="K143" s="135">
        <v>8688292.1799999997</v>
      </c>
      <c r="L143" s="135"/>
      <c r="M143" s="135"/>
      <c r="N143" s="135"/>
      <c r="O143" s="135"/>
      <c r="P143" s="135"/>
      <c r="Q143" s="135">
        <f t="shared" si="2"/>
        <v>26466657.079999998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26466657.079999998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>
        <v>219740.05999999991</v>
      </c>
      <c r="I144" s="136">
        <v>728464.74</v>
      </c>
      <c r="J144" s="136">
        <v>302349.78999999986</v>
      </c>
      <c r="K144" s="136">
        <v>3785925.58</v>
      </c>
      <c r="L144" s="136"/>
      <c r="M144" s="136"/>
      <c r="N144" s="136"/>
      <c r="O144" s="136"/>
      <c r="P144" s="136"/>
      <c r="Q144" s="136">
        <f t="shared" si="2"/>
        <v>8920363.3900000006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8920363.3900000006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>
        <v>219740.05999999991</v>
      </c>
      <c r="I145" s="100">
        <v>728464.74</v>
      </c>
      <c r="J145" s="100">
        <v>302349.78999999986</v>
      </c>
      <c r="K145" s="100">
        <v>3785925.58</v>
      </c>
      <c r="L145" s="100"/>
      <c r="M145" s="100"/>
      <c r="N145" s="100"/>
      <c r="O145" s="100"/>
      <c r="P145" s="100"/>
      <c r="Q145" s="100">
        <f t="shared" si="2"/>
        <v>8920363.3900000006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8920363.3900000006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1336520.0399999993</v>
      </c>
      <c r="G146" s="136">
        <v>1603685.71</v>
      </c>
      <c r="H146" s="136">
        <v>1675452.7700000007</v>
      </c>
      <c r="I146" s="136">
        <v>1365950.8199999994</v>
      </c>
      <c r="J146" s="136">
        <v>1784184.3199999989</v>
      </c>
      <c r="K146" s="136">
        <v>2560379.0300000003</v>
      </c>
      <c r="L146" s="136"/>
      <c r="M146" s="136"/>
      <c r="N146" s="136"/>
      <c r="O146" s="136"/>
      <c r="P146" s="136"/>
      <c r="Q146" s="136">
        <f t="shared" si="2"/>
        <v>11123840.789999999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11123840.789999999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1336520.0399999993</v>
      </c>
      <c r="G147" s="100">
        <v>1603685.71</v>
      </c>
      <c r="H147" s="100">
        <v>1675452.7700000007</v>
      </c>
      <c r="I147" s="100">
        <v>1365950.8199999994</v>
      </c>
      <c r="J147" s="100">
        <v>1784184.3199999989</v>
      </c>
      <c r="K147" s="100">
        <v>2560379.0300000003</v>
      </c>
      <c r="L147" s="100"/>
      <c r="M147" s="100"/>
      <c r="N147" s="100"/>
      <c r="O147" s="100"/>
      <c r="P147" s="100"/>
      <c r="Q147" s="100">
        <f t="shared" si="2"/>
        <v>11123840.789999999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11123840.789999999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>
        <v>4252.43</v>
      </c>
      <c r="I152" s="136">
        <v>1693.88</v>
      </c>
      <c r="J152" s="136">
        <v>1581.31</v>
      </c>
      <c r="K152" s="136">
        <v>19378.66</v>
      </c>
      <c r="L152" s="136"/>
      <c r="M152" s="136"/>
      <c r="N152" s="136"/>
      <c r="O152" s="136"/>
      <c r="P152" s="136"/>
      <c r="Q152" s="136">
        <f t="shared" si="2"/>
        <v>32633.21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32633.21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>
        <v>4252.43</v>
      </c>
      <c r="I153" s="100">
        <v>1693.88</v>
      </c>
      <c r="J153" s="100">
        <v>1581.31</v>
      </c>
      <c r="K153" s="100">
        <v>19378.66</v>
      </c>
      <c r="L153" s="100"/>
      <c r="M153" s="100"/>
      <c r="N153" s="100"/>
      <c r="O153" s="100"/>
      <c r="P153" s="100"/>
      <c r="Q153" s="100">
        <f t="shared" si="2"/>
        <v>32633.21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32633.21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209143.82000000004</v>
      </c>
      <c r="F154" s="136">
        <v>303414.21000000002</v>
      </c>
      <c r="G154" s="136">
        <v>961566.50000000012</v>
      </c>
      <c r="H154" s="136">
        <v>1136899.02</v>
      </c>
      <c r="I154" s="136">
        <v>723384.09000000008</v>
      </c>
      <c r="J154" s="136">
        <v>732803.14</v>
      </c>
      <c r="K154" s="136">
        <v>2322608.91</v>
      </c>
      <c r="L154" s="136"/>
      <c r="M154" s="136"/>
      <c r="N154" s="136"/>
      <c r="O154" s="136"/>
      <c r="P154" s="136"/>
      <c r="Q154" s="136">
        <f t="shared" si="2"/>
        <v>6389819.6900000013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6389819.6900000013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209143.82000000004</v>
      </c>
      <c r="F155" s="100">
        <v>303414.21000000002</v>
      </c>
      <c r="G155" s="100">
        <v>961566.50000000012</v>
      </c>
      <c r="H155" s="100">
        <v>1136899.02</v>
      </c>
      <c r="I155" s="100">
        <v>723384.09000000008</v>
      </c>
      <c r="J155" s="100">
        <v>732803.14</v>
      </c>
      <c r="K155" s="100">
        <v>2322608.91</v>
      </c>
      <c r="L155" s="100"/>
      <c r="M155" s="100"/>
      <c r="N155" s="100"/>
      <c r="O155" s="100"/>
      <c r="P155" s="100"/>
      <c r="Q155" s="100">
        <f t="shared" si="2"/>
        <v>6389819.6900000013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6389819.6900000013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16294069.669999998</v>
      </c>
      <c r="F156" s="135">
        <v>24020664.93</v>
      </c>
      <c r="G156" s="135">
        <v>28304941.080000002</v>
      </c>
      <c r="H156" s="135">
        <v>25737854.240000002</v>
      </c>
      <c r="I156" s="135">
        <v>26464972.890000001</v>
      </c>
      <c r="J156" s="135">
        <v>25663784.450000003</v>
      </c>
      <c r="K156" s="135">
        <v>26705896.060000002</v>
      </c>
      <c r="L156" s="135"/>
      <c r="M156" s="135"/>
      <c r="N156" s="135"/>
      <c r="O156" s="135"/>
      <c r="P156" s="135"/>
      <c r="Q156" s="135">
        <f t="shared" si="2"/>
        <v>173192183.31999999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173192183.31999999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13406431.440000001</v>
      </c>
      <c r="G157" s="136">
        <v>13883666.290000007</v>
      </c>
      <c r="H157" s="136">
        <v>13765162.060000002</v>
      </c>
      <c r="I157" s="136">
        <v>13076379.920000002</v>
      </c>
      <c r="J157" s="136">
        <v>13680702.750000002</v>
      </c>
      <c r="K157" s="136">
        <v>13745650.279999999</v>
      </c>
      <c r="L157" s="136"/>
      <c r="M157" s="136"/>
      <c r="N157" s="136"/>
      <c r="O157" s="136"/>
      <c r="P157" s="136"/>
      <c r="Q157" s="136">
        <f t="shared" si="2"/>
        <v>93410282.090000018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93410282.090000018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3161976.4799999995</v>
      </c>
      <c r="H158" s="100">
        <v>3345259.7800000007</v>
      </c>
      <c r="I158" s="100">
        <v>3235030.77</v>
      </c>
      <c r="J158" s="100">
        <v>3110908.16</v>
      </c>
      <c r="K158" s="100">
        <v>3737199.59</v>
      </c>
      <c r="L158" s="100"/>
      <c r="M158" s="100"/>
      <c r="N158" s="100"/>
      <c r="O158" s="100"/>
      <c r="P158" s="100"/>
      <c r="Q158" s="100">
        <f t="shared" si="2"/>
        <v>22781373.559999999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22781373.559999999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10190360.950000001</v>
      </c>
      <c r="G159" s="100">
        <v>10721689.810000008</v>
      </c>
      <c r="H159" s="100">
        <v>10419902.280000001</v>
      </c>
      <c r="I159" s="100">
        <v>9841349.1500000022</v>
      </c>
      <c r="J159" s="100">
        <v>10569794.590000002</v>
      </c>
      <c r="K159" s="100">
        <v>10008450.689999999</v>
      </c>
      <c r="L159" s="100"/>
      <c r="M159" s="100"/>
      <c r="N159" s="100"/>
      <c r="O159" s="100"/>
      <c r="P159" s="100"/>
      <c r="Q159" s="100">
        <f t="shared" si="2"/>
        <v>70628908.530000016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70628908.530000016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3705068.8299999996</v>
      </c>
      <c r="F160" s="136">
        <v>4195252.16</v>
      </c>
      <c r="G160" s="136">
        <v>4308099.22</v>
      </c>
      <c r="H160" s="136">
        <v>4208543.959999999</v>
      </c>
      <c r="I160" s="136">
        <v>4176687.1200000015</v>
      </c>
      <c r="J160" s="136">
        <v>3966869.34</v>
      </c>
      <c r="K160" s="136">
        <v>4202205.57</v>
      </c>
      <c r="L160" s="136"/>
      <c r="M160" s="136"/>
      <c r="N160" s="136"/>
      <c r="O160" s="136"/>
      <c r="P160" s="136"/>
      <c r="Q160" s="136">
        <f t="shared" si="2"/>
        <v>28762726.200000003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28762726.200000003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3705068.8299999996</v>
      </c>
      <c r="F162" s="100">
        <v>4195252.16</v>
      </c>
      <c r="G162" s="100">
        <v>4308099.22</v>
      </c>
      <c r="H162" s="100">
        <v>4208543.959999999</v>
      </c>
      <c r="I162" s="100">
        <v>4176687.1200000015</v>
      </c>
      <c r="J162" s="100">
        <v>3966869.34</v>
      </c>
      <c r="K162" s="100">
        <v>4202205.57</v>
      </c>
      <c r="L162" s="100"/>
      <c r="M162" s="100"/>
      <c r="N162" s="100"/>
      <c r="O162" s="100"/>
      <c r="P162" s="100"/>
      <c r="Q162" s="100">
        <f t="shared" si="2"/>
        <v>28762726.200000003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28762726.200000003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130435.60000000002</v>
      </c>
      <c r="F165" s="136">
        <v>3148681.7399999998</v>
      </c>
      <c r="G165" s="136">
        <v>6058149.5800000001</v>
      </c>
      <c r="H165" s="136">
        <v>3407095.4299999997</v>
      </c>
      <c r="I165" s="136">
        <v>3452615.6599999997</v>
      </c>
      <c r="J165" s="136">
        <v>3227526.25</v>
      </c>
      <c r="K165" s="136">
        <v>3267849.44</v>
      </c>
      <c r="L165" s="136"/>
      <c r="M165" s="136"/>
      <c r="N165" s="136"/>
      <c r="O165" s="136"/>
      <c r="P165" s="136"/>
      <c r="Q165" s="136">
        <f t="shared" si="2"/>
        <v>22692353.699999999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22692353.699999999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130435.60000000002</v>
      </c>
      <c r="F166" s="100">
        <v>3148681.7399999998</v>
      </c>
      <c r="G166" s="100">
        <v>6058149.5800000001</v>
      </c>
      <c r="H166" s="100">
        <v>3339730.63</v>
      </c>
      <c r="I166" s="100">
        <v>3222950.3</v>
      </c>
      <c r="J166" s="100">
        <v>3227526.25</v>
      </c>
      <c r="K166" s="100">
        <v>3267849.44</v>
      </c>
      <c r="L166" s="100"/>
      <c r="M166" s="100"/>
      <c r="N166" s="100"/>
      <c r="O166" s="100"/>
      <c r="P166" s="100"/>
      <c r="Q166" s="100">
        <f t="shared" si="2"/>
        <v>22395323.540000003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22395323.540000003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>
        <v>67364.800000000003</v>
      </c>
      <c r="I167" s="100">
        <v>229665.36</v>
      </c>
      <c r="J167" s="100">
        <v>0</v>
      </c>
      <c r="K167" s="100">
        <v>0</v>
      </c>
      <c r="L167" s="100"/>
      <c r="M167" s="100"/>
      <c r="N167" s="100"/>
      <c r="O167" s="100"/>
      <c r="P167" s="100"/>
      <c r="Q167" s="100">
        <f t="shared" si="2"/>
        <v>297030.15999999997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297030.15999999997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</v>
      </c>
      <c r="G170" s="136">
        <v>3158884.3299999996</v>
      </c>
      <c r="H170" s="136">
        <v>3277278.65</v>
      </c>
      <c r="I170" s="136">
        <v>5157620.72</v>
      </c>
      <c r="J170" s="136">
        <v>3229297.71</v>
      </c>
      <c r="K170" s="136">
        <v>3475321.67</v>
      </c>
      <c r="L170" s="136"/>
      <c r="M170" s="136"/>
      <c r="N170" s="136"/>
      <c r="O170" s="136"/>
      <c r="P170" s="136"/>
      <c r="Q170" s="136">
        <f t="shared" si="2"/>
        <v>21270235.640000001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21270235.640000001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</v>
      </c>
      <c r="G171" s="100">
        <v>3158884.3299999996</v>
      </c>
      <c r="H171" s="100">
        <v>3277278.65</v>
      </c>
      <c r="I171" s="100">
        <v>5157620.72</v>
      </c>
      <c r="J171" s="100">
        <v>3229297.71</v>
      </c>
      <c r="K171" s="100">
        <v>3475321.67</v>
      </c>
      <c r="L171" s="100"/>
      <c r="M171" s="100"/>
      <c r="N171" s="100"/>
      <c r="O171" s="100"/>
      <c r="P171" s="100"/>
      <c r="Q171" s="100">
        <f t="shared" si="2"/>
        <v>21270235.640000001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21270235.640000001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316295.36999999988</v>
      </c>
      <c r="F174" s="136">
        <v>588447.54999999993</v>
      </c>
      <c r="G174" s="136">
        <v>896141.66000000015</v>
      </c>
      <c r="H174" s="136">
        <v>1079774.1399999997</v>
      </c>
      <c r="I174" s="136">
        <v>601669.47</v>
      </c>
      <c r="J174" s="136">
        <v>1559388.4</v>
      </c>
      <c r="K174" s="136">
        <v>2014869.0999999996</v>
      </c>
      <c r="L174" s="136"/>
      <c r="M174" s="136"/>
      <c r="N174" s="136"/>
      <c r="O174" s="136"/>
      <c r="P174" s="136"/>
      <c r="Q174" s="136">
        <f t="shared" si="2"/>
        <v>7056585.6899999995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7056585.6899999995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316295.36999999988</v>
      </c>
      <c r="F175" s="100">
        <v>588447.54999999993</v>
      </c>
      <c r="G175" s="100">
        <v>896141.66000000015</v>
      </c>
      <c r="H175" s="100">
        <v>1079774.1399999997</v>
      </c>
      <c r="I175" s="100">
        <v>601669.47</v>
      </c>
      <c r="J175" s="100">
        <v>1559388.4</v>
      </c>
      <c r="K175" s="100">
        <v>2014869.0999999996</v>
      </c>
      <c r="L175" s="100"/>
      <c r="M175" s="100"/>
      <c r="N175" s="100"/>
      <c r="O175" s="100"/>
      <c r="P175" s="100"/>
      <c r="Q175" s="100">
        <f t="shared" si="2"/>
        <v>7056585.6899999995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7056585.6899999995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70353690.730000004</v>
      </c>
      <c r="F176" s="135">
        <v>85877646.129999995</v>
      </c>
      <c r="G176" s="135">
        <v>86860449.569999993</v>
      </c>
      <c r="H176" s="135">
        <v>87091461.689999998</v>
      </c>
      <c r="I176" s="135">
        <v>85286481.329999983</v>
      </c>
      <c r="J176" s="135">
        <v>87432075.829999954</v>
      </c>
      <c r="K176" s="135">
        <v>87746619.769999966</v>
      </c>
      <c r="L176" s="135"/>
      <c r="M176" s="135"/>
      <c r="N176" s="135"/>
      <c r="O176" s="135"/>
      <c r="P176" s="135"/>
      <c r="Q176" s="135">
        <f t="shared" si="2"/>
        <v>590648425.04999995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590648425.04999995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50196321.829999998</v>
      </c>
      <c r="F180" s="136">
        <v>60762697.570000008</v>
      </c>
      <c r="G180" s="136">
        <v>61527975.640000001</v>
      </c>
      <c r="H180" s="136">
        <v>61514605.559999995</v>
      </c>
      <c r="I180" s="136">
        <v>61238391.089999989</v>
      </c>
      <c r="J180" s="136">
        <v>62283082.609999955</v>
      </c>
      <c r="K180" s="136">
        <v>61966306.849999957</v>
      </c>
      <c r="L180" s="136"/>
      <c r="M180" s="136"/>
      <c r="N180" s="136"/>
      <c r="O180" s="136"/>
      <c r="P180" s="136"/>
      <c r="Q180" s="136">
        <f t="shared" si="2"/>
        <v>419489381.14999992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419489381.14999992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50196321.829999998</v>
      </c>
      <c r="F181" s="100">
        <v>60762697.570000008</v>
      </c>
      <c r="G181" s="100">
        <v>61527975.640000001</v>
      </c>
      <c r="H181" s="100">
        <v>61514605.559999995</v>
      </c>
      <c r="I181" s="100">
        <v>61238391.089999989</v>
      </c>
      <c r="J181" s="100">
        <v>62283082.609999955</v>
      </c>
      <c r="K181" s="100">
        <v>61966306.849999957</v>
      </c>
      <c r="L181" s="100"/>
      <c r="M181" s="100"/>
      <c r="N181" s="100"/>
      <c r="O181" s="100"/>
      <c r="P181" s="100"/>
      <c r="Q181" s="100">
        <f t="shared" si="2"/>
        <v>419489381.14999992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419489381.14999992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5903367.0899999915</v>
      </c>
      <c r="H186" s="136">
        <v>4697367.4800000004</v>
      </c>
      <c r="I186" s="136">
        <v>4387795.1299999962</v>
      </c>
      <c r="J186" s="136">
        <v>5207660.1799999978</v>
      </c>
      <c r="K186" s="136">
        <v>5710181.589999998</v>
      </c>
      <c r="L186" s="136"/>
      <c r="M186" s="136"/>
      <c r="N186" s="136"/>
      <c r="O186" s="136"/>
      <c r="P186" s="136"/>
      <c r="Q186" s="136">
        <f t="shared" si="2"/>
        <v>33035575.219999976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33035575.219999976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5903367.0899999915</v>
      </c>
      <c r="H187" s="100">
        <v>4697367.4800000004</v>
      </c>
      <c r="I187" s="100">
        <v>4387795.1299999962</v>
      </c>
      <c r="J187" s="100">
        <v>5207660.1799999978</v>
      </c>
      <c r="K187" s="100">
        <v>5710181.589999998</v>
      </c>
      <c r="L187" s="100"/>
      <c r="M187" s="100"/>
      <c r="N187" s="100"/>
      <c r="O187" s="100"/>
      <c r="P187" s="100"/>
      <c r="Q187" s="100">
        <f t="shared" si="2"/>
        <v>33035575.219999976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33035575.219999976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>
        <v>108120.43999999999</v>
      </c>
      <c r="I190" s="136">
        <v>63307.9</v>
      </c>
      <c r="J190" s="136">
        <v>223688.25</v>
      </c>
      <c r="K190" s="136">
        <v>96589.53</v>
      </c>
      <c r="L190" s="136"/>
      <c r="M190" s="136"/>
      <c r="N190" s="136"/>
      <c r="O190" s="136"/>
      <c r="P190" s="136"/>
      <c r="Q190" s="136">
        <f t="shared" si="2"/>
        <v>829953.04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829953.04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>
        <v>108120.43999999999</v>
      </c>
      <c r="I191" s="100">
        <v>63307.9</v>
      </c>
      <c r="J191" s="100">
        <v>223688.25</v>
      </c>
      <c r="K191" s="100">
        <v>96589.53</v>
      </c>
      <c r="L191" s="100"/>
      <c r="M191" s="100"/>
      <c r="N191" s="100"/>
      <c r="O191" s="100"/>
      <c r="P191" s="100"/>
      <c r="Q191" s="100">
        <f t="shared" si="2"/>
        <v>829953.04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829953.04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19530926.66</v>
      </c>
      <c r="G194" s="136">
        <v>19155835.419999998</v>
      </c>
      <c r="H194" s="136">
        <v>20771368.210000001</v>
      </c>
      <c r="I194" s="136">
        <v>19596987.209999993</v>
      </c>
      <c r="J194" s="136">
        <v>19717644.790000003</v>
      </c>
      <c r="K194" s="136">
        <v>19973541.800000008</v>
      </c>
      <c r="L194" s="136"/>
      <c r="M194" s="136"/>
      <c r="N194" s="136"/>
      <c r="O194" s="136"/>
      <c r="P194" s="136"/>
      <c r="Q194" s="136">
        <f t="shared" si="2"/>
        <v>137293515.64000002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137293515.64000002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19530926.66</v>
      </c>
      <c r="G195" s="100">
        <v>19155835.419999998</v>
      </c>
      <c r="H195" s="100">
        <v>20771368.210000001</v>
      </c>
      <c r="I195" s="100">
        <v>19596987.209999993</v>
      </c>
      <c r="J195" s="100">
        <v>19717644.790000003</v>
      </c>
      <c r="K195" s="100">
        <v>19973541.800000008</v>
      </c>
      <c r="L195" s="100"/>
      <c r="M195" s="100"/>
      <c r="N195" s="100"/>
      <c r="O195" s="100"/>
      <c r="P195" s="100"/>
      <c r="Q195" s="100">
        <f t="shared" si="2"/>
        <v>137293515.64000002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137293515.64000002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220549624.65500003</v>
      </c>
      <c r="F204" s="96">
        <v>240827035.125</v>
      </c>
      <c r="G204" s="96">
        <v>298713109.98500001</v>
      </c>
      <c r="H204" s="96">
        <v>366263013.08500004</v>
      </c>
      <c r="I204" s="96">
        <v>297850653.23500001</v>
      </c>
      <c r="J204" s="96">
        <v>288578204.78500009</v>
      </c>
      <c r="K204" s="96">
        <v>301315311.41500008</v>
      </c>
      <c r="L204" s="96">
        <v>239873123.24500003</v>
      </c>
      <c r="M204" s="96">
        <v>288322330.47500002</v>
      </c>
      <c r="N204" s="96">
        <v>264260569.02499998</v>
      </c>
      <c r="O204" s="96">
        <v>319040780.38500005</v>
      </c>
      <c r="P204" s="96">
        <v>352772023.45500004</v>
      </c>
      <c r="Q204" s="96">
        <v>3478365778.8700004</v>
      </c>
      <c r="R204" s="97"/>
      <c r="T204" s="95"/>
      <c r="U204" s="96">
        <f>SUM(U205:U392)</f>
        <v>6042290856.8549995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65335314.540000007</v>
      </c>
      <c r="F205" s="135">
        <v>29239683.370000005</v>
      </c>
      <c r="G205" s="135">
        <v>91584358.159999996</v>
      </c>
      <c r="H205" s="135">
        <v>164401494.68999997</v>
      </c>
      <c r="I205" s="135">
        <v>93944408.489999995</v>
      </c>
      <c r="J205" s="135">
        <v>79521423.129999995</v>
      </c>
      <c r="K205" s="135">
        <v>74472633.719999984</v>
      </c>
      <c r="L205" s="135">
        <v>30530648.090000004</v>
      </c>
      <c r="M205" s="135">
        <v>68866294.560000002</v>
      </c>
      <c r="N205" s="135">
        <v>50603004.470000006</v>
      </c>
      <c r="O205" s="135">
        <v>84064110.170000002</v>
      </c>
      <c r="P205" s="135">
        <v>100221000.25000001</v>
      </c>
      <c r="Q205" s="135">
        <v>932784373.63999999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598499316.10000002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49831412.25</v>
      </c>
      <c r="F206" s="136">
        <v>21982023.82</v>
      </c>
      <c r="G206" s="136">
        <v>79513473.950000003</v>
      </c>
      <c r="H206" s="136">
        <v>135949834.16999996</v>
      </c>
      <c r="I206" s="136">
        <v>72960274.579999998</v>
      </c>
      <c r="J206" s="136">
        <v>70592292.780000001</v>
      </c>
      <c r="K206" s="136">
        <v>64762067.899999976</v>
      </c>
      <c r="L206" s="136">
        <v>24804192.580000002</v>
      </c>
      <c r="M206" s="136">
        <v>59312579.719999999</v>
      </c>
      <c r="N206" s="136">
        <v>31155256.800000004</v>
      </c>
      <c r="O206" s="136">
        <v>68786370.520000011</v>
      </c>
      <c r="P206" s="136">
        <v>70466294.450000018</v>
      </c>
      <c r="Q206" s="136">
        <v>750116073.51999986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495591379.44999993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2555268.3499999978</v>
      </c>
      <c r="F207" s="100">
        <v>3001225.1999999974</v>
      </c>
      <c r="G207" s="100">
        <v>2773454.3499999978</v>
      </c>
      <c r="H207" s="100">
        <v>2798490.9999999977</v>
      </c>
      <c r="I207" s="100">
        <v>2721697.2199999979</v>
      </c>
      <c r="J207" s="100">
        <v>2820349.1699999981</v>
      </c>
      <c r="K207" s="100">
        <v>2543735.569999997</v>
      </c>
      <c r="L207" s="100">
        <v>2601763.6599999983</v>
      </c>
      <c r="M207" s="100">
        <v>2446672.5099999984</v>
      </c>
      <c r="N207" s="100">
        <v>2562240.6099999989</v>
      </c>
      <c r="O207" s="100">
        <v>2356012.7200000016</v>
      </c>
      <c r="P207" s="100">
        <v>2771844.9300000011</v>
      </c>
      <c r="Q207" s="100">
        <v>31952755.28999998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19214220.859999985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45247007.170000002</v>
      </c>
      <c r="F208" s="100">
        <v>17055356.640000001</v>
      </c>
      <c r="G208" s="100">
        <v>74814431.980000004</v>
      </c>
      <c r="H208" s="100">
        <v>131229076.46999997</v>
      </c>
      <c r="I208" s="100">
        <v>68496735.599999994</v>
      </c>
      <c r="J208" s="100">
        <v>65777751.269999996</v>
      </c>
      <c r="K208" s="100">
        <v>60456713.059999973</v>
      </c>
      <c r="L208" s="100">
        <v>20453648.380000003</v>
      </c>
      <c r="M208" s="100">
        <v>55175871.019999996</v>
      </c>
      <c r="N208" s="100">
        <v>26572427.82</v>
      </c>
      <c r="O208" s="100">
        <v>64741097.090000004</v>
      </c>
      <c r="P208" s="100">
        <v>65312596.400000013</v>
      </c>
      <c r="Q208" s="100">
        <v>695332712.89999998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463077072.18999994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2029136.730000003</v>
      </c>
      <c r="F209" s="100">
        <v>1925441.9800000028</v>
      </c>
      <c r="G209" s="100">
        <v>1925587.6200000027</v>
      </c>
      <c r="H209" s="100">
        <v>1922266.700000003</v>
      </c>
      <c r="I209" s="100">
        <v>1741841.760000003</v>
      </c>
      <c r="J209" s="100">
        <v>1994192.3400000029</v>
      </c>
      <c r="K209" s="100">
        <v>1761619.2700000033</v>
      </c>
      <c r="L209" s="100">
        <v>1748780.5400000033</v>
      </c>
      <c r="M209" s="100">
        <v>1690036.1900000034</v>
      </c>
      <c r="N209" s="100">
        <v>2020588.3700000034</v>
      </c>
      <c r="O209" s="100">
        <v>1689260.7100000035</v>
      </c>
      <c r="P209" s="100">
        <v>2381853.1200000029</v>
      </c>
      <c r="Q209" s="100">
        <v>22830605.330000035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13300086.400000021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6510607.3299999991</v>
      </c>
      <c r="F213" s="136">
        <v>2313367.8499999996</v>
      </c>
      <c r="G213" s="136">
        <v>3843624.419999999</v>
      </c>
      <c r="H213" s="136">
        <v>1292718.3099999998</v>
      </c>
      <c r="I213" s="136">
        <v>1313025.8599999999</v>
      </c>
      <c r="J213" s="136">
        <v>1758804.3900000001</v>
      </c>
      <c r="K213" s="136">
        <v>1146508.56</v>
      </c>
      <c r="L213" s="136">
        <v>1153143.3999999999</v>
      </c>
      <c r="M213" s="136">
        <v>2623157.9200000009</v>
      </c>
      <c r="N213" s="136">
        <v>1192196.19</v>
      </c>
      <c r="O213" s="136">
        <v>1187414.77</v>
      </c>
      <c r="P213" s="136">
        <v>1988509.4200000009</v>
      </c>
      <c r="Q213" s="136">
        <v>26323078.419999998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18178656.719999995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278729.58000000007</v>
      </c>
      <c r="F214" s="100">
        <v>309308.20000000007</v>
      </c>
      <c r="G214" s="100">
        <v>285295.94000000006</v>
      </c>
      <c r="H214" s="100">
        <v>297004.65000000002</v>
      </c>
      <c r="I214" s="100">
        <v>296304.58</v>
      </c>
      <c r="J214" s="100">
        <v>279810.18000000005</v>
      </c>
      <c r="K214" s="100">
        <v>277339.35000000003</v>
      </c>
      <c r="L214" s="100">
        <v>275640.58000000007</v>
      </c>
      <c r="M214" s="100">
        <v>275821.92000000004</v>
      </c>
      <c r="N214" s="100">
        <v>275741.92000000004</v>
      </c>
      <c r="O214" s="100">
        <v>275741.92000000004</v>
      </c>
      <c r="P214" s="100">
        <v>275735.09000000003</v>
      </c>
      <c r="Q214" s="100">
        <v>3402473.91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2023792.4800000004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5692151.7299999995</v>
      </c>
      <c r="F215" s="100">
        <v>1459913.6300000001</v>
      </c>
      <c r="G215" s="100">
        <v>642106.79</v>
      </c>
      <c r="H215" s="100">
        <v>358871.89999999991</v>
      </c>
      <c r="I215" s="100">
        <v>440242.17999999993</v>
      </c>
      <c r="J215" s="100">
        <v>325333.69999999995</v>
      </c>
      <c r="K215" s="100">
        <v>319230.93999999994</v>
      </c>
      <c r="L215" s="100">
        <v>316852.40999999992</v>
      </c>
      <c r="M215" s="100">
        <v>294961.54999999993</v>
      </c>
      <c r="N215" s="100">
        <v>296138.07</v>
      </c>
      <c r="O215" s="100">
        <v>291042.39999999997</v>
      </c>
      <c r="P215" s="100">
        <v>296046.44</v>
      </c>
      <c r="Q215" s="100">
        <v>10732891.739999998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9237850.8699999973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539726.0199999999</v>
      </c>
      <c r="F216" s="100">
        <v>544146.01999999979</v>
      </c>
      <c r="G216" s="100">
        <v>2916221.689999999</v>
      </c>
      <c r="H216" s="100">
        <v>636841.75999999989</v>
      </c>
      <c r="I216" s="100">
        <v>576479.1</v>
      </c>
      <c r="J216" s="100">
        <v>1153660.5100000002</v>
      </c>
      <c r="K216" s="100">
        <v>549938.27000000014</v>
      </c>
      <c r="L216" s="100">
        <v>560650.40999999992</v>
      </c>
      <c r="M216" s="100">
        <v>2052374.4500000009</v>
      </c>
      <c r="N216" s="100">
        <v>620316.20000000007</v>
      </c>
      <c r="O216" s="100">
        <v>620630.44999999995</v>
      </c>
      <c r="P216" s="100">
        <v>1416727.8900000008</v>
      </c>
      <c r="Q216" s="100">
        <v>12187712.769999998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6917013.3699999982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641806.52</v>
      </c>
      <c r="F217" s="136">
        <v>687549.21000000008</v>
      </c>
      <c r="G217" s="136">
        <v>725964.06</v>
      </c>
      <c r="H217" s="136">
        <v>734059.21000000008</v>
      </c>
      <c r="I217" s="136">
        <v>4517956.25</v>
      </c>
      <c r="J217" s="136">
        <v>819832.04999999981</v>
      </c>
      <c r="K217" s="136">
        <v>745415.92999999993</v>
      </c>
      <c r="L217" s="136">
        <v>634823.01000000013</v>
      </c>
      <c r="M217" s="136">
        <v>935415.87999999989</v>
      </c>
      <c r="N217" s="136">
        <v>775103.12999999989</v>
      </c>
      <c r="O217" s="136">
        <v>735707.58</v>
      </c>
      <c r="P217" s="136">
        <v>835131.58000000019</v>
      </c>
      <c r="Q217" s="136">
        <v>12788764.41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8872583.2300000004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641806.52</v>
      </c>
      <c r="F218" s="100">
        <v>687549.21000000008</v>
      </c>
      <c r="G218" s="100">
        <v>725964.06</v>
      </c>
      <c r="H218" s="100">
        <v>734059.21000000008</v>
      </c>
      <c r="I218" s="100">
        <v>4517956.25</v>
      </c>
      <c r="J218" s="100">
        <v>819832.04999999981</v>
      </c>
      <c r="K218" s="100">
        <v>745415.92999999993</v>
      </c>
      <c r="L218" s="100">
        <v>634823.01000000013</v>
      </c>
      <c r="M218" s="100">
        <v>935415.87999999989</v>
      </c>
      <c r="N218" s="100">
        <v>775103.12999999989</v>
      </c>
      <c r="O218" s="100">
        <v>735707.58</v>
      </c>
      <c r="P218" s="100">
        <v>835131.58000000019</v>
      </c>
      <c r="Q218" s="100">
        <v>12788764.41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8872583.2300000004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290017.09000000003</v>
      </c>
      <c r="F221" s="136">
        <v>298636.71000000014</v>
      </c>
      <c r="G221" s="136">
        <v>382544.41</v>
      </c>
      <c r="H221" s="136">
        <v>338306.19000000006</v>
      </c>
      <c r="I221" s="136">
        <v>348131.6</v>
      </c>
      <c r="J221" s="136">
        <v>374608.32</v>
      </c>
      <c r="K221" s="136">
        <v>322666.07</v>
      </c>
      <c r="L221" s="136">
        <v>291936.59999999998</v>
      </c>
      <c r="M221" s="136">
        <v>328309.24</v>
      </c>
      <c r="N221" s="136">
        <v>303525.62000000005</v>
      </c>
      <c r="O221" s="136">
        <v>283970.02999999997</v>
      </c>
      <c r="P221" s="136">
        <v>423797.41000000009</v>
      </c>
      <c r="Q221" s="136">
        <v>3986449.2900000005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2354910.3900000006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290017.09000000003</v>
      </c>
      <c r="F222" s="100">
        <v>298636.71000000014</v>
      </c>
      <c r="G222" s="100">
        <v>382544.41</v>
      </c>
      <c r="H222" s="100">
        <v>338306.19000000006</v>
      </c>
      <c r="I222" s="100">
        <v>348131.6</v>
      </c>
      <c r="J222" s="100">
        <v>374608.32</v>
      </c>
      <c r="K222" s="100">
        <v>322666.07</v>
      </c>
      <c r="L222" s="100">
        <v>291936.59999999998</v>
      </c>
      <c r="M222" s="100">
        <v>328309.24</v>
      </c>
      <c r="N222" s="100">
        <v>303525.62000000005</v>
      </c>
      <c r="O222" s="100">
        <v>283970.02999999997</v>
      </c>
      <c r="P222" s="100">
        <v>423797.41000000009</v>
      </c>
      <c r="Q222" s="100">
        <v>3986449.2900000005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2354910.3900000006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8061471.3500000006</v>
      </c>
      <c r="F223" s="136">
        <v>3958105.7800000003</v>
      </c>
      <c r="G223" s="136">
        <v>7118751.3200000003</v>
      </c>
      <c r="H223" s="136">
        <v>26086576.809999999</v>
      </c>
      <c r="I223" s="136">
        <v>14805020.199999999</v>
      </c>
      <c r="J223" s="136">
        <v>5975885.5899999999</v>
      </c>
      <c r="K223" s="136">
        <v>7495975.2599999998</v>
      </c>
      <c r="L223" s="136">
        <v>3646552.5</v>
      </c>
      <c r="M223" s="136">
        <v>5666831.7999999998</v>
      </c>
      <c r="N223" s="136">
        <v>17176922.73</v>
      </c>
      <c r="O223" s="136">
        <v>13070647.27</v>
      </c>
      <c r="P223" s="136">
        <v>26507267.389999997</v>
      </c>
      <c r="Q223" s="136">
        <v>139570008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73501786.310000017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8061471.3500000006</v>
      </c>
      <c r="F224" s="100">
        <v>3958105.7800000003</v>
      </c>
      <c r="G224" s="100">
        <v>7118751.3200000003</v>
      </c>
      <c r="H224" s="100">
        <v>26086576.809999999</v>
      </c>
      <c r="I224" s="100">
        <v>14805020.199999999</v>
      </c>
      <c r="J224" s="100">
        <v>5975885.5899999999</v>
      </c>
      <c r="K224" s="100">
        <v>7495975.2599999998</v>
      </c>
      <c r="L224" s="100">
        <v>3646552.5</v>
      </c>
      <c r="M224" s="100">
        <v>5666831.7999999998</v>
      </c>
      <c r="N224" s="100">
        <v>17176922.73</v>
      </c>
      <c r="O224" s="100">
        <v>13070647.27</v>
      </c>
      <c r="P224" s="100">
        <v>26507267.389999997</v>
      </c>
      <c r="Q224" s="100">
        <v>139570008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73501786.310000017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5361151.1500000004</v>
      </c>
      <c r="F227" s="135">
        <v>6536561.3299999963</v>
      </c>
      <c r="G227" s="135">
        <v>5847045.9099999983</v>
      </c>
      <c r="H227" s="135">
        <v>5414554.0200000005</v>
      </c>
      <c r="I227" s="135">
        <v>5810877.5999999987</v>
      </c>
      <c r="J227" s="135">
        <v>6333119.9299999997</v>
      </c>
      <c r="K227" s="135">
        <v>6709413.7199999997</v>
      </c>
      <c r="L227" s="135">
        <v>6507806.7399999993</v>
      </c>
      <c r="M227" s="135">
        <v>8289718.9499999983</v>
      </c>
      <c r="N227" s="135">
        <v>7354440.0599999996</v>
      </c>
      <c r="O227" s="135">
        <v>8652978.1500000004</v>
      </c>
      <c r="P227" s="135">
        <v>12934797.659999993</v>
      </c>
      <c r="Q227" s="135">
        <v>85752465.219999984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42012723.659999989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5319456.58</v>
      </c>
      <c r="F228" s="136">
        <v>6209136.7599999961</v>
      </c>
      <c r="G228" s="136">
        <v>5702303.7399999984</v>
      </c>
      <c r="H228" s="136">
        <v>5304427.7300000004</v>
      </c>
      <c r="I228" s="136">
        <v>5715017.3099999987</v>
      </c>
      <c r="J228" s="136">
        <v>6247238.3499999996</v>
      </c>
      <c r="K228" s="136">
        <v>6515152.1899999995</v>
      </c>
      <c r="L228" s="136">
        <v>6274367.0599999996</v>
      </c>
      <c r="M228" s="136">
        <v>8043400.4799999986</v>
      </c>
      <c r="N228" s="136">
        <v>7061944.5599999996</v>
      </c>
      <c r="O228" s="136">
        <v>8468040.3100000005</v>
      </c>
      <c r="P228" s="136">
        <v>12886335.249999993</v>
      </c>
      <c r="Q228" s="136">
        <v>83746820.319999993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41012732.659999989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5319456.58</v>
      </c>
      <c r="F229" s="100">
        <v>6209136.7599999961</v>
      </c>
      <c r="G229" s="100">
        <v>5702303.7399999984</v>
      </c>
      <c r="H229" s="100">
        <v>5304427.7300000004</v>
      </c>
      <c r="I229" s="100">
        <v>5715017.3099999987</v>
      </c>
      <c r="J229" s="100">
        <v>6247238.3499999996</v>
      </c>
      <c r="K229" s="100">
        <v>6515152.1899999995</v>
      </c>
      <c r="L229" s="100">
        <v>6274367.0599999996</v>
      </c>
      <c r="M229" s="100">
        <v>8043400.4799999986</v>
      </c>
      <c r="N229" s="100">
        <v>7061944.5599999996</v>
      </c>
      <c r="O229" s="100">
        <v>8468040.3100000005</v>
      </c>
      <c r="P229" s="100">
        <v>12886335.249999993</v>
      </c>
      <c r="Q229" s="100">
        <v>83746820.319999993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41012732.659999989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41694.570000000007</v>
      </c>
      <c r="F236" s="136">
        <v>327424.57</v>
      </c>
      <c r="G236" s="136">
        <v>144742.17000000001</v>
      </c>
      <c r="H236" s="136">
        <v>110126.29000000001</v>
      </c>
      <c r="I236" s="136">
        <v>95860.290000000008</v>
      </c>
      <c r="J236" s="136">
        <v>85881.580000000016</v>
      </c>
      <c r="K236" s="136">
        <v>194261.53</v>
      </c>
      <c r="L236" s="136">
        <v>233439.68</v>
      </c>
      <c r="M236" s="136">
        <v>246318.47000000003</v>
      </c>
      <c r="N236" s="136">
        <v>292495.5</v>
      </c>
      <c r="O236" s="136">
        <v>184937.84000000003</v>
      </c>
      <c r="P236" s="136">
        <v>48462.409999999996</v>
      </c>
      <c r="Q236" s="136">
        <v>2005644.9000000001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999991.00000000023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41694.570000000007</v>
      </c>
      <c r="F237" s="100">
        <v>327424.57</v>
      </c>
      <c r="G237" s="100">
        <v>144742.17000000001</v>
      </c>
      <c r="H237" s="100">
        <v>110126.29000000001</v>
      </c>
      <c r="I237" s="100">
        <v>95860.290000000008</v>
      </c>
      <c r="J237" s="100">
        <v>85881.580000000016</v>
      </c>
      <c r="K237" s="100">
        <v>194261.53</v>
      </c>
      <c r="L237" s="100">
        <v>233439.68</v>
      </c>
      <c r="M237" s="100">
        <v>246318.47000000003</v>
      </c>
      <c r="N237" s="100">
        <v>292495.5</v>
      </c>
      <c r="O237" s="100">
        <v>184937.84000000003</v>
      </c>
      <c r="P237" s="100">
        <v>48462.409999999996</v>
      </c>
      <c r="Q237" s="100">
        <v>2005644.9000000001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999991.00000000023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15213784.540000025</v>
      </c>
      <c r="F238" s="135">
        <v>17681896.810000021</v>
      </c>
      <c r="G238" s="135">
        <v>18340722.340000018</v>
      </c>
      <c r="H238" s="135">
        <v>16899733.450000014</v>
      </c>
      <c r="I238" s="135">
        <v>16688902.320000015</v>
      </c>
      <c r="J238" s="135">
        <v>16578904.450000014</v>
      </c>
      <c r="K238" s="135">
        <v>17929332.710000016</v>
      </c>
      <c r="L238" s="135">
        <v>16689629.320000021</v>
      </c>
      <c r="M238" s="135">
        <v>18904246.250000015</v>
      </c>
      <c r="N238" s="135">
        <v>17643139.590000015</v>
      </c>
      <c r="O238" s="135">
        <v>16543873.36000002</v>
      </c>
      <c r="P238" s="135">
        <v>23682174.330000002</v>
      </c>
      <c r="Q238" s="135">
        <v>212796339.47000021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119333276.62000012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7543789.4100000057</v>
      </c>
      <c r="F239" s="136">
        <v>8700888.3000000082</v>
      </c>
      <c r="G239" s="136">
        <v>9130619.0500000026</v>
      </c>
      <c r="H239" s="136">
        <v>8496502.3800000008</v>
      </c>
      <c r="I239" s="136">
        <v>8523139.6900000051</v>
      </c>
      <c r="J239" s="136">
        <v>8234832.1699999999</v>
      </c>
      <c r="K239" s="136">
        <v>8484448.2300000004</v>
      </c>
      <c r="L239" s="136">
        <v>8721069.7000000011</v>
      </c>
      <c r="M239" s="136">
        <v>8979134.2700000033</v>
      </c>
      <c r="N239" s="136">
        <v>8901218.0600000005</v>
      </c>
      <c r="O239" s="136">
        <v>8883261.3899999987</v>
      </c>
      <c r="P239" s="136">
        <v>13213096.969999997</v>
      </c>
      <c r="Q239" s="136">
        <v>107811999.62000002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59114219.230000019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7543789.4100000057</v>
      </c>
      <c r="F240" s="100">
        <v>8700888.3000000082</v>
      </c>
      <c r="G240" s="100">
        <v>9130619.0500000026</v>
      </c>
      <c r="H240" s="100">
        <v>8496502.3800000008</v>
      </c>
      <c r="I240" s="100">
        <v>8523139.6900000051</v>
      </c>
      <c r="J240" s="100">
        <v>8234832.1699999999</v>
      </c>
      <c r="K240" s="100">
        <v>8484448.2300000004</v>
      </c>
      <c r="L240" s="100">
        <v>8721069.7000000011</v>
      </c>
      <c r="M240" s="100">
        <v>8979134.2700000033</v>
      </c>
      <c r="N240" s="100">
        <v>8901218.0600000005</v>
      </c>
      <c r="O240" s="100">
        <v>8883261.3899999987</v>
      </c>
      <c r="P240" s="100">
        <v>13213096.969999997</v>
      </c>
      <c r="Q240" s="100">
        <v>107811999.62000002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59114219.230000019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4112176.8000000152</v>
      </c>
      <c r="F243" s="136">
        <v>4093953.4100000118</v>
      </c>
      <c r="G243" s="136">
        <v>4101508.5900000129</v>
      </c>
      <c r="H243" s="136">
        <v>3971273.9300000137</v>
      </c>
      <c r="I243" s="136">
        <v>3961583.2800000091</v>
      </c>
      <c r="J243" s="136">
        <v>4105127.0100000128</v>
      </c>
      <c r="K243" s="136">
        <v>3956560.0600000122</v>
      </c>
      <c r="L243" s="136">
        <v>3968568.720000016</v>
      </c>
      <c r="M243" s="136">
        <v>4175430.7800000133</v>
      </c>
      <c r="N243" s="136">
        <v>4223689.500000014</v>
      </c>
      <c r="O243" s="136">
        <v>4183902.6900000172</v>
      </c>
      <c r="P243" s="136">
        <v>4760203.0000000037</v>
      </c>
      <c r="Q243" s="136">
        <v>49613977.77000016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28302183.080000088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4112176.8000000152</v>
      </c>
      <c r="F244" s="100">
        <v>4093953.4100000118</v>
      </c>
      <c r="G244" s="100">
        <v>4101508.5900000129</v>
      </c>
      <c r="H244" s="100">
        <v>3971273.9300000137</v>
      </c>
      <c r="I244" s="100">
        <v>3961583.2800000091</v>
      </c>
      <c r="J244" s="100">
        <v>4105127.0100000128</v>
      </c>
      <c r="K244" s="100">
        <v>3956560.0600000122</v>
      </c>
      <c r="L244" s="100">
        <v>3968568.720000016</v>
      </c>
      <c r="M244" s="100">
        <v>4175430.7800000133</v>
      </c>
      <c r="N244" s="100">
        <v>4223689.500000014</v>
      </c>
      <c r="O244" s="100">
        <v>4183902.6900000172</v>
      </c>
      <c r="P244" s="100">
        <v>4760203.0000000037</v>
      </c>
      <c r="Q244" s="100">
        <v>49613977.77000016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28302183.080000088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1452247.2000000004</v>
      </c>
      <c r="F245" s="136">
        <v>1592773.6700000002</v>
      </c>
      <c r="G245" s="136">
        <v>1508350.3700000006</v>
      </c>
      <c r="H245" s="136">
        <v>1244914.1500000004</v>
      </c>
      <c r="I245" s="136">
        <v>1260642.3300000003</v>
      </c>
      <c r="J245" s="136">
        <v>1304278.1200000001</v>
      </c>
      <c r="K245" s="136">
        <v>1576973.7900000005</v>
      </c>
      <c r="L245" s="136">
        <v>1303749.2200000002</v>
      </c>
      <c r="M245" s="136">
        <v>1179325.4300000002</v>
      </c>
      <c r="N245" s="136">
        <v>1385541.1700000004</v>
      </c>
      <c r="O245" s="136">
        <v>1252426.6000000006</v>
      </c>
      <c r="P245" s="136">
        <v>1562597.4900000002</v>
      </c>
      <c r="Q245" s="136">
        <v>16623819.540000005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9940179.6300000027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1452247.2000000004</v>
      </c>
      <c r="F246" s="100">
        <v>1592773.6700000002</v>
      </c>
      <c r="G246" s="100">
        <v>1508350.3700000006</v>
      </c>
      <c r="H246" s="100">
        <v>1244914.1500000004</v>
      </c>
      <c r="I246" s="100">
        <v>1260642.3300000003</v>
      </c>
      <c r="J246" s="100">
        <v>1304278.1200000001</v>
      </c>
      <c r="K246" s="100">
        <v>1576973.7900000005</v>
      </c>
      <c r="L246" s="100">
        <v>1303749.2200000002</v>
      </c>
      <c r="M246" s="100">
        <v>1179325.4300000002</v>
      </c>
      <c r="N246" s="100">
        <v>1385541.1700000004</v>
      </c>
      <c r="O246" s="100">
        <v>1252426.6000000006</v>
      </c>
      <c r="P246" s="100">
        <v>1562597.4900000002</v>
      </c>
      <c r="Q246" s="100">
        <v>16623819.540000005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9940179.6300000027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2105571.1300000022</v>
      </c>
      <c r="F249" s="136">
        <v>3294281.4300000025</v>
      </c>
      <c r="G249" s="136">
        <v>3600244.3300000005</v>
      </c>
      <c r="H249" s="136">
        <v>3187042.9900000016</v>
      </c>
      <c r="I249" s="136">
        <v>2943537.0200000014</v>
      </c>
      <c r="J249" s="136">
        <v>2934667.1500000027</v>
      </c>
      <c r="K249" s="136">
        <v>3911350.6300000027</v>
      </c>
      <c r="L249" s="136">
        <v>2696241.680000003</v>
      </c>
      <c r="M249" s="136">
        <v>4570355.7700000014</v>
      </c>
      <c r="N249" s="136">
        <v>3132690.8600000022</v>
      </c>
      <c r="O249" s="136">
        <v>2224282.680000002</v>
      </c>
      <c r="P249" s="136">
        <v>4146276.8700000015</v>
      </c>
      <c r="Q249" s="136">
        <v>38746542.540000029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21976694.680000015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2105571.1300000022</v>
      </c>
      <c r="F250" s="100">
        <v>3294281.4300000025</v>
      </c>
      <c r="G250" s="100">
        <v>3600244.3300000005</v>
      </c>
      <c r="H250" s="100">
        <v>3187042.9900000016</v>
      </c>
      <c r="I250" s="100">
        <v>2943537.0200000014</v>
      </c>
      <c r="J250" s="100">
        <v>2934667.1500000027</v>
      </c>
      <c r="K250" s="100">
        <v>3911350.6300000027</v>
      </c>
      <c r="L250" s="100">
        <v>2696241.680000003</v>
      </c>
      <c r="M250" s="100">
        <v>4570355.7700000014</v>
      </c>
      <c r="N250" s="100">
        <v>3132690.8600000022</v>
      </c>
      <c r="O250" s="100">
        <v>2224282.680000002</v>
      </c>
      <c r="P250" s="100">
        <v>4146276.8700000015</v>
      </c>
      <c r="Q250" s="100">
        <v>38746542.540000029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21976694.680000015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10924797.730000006</v>
      </c>
      <c r="F251" s="135">
        <v>22239103.670000006</v>
      </c>
      <c r="G251" s="135">
        <v>26707983.060000002</v>
      </c>
      <c r="H251" s="135">
        <v>23618655.050000004</v>
      </c>
      <c r="I251" s="135">
        <v>26677545.610000007</v>
      </c>
      <c r="J251" s="135">
        <v>27418520.410000008</v>
      </c>
      <c r="K251" s="135">
        <v>39908948.74000001</v>
      </c>
      <c r="L251" s="135">
        <v>28183070.450000003</v>
      </c>
      <c r="M251" s="135">
        <v>34706083.430000007</v>
      </c>
      <c r="N251" s="135">
        <v>31927465.510000002</v>
      </c>
      <c r="O251" s="135">
        <v>52442975.260000013</v>
      </c>
      <c r="P251" s="135">
        <v>62631301.869999997</v>
      </c>
      <c r="Q251" s="135">
        <v>387386450.79000002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177495554.27000004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3494743.7200000053</v>
      </c>
      <c r="F252" s="136">
        <v>3827928.3700000029</v>
      </c>
      <c r="G252" s="136">
        <v>4219102.4700000025</v>
      </c>
      <c r="H252" s="136">
        <v>4287915.9200000037</v>
      </c>
      <c r="I252" s="136">
        <v>5489263.3600000022</v>
      </c>
      <c r="J252" s="136">
        <v>4941043.1400000015</v>
      </c>
      <c r="K252" s="136">
        <v>4300457.3300000029</v>
      </c>
      <c r="L252" s="136">
        <v>4027800.8500000015</v>
      </c>
      <c r="M252" s="136">
        <v>4482335.740000003</v>
      </c>
      <c r="N252" s="136">
        <v>3987998.0400000033</v>
      </c>
      <c r="O252" s="136">
        <v>3907681.950000002</v>
      </c>
      <c r="P252" s="136">
        <v>9235401.8299999926</v>
      </c>
      <c r="Q252" s="136">
        <v>56201672.720000021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30560454.310000017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3494743.7200000053</v>
      </c>
      <c r="F253" s="100">
        <v>3827928.3700000029</v>
      </c>
      <c r="G253" s="100">
        <v>4219102.4700000025</v>
      </c>
      <c r="H253" s="100">
        <v>4287915.9200000037</v>
      </c>
      <c r="I253" s="100">
        <v>5489263.3600000022</v>
      </c>
      <c r="J253" s="100">
        <v>4941043.1400000015</v>
      </c>
      <c r="K253" s="100">
        <v>4300457.3300000029</v>
      </c>
      <c r="L253" s="100">
        <v>4027800.8500000015</v>
      </c>
      <c r="M253" s="100">
        <v>4482335.740000003</v>
      </c>
      <c r="N253" s="100">
        <v>3987998.0400000033</v>
      </c>
      <c r="O253" s="100">
        <v>3907681.950000002</v>
      </c>
      <c r="P253" s="100">
        <v>9235401.8299999926</v>
      </c>
      <c r="Q253" s="100">
        <v>56201672.720000021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30560454.310000017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1687419.0400000005</v>
      </c>
      <c r="F255" s="136">
        <v>1906873.1400000001</v>
      </c>
      <c r="G255" s="136">
        <v>4125522.6200000015</v>
      </c>
      <c r="H255" s="136">
        <v>2332919.6800000006</v>
      </c>
      <c r="I255" s="136">
        <v>3587276.7800000012</v>
      </c>
      <c r="J255" s="136">
        <v>3073915.1100000013</v>
      </c>
      <c r="K255" s="136">
        <v>4146398.5400000014</v>
      </c>
      <c r="L255" s="136">
        <v>2835426.2000000007</v>
      </c>
      <c r="M255" s="136">
        <v>6461843.9999999991</v>
      </c>
      <c r="N255" s="136">
        <v>4569465.6700000018</v>
      </c>
      <c r="O255" s="136">
        <v>6142644.4899999984</v>
      </c>
      <c r="P255" s="136">
        <v>6693527.2199999997</v>
      </c>
      <c r="Q255" s="136">
        <v>47563232.49000001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20860324.910000008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1655680.3200000003</v>
      </c>
      <c r="F256" s="100">
        <v>1859110.0000000002</v>
      </c>
      <c r="G256" s="100">
        <v>4080480.1200000015</v>
      </c>
      <c r="H256" s="100">
        <v>2263561.8200000008</v>
      </c>
      <c r="I256" s="100">
        <v>3519610.080000001</v>
      </c>
      <c r="J256" s="100">
        <v>2934274.6400000011</v>
      </c>
      <c r="K256" s="100">
        <v>4096968.4800000014</v>
      </c>
      <c r="L256" s="100">
        <v>2695182.6200000006</v>
      </c>
      <c r="M256" s="100">
        <v>6255624.9499999993</v>
      </c>
      <c r="N256" s="100">
        <v>4475703.1400000025</v>
      </c>
      <c r="O256" s="100">
        <v>5793385.0799999982</v>
      </c>
      <c r="P256" s="100">
        <v>6082461.8699999992</v>
      </c>
      <c r="Q256" s="100">
        <v>45712043.120000005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20409685.460000005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17478.349999999999</v>
      </c>
      <c r="F257" s="100">
        <v>28762.929999999993</v>
      </c>
      <c r="G257" s="100">
        <v>27881.17</v>
      </c>
      <c r="H257" s="100">
        <v>36108.569999999992</v>
      </c>
      <c r="I257" s="100">
        <v>29751.46</v>
      </c>
      <c r="J257" s="100">
        <v>34741.29</v>
      </c>
      <c r="K257" s="100">
        <v>18663.599999999999</v>
      </c>
      <c r="L257" s="100">
        <v>19213.839999999997</v>
      </c>
      <c r="M257" s="100">
        <v>39836.129999999997</v>
      </c>
      <c r="N257" s="100">
        <v>26670.179999999993</v>
      </c>
      <c r="O257" s="100">
        <v>37950.340000000004</v>
      </c>
      <c r="P257" s="100">
        <v>104024.15</v>
      </c>
      <c r="Q257" s="100">
        <v>421082.01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193387.37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14260.369999999999</v>
      </c>
      <c r="F258" s="100">
        <v>19000.210000000003</v>
      </c>
      <c r="G258" s="100">
        <v>17161.329999999998</v>
      </c>
      <c r="H258" s="100">
        <v>33249.29</v>
      </c>
      <c r="I258" s="100">
        <v>37915.24</v>
      </c>
      <c r="J258" s="100">
        <v>104899.18</v>
      </c>
      <c r="K258" s="100">
        <v>30766.46</v>
      </c>
      <c r="L258" s="100">
        <v>121029.74</v>
      </c>
      <c r="M258" s="100">
        <v>166382.91999999998</v>
      </c>
      <c r="N258" s="100">
        <v>67092.350000000006</v>
      </c>
      <c r="O258" s="100">
        <v>311309.07</v>
      </c>
      <c r="P258" s="100">
        <v>507041.19999999995</v>
      </c>
      <c r="Q258" s="100">
        <v>1430107.3599999999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257252.08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44461.960000000006</v>
      </c>
      <c r="F259" s="136">
        <v>52596.960000000006</v>
      </c>
      <c r="G259" s="136">
        <v>43061.960000000006</v>
      </c>
      <c r="H259" s="136">
        <v>45012.960000000006</v>
      </c>
      <c r="I259" s="136">
        <v>45238.460000000006</v>
      </c>
      <c r="J259" s="136">
        <v>45324.460000000006</v>
      </c>
      <c r="K259" s="136">
        <v>45324.460000000006</v>
      </c>
      <c r="L259" s="136">
        <v>45324.460000000006</v>
      </c>
      <c r="M259" s="136">
        <v>45324.460000000006</v>
      </c>
      <c r="N259" s="136">
        <v>45324.460000000006</v>
      </c>
      <c r="O259" s="136">
        <v>45324.460000000006</v>
      </c>
      <c r="P259" s="136">
        <v>45324.710000000006</v>
      </c>
      <c r="Q259" s="136">
        <v>547643.77000000014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321021.22000000009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44461.960000000006</v>
      </c>
      <c r="F261" s="100">
        <v>52596.960000000006</v>
      </c>
      <c r="G261" s="100">
        <v>43061.960000000006</v>
      </c>
      <c r="H261" s="100">
        <v>45012.960000000006</v>
      </c>
      <c r="I261" s="100">
        <v>45238.460000000006</v>
      </c>
      <c r="J261" s="100">
        <v>45324.460000000006</v>
      </c>
      <c r="K261" s="100">
        <v>45324.460000000006</v>
      </c>
      <c r="L261" s="100">
        <v>45324.460000000006</v>
      </c>
      <c r="M261" s="100">
        <v>45324.460000000006</v>
      </c>
      <c r="N261" s="100">
        <v>45324.460000000006</v>
      </c>
      <c r="O261" s="100">
        <v>45324.460000000006</v>
      </c>
      <c r="P261" s="100">
        <v>45324.710000000006</v>
      </c>
      <c r="Q261" s="100">
        <v>547643.77000000014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321021.22000000009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5583.65</v>
      </c>
      <c r="F266" s="136">
        <v>308520.62000000011</v>
      </c>
      <c r="G266" s="136">
        <v>137681.64999999997</v>
      </c>
      <c r="H266" s="136">
        <v>228773.2399999999</v>
      </c>
      <c r="I266" s="136">
        <v>266243.22000000003</v>
      </c>
      <c r="J266" s="136">
        <v>108046.45000000001</v>
      </c>
      <c r="K266" s="136">
        <v>293446.13000000006</v>
      </c>
      <c r="L266" s="136">
        <v>238858.92999999993</v>
      </c>
      <c r="M266" s="136">
        <v>176426.62999999998</v>
      </c>
      <c r="N266" s="136">
        <v>286420.20000000007</v>
      </c>
      <c r="O266" s="136">
        <v>85750.32</v>
      </c>
      <c r="P266" s="136">
        <v>366252.95999999996</v>
      </c>
      <c r="Q266" s="136">
        <v>2502004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1348294.9600000002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5583.65</v>
      </c>
      <c r="F269" s="100">
        <v>308520.62000000011</v>
      </c>
      <c r="G269" s="100">
        <v>137681.64999999997</v>
      </c>
      <c r="H269" s="100">
        <v>228773.2399999999</v>
      </c>
      <c r="I269" s="100">
        <v>266243.22000000003</v>
      </c>
      <c r="J269" s="100">
        <v>108046.45000000001</v>
      </c>
      <c r="K269" s="100">
        <v>293446.13000000006</v>
      </c>
      <c r="L269" s="100">
        <v>238858.92999999993</v>
      </c>
      <c r="M269" s="100">
        <v>176426.62999999998</v>
      </c>
      <c r="N269" s="100">
        <v>286420.20000000007</v>
      </c>
      <c r="O269" s="100">
        <v>85750.32</v>
      </c>
      <c r="P269" s="100">
        <v>366252.95999999996</v>
      </c>
      <c r="Q269" s="100">
        <v>2502004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1348294.9600000002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3217796.3099999996</v>
      </c>
      <c r="F270" s="136">
        <v>12472946.67</v>
      </c>
      <c r="G270" s="136">
        <v>14550499.59</v>
      </c>
      <c r="H270" s="136">
        <v>12813924.710000001</v>
      </c>
      <c r="I270" s="136">
        <v>13273043.060000001</v>
      </c>
      <c r="J270" s="136">
        <v>15268175.240000002</v>
      </c>
      <c r="K270" s="136">
        <v>17585499.82</v>
      </c>
      <c r="L270" s="136">
        <v>16496203.470000001</v>
      </c>
      <c r="M270" s="136">
        <v>18820003.449999996</v>
      </c>
      <c r="N270" s="136">
        <v>18392259.079999998</v>
      </c>
      <c r="O270" s="136">
        <v>37291079.380000003</v>
      </c>
      <c r="P270" s="136">
        <v>43107526.560000002</v>
      </c>
      <c r="Q270" s="136">
        <v>223288957.33999997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89181885.400000006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2944178.3399999994</v>
      </c>
      <c r="F271" s="100">
        <v>11250425.399999999</v>
      </c>
      <c r="G271" s="100">
        <v>9354478.6499999985</v>
      </c>
      <c r="H271" s="100">
        <v>11906296.51</v>
      </c>
      <c r="I271" s="100">
        <v>11785593.189999999</v>
      </c>
      <c r="J271" s="100">
        <v>13629893.65</v>
      </c>
      <c r="K271" s="100">
        <v>15526518.539999999</v>
      </c>
      <c r="L271" s="100">
        <v>13571489.529999999</v>
      </c>
      <c r="M271" s="100">
        <v>15618384.069999997</v>
      </c>
      <c r="N271" s="100">
        <v>15849712.639999997</v>
      </c>
      <c r="O271" s="100">
        <v>35555802.530000001</v>
      </c>
      <c r="P271" s="100">
        <v>38676570.109999999</v>
      </c>
      <c r="Q271" s="100">
        <v>195669343.16000003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76397384.280000001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212549.22</v>
      </c>
      <c r="F272" s="100">
        <v>232935.64</v>
      </c>
      <c r="G272" s="100">
        <v>232569.85999999993</v>
      </c>
      <c r="H272" s="100">
        <v>233259.31999999995</v>
      </c>
      <c r="I272" s="100">
        <v>253830.80999999994</v>
      </c>
      <c r="J272" s="100">
        <v>217686.80999999994</v>
      </c>
      <c r="K272" s="100">
        <v>248447.12999999992</v>
      </c>
      <c r="L272" s="100">
        <v>276593.23999999993</v>
      </c>
      <c r="M272" s="100">
        <v>309746.11999999988</v>
      </c>
      <c r="N272" s="100">
        <v>269610.00999999995</v>
      </c>
      <c r="O272" s="100">
        <v>209341.14999999994</v>
      </c>
      <c r="P272" s="100">
        <v>328237.91999999987</v>
      </c>
      <c r="Q272" s="100">
        <v>3024807.2299999991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1631278.7899999996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31694.79</v>
      </c>
      <c r="F273" s="100">
        <v>928531.79999999993</v>
      </c>
      <c r="G273" s="100">
        <v>4886297.12</v>
      </c>
      <c r="H273" s="100">
        <v>647214.92000000016</v>
      </c>
      <c r="I273" s="100">
        <v>1158965.1000000001</v>
      </c>
      <c r="J273" s="100">
        <v>1395940.8199999996</v>
      </c>
      <c r="K273" s="100">
        <v>1760880.1900000004</v>
      </c>
      <c r="L273" s="100">
        <v>2572466.7399999998</v>
      </c>
      <c r="M273" s="100">
        <v>2817219.3</v>
      </c>
      <c r="N273" s="100">
        <v>2248282.4700000002</v>
      </c>
      <c r="O273" s="100">
        <v>1401281.7399999998</v>
      </c>
      <c r="P273" s="100">
        <v>3978064.75</v>
      </c>
      <c r="Q273" s="100">
        <v>23826839.739999998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10809524.740000002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29373.96</v>
      </c>
      <c r="F274" s="100">
        <v>61053.83</v>
      </c>
      <c r="G274" s="100">
        <v>77153.959999999992</v>
      </c>
      <c r="H274" s="100">
        <v>27153.96</v>
      </c>
      <c r="I274" s="100">
        <v>74653.959999999992</v>
      </c>
      <c r="J274" s="100">
        <v>24653.96</v>
      </c>
      <c r="K274" s="100">
        <v>49653.96</v>
      </c>
      <c r="L274" s="100">
        <v>75653.959999999992</v>
      </c>
      <c r="M274" s="100">
        <v>74653.959999999992</v>
      </c>
      <c r="N274" s="100">
        <v>24653.96</v>
      </c>
      <c r="O274" s="100">
        <v>124653.95999999999</v>
      </c>
      <c r="P274" s="100">
        <v>124653.78</v>
      </c>
      <c r="Q274" s="100">
        <v>767967.21000000008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343697.59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49260.04</v>
      </c>
      <c r="Q276" s="136">
        <v>17203499.999999996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10916334.52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49260.04</v>
      </c>
      <c r="Q277" s="100">
        <v>17203499.999999996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10916334.52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448075.64</v>
      </c>
      <c r="F278" s="136">
        <v>1526978.25</v>
      </c>
      <c r="G278" s="136">
        <v>1482028.85</v>
      </c>
      <c r="H278" s="136">
        <v>1772927.5299999998</v>
      </c>
      <c r="I278" s="136">
        <v>1839186.25</v>
      </c>
      <c r="J278" s="136">
        <v>1817771.23</v>
      </c>
      <c r="K278" s="136">
        <v>2173177.21</v>
      </c>
      <c r="L278" s="136">
        <v>2325095.88</v>
      </c>
      <c r="M278" s="136">
        <v>2476750.09</v>
      </c>
      <c r="N278" s="136">
        <v>2428110.37</v>
      </c>
      <c r="O278" s="136">
        <v>2753446.24</v>
      </c>
      <c r="P278" s="136">
        <v>2339521.96</v>
      </c>
      <c r="Q278" s="136">
        <v>23383069.5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11060144.960000001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310946.67</v>
      </c>
      <c r="F281" s="100">
        <v>826746.6</v>
      </c>
      <c r="G281" s="100">
        <v>1034403.28</v>
      </c>
      <c r="H281" s="100">
        <v>1118314.6099999999</v>
      </c>
      <c r="I281" s="100">
        <v>1364539.6099999999</v>
      </c>
      <c r="J281" s="100">
        <v>1065739.6099999999</v>
      </c>
      <c r="K281" s="100">
        <v>1590472.93</v>
      </c>
      <c r="L281" s="100">
        <v>1569672.93</v>
      </c>
      <c r="M281" s="100">
        <v>1863021.27</v>
      </c>
      <c r="N281" s="100">
        <v>1713721.27</v>
      </c>
      <c r="O281" s="100">
        <v>1857121.27</v>
      </c>
      <c r="P281" s="100">
        <v>1504230.21</v>
      </c>
      <c r="Q281" s="100">
        <v>15818930.259999998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7311163.3099999987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137128.97000000003</v>
      </c>
      <c r="F282" s="100">
        <v>700231.65</v>
      </c>
      <c r="G282" s="100">
        <v>447625.57</v>
      </c>
      <c r="H282" s="100">
        <v>654612.92000000004</v>
      </c>
      <c r="I282" s="100">
        <v>474646.64</v>
      </c>
      <c r="J282" s="100">
        <v>752031.62000000011</v>
      </c>
      <c r="K282" s="100">
        <v>582704.28</v>
      </c>
      <c r="L282" s="100">
        <v>755422.95000000007</v>
      </c>
      <c r="M282" s="100">
        <v>613728.82000000007</v>
      </c>
      <c r="N282" s="100">
        <v>714389.10000000009</v>
      </c>
      <c r="O282" s="100">
        <v>896324.97000000009</v>
      </c>
      <c r="P282" s="100">
        <v>835291.75000000012</v>
      </c>
      <c r="Q282" s="100">
        <v>7564139.2400000012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3748981.6500000004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443748.24000000005</v>
      </c>
      <c r="F283" s="136">
        <v>556925.60000000021</v>
      </c>
      <c r="G283" s="136">
        <v>565076.32000000007</v>
      </c>
      <c r="H283" s="136">
        <v>553886.15</v>
      </c>
      <c r="I283" s="136">
        <v>592385.9800000001</v>
      </c>
      <c r="J283" s="136">
        <v>580771.44000000006</v>
      </c>
      <c r="K283" s="136">
        <v>730663.54</v>
      </c>
      <c r="L283" s="136">
        <v>629625.29999999993</v>
      </c>
      <c r="M283" s="136">
        <v>658695.95000000007</v>
      </c>
      <c r="N283" s="136">
        <v>633582.67999999982</v>
      </c>
      <c r="O283" s="136">
        <v>630741.35999999987</v>
      </c>
      <c r="P283" s="136">
        <v>750106.68000000017</v>
      </c>
      <c r="Q283" s="136">
        <v>7326209.2400000002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4023457.2700000005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398639.41000000003</v>
      </c>
      <c r="F285" s="100">
        <v>511316.77000000019</v>
      </c>
      <c r="G285" s="100">
        <v>506467.49000000005</v>
      </c>
      <c r="H285" s="100">
        <v>508477.32</v>
      </c>
      <c r="I285" s="100">
        <v>509327.15000000014</v>
      </c>
      <c r="J285" s="100">
        <v>508062.6100000001</v>
      </c>
      <c r="K285" s="100">
        <v>685254.71000000008</v>
      </c>
      <c r="L285" s="100">
        <v>584316.47</v>
      </c>
      <c r="M285" s="100">
        <v>596887.12000000011</v>
      </c>
      <c r="N285" s="100">
        <v>584273.84999999986</v>
      </c>
      <c r="O285" s="100">
        <v>585132.52999999991</v>
      </c>
      <c r="P285" s="100">
        <v>699747.81000000017</v>
      </c>
      <c r="Q285" s="100">
        <v>6677903.2400000012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3627545.4600000009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45108.83</v>
      </c>
      <c r="F290" s="100">
        <v>45608.83</v>
      </c>
      <c r="G290" s="100">
        <v>58608.83</v>
      </c>
      <c r="H290" s="100">
        <v>45408.83</v>
      </c>
      <c r="I290" s="100">
        <v>83058.83</v>
      </c>
      <c r="J290" s="100">
        <v>72708.83</v>
      </c>
      <c r="K290" s="100">
        <v>45408.83</v>
      </c>
      <c r="L290" s="100">
        <v>45308.83</v>
      </c>
      <c r="M290" s="100">
        <v>61808.83</v>
      </c>
      <c r="N290" s="100">
        <v>49308.83</v>
      </c>
      <c r="O290" s="100">
        <v>45608.83</v>
      </c>
      <c r="P290" s="100">
        <v>50358.87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395911.81000000006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23492.810000000009</v>
      </c>
      <c r="F291" s="136">
        <v>26857.700000000004</v>
      </c>
      <c r="G291" s="136">
        <v>25533.240000000005</v>
      </c>
      <c r="H291" s="136">
        <v>23818.500000000004</v>
      </c>
      <c r="I291" s="136">
        <v>25432.140000000003</v>
      </c>
      <c r="J291" s="136">
        <v>23996.980000000007</v>
      </c>
      <c r="K291" s="136">
        <v>9074505.3499999996</v>
      </c>
      <c r="L291" s="136">
        <v>25259.000000000004</v>
      </c>
      <c r="M291" s="136">
        <v>25226.750000000004</v>
      </c>
      <c r="N291" s="136">
        <v>24828.650000000005</v>
      </c>
      <c r="O291" s="136">
        <v>26830.700000000008</v>
      </c>
      <c r="P291" s="136">
        <v>44379.91</v>
      </c>
      <c r="Q291" s="136">
        <v>9370161.7299999986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9223636.7199999988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23492.810000000009</v>
      </c>
      <c r="F292" s="100">
        <v>26857.700000000004</v>
      </c>
      <c r="G292" s="100">
        <v>25533.240000000005</v>
      </c>
      <c r="H292" s="100">
        <v>23818.500000000004</v>
      </c>
      <c r="I292" s="100">
        <v>25432.140000000003</v>
      </c>
      <c r="J292" s="100">
        <v>23996.980000000007</v>
      </c>
      <c r="K292" s="100">
        <v>9074505.3499999996</v>
      </c>
      <c r="L292" s="100">
        <v>25259.000000000004</v>
      </c>
      <c r="M292" s="100">
        <v>25226.750000000004</v>
      </c>
      <c r="N292" s="100">
        <v>24828.650000000005</v>
      </c>
      <c r="O292" s="100">
        <v>26830.700000000008</v>
      </c>
      <c r="P292" s="100">
        <v>44379.91</v>
      </c>
      <c r="Q292" s="100">
        <v>9370161.7299999986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9223636.7199999988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496302.66000000021</v>
      </c>
      <c r="F293" s="135">
        <v>1280336.4400000002</v>
      </c>
      <c r="G293" s="135">
        <v>936104.55000000028</v>
      </c>
      <c r="H293" s="135">
        <v>722204.54999999993</v>
      </c>
      <c r="I293" s="135">
        <v>897104.54999999993</v>
      </c>
      <c r="J293" s="135">
        <v>982904.5199999999</v>
      </c>
      <c r="K293" s="135">
        <v>1350384.55</v>
      </c>
      <c r="L293" s="135">
        <v>1405316.9400000002</v>
      </c>
      <c r="M293" s="135">
        <v>1186824.55</v>
      </c>
      <c r="N293" s="135">
        <v>1288604.55</v>
      </c>
      <c r="O293" s="135">
        <v>1352604.5499999998</v>
      </c>
      <c r="P293" s="135">
        <v>1951409.29</v>
      </c>
      <c r="Q293" s="135">
        <v>13850101.699999999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6665341.8199999994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496302.66000000021</v>
      </c>
      <c r="F304" s="136">
        <v>1280336.4400000002</v>
      </c>
      <c r="G304" s="136">
        <v>936104.55000000028</v>
      </c>
      <c r="H304" s="136">
        <v>722204.54999999993</v>
      </c>
      <c r="I304" s="136">
        <v>897104.54999999993</v>
      </c>
      <c r="J304" s="136">
        <v>982904.5199999999</v>
      </c>
      <c r="K304" s="136">
        <v>1350384.55</v>
      </c>
      <c r="L304" s="136">
        <v>1405316.9400000002</v>
      </c>
      <c r="M304" s="136">
        <v>1186824.55</v>
      </c>
      <c r="N304" s="136">
        <v>1288604.55</v>
      </c>
      <c r="O304" s="136">
        <v>1352604.5499999998</v>
      </c>
      <c r="P304" s="136">
        <v>1951409.29</v>
      </c>
      <c r="Q304" s="136">
        <v>13850101.699999999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6665341.8199999994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496302.66000000021</v>
      </c>
      <c r="F305" s="100">
        <v>1280336.4400000002</v>
      </c>
      <c r="G305" s="100">
        <v>936104.55000000028</v>
      </c>
      <c r="H305" s="100">
        <v>722204.54999999993</v>
      </c>
      <c r="I305" s="100">
        <v>897104.54999999993</v>
      </c>
      <c r="J305" s="100">
        <v>982904.5199999999</v>
      </c>
      <c r="K305" s="100">
        <v>1350384.55</v>
      </c>
      <c r="L305" s="100">
        <v>1405316.9400000002</v>
      </c>
      <c r="M305" s="100">
        <v>1186824.55</v>
      </c>
      <c r="N305" s="100">
        <v>1288604.55</v>
      </c>
      <c r="O305" s="100">
        <v>1352604.5499999998</v>
      </c>
      <c r="P305" s="100">
        <v>1951409.29</v>
      </c>
      <c r="Q305" s="100">
        <v>13850101.699999999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6665341.8199999994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596948.56000000006</v>
      </c>
      <c r="F306" s="135">
        <v>596948.56000000006</v>
      </c>
      <c r="G306" s="135">
        <v>584948.56000000006</v>
      </c>
      <c r="H306" s="135">
        <v>584948.56000000006</v>
      </c>
      <c r="I306" s="135">
        <v>584940.2300000001</v>
      </c>
      <c r="J306" s="135">
        <v>584940.2300000001</v>
      </c>
      <c r="K306" s="135">
        <v>584940.2300000001</v>
      </c>
      <c r="L306" s="135">
        <v>584940.2300000001</v>
      </c>
      <c r="M306" s="135">
        <v>584890.2300000001</v>
      </c>
      <c r="N306" s="135">
        <v>584828.56000000006</v>
      </c>
      <c r="O306" s="135">
        <v>584808.56000000006</v>
      </c>
      <c r="P306" s="135">
        <v>562915.69000000006</v>
      </c>
      <c r="Q306" s="135">
        <v>7020998.200000002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4118614.93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596948.56000000006</v>
      </c>
      <c r="F317" s="136">
        <v>596948.56000000006</v>
      </c>
      <c r="G317" s="136">
        <v>584948.56000000006</v>
      </c>
      <c r="H317" s="136">
        <v>584948.56000000006</v>
      </c>
      <c r="I317" s="136">
        <v>584940.2300000001</v>
      </c>
      <c r="J317" s="136">
        <v>584940.2300000001</v>
      </c>
      <c r="K317" s="136">
        <v>584940.2300000001</v>
      </c>
      <c r="L317" s="136">
        <v>584940.2300000001</v>
      </c>
      <c r="M317" s="136">
        <v>584890.2300000001</v>
      </c>
      <c r="N317" s="136">
        <v>584828.56000000006</v>
      </c>
      <c r="O317" s="136">
        <v>584808.56000000006</v>
      </c>
      <c r="P317" s="136">
        <v>562915.69000000006</v>
      </c>
      <c r="Q317" s="136">
        <v>7020998.200000002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4118614.93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596948.56000000006</v>
      </c>
      <c r="F318" s="100">
        <v>596948.56000000006</v>
      </c>
      <c r="G318" s="100">
        <v>584948.56000000006</v>
      </c>
      <c r="H318" s="100">
        <v>584948.56000000006</v>
      </c>
      <c r="I318" s="100">
        <v>584940.2300000001</v>
      </c>
      <c r="J318" s="100">
        <v>584940.2300000001</v>
      </c>
      <c r="K318" s="100">
        <v>584940.2300000001</v>
      </c>
      <c r="L318" s="100">
        <v>584940.2300000001</v>
      </c>
      <c r="M318" s="100">
        <v>584890.2300000001</v>
      </c>
      <c r="N318" s="100">
        <v>584828.56000000006</v>
      </c>
      <c r="O318" s="100">
        <v>584808.56000000006</v>
      </c>
      <c r="P318" s="100">
        <v>562915.69000000006</v>
      </c>
      <c r="Q318" s="100">
        <v>7020998.200000002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4118614.93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20097544.224999998</v>
      </c>
      <c r="F319" s="135">
        <v>42638293.484999999</v>
      </c>
      <c r="G319" s="135">
        <v>37252960.285000004</v>
      </c>
      <c r="H319" s="135">
        <v>37299350.975000001</v>
      </c>
      <c r="I319" s="135">
        <v>37113725.345000006</v>
      </c>
      <c r="J319" s="135">
        <v>37371994.995000012</v>
      </c>
      <c r="K319" s="135">
        <v>38281884.775000006</v>
      </c>
      <c r="L319" s="135">
        <v>36967152.785000004</v>
      </c>
      <c r="M319" s="135">
        <v>36808826.764999993</v>
      </c>
      <c r="N319" s="135">
        <v>37378907.625</v>
      </c>
      <c r="O319" s="135">
        <v>38199075.175000004</v>
      </c>
      <c r="P319" s="135">
        <v>38404680.794999994</v>
      </c>
      <c r="Q319" s="135">
        <v>437814397.23000002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250055754.08500001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19097554.321666665</v>
      </c>
      <c r="F334" s="136">
        <v>41260045.491666667</v>
      </c>
      <c r="G334" s="136">
        <v>35694130.361666664</v>
      </c>
      <c r="H334" s="136">
        <v>35562733.211666666</v>
      </c>
      <c r="I334" s="136">
        <v>35416743.37166667</v>
      </c>
      <c r="J334" s="136">
        <v>35486546.641666673</v>
      </c>
      <c r="K334" s="136">
        <v>36018738.311666667</v>
      </c>
      <c r="L334" s="136">
        <v>35235944.44166667</v>
      </c>
      <c r="M334" s="136">
        <v>35265070.921666659</v>
      </c>
      <c r="N334" s="136">
        <v>35530389.801666662</v>
      </c>
      <c r="O334" s="136">
        <v>36727248.421666667</v>
      </c>
      <c r="P334" s="136">
        <v>36313215.061666667</v>
      </c>
      <c r="Q334" s="136">
        <v>417608360.36000007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238536491.71166667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19097554.321666665</v>
      </c>
      <c r="F335" s="100">
        <v>41260045.491666667</v>
      </c>
      <c r="G335" s="100">
        <v>35694130.361666664</v>
      </c>
      <c r="H335" s="100">
        <v>35562733.211666666</v>
      </c>
      <c r="I335" s="100">
        <v>35416743.37166667</v>
      </c>
      <c r="J335" s="100">
        <v>35486546.641666673</v>
      </c>
      <c r="K335" s="100">
        <v>36018738.311666667</v>
      </c>
      <c r="L335" s="100">
        <v>35235944.44166667</v>
      </c>
      <c r="M335" s="100">
        <v>35265070.921666659</v>
      </c>
      <c r="N335" s="100">
        <v>35530389.801666662</v>
      </c>
      <c r="O335" s="100">
        <v>36727248.421666667</v>
      </c>
      <c r="P335" s="100">
        <v>36313215.061666667</v>
      </c>
      <c r="Q335" s="100">
        <v>417608360.36000007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238536491.71166667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418174.0799999999</v>
      </c>
      <c r="F336" s="136">
        <v>803561.73</v>
      </c>
      <c r="G336" s="136">
        <v>730178.88000000012</v>
      </c>
      <c r="H336" s="136">
        <v>778366.72000000009</v>
      </c>
      <c r="I336" s="136">
        <v>738730.93000000017</v>
      </c>
      <c r="J336" s="136">
        <v>924397.31</v>
      </c>
      <c r="K336" s="136">
        <v>1460895.42</v>
      </c>
      <c r="L336" s="136">
        <v>1025157.3</v>
      </c>
      <c r="M336" s="136">
        <v>845504.8</v>
      </c>
      <c r="N336" s="136">
        <v>1150266.78</v>
      </c>
      <c r="O336" s="136">
        <v>793575.71</v>
      </c>
      <c r="P336" s="136">
        <v>1399019.4100000001</v>
      </c>
      <c r="Q336" s="136">
        <v>11067829.07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5854305.0700000003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418174.0799999999</v>
      </c>
      <c r="F337" s="100">
        <v>803561.73</v>
      </c>
      <c r="G337" s="100">
        <v>730178.88000000012</v>
      </c>
      <c r="H337" s="100">
        <v>778366.72000000009</v>
      </c>
      <c r="I337" s="100">
        <v>738730.93000000017</v>
      </c>
      <c r="J337" s="100">
        <v>924397.31</v>
      </c>
      <c r="K337" s="100">
        <v>1460895.42</v>
      </c>
      <c r="L337" s="100">
        <v>1025157.3</v>
      </c>
      <c r="M337" s="100">
        <v>845504.8</v>
      </c>
      <c r="N337" s="100">
        <v>1150266.78</v>
      </c>
      <c r="O337" s="100">
        <v>793575.71</v>
      </c>
      <c r="P337" s="100">
        <v>1399019.4100000001</v>
      </c>
      <c r="Q337" s="100">
        <v>11067829.07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5854305.0700000003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581815.82333333325</v>
      </c>
      <c r="F338" s="136">
        <v>574686.26333333331</v>
      </c>
      <c r="G338" s="136">
        <v>828651.04333333322</v>
      </c>
      <c r="H338" s="136">
        <v>958251.04333333322</v>
      </c>
      <c r="I338" s="136">
        <v>958251.04333333322</v>
      </c>
      <c r="J338" s="136">
        <v>961051.04333333322</v>
      </c>
      <c r="K338" s="136">
        <v>802251.04333333322</v>
      </c>
      <c r="L338" s="136">
        <v>706051.04333333322</v>
      </c>
      <c r="M338" s="136">
        <v>698251.04333333322</v>
      </c>
      <c r="N338" s="136">
        <v>698251.04333333322</v>
      </c>
      <c r="O338" s="136">
        <v>678251.04333333322</v>
      </c>
      <c r="P338" s="136">
        <v>692446.32333333325</v>
      </c>
      <c r="Q338" s="136">
        <v>9138207.799999997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5664957.3033333318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581815.82333333325</v>
      </c>
      <c r="F339" s="100">
        <v>574686.26333333331</v>
      </c>
      <c r="G339" s="100">
        <v>828651.04333333322</v>
      </c>
      <c r="H339" s="100">
        <v>958251.04333333322</v>
      </c>
      <c r="I339" s="100">
        <v>958251.04333333322</v>
      </c>
      <c r="J339" s="100">
        <v>961051.04333333322</v>
      </c>
      <c r="K339" s="100">
        <v>802251.04333333322</v>
      </c>
      <c r="L339" s="100">
        <v>706051.04333333322</v>
      </c>
      <c r="M339" s="100">
        <v>698251.04333333322</v>
      </c>
      <c r="N339" s="100">
        <v>698251.04333333322</v>
      </c>
      <c r="O339" s="100">
        <v>678251.04333333322</v>
      </c>
      <c r="P339" s="100">
        <v>692446.32333333325</v>
      </c>
      <c r="Q339" s="100">
        <v>9138207.799999997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5664957.3033333318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3201084.0200000014</v>
      </c>
      <c r="F340" s="135">
        <v>7007018.0200000023</v>
      </c>
      <c r="G340" s="135">
        <v>4750735.740000003</v>
      </c>
      <c r="H340" s="135">
        <v>4742965.8000000007</v>
      </c>
      <c r="I340" s="135">
        <v>4182523.5500000007</v>
      </c>
      <c r="J340" s="135">
        <v>4536683.8500000043</v>
      </c>
      <c r="K340" s="135">
        <v>7465134.1100000031</v>
      </c>
      <c r="L340" s="135">
        <v>4178138.2800000012</v>
      </c>
      <c r="M340" s="135">
        <v>3848684.4800000009</v>
      </c>
      <c r="N340" s="135">
        <v>4141714.5400000019</v>
      </c>
      <c r="O340" s="135">
        <v>4024978.7900000005</v>
      </c>
      <c r="P340" s="135">
        <v>4605608.2400000039</v>
      </c>
      <c r="Q340" s="135">
        <v>56685269.420000024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35886145.090000018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289648.75000000006</v>
      </c>
      <c r="F341" s="136">
        <v>3587205.1300000004</v>
      </c>
      <c r="G341" s="136">
        <v>1157059.8500000001</v>
      </c>
      <c r="H341" s="136">
        <v>692459.84999999986</v>
      </c>
      <c r="I341" s="136">
        <v>386459.85000000009</v>
      </c>
      <c r="J341" s="136">
        <v>374686.26000000007</v>
      </c>
      <c r="K341" s="136">
        <v>3615084.0200000005</v>
      </c>
      <c r="L341" s="136">
        <v>538634.02</v>
      </c>
      <c r="M341" s="136">
        <v>295084.02000000008</v>
      </c>
      <c r="N341" s="136">
        <v>270646.52000000008</v>
      </c>
      <c r="O341" s="136">
        <v>260381.51999999996</v>
      </c>
      <c r="P341" s="136">
        <v>260381.39999999997</v>
      </c>
      <c r="Q341" s="136">
        <v>11727731.189999999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10102603.710000001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289648.75000000006</v>
      </c>
      <c r="F342" s="100">
        <v>3587205.1300000004</v>
      </c>
      <c r="G342" s="100">
        <v>1157059.8500000001</v>
      </c>
      <c r="H342" s="100">
        <v>692459.84999999986</v>
      </c>
      <c r="I342" s="100">
        <v>386459.85000000009</v>
      </c>
      <c r="J342" s="100">
        <v>374686.26000000007</v>
      </c>
      <c r="K342" s="100">
        <v>3615084.0200000005</v>
      </c>
      <c r="L342" s="100">
        <v>538634.02</v>
      </c>
      <c r="M342" s="100">
        <v>295084.02000000008</v>
      </c>
      <c r="N342" s="100">
        <v>270646.52000000008</v>
      </c>
      <c r="O342" s="100">
        <v>260381.51999999996</v>
      </c>
      <c r="P342" s="100">
        <v>260381.39999999997</v>
      </c>
      <c r="Q342" s="100">
        <v>11727731.189999999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10102603.710000001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1853013.6200000013</v>
      </c>
      <c r="F343" s="136">
        <v>2352395.2600000021</v>
      </c>
      <c r="G343" s="136">
        <v>2310151.4000000036</v>
      </c>
      <c r="H343" s="136">
        <v>2039838.9800000016</v>
      </c>
      <c r="I343" s="136">
        <v>1988641.2400000012</v>
      </c>
      <c r="J343" s="136">
        <v>2363596.3200000045</v>
      </c>
      <c r="K343" s="136">
        <v>2251494.7700000033</v>
      </c>
      <c r="L343" s="136">
        <v>1975081.4500000018</v>
      </c>
      <c r="M343" s="136">
        <v>1942754.7000000009</v>
      </c>
      <c r="N343" s="136">
        <v>2090787.180000002</v>
      </c>
      <c r="O343" s="136">
        <v>1899236.1400000008</v>
      </c>
      <c r="P343" s="136">
        <v>2407348.8800000031</v>
      </c>
      <c r="Q343" s="136">
        <v>25474339.940000027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15159131.590000018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1853013.6200000013</v>
      </c>
      <c r="F344" s="100">
        <v>2352395.2600000021</v>
      </c>
      <c r="G344" s="100">
        <v>2310151.4000000036</v>
      </c>
      <c r="H344" s="100">
        <v>2039838.9800000016</v>
      </c>
      <c r="I344" s="100">
        <v>1988641.2400000012</v>
      </c>
      <c r="J344" s="100">
        <v>2363596.3200000045</v>
      </c>
      <c r="K344" s="100">
        <v>2251494.7700000033</v>
      </c>
      <c r="L344" s="100">
        <v>1975081.4500000018</v>
      </c>
      <c r="M344" s="100">
        <v>1942754.7000000009</v>
      </c>
      <c r="N344" s="100">
        <v>2090787.180000002</v>
      </c>
      <c r="O344" s="100">
        <v>1899236.1400000008</v>
      </c>
      <c r="P344" s="100">
        <v>2407348.8800000031</v>
      </c>
      <c r="Q344" s="100">
        <v>25474339.940000027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15159131.590000018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156921.00999999998</v>
      </c>
      <c r="F349" s="136">
        <v>162881.00999999998</v>
      </c>
      <c r="G349" s="136">
        <v>162221.00999999998</v>
      </c>
      <c r="H349" s="136">
        <v>217221.01</v>
      </c>
      <c r="I349" s="136">
        <v>155871.00999999998</v>
      </c>
      <c r="J349" s="136">
        <v>155721.00999999998</v>
      </c>
      <c r="K349" s="136">
        <v>155721.00999999998</v>
      </c>
      <c r="L349" s="136">
        <v>155721.00999999998</v>
      </c>
      <c r="M349" s="136">
        <v>155721.00999999998</v>
      </c>
      <c r="N349" s="136">
        <v>155721.00999999998</v>
      </c>
      <c r="O349" s="136">
        <v>155721.00999999998</v>
      </c>
      <c r="P349" s="136">
        <v>155720.89000000001</v>
      </c>
      <c r="Q349" s="136">
        <v>1945162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1166557.0699999998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156921.00999999998</v>
      </c>
      <c r="F350" s="100">
        <v>162881.00999999998</v>
      </c>
      <c r="G350" s="100">
        <v>162221.00999999998</v>
      </c>
      <c r="H350" s="100">
        <v>217221.01</v>
      </c>
      <c r="I350" s="100">
        <v>155871.00999999998</v>
      </c>
      <c r="J350" s="100">
        <v>155721.00999999998</v>
      </c>
      <c r="K350" s="100">
        <v>155721.00999999998</v>
      </c>
      <c r="L350" s="100">
        <v>155721.00999999998</v>
      </c>
      <c r="M350" s="100">
        <v>155721.00999999998</v>
      </c>
      <c r="N350" s="100">
        <v>155721.00999999998</v>
      </c>
      <c r="O350" s="100">
        <v>155721.00999999998</v>
      </c>
      <c r="P350" s="100">
        <v>155720.89000000001</v>
      </c>
      <c r="Q350" s="100">
        <v>1945162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1166557.0699999998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901500.64</v>
      </c>
      <c r="F351" s="136">
        <v>904536.61999999976</v>
      </c>
      <c r="G351" s="136">
        <v>1121303.4799999997</v>
      </c>
      <c r="H351" s="136">
        <v>1793445.9599999995</v>
      </c>
      <c r="I351" s="136">
        <v>1651551.4499999997</v>
      </c>
      <c r="J351" s="136">
        <v>1642680.2599999998</v>
      </c>
      <c r="K351" s="136">
        <v>1442834.3099999998</v>
      </c>
      <c r="L351" s="136">
        <v>1508701.7999999998</v>
      </c>
      <c r="M351" s="136">
        <v>1455124.75</v>
      </c>
      <c r="N351" s="136">
        <v>1624559.8299999998</v>
      </c>
      <c r="O351" s="136">
        <v>1709640.12</v>
      </c>
      <c r="P351" s="136">
        <v>1782157.0700000003</v>
      </c>
      <c r="Q351" s="136">
        <v>17538036.289999999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9457852.7199999988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901500.64</v>
      </c>
      <c r="F352" s="100">
        <v>904536.61999999976</v>
      </c>
      <c r="G352" s="100">
        <v>1121303.4799999997</v>
      </c>
      <c r="H352" s="100">
        <v>1793445.9599999995</v>
      </c>
      <c r="I352" s="100">
        <v>1651551.4499999997</v>
      </c>
      <c r="J352" s="100">
        <v>1642680.2599999998</v>
      </c>
      <c r="K352" s="100">
        <v>1442834.3099999998</v>
      </c>
      <c r="L352" s="100">
        <v>1508701.7999999998</v>
      </c>
      <c r="M352" s="100">
        <v>1455124.75</v>
      </c>
      <c r="N352" s="100">
        <v>1624559.8299999998</v>
      </c>
      <c r="O352" s="100">
        <v>1709640.12</v>
      </c>
      <c r="P352" s="100">
        <v>1782157.0700000003</v>
      </c>
      <c r="Q352" s="100">
        <v>17538036.289999999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9457852.7199999988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21741343.020000003</v>
      </c>
      <c r="F353" s="135">
        <v>25450707.240000002</v>
      </c>
      <c r="G353" s="135">
        <v>24453409.91</v>
      </c>
      <c r="H353" s="135">
        <v>25068751.640000004</v>
      </c>
      <c r="I353" s="135">
        <v>24674871.160000004</v>
      </c>
      <c r="J353" s="135">
        <v>24718957.549999997</v>
      </c>
      <c r="K353" s="135">
        <v>25279292.720000006</v>
      </c>
      <c r="L353" s="135">
        <v>25416297.249999996</v>
      </c>
      <c r="M353" s="135">
        <v>27143483.940000001</v>
      </c>
      <c r="N353" s="135">
        <v>25085144.900000002</v>
      </c>
      <c r="O353" s="135">
        <v>24698079.889999997</v>
      </c>
      <c r="P353" s="135">
        <v>25296896.120000005</v>
      </c>
      <c r="Q353" s="135">
        <v>299027235.33999997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171387333.23999998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12455515.740000002</v>
      </c>
      <c r="F354" s="136">
        <v>13026926.840000002</v>
      </c>
      <c r="G354" s="136">
        <v>12906404.960000001</v>
      </c>
      <c r="H354" s="136">
        <v>12894589.220000003</v>
      </c>
      <c r="I354" s="136">
        <v>12693782.410000002</v>
      </c>
      <c r="J354" s="136">
        <v>12662501.23</v>
      </c>
      <c r="K354" s="136">
        <v>12450925.400000002</v>
      </c>
      <c r="L354" s="136">
        <v>13228822.110000001</v>
      </c>
      <c r="M354" s="136">
        <v>12863908.510000002</v>
      </c>
      <c r="N354" s="136">
        <v>12781690.220000003</v>
      </c>
      <c r="O354" s="136">
        <v>13368914.079999998</v>
      </c>
      <c r="P354" s="136">
        <v>13462105.860000003</v>
      </c>
      <c r="Q354" s="136">
        <v>154796086.58000004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89090645.800000012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3008316.83</v>
      </c>
      <c r="G355" s="100">
        <v>3212346.5100000007</v>
      </c>
      <c r="H355" s="100">
        <v>3105047.9900000007</v>
      </c>
      <c r="I355" s="100">
        <v>3008522.6300000008</v>
      </c>
      <c r="J355" s="100">
        <v>3032346.5100000007</v>
      </c>
      <c r="K355" s="100">
        <v>3030346.5800000005</v>
      </c>
      <c r="L355" s="100">
        <v>3200933.9000000008</v>
      </c>
      <c r="M355" s="100">
        <v>3022246.5100000007</v>
      </c>
      <c r="N355" s="100">
        <v>3021877.6900000009</v>
      </c>
      <c r="O355" s="100">
        <v>3265365.3300000005</v>
      </c>
      <c r="P355" s="100">
        <v>3360565.2000000011</v>
      </c>
      <c r="Q355" s="100">
        <v>37343381.300000012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21472392.670000006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9380050.1200000029</v>
      </c>
      <c r="F356" s="100">
        <v>10018610.010000002</v>
      </c>
      <c r="G356" s="100">
        <v>9694058.4500000011</v>
      </c>
      <c r="H356" s="100">
        <v>9789541.2300000023</v>
      </c>
      <c r="I356" s="100">
        <v>9685259.7800000012</v>
      </c>
      <c r="J356" s="100">
        <v>9630154.7200000007</v>
      </c>
      <c r="K356" s="100">
        <v>9420578.8200000022</v>
      </c>
      <c r="L356" s="100">
        <v>10027888.210000001</v>
      </c>
      <c r="M356" s="100">
        <v>9841662</v>
      </c>
      <c r="N356" s="100">
        <v>9759812.5300000012</v>
      </c>
      <c r="O356" s="100">
        <v>10103548.749999998</v>
      </c>
      <c r="P356" s="100">
        <v>10101540.660000002</v>
      </c>
      <c r="Q356" s="100">
        <v>117452705.28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67618253.13000001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3870667.94</v>
      </c>
      <c r="F357" s="136">
        <v>4135372.9600000004</v>
      </c>
      <c r="G357" s="136">
        <v>4131778.6599999997</v>
      </c>
      <c r="H357" s="136">
        <v>4100551.3000000007</v>
      </c>
      <c r="I357" s="136">
        <v>3986028.07</v>
      </c>
      <c r="J357" s="136">
        <v>4032002.52</v>
      </c>
      <c r="K357" s="136">
        <v>3898209.8800000004</v>
      </c>
      <c r="L357" s="136">
        <v>4122229.25</v>
      </c>
      <c r="M357" s="136">
        <v>4013128.9100000006</v>
      </c>
      <c r="N357" s="136">
        <v>4028922.08</v>
      </c>
      <c r="O357" s="136">
        <v>4187974.72</v>
      </c>
      <c r="P357" s="136">
        <v>4068631.35</v>
      </c>
      <c r="Q357" s="136">
        <v>48575497.640000001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28154611.329999998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3870667.94</v>
      </c>
      <c r="F359" s="100">
        <v>4135372.9600000004</v>
      </c>
      <c r="G359" s="100">
        <v>4131778.6599999997</v>
      </c>
      <c r="H359" s="100">
        <v>4100551.3000000007</v>
      </c>
      <c r="I359" s="100">
        <v>3986028.07</v>
      </c>
      <c r="J359" s="100">
        <v>4032002.52</v>
      </c>
      <c r="K359" s="100">
        <v>3898209.8800000004</v>
      </c>
      <c r="L359" s="100">
        <v>4122229.25</v>
      </c>
      <c r="M359" s="100">
        <v>4013128.9100000006</v>
      </c>
      <c r="N359" s="100">
        <v>4028922.08</v>
      </c>
      <c r="O359" s="100">
        <v>4187974.72</v>
      </c>
      <c r="P359" s="100">
        <v>4068631.35</v>
      </c>
      <c r="Q359" s="100">
        <v>48575497.640000001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28154611.329999998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3241864.7300000004</v>
      </c>
      <c r="F362" s="136">
        <v>3306152.8500000006</v>
      </c>
      <c r="G362" s="136">
        <v>3257719.83</v>
      </c>
      <c r="H362" s="136">
        <v>3332996.9400000004</v>
      </c>
      <c r="I362" s="136">
        <v>3260975.0300000003</v>
      </c>
      <c r="J362" s="136">
        <v>3310857.54</v>
      </c>
      <c r="K362" s="136">
        <v>3256981.99</v>
      </c>
      <c r="L362" s="136">
        <v>3308673.8600000003</v>
      </c>
      <c r="M362" s="136">
        <v>3306982.0900000003</v>
      </c>
      <c r="N362" s="136">
        <v>3304704.3600000003</v>
      </c>
      <c r="O362" s="136">
        <v>3315163.7600000002</v>
      </c>
      <c r="P362" s="136">
        <v>3311933.83</v>
      </c>
      <c r="Q362" s="136">
        <v>39515006.810000002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22967548.910000004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3241864.7300000004</v>
      </c>
      <c r="F363" s="100">
        <v>3256152.8500000006</v>
      </c>
      <c r="G363" s="100">
        <v>3257719.83</v>
      </c>
      <c r="H363" s="100">
        <v>3282996.9400000004</v>
      </c>
      <c r="I363" s="100">
        <v>3250975.0300000003</v>
      </c>
      <c r="J363" s="100">
        <v>3250857.54</v>
      </c>
      <c r="K363" s="100">
        <v>3256981.99</v>
      </c>
      <c r="L363" s="100">
        <v>3248673.8600000003</v>
      </c>
      <c r="M363" s="100">
        <v>3246982.0900000003</v>
      </c>
      <c r="N363" s="100">
        <v>3250204.3600000003</v>
      </c>
      <c r="O363" s="100">
        <v>3265163.7600000002</v>
      </c>
      <c r="P363" s="100">
        <v>3252532.0500000003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22797548.910000004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50000</v>
      </c>
      <c r="G364" s="100">
        <v>0</v>
      </c>
      <c r="H364" s="100">
        <v>50000</v>
      </c>
      <c r="I364" s="100">
        <v>10000</v>
      </c>
      <c r="J364" s="100">
        <v>60000</v>
      </c>
      <c r="K364" s="100">
        <v>0</v>
      </c>
      <c r="L364" s="100">
        <v>60000</v>
      </c>
      <c r="M364" s="100">
        <v>60000</v>
      </c>
      <c r="N364" s="100">
        <v>54500</v>
      </c>
      <c r="O364" s="100">
        <v>50000</v>
      </c>
      <c r="P364" s="100">
        <v>59401.78</v>
      </c>
      <c r="Q364" s="100">
        <v>453901.78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170000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1555007.99</v>
      </c>
      <c r="F367" s="136">
        <v>4266676.29</v>
      </c>
      <c r="G367" s="136">
        <v>3404941.04</v>
      </c>
      <c r="H367" s="136">
        <v>3948283.9699999997</v>
      </c>
      <c r="I367" s="136">
        <v>3479117.3000000003</v>
      </c>
      <c r="J367" s="136">
        <v>3433080.0900000003</v>
      </c>
      <c r="K367" s="136">
        <v>4391507.42</v>
      </c>
      <c r="L367" s="136">
        <v>2934308.47</v>
      </c>
      <c r="M367" s="136">
        <v>3550280.27</v>
      </c>
      <c r="N367" s="136">
        <v>3749955.79</v>
      </c>
      <c r="O367" s="136">
        <v>2745120.15</v>
      </c>
      <c r="P367" s="136">
        <v>3420875.07</v>
      </c>
      <c r="Q367" s="136">
        <v>40879153.850000001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24478614.100000001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1555007.99</v>
      </c>
      <c r="F368" s="100">
        <v>4266676.29</v>
      </c>
      <c r="G368" s="100">
        <v>3404941.04</v>
      </c>
      <c r="H368" s="100">
        <v>3948283.9699999997</v>
      </c>
      <c r="I368" s="100">
        <v>3479117.3000000003</v>
      </c>
      <c r="J368" s="100">
        <v>3433080.0900000003</v>
      </c>
      <c r="K368" s="100">
        <v>4391507.42</v>
      </c>
      <c r="L368" s="100">
        <v>2934308.47</v>
      </c>
      <c r="M368" s="100">
        <v>3550280.27</v>
      </c>
      <c r="N368" s="100">
        <v>3749955.79</v>
      </c>
      <c r="O368" s="100">
        <v>2745120.15</v>
      </c>
      <c r="P368" s="100">
        <v>3420875.07</v>
      </c>
      <c r="Q368" s="100">
        <v>40879153.850000001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24478614.100000001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618286.62</v>
      </c>
      <c r="F371" s="136">
        <v>715578.29999999993</v>
      </c>
      <c r="G371" s="136">
        <v>752565.41999999981</v>
      </c>
      <c r="H371" s="136">
        <v>792330.21</v>
      </c>
      <c r="I371" s="136">
        <v>1254968.3499999999</v>
      </c>
      <c r="J371" s="136">
        <v>1280516.17</v>
      </c>
      <c r="K371" s="136">
        <v>1281668.0299999998</v>
      </c>
      <c r="L371" s="136">
        <v>1822263.5599999998</v>
      </c>
      <c r="M371" s="136">
        <v>3409184.16</v>
      </c>
      <c r="N371" s="136">
        <v>1219872.4499999997</v>
      </c>
      <c r="O371" s="136">
        <v>1080907.1800000002</v>
      </c>
      <c r="P371" s="136">
        <v>1033350.0099999998</v>
      </c>
      <c r="Q371" s="136">
        <v>15261490.459999999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6695913.0999999996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618286.62</v>
      </c>
      <c r="F372" s="100">
        <v>715578.29999999993</v>
      </c>
      <c r="G372" s="100">
        <v>752565.41999999981</v>
      </c>
      <c r="H372" s="100">
        <v>792330.21</v>
      </c>
      <c r="I372" s="100">
        <v>1254968.3499999999</v>
      </c>
      <c r="J372" s="100">
        <v>1280516.17</v>
      </c>
      <c r="K372" s="100">
        <v>1281668.0299999998</v>
      </c>
      <c r="L372" s="100">
        <v>1822263.5599999998</v>
      </c>
      <c r="M372" s="100">
        <v>3409184.16</v>
      </c>
      <c r="N372" s="100">
        <v>1219872.4499999997</v>
      </c>
      <c r="O372" s="100">
        <v>1080907.1800000002</v>
      </c>
      <c r="P372" s="100">
        <v>1033350.0099999998</v>
      </c>
      <c r="Q372" s="100">
        <v>15261490.459999999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6695913.0999999996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77581354.210000008</v>
      </c>
      <c r="F373" s="135">
        <v>88156486.200000003</v>
      </c>
      <c r="G373" s="135">
        <v>88254841.469999999</v>
      </c>
      <c r="H373" s="135">
        <v>87510354.349999994</v>
      </c>
      <c r="I373" s="135">
        <v>87275754.379999995</v>
      </c>
      <c r="J373" s="135">
        <v>90530755.719999999</v>
      </c>
      <c r="K373" s="135">
        <v>89333346.140000015</v>
      </c>
      <c r="L373" s="135">
        <v>89410123.159999996</v>
      </c>
      <c r="M373" s="135">
        <v>87983277.320000023</v>
      </c>
      <c r="N373" s="135">
        <v>88253319.219999984</v>
      </c>
      <c r="O373" s="135">
        <v>88477296.480000019</v>
      </c>
      <c r="P373" s="135">
        <v>82481239.210000008</v>
      </c>
      <c r="Q373" s="135">
        <v>1045248147.8600001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608642892.47000003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51975256.760000005</v>
      </c>
      <c r="F377" s="136">
        <v>61780477.170000009</v>
      </c>
      <c r="G377" s="136">
        <v>61745982.940000013</v>
      </c>
      <c r="H377" s="136">
        <v>61705875.550000004</v>
      </c>
      <c r="I377" s="136">
        <v>61617267.170000009</v>
      </c>
      <c r="J377" s="136">
        <v>64913581.910000011</v>
      </c>
      <c r="K377" s="136">
        <v>63788976.460000008</v>
      </c>
      <c r="L377" s="136">
        <v>63919199.31000001</v>
      </c>
      <c r="M377" s="136">
        <v>63928590.010000013</v>
      </c>
      <c r="N377" s="136">
        <v>64823120.290000007</v>
      </c>
      <c r="O377" s="136">
        <v>64810084.370000012</v>
      </c>
      <c r="P377" s="136">
        <v>58923078.700000018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427527417.96000004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51975256.760000005</v>
      </c>
      <c r="F378" s="100">
        <v>61780477.170000009</v>
      </c>
      <c r="G378" s="100">
        <v>61745982.940000013</v>
      </c>
      <c r="H378" s="100">
        <v>61705875.550000004</v>
      </c>
      <c r="I378" s="100">
        <v>61617267.170000009</v>
      </c>
      <c r="J378" s="100">
        <v>64913581.910000011</v>
      </c>
      <c r="K378" s="100">
        <v>63788976.460000008</v>
      </c>
      <c r="L378" s="100">
        <v>63919199.31000001</v>
      </c>
      <c r="M378" s="100">
        <v>63928590.010000013</v>
      </c>
      <c r="N378" s="100">
        <v>64823120.290000007</v>
      </c>
      <c r="O378" s="100">
        <v>64810084.370000012</v>
      </c>
      <c r="P378" s="100">
        <v>58923078.700000018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427527417.96000004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4446116.3500000006</v>
      </c>
      <c r="F383" s="136">
        <v>4931438</v>
      </c>
      <c r="G383" s="136">
        <v>5479189.6799999997</v>
      </c>
      <c r="H383" s="136">
        <v>5657331.9400000004</v>
      </c>
      <c r="I383" s="136">
        <v>5430483.0200000005</v>
      </c>
      <c r="J383" s="136">
        <v>5341592.8500000006</v>
      </c>
      <c r="K383" s="136">
        <v>5336382.2100000009</v>
      </c>
      <c r="L383" s="136">
        <v>5360274.84</v>
      </c>
      <c r="M383" s="136">
        <v>3716012.22</v>
      </c>
      <c r="N383" s="136">
        <v>3146454.2400000007</v>
      </c>
      <c r="O383" s="136">
        <v>3070426.24</v>
      </c>
      <c r="P383" s="136">
        <v>3209958.0300000003</v>
      </c>
      <c r="Q383" s="136">
        <v>55125659.620000005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36622534.050000004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4446116.3500000006</v>
      </c>
      <c r="F384" s="100">
        <v>4931438</v>
      </c>
      <c r="G384" s="100">
        <v>5479189.6799999997</v>
      </c>
      <c r="H384" s="100">
        <v>5657331.9400000004</v>
      </c>
      <c r="I384" s="100">
        <v>5430483.0200000005</v>
      </c>
      <c r="J384" s="100">
        <v>5341592.8500000006</v>
      </c>
      <c r="K384" s="100">
        <v>5336382.2100000009</v>
      </c>
      <c r="L384" s="100">
        <v>5360274.84</v>
      </c>
      <c r="M384" s="100">
        <v>3716012.22</v>
      </c>
      <c r="N384" s="100">
        <v>3146454.2400000007</v>
      </c>
      <c r="O384" s="100">
        <v>3070426.24</v>
      </c>
      <c r="P384" s="100">
        <v>3209958.0300000003</v>
      </c>
      <c r="Q384" s="100">
        <v>55125659.620000005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36622534.050000004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43708.89</v>
      </c>
      <c r="F387" s="136">
        <v>44658.89</v>
      </c>
      <c r="G387" s="136">
        <v>37909.910000000003</v>
      </c>
      <c r="H387" s="136">
        <v>37908.910000000003</v>
      </c>
      <c r="I387" s="136">
        <v>37904.83</v>
      </c>
      <c r="J387" s="136">
        <v>38185.21</v>
      </c>
      <c r="K387" s="136">
        <v>37962.61</v>
      </c>
      <c r="L387" s="136">
        <v>37964.629999999997</v>
      </c>
      <c r="M387" s="136">
        <v>37708.89</v>
      </c>
      <c r="N387" s="136">
        <v>38267.82</v>
      </c>
      <c r="O387" s="136">
        <v>37708.89</v>
      </c>
      <c r="P387" s="136">
        <v>38267.520000000004</v>
      </c>
      <c r="Q387" s="136">
        <v>468157.00000000006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278239.25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43708.89</v>
      </c>
      <c r="F388" s="100">
        <v>44658.89</v>
      </c>
      <c r="G388" s="100">
        <v>37909.910000000003</v>
      </c>
      <c r="H388" s="100">
        <v>37908.910000000003</v>
      </c>
      <c r="I388" s="100">
        <v>37904.83</v>
      </c>
      <c r="J388" s="100">
        <v>38185.21</v>
      </c>
      <c r="K388" s="100">
        <v>37962.61</v>
      </c>
      <c r="L388" s="100">
        <v>37964.629999999997</v>
      </c>
      <c r="M388" s="100">
        <v>37708.89</v>
      </c>
      <c r="N388" s="100">
        <v>38267.82</v>
      </c>
      <c r="O388" s="100">
        <v>37708.89</v>
      </c>
      <c r="P388" s="100">
        <v>38267.520000000004</v>
      </c>
      <c r="Q388" s="100">
        <v>468157.00000000006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278239.25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21116272.209999993</v>
      </c>
      <c r="F391" s="136">
        <v>21399912.139999997</v>
      </c>
      <c r="G391" s="136">
        <v>20991758.939999994</v>
      </c>
      <c r="H391" s="136">
        <v>20109237.949999992</v>
      </c>
      <c r="I391" s="136">
        <v>20190099.359999992</v>
      </c>
      <c r="J391" s="136">
        <v>20237395.75</v>
      </c>
      <c r="K391" s="136">
        <v>20170024.859999996</v>
      </c>
      <c r="L391" s="136">
        <v>20092684.379999995</v>
      </c>
      <c r="M391" s="136">
        <v>20300966.199999996</v>
      </c>
      <c r="N391" s="136">
        <v>20245476.869999994</v>
      </c>
      <c r="O391" s="136">
        <v>20559076.98</v>
      </c>
      <c r="P391" s="136">
        <v>20309934.959999993</v>
      </c>
      <c r="Q391" s="136">
        <v>245722840.5999999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144214701.20999995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21116272.209999993</v>
      </c>
      <c r="F392" s="100">
        <v>21399912.139999997</v>
      </c>
      <c r="G392" s="100">
        <v>20991758.939999994</v>
      </c>
      <c r="H392" s="100">
        <v>20109237.949999992</v>
      </c>
      <c r="I392" s="100">
        <v>20190099.359999992</v>
      </c>
      <c r="J392" s="100">
        <v>20237395.75</v>
      </c>
      <c r="K392" s="100">
        <v>20170024.859999996</v>
      </c>
      <c r="L392" s="100">
        <v>20092684.379999995</v>
      </c>
      <c r="M392" s="100">
        <v>20300966.199999996</v>
      </c>
      <c r="N392" s="100">
        <v>20245476.869999994</v>
      </c>
      <c r="O392" s="100">
        <v>20559076.98</v>
      </c>
      <c r="P392" s="100">
        <v>20309934.959999993</v>
      </c>
      <c r="Q392" s="100">
        <v>245722840.5999999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144214701.20999995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OwlsciHuvBndI6Iab7j4WYafmdSsRDamuOPyL9ko5BpbnoGP7FNeIRG1OCNjTYlIFWb75jtKmjFEDZeK2XOGHg==" saltValue="4LTqN+yT224ibChHgPT5Kw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2024-08-30T11:58:51Z</dcterms:modified>
</cp:coreProperties>
</file>