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rt 2024\Tabele za objavu\"/>
    </mc:Choice>
  </mc:AlternateContent>
  <xr:revisionPtr revIDLastSave="0" documentId="13_ncr:1_{860AEB74-3AE6-463B-A8F4-EBEF7C6614E2}" xr6:coauthVersionLast="36" xr6:coauthVersionMax="36" xr10:uidLastSave="{00000000-0000-0000-0000-000000000000}"/>
  <workbookProtection workbookAlgorithmName="SHA-512" workbookHashValue="eNNNO+owxsPDteKLRDJpbH9wUcj0MktTE3igvd3kwXBichmeROhRYIoH1UFDW45iDuGnAH+uZrg5rxMtK2clmQ==" workbookSaltValue="v5G6PhYKc7/lr76CiiOwcg==" workbookSpinCount="100000" lockStructure="1"/>
  <bookViews>
    <workbookView xWindow="0" yWindow="0" windowWidth="28800" windowHeight="1222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J7" i="1"/>
  <c r="I7" i="1"/>
  <c r="H7" i="1"/>
  <c r="G7" i="1"/>
  <c r="E7" i="1"/>
  <c r="F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l="1"/>
  <c r="E225" i="3" s="1"/>
  <c r="L4" i="3"/>
  <c r="U248" i="1"/>
  <c r="F249" i="3" s="1"/>
  <c r="K9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<sst xmlns="http://schemas.openxmlformats.org/spreadsheetml/2006/main" count="1567" uniqueCount="540">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</sst>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3</v>
      </c>
      <c r="D4" t="str">
        <f>VLOOKUP(C4,C9:D20,2,FALSE)</f>
        <v>Mart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3</v>
      </c>
      <c r="D6" t="str">
        <f>VLOOKUP(C6,E9:F20,2,FALSE)</f>
        <v>Januar - Mart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J15" sqref="J15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Mart</v>
      </c>
      <c r="K10" s="158"/>
      <c r="L10" s="140" t="s">
        <v>6</v>
      </c>
      <c r="M10" s="157" t="str">
        <f>IF(J10="Januar","-",'Analitika 2024'!F4)</f>
        <v>Januar - Mart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8154372.1699999981</v>
      </c>
      <c r="K13" s="136">
        <f>IFERROR($J13/$J$37,0)</f>
        <v>2.7811538061192263E-2</v>
      </c>
      <c r="L13" s="129"/>
      <c r="M13" s="141">
        <f>IF($J$10="Januar","-",
SUMPRODUCT((D13=VALUE(LEFT('Analitika 2024'!$C$9:$C$252,2)))*('Analitika 2024'!$F$9:$F$252)))</f>
        <v>19487673.940000005</v>
      </c>
      <c r="N13" s="136">
        <f>IF($J$10="Januar","-",IFERROR($M13/$M$37,0))</f>
        <v>2.8313642236004074E-2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6785955.4400000013</v>
      </c>
      <c r="K15" s="136">
        <f>IFERROR($J15/$J$37,0)</f>
        <v>2.3144376301028554E-2</v>
      </c>
      <c r="L15" s="129"/>
      <c r="M15" s="141">
        <f>IF($J$10="Januar","-",
SUMPRODUCT((D15=VALUE(LEFT('Analitika 2024'!$C$9:$C$252,2)))*('Analitika 2024'!$F$9:$F$252)))</f>
        <v>16668798.629999999</v>
      </c>
      <c r="N15" s="136">
        <f>IF($J$10="Januar","-",IFERROR($M15/$M$37,0))</f>
        <v>2.4218098186930905E-2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16079981.57</v>
      </c>
      <c r="K17" s="136">
        <f>IFERROR($J17/$J$37,0)</f>
        <v>5.4842851188790571E-2</v>
      </c>
      <c r="L17" s="129"/>
      <c r="M17" s="141">
        <f>IF($J$10="Januar","-",
SUMPRODUCT((D17=VALUE(LEFT('Analitika 2024'!$C$9:$C$252,2)))*('Analitika 2024'!$F$9:$F$252)))</f>
        <v>43326129.519999988</v>
      </c>
      <c r="N17" s="136">
        <f>IF($J$10="Januar","-",IFERROR($M17/$M$37,0))</f>
        <v>6.2948535288355409E-2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80787527.00999999</v>
      </c>
      <c r="K19" s="136">
        <f>IFERROR($J19/$J$37,0)</f>
        <v>0.27553628108541595</v>
      </c>
      <c r="L19" s="129"/>
      <c r="M19" s="141">
        <f>IF($J$10="Januar","-",
SUMPRODUCT((D19=VALUE(LEFT('Analitika 2024'!$C$9:$C$252,2)))*('Analitika 2024'!$F$9:$F$252)))</f>
        <v>146532042.5099999</v>
      </c>
      <c r="N19" s="136">
        <f>IF($J$10="Januar","-",IFERROR($M19/$M$37,0))</f>
        <v>0.21289641034188386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8902136.8899999894</v>
      </c>
      <c r="K21" s="136">
        <f>IFERROR($J21/$J$37,0)</f>
        <v>3.0361886087691102E-2</v>
      </c>
      <c r="L21" s="129"/>
      <c r="M21" s="141">
        <f>IF($J$10="Januar","-",
SUMPRODUCT((D21=VALUE(LEFT('Analitika 2024'!$C$9:$C$252,2)))*('Analitika 2024'!$F$9:$F$252)))</f>
        <v>19238887.549999982</v>
      </c>
      <c r="N21" s="136">
        <f>IF($J$10="Januar","-",IFERROR($M21/$M$37,0))</f>
        <v>2.7952180480161105E-2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4276263.8499999996</v>
      </c>
      <c r="K23" s="136">
        <f>IFERROR($J23/$J$37,0)</f>
        <v>1.4584749425776526E-2</v>
      </c>
      <c r="L23" s="129"/>
      <c r="M23" s="141">
        <f>IF($J$10="Januar","-",
SUMPRODUCT((D23=VALUE(LEFT('Analitika 2024'!$C$9:$C$252,2)))*('Analitika 2024'!$F$9:$F$252)))</f>
        <v>6566196.1799999997</v>
      </c>
      <c r="N23" s="136">
        <f>IF($J$10="Januar","-",IFERROR($M23/$M$37,0))</f>
        <v>9.5400266888874558E-3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13923080.439999999</v>
      </c>
      <c r="K25" s="136">
        <f>IFERROR($J25/$J$37,0)</f>
        <v>4.7486461681341387E-2</v>
      </c>
      <c r="L25" s="129"/>
      <c r="M25" s="141">
        <f>IF($J$10="Januar","-",
SUMPRODUCT((D25=VALUE(LEFT('Analitika 2024'!$C$9:$C$252,2)))*('Analitika 2024'!$F$9:$F$252)))</f>
        <v>24665461.710000005</v>
      </c>
      <c r="N25" s="136">
        <f>IF($J$10="Januar","-",IFERROR($M25/$M$37,0))</f>
        <v>3.5836450291244826E-2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2484161.3199999998</v>
      </c>
      <c r="K27" s="136">
        <f>IFERROR($J27/$J$37,0)</f>
        <v>8.4725525964461385E-3</v>
      </c>
      <c r="L27" s="129"/>
      <c r="M27" s="141">
        <f>IF($J$10="Januar","-",
SUMPRODUCT((D27=VALUE(LEFT('Analitika 2024'!$C$9:$C$252,2)))*('Analitika 2024'!$F$9:$F$252)))</f>
        <v>8656189.9000000022</v>
      </c>
      <c r="N27" s="136">
        <f>IF($J$10="Januar","-",IFERROR($M27/$M$37,0))</f>
        <v>1.2576578647103117E-2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30479860.350000005</v>
      </c>
      <c r="K29" s="136">
        <f>IFERROR($J29/$J$37,0)</f>
        <v>0.10395549510758353</v>
      </c>
      <c r="L29" s="129"/>
      <c r="M29" s="141">
        <f>IF($J$10="Januar","-",
SUMPRODUCT((D29=VALUE(LEFT('Analitika 2024'!$C$9:$C$252,2)))*('Analitika 2024'!$F$9:$F$252)))</f>
        <v>74599980.140000015</v>
      </c>
      <c r="N29" s="136">
        <f>IF($J$10="Januar","-",IFERROR($M29/$M$37,0))</f>
        <v>0.10838631408756878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1995971.1099999999</v>
      </c>
      <c r="K31" s="136">
        <f>IFERROR($J31/$J$37,0)</f>
        <v>6.8075169170019843E-3</v>
      </c>
      <c r="L31" s="129"/>
      <c r="M31" s="141">
        <f>IF($J$10="Januar","-",
SUMPRODUCT((D31=VALUE(LEFT('Analitika 2024'!$C$9:$C$252,2)))*('Analitika 2024'!$F$9:$F$252)))</f>
        <v>4682725.32</v>
      </c>
      <c r="N31" s="136">
        <f>IF($J$10="Januar","-",IFERROR($M31/$M$37,0))</f>
        <v>6.8035318021108914E-3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38666105.99000001</v>
      </c>
      <c r="K33" s="136">
        <f>IFERROR($J33/$J$37,0)</f>
        <v>0.13187574174934669</v>
      </c>
      <c r="L33" s="129"/>
      <c r="M33" s="141">
        <f>IF($J$10="Januar","-",
SUMPRODUCT((D33=VALUE(LEFT('Analitika 2024'!$C$9:$C$252,2)))*('Analitika 2024'!$F$9:$F$252)))</f>
        <v>94340292.929999992</v>
      </c>
      <c r="N33" s="136">
        <f>IF($J$10="Januar","-",IFERROR($M33/$M$37,0))</f>
        <v>0.13706701531870169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80665634.160000011</v>
      </c>
      <c r="K35" s="136">
        <f>IFERROR($J35/$J$37,0)</f>
        <v>0.27512054979838524</v>
      </c>
      <c r="L35" s="129"/>
      <c r="M35" s="141">
        <f>IF($J$10="Januar","-",
SUMPRODUCT((D35=VALUE(LEFT('Analitika 2024'!$C$9:$C$252,2)))*('Analitika 2024'!$F$9:$F$252)))</f>
        <v>229514218.17000002</v>
      </c>
      <c r="N35" s="136">
        <f>IF($J$10="Januar","-",IFERROR($M35/$M$37,0))</f>
        <v>0.33346121663104777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293201050.30000001</v>
      </c>
      <c r="K37" s="138">
        <f>IFERROR($J37/$J$37,0)</f>
        <v>1</v>
      </c>
      <c r="L37" s="135"/>
      <c r="M37" s="144">
        <f>SUM(M13:M35)</f>
        <v>688278596.5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LUnGVYCP4I6mLot7Exo62OFSSAE2nkkfbXamn+1jKBe5F6Z/k6MOtXy1AAoKgX2TTZvLNT8MQtieWOwAk9QuvA==" saltValue="MXx1yjcj/cU94OtM6kbTuw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E16" sqref="E16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 - Mart</v>
      </c>
      <c r="G4" s="43"/>
      <c r="H4" s="43"/>
      <c r="I4" s="43"/>
      <c r="J4" s="43"/>
      <c r="K4" s="44" t="s">
        <v>10</v>
      </c>
      <c r="L4" s="45" t="str">
        <f>Master!D4</f>
        <v>Mart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760089769.76500022</v>
      </c>
      <c r="F8" s="74">
        <f>SUM(F9:F252)</f>
        <v>688278596.49999964</v>
      </c>
      <c r="G8" s="75">
        <f t="shared" ref="G8" si="0">IFERROR(F8/E8,0)</f>
        <v>0.90552277359659417</v>
      </c>
      <c r="H8" s="76">
        <f>F8/$D$4</f>
        <v>9.7850241185669554E-2</v>
      </c>
      <c r="I8" s="74">
        <f>SUM(I9:I252)</f>
        <v>-71811173.265000045</v>
      </c>
      <c r="J8" s="77">
        <f t="shared" ref="J8:J9" si="1">IFERROR(I8/E8,0)</f>
        <v>-9.4477226403405182E-2</v>
      </c>
      <c r="K8" s="73">
        <f>SUM(K9:K252)</f>
        <v>298713109.98499978</v>
      </c>
      <c r="L8" s="74">
        <f>SUM(L9:L252)</f>
        <v>293201050.29999977</v>
      </c>
      <c r="M8" s="149">
        <f>IFERROR(L8/K8,0)</f>
        <v>0.98154731245214921</v>
      </c>
      <c r="N8" s="149">
        <f>L8/$D$4</f>
        <v>4.1683402089849268E-2</v>
      </c>
      <c r="O8" s="74">
        <f>SUM(O9:O252)</f>
        <v>-5512059.6850000219</v>
      </c>
      <c r="P8" s="77">
        <f t="shared" ref="P8:P9" si="2">IFERROR(O8/K8,0)</f>
        <v>-1.8452687547850902E-2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125285.20000000003</v>
      </c>
      <c r="F9" s="83">
        <f>IFERROR(VLOOKUP($C9,'2024'!$C$8:$U$251,19,FALSE),0)</f>
        <v>85137.01</v>
      </c>
      <c r="G9" s="84">
        <f t="shared" ref="G9" si="3">IFERROR(F9/E9,0)</f>
        <v>0.6795456286935726</v>
      </c>
      <c r="H9" s="85">
        <f t="shared" ref="H9" si="4">F9/$D$4</f>
        <v>1.2103640887119703E-5</v>
      </c>
      <c r="I9" s="86">
        <f t="shared" ref="I9" si="5">F9-E9</f>
        <v>-40148.190000000031</v>
      </c>
      <c r="J9" s="87">
        <f t="shared" si="1"/>
        <v>-0.32045437130642745</v>
      </c>
      <c r="K9" s="150">
        <f>VLOOKUP($C9,'2024'!$C$261:$U$504,VLOOKUP($L$4,Master!$D$9:$G$20,4,FALSE),FALSE)</f>
        <v>41448.400000000009</v>
      </c>
      <c r="L9" s="151">
        <f>VLOOKUP($C9,'2024'!$C$8:$U$251,VLOOKUP($L$4,Master!$D$9:$G$20,4,FALSE),FALSE)</f>
        <v>32668.229999999996</v>
      </c>
      <c r="M9" s="152">
        <f>IFERROR(L9/K9,0)</f>
        <v>0.78816625008444208</v>
      </c>
      <c r="N9" s="152">
        <f>L9/$D$4</f>
        <v>4.6443318168893939E-6</v>
      </c>
      <c r="O9" s="151">
        <f>L9-K9</f>
        <v>-8780.1700000000128</v>
      </c>
      <c r="P9" s="153">
        <f t="shared" si="2"/>
        <v>-0.21183374991555792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10975.26</v>
      </c>
      <c r="F10" s="83">
        <f>IFERROR(VLOOKUP($C10,'2024'!$C$8:$U$251,19,FALSE),0)</f>
        <v>5760</v>
      </c>
      <c r="G10" s="84">
        <f t="shared" ref="G10:G73" si="6">IFERROR(F10/E10,0)</f>
        <v>0.52481672415960989</v>
      </c>
      <c r="H10" s="85">
        <f t="shared" ref="H10:H73" si="7">F10/$D$4</f>
        <v>8.1887972704009097E-7</v>
      </c>
      <c r="I10" s="86">
        <f t="shared" ref="I10:I73" si="8">F10-E10</f>
        <v>-5215.26</v>
      </c>
      <c r="J10" s="87">
        <f t="shared" ref="J10:J73" si="9">IFERROR(I10/E10,0)</f>
        <v>-0.47518327584039011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0</v>
      </c>
      <c r="M10" s="154">
        <f t="shared" ref="M10:M73" si="10">IFERROR(L10/K10,0)</f>
        <v>0</v>
      </c>
      <c r="N10" s="154">
        <f t="shared" ref="N10:N73" si="11">L10/$D$4</f>
        <v>0</v>
      </c>
      <c r="O10" s="83">
        <f t="shared" ref="O10:O73" si="12">L10-K10</f>
        <v>-3658.42</v>
      </c>
      <c r="P10" s="87">
        <f t="shared" ref="P10:P73" si="13">IFERROR(O10/K10,0)</f>
        <v>-1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363269.3</v>
      </c>
      <c r="F11" s="83">
        <f>IFERROR(VLOOKUP($C11,'2024'!$C$8:$U$251,19,FALSE),0)</f>
        <v>321987.95000000007</v>
      </c>
      <c r="G11" s="84">
        <f t="shared" si="6"/>
        <v>0.88636157803590909</v>
      </c>
      <c r="H11" s="85">
        <f t="shared" si="7"/>
        <v>4.5775938299687244E-5</v>
      </c>
      <c r="I11" s="86">
        <f t="shared" si="8"/>
        <v>-41281.349999999919</v>
      </c>
      <c r="J11" s="87">
        <f t="shared" si="9"/>
        <v>-0.11363842196409088</v>
      </c>
      <c r="K11" s="82">
        <f>VLOOKUP($C11,'2024'!$C$261:$U$504,VLOOKUP($L$4,Master!$D$9:$G$20,4,FALSE),FALSE)</f>
        <v>132173.91999999998</v>
      </c>
      <c r="L11" s="83">
        <f>VLOOKUP($C11,'2024'!$C$8:$U$251,VLOOKUP($L$4,Master!$D$9:$G$20,4,FALSE),FALSE)</f>
        <v>134172.27000000002</v>
      </c>
      <c r="M11" s="154">
        <f t="shared" si="10"/>
        <v>1.0151190945989952</v>
      </c>
      <c r="N11" s="154">
        <f t="shared" si="11"/>
        <v>1.9074818026727327E-5</v>
      </c>
      <c r="O11" s="83">
        <f t="shared" si="12"/>
        <v>1998.3500000000349</v>
      </c>
      <c r="P11" s="87">
        <f t="shared" si="13"/>
        <v>1.5119094598995287E-2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133502.13000000006</v>
      </c>
      <c r="F12" s="83">
        <f>IFERROR(VLOOKUP($C12,'2024'!$C$8:$U$251,19,FALSE),0)</f>
        <v>92245.35</v>
      </c>
      <c r="G12" s="84">
        <f t="shared" si="6"/>
        <v>0.69096538010292397</v>
      </c>
      <c r="H12" s="85">
        <f t="shared" si="7"/>
        <v>1.3114209553596816E-5</v>
      </c>
      <c r="I12" s="86">
        <f t="shared" si="8"/>
        <v>-41256.780000000057</v>
      </c>
      <c r="J12" s="87">
        <f t="shared" si="9"/>
        <v>-0.30903461989707609</v>
      </c>
      <c r="K12" s="82">
        <f>VLOOKUP($C12,'2024'!$C$261:$U$504,VLOOKUP($L$4,Master!$D$9:$G$20,4,FALSE),FALSE)</f>
        <v>43064.360000000015</v>
      </c>
      <c r="L12" s="83">
        <f>VLOOKUP($C12,'2024'!$C$8:$U$251,VLOOKUP($L$4,Master!$D$9:$G$20,4,FALSE),FALSE)</f>
        <v>27706.080000000002</v>
      </c>
      <c r="M12" s="154">
        <f t="shared" si="10"/>
        <v>0.64336448980084671</v>
      </c>
      <c r="N12" s="154">
        <f t="shared" si="11"/>
        <v>3.9388797270400913E-6</v>
      </c>
      <c r="O12" s="83">
        <f t="shared" si="12"/>
        <v>-15358.280000000013</v>
      </c>
      <c r="P12" s="87">
        <f t="shared" si="13"/>
        <v>-0.35663551019915329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544268.16000000015</v>
      </c>
      <c r="F13" s="83">
        <f>IFERROR(VLOOKUP($C13,'2024'!$C$8:$U$251,19,FALSE),0)</f>
        <v>350559.56</v>
      </c>
      <c r="G13" s="84">
        <f t="shared" si="6"/>
        <v>0.64409345569654475</v>
      </c>
      <c r="H13" s="85">
        <f t="shared" si="7"/>
        <v>4.983786750071083E-5</v>
      </c>
      <c r="I13" s="86">
        <f t="shared" si="8"/>
        <v>-193708.60000000015</v>
      </c>
      <c r="J13" s="87">
        <f t="shared" si="9"/>
        <v>-0.35590654430345531</v>
      </c>
      <c r="K13" s="82">
        <f>VLOOKUP($C13,'2024'!$C$261:$U$504,VLOOKUP($L$4,Master!$D$9:$G$20,4,FALSE),FALSE)</f>
        <v>182990.72000000003</v>
      </c>
      <c r="L13" s="83">
        <f>VLOOKUP($C13,'2024'!$C$8:$U$251,VLOOKUP($L$4,Master!$D$9:$G$20,4,FALSE),FALSE)</f>
        <v>128955.41999999998</v>
      </c>
      <c r="M13" s="154">
        <f t="shared" si="10"/>
        <v>0.70471016235140205</v>
      </c>
      <c r="N13" s="154">
        <f t="shared" si="11"/>
        <v>1.8333156098947965E-5</v>
      </c>
      <c r="O13" s="83">
        <f t="shared" si="12"/>
        <v>-54035.300000000047</v>
      </c>
      <c r="P13" s="87">
        <f t="shared" si="13"/>
        <v>-0.2952898376485979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1755132.85</v>
      </c>
      <c r="F14" s="83">
        <f>IFERROR(VLOOKUP($C14,'2024'!$C$8:$U$251,19,FALSE),0)</f>
        <v>1601116.24</v>
      </c>
      <c r="G14" s="84">
        <f t="shared" si="6"/>
        <v>0.91224789052293098</v>
      </c>
      <c r="H14" s="85">
        <f t="shared" si="7"/>
        <v>2.2762528291157236E-4</v>
      </c>
      <c r="I14" s="86">
        <f t="shared" si="8"/>
        <v>-154016.6100000001</v>
      </c>
      <c r="J14" s="87">
        <f t="shared" si="9"/>
        <v>-8.7752109477068976E-2</v>
      </c>
      <c r="K14" s="82">
        <f>VLOOKUP($C14,'2024'!$C$261:$U$504,VLOOKUP($L$4,Master!$D$9:$G$20,4,FALSE),FALSE)</f>
        <v>596579.24999999988</v>
      </c>
      <c r="L14" s="83">
        <f>VLOOKUP($C14,'2024'!$C$8:$U$251,VLOOKUP($L$4,Master!$D$9:$G$20,4,FALSE),FALSE)</f>
        <v>580441.51</v>
      </c>
      <c r="M14" s="154">
        <f t="shared" si="10"/>
        <v>0.9729495452615895</v>
      </c>
      <c r="N14" s="154">
        <f t="shared" si="11"/>
        <v>8.2519407165197609E-5</v>
      </c>
      <c r="O14" s="83">
        <f t="shared" si="12"/>
        <v>-16137.739999999874</v>
      </c>
      <c r="P14" s="87">
        <f t="shared" si="13"/>
        <v>-2.7050454738410491E-2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286671.01</v>
      </c>
      <c r="F15" s="83">
        <f>IFERROR(VLOOKUP($C15,'2024'!$C$8:$U$251,19,FALSE),0)</f>
        <v>226938.43</v>
      </c>
      <c r="G15" s="84">
        <f t="shared" si="6"/>
        <v>0.79163369187557542</v>
      </c>
      <c r="H15" s="85">
        <f t="shared" si="7"/>
        <v>3.2263069377310204E-5</v>
      </c>
      <c r="I15" s="86">
        <f t="shared" si="8"/>
        <v>-59732.580000000016</v>
      </c>
      <c r="J15" s="87">
        <f t="shared" si="9"/>
        <v>-0.20836630812442464</v>
      </c>
      <c r="K15" s="82">
        <f>VLOOKUP($C15,'2024'!$C$261:$U$504,VLOOKUP($L$4,Master!$D$9:$G$20,4,FALSE),FALSE)</f>
        <v>124277.51</v>
      </c>
      <c r="L15" s="83">
        <f>VLOOKUP($C15,'2024'!$C$8:$U$251,VLOOKUP($L$4,Master!$D$9:$G$20,4,FALSE),FALSE)</f>
        <v>83259.12</v>
      </c>
      <c r="M15" s="154">
        <f t="shared" si="10"/>
        <v>0.66994518960027438</v>
      </c>
      <c r="N15" s="154">
        <f t="shared" si="11"/>
        <v>1.1836667614444128E-5</v>
      </c>
      <c r="O15" s="83">
        <f t="shared" si="12"/>
        <v>-41018.39</v>
      </c>
      <c r="P15" s="87">
        <f t="shared" si="13"/>
        <v>-0.33005481039972562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300183.67000000004</v>
      </c>
      <c r="F16" s="83">
        <f>IFERROR(VLOOKUP($C16,'2024'!$C$8:$U$251,19,FALSE),0)</f>
        <v>205527.41999999998</v>
      </c>
      <c r="G16" s="84">
        <f t="shared" si="6"/>
        <v>0.68467222084399182</v>
      </c>
      <c r="H16" s="85">
        <f t="shared" si="7"/>
        <v>2.9219138470287173E-5</v>
      </c>
      <c r="I16" s="86">
        <f t="shared" si="8"/>
        <v>-94656.250000000058</v>
      </c>
      <c r="J16" s="87">
        <f t="shared" si="9"/>
        <v>-0.31532777915600818</v>
      </c>
      <c r="K16" s="82">
        <f>VLOOKUP($C16,'2024'!$C$261:$U$504,VLOOKUP($L$4,Master!$D$9:$G$20,4,FALSE),FALSE)</f>
        <v>128660.18000000001</v>
      </c>
      <c r="L16" s="83">
        <f>VLOOKUP($C16,'2024'!$C$8:$U$251,VLOOKUP($L$4,Master!$D$9:$G$20,4,FALSE),FALSE)</f>
        <v>82461.78</v>
      </c>
      <c r="M16" s="154">
        <f t="shared" si="10"/>
        <v>0.6409269752304092</v>
      </c>
      <c r="N16" s="154">
        <f t="shared" si="11"/>
        <v>1.1723312482229172E-5</v>
      </c>
      <c r="O16" s="83">
        <f t="shared" si="12"/>
        <v>-46198.400000000009</v>
      </c>
      <c r="P16" s="87">
        <f t="shared" si="13"/>
        <v>-0.35907302476959074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31729.119999999995</v>
      </c>
      <c r="F17" s="83">
        <f>IFERROR(VLOOKUP($C17,'2024'!$C$8:$U$251,19,FALSE),0)</f>
        <v>18214.559999999998</v>
      </c>
      <c r="G17" s="84">
        <f t="shared" si="6"/>
        <v>0.5740644556167962</v>
      </c>
      <c r="H17" s="85">
        <f t="shared" si="7"/>
        <v>2.5895024168325273E-6</v>
      </c>
      <c r="I17" s="86">
        <f t="shared" si="8"/>
        <v>-13514.559999999998</v>
      </c>
      <c r="J17" s="87">
        <f t="shared" si="9"/>
        <v>-0.4259355443832038</v>
      </c>
      <c r="K17" s="82">
        <f>VLOOKUP($C17,'2024'!$C$261:$U$504,VLOOKUP($L$4,Master!$D$9:$G$20,4,FALSE),FALSE)</f>
        <v>13514.56</v>
      </c>
      <c r="L17" s="83">
        <f>VLOOKUP($C17,'2024'!$C$8:$U$251,VLOOKUP($L$4,Master!$D$9:$G$20,4,FALSE),FALSE)</f>
        <v>0</v>
      </c>
      <c r="M17" s="154">
        <f t="shared" si="10"/>
        <v>0</v>
      </c>
      <c r="N17" s="154">
        <f t="shared" si="11"/>
        <v>0</v>
      </c>
      <c r="O17" s="83">
        <f t="shared" si="12"/>
        <v>-13514.56</v>
      </c>
      <c r="P17" s="87">
        <f t="shared" si="13"/>
        <v>-1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402859.89</v>
      </c>
      <c r="F18" s="83">
        <f>IFERROR(VLOOKUP($C18,'2024'!$C$8:$U$251,19,FALSE),0)</f>
        <v>370983.69999999995</v>
      </c>
      <c r="G18" s="84">
        <f t="shared" si="6"/>
        <v>0.92087524523724595</v>
      </c>
      <c r="H18" s="85">
        <f t="shared" si="7"/>
        <v>5.2741498436167179E-5</v>
      </c>
      <c r="I18" s="86">
        <f t="shared" si="8"/>
        <v>-31876.190000000061</v>
      </c>
      <c r="J18" s="87">
        <f t="shared" si="9"/>
        <v>-7.9124754762754018E-2</v>
      </c>
      <c r="K18" s="82">
        <f>VLOOKUP($C18,'2024'!$C$261:$U$504,VLOOKUP($L$4,Master!$D$9:$G$20,4,FALSE),FALSE)</f>
        <v>126799.80000000002</v>
      </c>
      <c r="L18" s="83">
        <f>VLOOKUP($C18,'2024'!$C$8:$U$251,VLOOKUP($L$4,Master!$D$9:$G$20,4,FALSE),FALSE)</f>
        <v>141718.29</v>
      </c>
      <c r="M18" s="154">
        <f t="shared" si="10"/>
        <v>1.1176538921985681</v>
      </c>
      <c r="N18" s="154">
        <f t="shared" si="11"/>
        <v>2.0147610179129942E-5</v>
      </c>
      <c r="O18" s="83">
        <f t="shared" si="12"/>
        <v>14918.489999999991</v>
      </c>
      <c r="P18" s="87">
        <f t="shared" si="13"/>
        <v>0.11765389219856805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1403517.05</v>
      </c>
      <c r="F19" s="83">
        <f>IFERROR(VLOOKUP($C19,'2024'!$C$8:$U$251,19,FALSE),0)</f>
        <v>1147440.46</v>
      </c>
      <c r="G19" s="84">
        <f t="shared" si="6"/>
        <v>0.81754650575851562</v>
      </c>
      <c r="H19" s="85">
        <f t="shared" si="7"/>
        <v>1.6312773102075632E-4</v>
      </c>
      <c r="I19" s="86">
        <f t="shared" si="8"/>
        <v>-256076.59000000008</v>
      </c>
      <c r="J19" s="87">
        <f t="shared" si="9"/>
        <v>-0.18245349424148433</v>
      </c>
      <c r="K19" s="82">
        <f>VLOOKUP($C19,'2024'!$C$261:$U$504,VLOOKUP($L$4,Master!$D$9:$G$20,4,FALSE),FALSE)</f>
        <v>503250.77000000008</v>
      </c>
      <c r="L19" s="83">
        <f>VLOOKUP($C19,'2024'!$C$8:$U$251,VLOOKUP($L$4,Master!$D$9:$G$20,4,FALSE),FALSE)</f>
        <v>455216.72999999992</v>
      </c>
      <c r="M19" s="154">
        <f t="shared" si="10"/>
        <v>0.90455247589586374</v>
      </c>
      <c r="N19" s="154">
        <f t="shared" si="11"/>
        <v>6.4716623542792142E-5</v>
      </c>
      <c r="O19" s="83">
        <f t="shared" si="12"/>
        <v>-48034.040000000154</v>
      </c>
      <c r="P19" s="87">
        <f t="shared" si="13"/>
        <v>-9.5447524104136289E-2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1674974.3499999999</v>
      </c>
      <c r="F20" s="83">
        <f>IFERROR(VLOOKUP($C20,'2024'!$C$8:$U$251,19,FALSE),0)</f>
        <v>1267720.47</v>
      </c>
      <c r="G20" s="84">
        <f t="shared" si="6"/>
        <v>0.75685963191018424</v>
      </c>
      <c r="H20" s="85">
        <f t="shared" si="7"/>
        <v>1.8022753340915553E-4</v>
      </c>
      <c r="I20" s="86">
        <f t="shared" si="8"/>
        <v>-407253.87999999989</v>
      </c>
      <c r="J20" s="87">
        <f t="shared" si="9"/>
        <v>-0.24314036808981579</v>
      </c>
      <c r="K20" s="82">
        <f>VLOOKUP($C20,'2024'!$C$261:$U$504,VLOOKUP($L$4,Master!$D$9:$G$20,4,FALSE),FALSE)</f>
        <v>536550.07999999984</v>
      </c>
      <c r="L20" s="83">
        <f>VLOOKUP($C20,'2024'!$C$8:$U$251,VLOOKUP($L$4,Master!$D$9:$G$20,4,FALSE),FALSE)</f>
        <v>500525.98</v>
      </c>
      <c r="M20" s="154">
        <f t="shared" si="10"/>
        <v>0.93285976213068522</v>
      </c>
      <c r="N20" s="154">
        <f t="shared" si="11"/>
        <v>7.1158086437304524E-5</v>
      </c>
      <c r="O20" s="83">
        <f t="shared" si="12"/>
        <v>-36024.09999999986</v>
      </c>
      <c r="P20" s="87">
        <f t="shared" si="13"/>
        <v>-6.7140237869314778E-2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1534447.0799999996</v>
      </c>
      <c r="F21" s="83">
        <f>IFERROR(VLOOKUP($C21,'2024'!$C$8:$U$251,19,FALSE),0)</f>
        <v>1141048.3999999999</v>
      </c>
      <c r="G21" s="84">
        <f t="shared" si="6"/>
        <v>0.74362186540835296</v>
      </c>
      <c r="H21" s="85">
        <f t="shared" si="7"/>
        <v>1.6221899346033551E-4</v>
      </c>
      <c r="I21" s="86">
        <f t="shared" si="8"/>
        <v>-393398.6799999997</v>
      </c>
      <c r="J21" s="87">
        <f t="shared" si="9"/>
        <v>-0.25637813459164704</v>
      </c>
      <c r="K21" s="82">
        <f>VLOOKUP($C21,'2024'!$C$261:$U$504,VLOOKUP($L$4,Master!$D$9:$G$20,4,FALSE),FALSE)</f>
        <v>509390.78999999986</v>
      </c>
      <c r="L21" s="83">
        <f>VLOOKUP($C21,'2024'!$C$8:$U$251,VLOOKUP($L$4,Master!$D$9:$G$20,4,FALSE),FALSE)</f>
        <v>467963.00999999989</v>
      </c>
      <c r="M21" s="154">
        <f t="shared" si="10"/>
        <v>0.91867191002805526</v>
      </c>
      <c r="N21" s="154">
        <f t="shared" si="11"/>
        <v>6.6528719078760292E-5</v>
      </c>
      <c r="O21" s="83">
        <f t="shared" si="12"/>
        <v>-41427.77999999997</v>
      </c>
      <c r="P21" s="87">
        <f t="shared" si="13"/>
        <v>-8.1328089971944684E-2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45472.17</v>
      </c>
      <c r="F22" s="83">
        <f>IFERROR(VLOOKUP($C22,'2024'!$C$8:$U$251,19,FALSE),0)</f>
        <v>45418.049999999996</v>
      </c>
      <c r="G22" s="84">
        <f t="shared" si="6"/>
        <v>0.99880982147981934</v>
      </c>
      <c r="H22" s="85">
        <f t="shared" si="7"/>
        <v>6.4569306226897917E-6</v>
      </c>
      <c r="I22" s="86">
        <f t="shared" si="8"/>
        <v>-54.120000000002619</v>
      </c>
      <c r="J22" s="87">
        <f t="shared" si="9"/>
        <v>-1.1901785201806428E-3</v>
      </c>
      <c r="K22" s="82">
        <f>VLOOKUP($C22,'2024'!$C$261:$U$504,VLOOKUP($L$4,Master!$D$9:$G$20,4,FALSE),FALSE)</f>
        <v>14881.82</v>
      </c>
      <c r="L22" s="83">
        <f>VLOOKUP($C22,'2024'!$C$8:$U$251,VLOOKUP($L$4,Master!$D$9:$G$20,4,FALSE),FALSE)</f>
        <v>16845.21</v>
      </c>
      <c r="M22" s="154">
        <f t="shared" si="10"/>
        <v>1.1319321158299187</v>
      </c>
      <c r="N22" s="154">
        <f t="shared" si="11"/>
        <v>2.394826556724481E-6</v>
      </c>
      <c r="O22" s="83">
        <f t="shared" si="12"/>
        <v>1963.3899999999994</v>
      </c>
      <c r="P22" s="87">
        <f t="shared" si="13"/>
        <v>0.13193211582991862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4131.9599999999991</v>
      </c>
      <c r="F23" s="83">
        <f>IFERROR(VLOOKUP($C23,'2024'!$C$8:$U$251,19,FALSE),0)</f>
        <v>4732.93</v>
      </c>
      <c r="G23" s="84">
        <f t="shared" si="6"/>
        <v>1.1454442927811501</v>
      </c>
      <c r="H23" s="85">
        <f t="shared" si="7"/>
        <v>6.7286465737844761E-7</v>
      </c>
      <c r="I23" s="86">
        <f t="shared" si="8"/>
        <v>600.97000000000116</v>
      </c>
      <c r="J23" s="87">
        <f t="shared" si="9"/>
        <v>0.14544429278115018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3704.77</v>
      </c>
      <c r="M23" s="154">
        <f t="shared" si="10"/>
        <v>2.6898396886707525</v>
      </c>
      <c r="N23" s="154">
        <f t="shared" si="11"/>
        <v>5.266946261017913E-7</v>
      </c>
      <c r="O23" s="83">
        <f t="shared" si="12"/>
        <v>2327.4500000000003</v>
      </c>
      <c r="P23" s="87">
        <f t="shared" si="13"/>
        <v>1.6898396886707525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313246.97000000003</v>
      </c>
      <c r="F24" s="83">
        <f>IFERROR(VLOOKUP($C24,'2024'!$C$8:$U$251,19,FALSE),0)</f>
        <v>251870.07000000004</v>
      </c>
      <c r="G24" s="84">
        <f t="shared" si="6"/>
        <v>0.80406227073800585</v>
      </c>
      <c r="H24" s="85">
        <f t="shared" si="7"/>
        <v>3.5807516349161221E-5</v>
      </c>
      <c r="I24" s="86">
        <f t="shared" si="8"/>
        <v>-61376.899999999994</v>
      </c>
      <c r="J24" s="87">
        <f t="shared" si="9"/>
        <v>-0.1959377292619941</v>
      </c>
      <c r="K24" s="82">
        <f>VLOOKUP($C24,'2024'!$C$261:$U$504,VLOOKUP($L$4,Master!$D$9:$G$20,4,FALSE),FALSE)</f>
        <v>102361.96</v>
      </c>
      <c r="L24" s="83">
        <f>VLOOKUP($C24,'2024'!$C$8:$U$251,VLOOKUP($L$4,Master!$D$9:$G$20,4,FALSE),FALSE)</f>
        <v>86048.47</v>
      </c>
      <c r="M24" s="154">
        <f t="shared" si="10"/>
        <v>0.84062937052006426</v>
      </c>
      <c r="N24" s="154">
        <f t="shared" si="11"/>
        <v>1.2233220073926642E-5</v>
      </c>
      <c r="O24" s="83">
        <f t="shared" si="12"/>
        <v>-16313.490000000005</v>
      </c>
      <c r="P24" s="87">
        <f t="shared" si="13"/>
        <v>-0.15937062947993574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169395.43</v>
      </c>
      <c r="F25" s="83">
        <f>IFERROR(VLOOKUP($C25,'2024'!$C$8:$U$251,19,FALSE),0)</f>
        <v>100049.82</v>
      </c>
      <c r="G25" s="84">
        <f t="shared" si="6"/>
        <v>0.59062880267785267</v>
      </c>
      <c r="H25" s="85">
        <f t="shared" si="7"/>
        <v>1.4223744668751778E-5</v>
      </c>
      <c r="I25" s="86">
        <f t="shared" si="8"/>
        <v>-69345.609999999986</v>
      </c>
      <c r="J25" s="87">
        <f t="shared" si="9"/>
        <v>-0.40937119732214727</v>
      </c>
      <c r="K25" s="82">
        <f>VLOOKUP($C25,'2024'!$C$261:$U$504,VLOOKUP($L$4,Master!$D$9:$G$20,4,FALSE),FALSE)</f>
        <v>30495.070000000003</v>
      </c>
      <c r="L25" s="83">
        <f>VLOOKUP($C25,'2024'!$C$8:$U$251,VLOOKUP($L$4,Master!$D$9:$G$20,4,FALSE),FALSE)</f>
        <v>46839.82</v>
      </c>
      <c r="M25" s="154">
        <f t="shared" si="10"/>
        <v>1.5359800780913109</v>
      </c>
      <c r="N25" s="154">
        <f t="shared" si="11"/>
        <v>6.6590588569803807E-6</v>
      </c>
      <c r="O25" s="83">
        <f t="shared" si="12"/>
        <v>16344.749999999996</v>
      </c>
      <c r="P25" s="87">
        <f t="shared" si="13"/>
        <v>0.53598007809131099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113991.64000000001</v>
      </c>
      <c r="F26" s="83">
        <f>IFERROR(VLOOKUP($C26,'2024'!$C$8:$U$251,19,FALSE),0)</f>
        <v>101526.25000000001</v>
      </c>
      <c r="G26" s="84">
        <f t="shared" si="6"/>
        <v>0.89064645442420165</v>
      </c>
      <c r="H26" s="85">
        <f t="shared" si="7"/>
        <v>1.4433643730452092E-5</v>
      </c>
      <c r="I26" s="86">
        <f t="shared" si="8"/>
        <v>-12465.39</v>
      </c>
      <c r="J26" s="87">
        <f t="shared" si="9"/>
        <v>-0.10935354557579835</v>
      </c>
      <c r="K26" s="82">
        <f>VLOOKUP($C26,'2024'!$C$261:$U$504,VLOOKUP($L$4,Master!$D$9:$G$20,4,FALSE),FALSE)</f>
        <v>43458.159999999996</v>
      </c>
      <c r="L26" s="83">
        <f>VLOOKUP($C26,'2024'!$C$8:$U$251,VLOOKUP($L$4,Master!$D$9:$G$20,4,FALSE),FALSE)</f>
        <v>41450.990000000005</v>
      </c>
      <c r="M26" s="154">
        <f t="shared" si="10"/>
        <v>0.95381373716696727</v>
      </c>
      <c r="N26" s="154">
        <f t="shared" si="11"/>
        <v>5.8929471140176297E-6</v>
      </c>
      <c r="O26" s="83">
        <f t="shared" si="12"/>
        <v>-2007.169999999991</v>
      </c>
      <c r="P26" s="87">
        <f t="shared" si="13"/>
        <v>-4.6186262833032767E-2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9801.43</v>
      </c>
      <c r="F27" s="83">
        <f>IFERROR(VLOOKUP($C27,'2024'!$C$8:$U$251,19,FALSE),0)</f>
        <v>5600</v>
      </c>
      <c r="G27" s="84">
        <f t="shared" si="6"/>
        <v>0.57134520166955227</v>
      </c>
      <c r="H27" s="85">
        <f t="shared" si="7"/>
        <v>7.9613306795564404E-7</v>
      </c>
      <c r="I27" s="86">
        <f t="shared" si="8"/>
        <v>-4201.43</v>
      </c>
      <c r="J27" s="87">
        <f t="shared" si="9"/>
        <v>-0.42865479833044773</v>
      </c>
      <c r="K27" s="82">
        <f>VLOOKUP($C27,'2024'!$C$261:$U$504,VLOOKUP($L$4,Master!$D$9:$G$20,4,FALSE),FALSE)</f>
        <v>3273.7300000000005</v>
      </c>
      <c r="L27" s="83">
        <f>VLOOKUP($C27,'2024'!$C$8:$U$251,VLOOKUP($L$4,Master!$D$9:$G$20,4,FALSE),FALSE)</f>
        <v>2800</v>
      </c>
      <c r="M27" s="154">
        <f t="shared" si="10"/>
        <v>0.85529350312945773</v>
      </c>
      <c r="N27" s="154">
        <f t="shared" si="11"/>
        <v>3.9806653397782202E-7</v>
      </c>
      <c r="O27" s="83">
        <f t="shared" si="12"/>
        <v>-473.73000000000047</v>
      </c>
      <c r="P27" s="87">
        <f t="shared" si="13"/>
        <v>-0.14470649687054229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3150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-3150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1907125.0200000003</v>
      </c>
      <c r="F29" s="83">
        <f>IFERROR(VLOOKUP($C29,'2024'!$C$8:$U$251,19,FALSE),0)</f>
        <v>1271416.5199999996</v>
      </c>
      <c r="G29" s="84">
        <f t="shared" si="6"/>
        <v>0.66666658277075064</v>
      </c>
      <c r="H29" s="85">
        <f t="shared" si="7"/>
        <v>1.8075298834233715E-4</v>
      </c>
      <c r="I29" s="86">
        <f t="shared" si="8"/>
        <v>-635708.5000000007</v>
      </c>
      <c r="J29" s="87">
        <f t="shared" si="9"/>
        <v>-0.33333341722924942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635708.25999999978</v>
      </c>
      <c r="M29" s="154">
        <f t="shared" si="10"/>
        <v>0.9999998741561259</v>
      </c>
      <c r="N29" s="154">
        <f t="shared" si="11"/>
        <v>9.0376494171168575E-5</v>
      </c>
      <c r="O29" s="83">
        <f t="shared" si="12"/>
        <v>-8.000000030733645E-2</v>
      </c>
      <c r="P29" s="87">
        <f t="shared" si="13"/>
        <v>-1.2584387410638098E-7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3712288.58</v>
      </c>
      <c r="F30" s="83">
        <f>IFERROR(VLOOKUP($C30,'2024'!$C$8:$U$251,19,FALSE),0)</f>
        <v>3137511.17</v>
      </c>
      <c r="G30" s="84">
        <f t="shared" si="6"/>
        <v>0.84516898468060364</v>
      </c>
      <c r="H30" s="85">
        <f t="shared" si="7"/>
        <v>4.4604935598521468E-4</v>
      </c>
      <c r="I30" s="86">
        <f t="shared" si="8"/>
        <v>-574777.41000000015</v>
      </c>
      <c r="J30" s="87">
        <f t="shared" si="9"/>
        <v>-0.15483101531939636</v>
      </c>
      <c r="K30" s="82">
        <f>VLOOKUP($C30,'2024'!$C$261:$U$504,VLOOKUP($L$4,Master!$D$9:$G$20,4,FALSE),FALSE)</f>
        <v>1201324.1399999999</v>
      </c>
      <c r="L30" s="83">
        <f>VLOOKUP($C30,'2024'!$C$8:$U$251,VLOOKUP($L$4,Master!$D$9:$G$20,4,FALSE),FALSE)</f>
        <v>1232031.0299999998</v>
      </c>
      <c r="M30" s="154">
        <f t="shared" si="10"/>
        <v>1.0255608698581549</v>
      </c>
      <c r="N30" s="154">
        <f t="shared" si="11"/>
        <v>1.7515368638043783E-4</v>
      </c>
      <c r="O30" s="83">
        <f t="shared" si="12"/>
        <v>30706.889999999898</v>
      </c>
      <c r="P30" s="87">
        <f t="shared" si="13"/>
        <v>2.5560869858154936E-2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1360904.3199999998</v>
      </c>
      <c r="F31" s="83">
        <f>IFERROR(VLOOKUP($C31,'2024'!$C$8:$U$251,19,FALSE),0)</f>
        <v>860761.71</v>
      </c>
      <c r="G31" s="84">
        <f t="shared" si="6"/>
        <v>0.63249245178382563</v>
      </c>
      <c r="H31" s="85">
        <f t="shared" si="7"/>
        <v>1.2237158231447255E-4</v>
      </c>
      <c r="I31" s="86">
        <f t="shared" si="8"/>
        <v>-500142.60999999987</v>
      </c>
      <c r="J31" s="87">
        <f t="shared" si="9"/>
        <v>-0.36750754821617432</v>
      </c>
      <c r="K31" s="82">
        <f>VLOOKUP($C31,'2024'!$C$261:$U$504,VLOOKUP($L$4,Master!$D$9:$G$20,4,FALSE),FALSE)</f>
        <v>443294</v>
      </c>
      <c r="L31" s="83">
        <f>VLOOKUP($C31,'2024'!$C$8:$U$251,VLOOKUP($L$4,Master!$D$9:$G$20,4,FALSE),FALSE)</f>
        <v>330422.84999999998</v>
      </c>
      <c r="M31" s="154">
        <f t="shared" si="10"/>
        <v>0.74538083078047523</v>
      </c>
      <c r="N31" s="154">
        <f t="shared" si="11"/>
        <v>4.697509951663349E-5</v>
      </c>
      <c r="O31" s="83">
        <f t="shared" si="12"/>
        <v>-112871.15000000002</v>
      </c>
      <c r="P31" s="87">
        <f t="shared" si="13"/>
        <v>-0.25461916921952477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138056.24</v>
      </c>
      <c r="F32" s="83">
        <f>IFERROR(VLOOKUP($C32,'2024'!$C$8:$U$251,19,FALSE),0)</f>
        <v>57004.97</v>
      </c>
      <c r="G32" s="84">
        <f t="shared" si="6"/>
        <v>0.4129112164723594</v>
      </c>
      <c r="H32" s="85">
        <f t="shared" si="7"/>
        <v>8.1042038669320442E-6</v>
      </c>
      <c r="I32" s="86">
        <f t="shared" si="8"/>
        <v>-81051.26999999999</v>
      </c>
      <c r="J32" s="87">
        <f t="shared" si="9"/>
        <v>-0.5870887835276406</v>
      </c>
      <c r="K32" s="82">
        <f>VLOOKUP($C32,'2024'!$C$261:$U$504,VLOOKUP($L$4,Master!$D$9:$G$20,4,FALSE),FALSE)</f>
        <v>50037.490000000005</v>
      </c>
      <c r="L32" s="83">
        <f>VLOOKUP($C32,'2024'!$C$8:$U$251,VLOOKUP($L$4,Master!$D$9:$G$20,4,FALSE),FALSE)</f>
        <v>23501.89</v>
      </c>
      <c r="M32" s="154">
        <f t="shared" si="10"/>
        <v>0.46968562971483974</v>
      </c>
      <c r="N32" s="154">
        <f t="shared" si="11"/>
        <v>3.3411842479385841E-6</v>
      </c>
      <c r="O32" s="83">
        <f t="shared" si="12"/>
        <v>-26535.600000000006</v>
      </c>
      <c r="P32" s="87">
        <f t="shared" si="13"/>
        <v>-0.53031437028516026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0.21000000000000002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-0.21000000000000002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0</v>
      </c>
      <c r="G34" s="84">
        <f t="shared" si="6"/>
        <v>0</v>
      </c>
      <c r="H34" s="85">
        <f t="shared" si="7"/>
        <v>0</v>
      </c>
      <c r="I34" s="86">
        <f t="shared" si="8"/>
        <v>0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0</v>
      </c>
      <c r="M34" s="154">
        <f t="shared" si="10"/>
        <v>0</v>
      </c>
      <c r="N34" s="154">
        <f t="shared" si="11"/>
        <v>0</v>
      </c>
      <c r="O34" s="83">
        <f t="shared" si="12"/>
        <v>0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3024969.8999999994</v>
      </c>
      <c r="F35" s="83">
        <f>IFERROR(VLOOKUP($C35,'2024'!$C$8:$U$251,19,FALSE),0)</f>
        <v>1523280.9</v>
      </c>
      <c r="G35" s="84">
        <f t="shared" si="6"/>
        <v>0.50356894460338275</v>
      </c>
      <c r="H35" s="85">
        <f t="shared" si="7"/>
        <v>2.1655969576343472E-4</v>
      </c>
      <c r="I35" s="86">
        <f t="shared" si="8"/>
        <v>-1501688.9999999995</v>
      </c>
      <c r="J35" s="87">
        <f t="shared" si="9"/>
        <v>-0.49643105539661725</v>
      </c>
      <c r="K35" s="82">
        <f>VLOOKUP($C35,'2024'!$C$261:$U$504,VLOOKUP($L$4,Master!$D$9:$G$20,4,FALSE),FALSE)</f>
        <v>2575836.1199999996</v>
      </c>
      <c r="L35" s="83">
        <f>VLOOKUP($C35,'2024'!$C$8:$U$251,VLOOKUP($L$4,Master!$D$9:$G$20,4,FALSE),FALSE)</f>
        <v>1342476.0499999998</v>
      </c>
      <c r="M35" s="154">
        <f t="shared" si="10"/>
        <v>0.52118069141758905</v>
      </c>
      <c r="N35" s="154">
        <f t="shared" si="11"/>
        <v>1.9085528148990615E-4</v>
      </c>
      <c r="O35" s="83">
        <f t="shared" si="12"/>
        <v>-1233360.0699999998</v>
      </c>
      <c r="P35" s="87">
        <f t="shared" si="13"/>
        <v>-0.4788193085824109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123530.98</v>
      </c>
      <c r="F36" s="83">
        <f>IFERROR(VLOOKUP($C36,'2024'!$C$8:$U$251,19,FALSE),0)</f>
        <v>11434.059999999998</v>
      </c>
      <c r="G36" s="84">
        <f t="shared" si="6"/>
        <v>9.256026302066088E-2</v>
      </c>
      <c r="H36" s="85">
        <f t="shared" si="7"/>
        <v>1.6255416548194481E-6</v>
      </c>
      <c r="I36" s="86">
        <f t="shared" si="8"/>
        <v>-112096.92</v>
      </c>
      <c r="J36" s="87">
        <f t="shared" si="9"/>
        <v>-0.90743973697933911</v>
      </c>
      <c r="K36" s="82">
        <f>VLOOKUP($C36,'2024'!$C$261:$U$504,VLOOKUP($L$4,Master!$D$9:$G$20,4,FALSE),FALSE)</f>
        <v>66940.09</v>
      </c>
      <c r="L36" s="83">
        <f>VLOOKUP($C36,'2024'!$C$8:$U$251,VLOOKUP($L$4,Master!$D$9:$G$20,4,FALSE),FALSE)</f>
        <v>11434.059999999998</v>
      </c>
      <c r="M36" s="154">
        <f t="shared" si="10"/>
        <v>0.17081034698339961</v>
      </c>
      <c r="N36" s="154">
        <f t="shared" si="11"/>
        <v>1.6255416548194481E-6</v>
      </c>
      <c r="O36" s="83">
        <f t="shared" si="12"/>
        <v>-55506.03</v>
      </c>
      <c r="P36" s="87">
        <f t="shared" si="13"/>
        <v>-0.82918965301660041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4678429.08</v>
      </c>
      <c r="F37" s="83">
        <f>IFERROR(VLOOKUP($C37,'2024'!$C$8:$U$251,19,FALSE),0)</f>
        <v>4532577.7200000007</v>
      </c>
      <c r="G37" s="84">
        <f t="shared" si="6"/>
        <v>0.96882471498317568</v>
      </c>
      <c r="H37" s="85">
        <f t="shared" si="7"/>
        <v>6.4438125106624979E-4</v>
      </c>
      <c r="I37" s="86">
        <f t="shared" si="8"/>
        <v>-145851.3599999994</v>
      </c>
      <c r="J37" s="87">
        <f t="shared" si="9"/>
        <v>-3.1175285016824365E-2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1413625</v>
      </c>
      <c r="M37" s="154">
        <f t="shared" si="10"/>
        <v>0.90647414494952649</v>
      </c>
      <c r="N37" s="154">
        <f t="shared" si="11"/>
        <v>2.0097028717657093E-4</v>
      </c>
      <c r="O37" s="83">
        <f t="shared" si="12"/>
        <v>-145851.3600000001</v>
      </c>
      <c r="P37" s="87">
        <f t="shared" si="13"/>
        <v>-9.3525855050473547E-2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727461.01</v>
      </c>
      <c r="F38" s="83">
        <f>IFERROR(VLOOKUP($C38,'2024'!$C$8:$U$251,19,FALSE),0)</f>
        <v>86180.02</v>
      </c>
      <c r="G38" s="84">
        <f t="shared" si="6"/>
        <v>0.11846685776327724</v>
      </c>
      <c r="H38" s="85">
        <f t="shared" si="7"/>
        <v>1.2251922092692637E-5</v>
      </c>
      <c r="I38" s="86">
        <f t="shared" si="8"/>
        <v>-641280.99</v>
      </c>
      <c r="J38" s="87">
        <f t="shared" si="9"/>
        <v>-0.88153314223672274</v>
      </c>
      <c r="K38" s="82">
        <f>VLOOKUP($C38,'2024'!$C$261:$U$504,VLOOKUP($L$4,Master!$D$9:$G$20,4,FALSE),FALSE)</f>
        <v>273435.79000000004</v>
      </c>
      <c r="L38" s="83">
        <f>VLOOKUP($C38,'2024'!$C$8:$U$251,VLOOKUP($L$4,Master!$D$9:$G$20,4,FALSE),FALSE)</f>
        <v>71083.45</v>
      </c>
      <c r="M38" s="154">
        <f t="shared" si="10"/>
        <v>0.2599639571688841</v>
      </c>
      <c r="N38" s="154">
        <f t="shared" si="11"/>
        <v>1.0105693773102075E-5</v>
      </c>
      <c r="O38" s="83">
        <f t="shared" si="12"/>
        <v>-202352.34000000003</v>
      </c>
      <c r="P38" s="87">
        <f t="shared" si="13"/>
        <v>-0.74003604283111579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310202.00000000012</v>
      </c>
      <c r="F39" s="83">
        <f>IFERROR(VLOOKUP($C39,'2024'!$C$8:$U$251,19,FALSE),0)</f>
        <v>275204.67000000004</v>
      </c>
      <c r="G39" s="84">
        <f t="shared" si="6"/>
        <v>0.88717890277947897</v>
      </c>
      <c r="H39" s="85">
        <f t="shared" si="7"/>
        <v>3.9124917543360823E-5</v>
      </c>
      <c r="I39" s="86">
        <f t="shared" si="8"/>
        <v>-34997.330000000075</v>
      </c>
      <c r="J39" s="87">
        <f t="shared" si="9"/>
        <v>-0.11282109722052101</v>
      </c>
      <c r="K39" s="82">
        <f>VLOOKUP($C39,'2024'!$C$261:$U$504,VLOOKUP($L$4,Master!$D$9:$G$20,4,FALSE),FALSE)</f>
        <v>105731.20000000004</v>
      </c>
      <c r="L39" s="83">
        <f>VLOOKUP($C39,'2024'!$C$8:$U$251,VLOOKUP($L$4,Master!$D$9:$G$20,4,FALSE),FALSE)</f>
        <v>119401.93000000001</v>
      </c>
      <c r="M39" s="154">
        <f t="shared" si="10"/>
        <v>1.1292970286916253</v>
      </c>
      <c r="N39" s="154">
        <f t="shared" si="11"/>
        <v>1.697496872334376E-5</v>
      </c>
      <c r="O39" s="83">
        <f t="shared" si="12"/>
        <v>13670.729999999967</v>
      </c>
      <c r="P39" s="87">
        <f t="shared" si="13"/>
        <v>0.12929702869162518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629208.03</v>
      </c>
      <c r="F40" s="83">
        <f>IFERROR(VLOOKUP($C40,'2024'!$C$8:$U$251,19,FALSE),0)</f>
        <v>388425.52999999997</v>
      </c>
      <c r="G40" s="84">
        <f t="shared" si="6"/>
        <v>0.61732449600174355</v>
      </c>
      <c r="H40" s="85">
        <f t="shared" si="7"/>
        <v>5.5221144441285184E-5</v>
      </c>
      <c r="I40" s="86">
        <f t="shared" si="8"/>
        <v>-240782.50000000006</v>
      </c>
      <c r="J40" s="87">
        <f t="shared" si="9"/>
        <v>-0.38267550399825645</v>
      </c>
      <c r="K40" s="82">
        <f>VLOOKUP($C40,'2024'!$C$261:$U$504,VLOOKUP($L$4,Master!$D$9:$G$20,4,FALSE),FALSE)</f>
        <v>343221.33</v>
      </c>
      <c r="L40" s="83">
        <f>VLOOKUP($C40,'2024'!$C$8:$U$251,VLOOKUP($L$4,Master!$D$9:$G$20,4,FALSE),FALSE)</f>
        <v>141909.96999999997</v>
      </c>
      <c r="M40" s="154">
        <f t="shared" si="10"/>
        <v>0.41346489159050798</v>
      </c>
      <c r="N40" s="154">
        <f t="shared" si="11"/>
        <v>2.0174860676713103E-5</v>
      </c>
      <c r="O40" s="83">
        <f t="shared" si="12"/>
        <v>-201311.36000000004</v>
      </c>
      <c r="P40" s="87">
        <f t="shared" si="13"/>
        <v>-0.58653510840949197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320327.35000000003</v>
      </c>
      <c r="F41" s="83">
        <f>IFERROR(VLOOKUP($C41,'2024'!$C$8:$U$251,19,FALSE),0)</f>
        <v>268499</v>
      </c>
      <c r="G41" s="84">
        <f t="shared" si="6"/>
        <v>0.83820192062900645</v>
      </c>
      <c r="H41" s="85">
        <f t="shared" si="7"/>
        <v>3.8171595109468294E-5</v>
      </c>
      <c r="I41" s="86">
        <f t="shared" si="8"/>
        <v>-51828.350000000035</v>
      </c>
      <c r="J41" s="87">
        <f t="shared" si="9"/>
        <v>-0.16179807937099355</v>
      </c>
      <c r="K41" s="82">
        <f>VLOOKUP($C41,'2024'!$C$261:$U$504,VLOOKUP($L$4,Master!$D$9:$G$20,4,FALSE),FALSE)</f>
        <v>105253.45000000001</v>
      </c>
      <c r="L41" s="83">
        <f>VLOOKUP($C41,'2024'!$C$8:$U$251,VLOOKUP($L$4,Master!$D$9:$G$20,4,FALSE),FALSE)</f>
        <v>101923.6</v>
      </c>
      <c r="M41" s="154">
        <f t="shared" si="10"/>
        <v>0.96836350732446297</v>
      </c>
      <c r="N41" s="154">
        <f t="shared" si="11"/>
        <v>1.4490133636622122E-5</v>
      </c>
      <c r="O41" s="83">
        <f t="shared" si="12"/>
        <v>-3329.8500000000058</v>
      </c>
      <c r="P41" s="87">
        <f t="shared" si="13"/>
        <v>-3.1636492675537052E-2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734068.80999999947</v>
      </c>
      <c r="F42" s="83">
        <f>IFERROR(VLOOKUP($C42,'2024'!$C$8:$U$251,19,FALSE),0)</f>
        <v>641576.02</v>
      </c>
      <c r="G42" s="84">
        <f t="shared" si="6"/>
        <v>0.87399983660932345</v>
      </c>
      <c r="H42" s="85">
        <f t="shared" si="7"/>
        <v>9.121069377310208E-5</v>
      </c>
      <c r="I42" s="86">
        <f t="shared" si="8"/>
        <v>-92492.789999999455</v>
      </c>
      <c r="J42" s="87">
        <f t="shared" si="9"/>
        <v>-0.12600016339067657</v>
      </c>
      <c r="K42" s="82">
        <f>VLOOKUP($C42,'2024'!$C$261:$U$504,VLOOKUP($L$4,Master!$D$9:$G$20,4,FALSE),FALSE)</f>
        <v>248719.88999999975</v>
      </c>
      <c r="L42" s="83">
        <f>VLOOKUP($C42,'2024'!$C$8:$U$251,VLOOKUP($L$4,Master!$D$9:$G$20,4,FALSE),FALSE)</f>
        <v>234198.52999999997</v>
      </c>
      <c r="M42" s="154">
        <f t="shared" si="10"/>
        <v>0.94161560621468676</v>
      </c>
      <c r="N42" s="154">
        <f t="shared" si="11"/>
        <v>3.3295213249928911E-5</v>
      </c>
      <c r="O42" s="83">
        <f t="shared" si="12"/>
        <v>-14521.359999999782</v>
      </c>
      <c r="P42" s="87">
        <f t="shared" si="13"/>
        <v>-5.8384393785313259E-2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714854.40999999922</v>
      </c>
      <c r="F43" s="83">
        <f>IFERROR(VLOOKUP($C43,'2024'!$C$8:$U$251,19,FALSE),0)</f>
        <v>633762.05000000005</v>
      </c>
      <c r="G43" s="84">
        <f t="shared" si="6"/>
        <v>0.88656101317189995</v>
      </c>
      <c r="H43" s="85">
        <f t="shared" si="7"/>
        <v>9.0099808075063981E-5</v>
      </c>
      <c r="I43" s="86">
        <f t="shared" si="8"/>
        <v>-81092.359999999171</v>
      </c>
      <c r="J43" s="87">
        <f t="shared" si="9"/>
        <v>-0.11343898682810009</v>
      </c>
      <c r="K43" s="82">
        <f>VLOOKUP($C43,'2024'!$C$261:$U$504,VLOOKUP($L$4,Master!$D$9:$G$20,4,FALSE),FALSE)</f>
        <v>242640.35999999975</v>
      </c>
      <c r="L43" s="83">
        <f>VLOOKUP($C43,'2024'!$C$8:$U$251,VLOOKUP($L$4,Master!$D$9:$G$20,4,FALSE),FALSE)</f>
        <v>222433.77</v>
      </c>
      <c r="M43" s="154">
        <f t="shared" si="10"/>
        <v>0.91672205728676059</v>
      </c>
      <c r="N43" s="154">
        <f t="shared" si="11"/>
        <v>3.1622657094114299E-5</v>
      </c>
      <c r="O43" s="83">
        <f t="shared" si="12"/>
        <v>-20206.589999999764</v>
      </c>
      <c r="P43" s="87">
        <f t="shared" si="13"/>
        <v>-8.3277942713239392E-2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1272153.0100000005</v>
      </c>
      <c r="F44" s="83">
        <f>IFERROR(VLOOKUP($C44,'2024'!$C$8:$U$251,19,FALSE),0)</f>
        <v>1379914.7799999998</v>
      </c>
      <c r="G44" s="84">
        <f t="shared" si="6"/>
        <v>1.0847081830195877</v>
      </c>
      <c r="H44" s="85">
        <f t="shared" si="7"/>
        <v>1.9617781916406025E-4</v>
      </c>
      <c r="I44" s="86">
        <f t="shared" si="8"/>
        <v>107761.76999999932</v>
      </c>
      <c r="J44" s="87">
        <f t="shared" si="9"/>
        <v>8.4708183019587616E-2</v>
      </c>
      <c r="K44" s="82">
        <f>VLOOKUP($C44,'2024'!$C$261:$U$504,VLOOKUP($L$4,Master!$D$9:$G$20,4,FALSE),FALSE)</f>
        <v>429873.79000000015</v>
      </c>
      <c r="L44" s="83">
        <f>VLOOKUP($C44,'2024'!$C$8:$U$251,VLOOKUP($L$4,Master!$D$9:$G$20,4,FALSE),FALSE)</f>
        <v>509343.50999999989</v>
      </c>
      <c r="M44" s="154">
        <f t="shared" si="10"/>
        <v>1.1848675631049748</v>
      </c>
      <c r="N44" s="154">
        <f t="shared" si="11"/>
        <v>7.2411644867785034E-5</v>
      </c>
      <c r="O44" s="83">
        <f t="shared" si="12"/>
        <v>79469.719999999739</v>
      </c>
      <c r="P44" s="87">
        <f t="shared" si="13"/>
        <v>0.18486756310497485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3286462.9899999937</v>
      </c>
      <c r="F45" s="83">
        <f>IFERROR(VLOOKUP($C45,'2024'!$C$8:$U$251,19,FALSE),0)</f>
        <v>3105261.24</v>
      </c>
      <c r="G45" s="84">
        <f t="shared" si="6"/>
        <v>0.94486420490620104</v>
      </c>
      <c r="H45" s="85">
        <f t="shared" si="7"/>
        <v>4.414644924651692E-4</v>
      </c>
      <c r="I45" s="86">
        <f t="shared" si="8"/>
        <v>-181201.74999999348</v>
      </c>
      <c r="J45" s="87">
        <f t="shared" si="9"/>
        <v>-5.5135795093798949E-2</v>
      </c>
      <c r="K45" s="82">
        <f>VLOOKUP($C45,'2024'!$C$261:$U$504,VLOOKUP($L$4,Master!$D$9:$G$20,4,FALSE),FALSE)</f>
        <v>1108374.9799999991</v>
      </c>
      <c r="L45" s="83">
        <f>VLOOKUP($C45,'2024'!$C$8:$U$251,VLOOKUP($L$4,Master!$D$9:$G$20,4,FALSE),FALSE)</f>
        <v>1082555.07</v>
      </c>
      <c r="M45" s="154">
        <f t="shared" si="10"/>
        <v>0.97670471594369712</v>
      </c>
      <c r="N45" s="154">
        <f t="shared" si="11"/>
        <v>1.5390319448393519E-4</v>
      </c>
      <c r="O45" s="83">
        <f t="shared" si="12"/>
        <v>-25819.909999998985</v>
      </c>
      <c r="P45" s="87">
        <f t="shared" si="13"/>
        <v>-2.3295284056302865E-2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1369581.7500000014</v>
      </c>
      <c r="F46" s="83">
        <f>IFERROR(VLOOKUP($C46,'2024'!$C$8:$U$251,19,FALSE),0)</f>
        <v>1444970.3000000003</v>
      </c>
      <c r="G46" s="84">
        <f t="shared" si="6"/>
        <v>1.0550449434654039</v>
      </c>
      <c r="H46" s="85">
        <f t="shared" si="7"/>
        <v>2.0542654250781919E-4</v>
      </c>
      <c r="I46" s="86">
        <f t="shared" si="8"/>
        <v>75388.549999998882</v>
      </c>
      <c r="J46" s="87">
        <f t="shared" si="9"/>
        <v>5.5044943465403805E-2</v>
      </c>
      <c r="K46" s="82">
        <f>VLOOKUP($C46,'2024'!$C$261:$U$504,VLOOKUP($L$4,Master!$D$9:$G$20,4,FALSE),FALSE)</f>
        <v>432701.81000000046</v>
      </c>
      <c r="L46" s="83">
        <f>VLOOKUP($C46,'2024'!$C$8:$U$251,VLOOKUP($L$4,Master!$D$9:$G$20,4,FALSE),FALSE)</f>
        <v>477292.69000000012</v>
      </c>
      <c r="M46" s="154">
        <f t="shared" si="10"/>
        <v>1.1030522151039757</v>
      </c>
      <c r="N46" s="154">
        <f t="shared" si="11"/>
        <v>6.7855088143303969E-5</v>
      </c>
      <c r="O46" s="83">
        <f t="shared" si="12"/>
        <v>44590.879999999655</v>
      </c>
      <c r="P46" s="87">
        <f t="shared" si="13"/>
        <v>0.10305221510397566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1576340.4300000011</v>
      </c>
      <c r="F47" s="83">
        <f>IFERROR(VLOOKUP($C47,'2024'!$C$8:$U$251,19,FALSE),0)</f>
        <v>1380292.7999999998</v>
      </c>
      <c r="G47" s="84">
        <f t="shared" si="6"/>
        <v>0.87563116045941858</v>
      </c>
      <c r="H47" s="85">
        <f t="shared" si="7"/>
        <v>1.9623156098947964E-4</v>
      </c>
      <c r="I47" s="86">
        <f t="shared" si="8"/>
        <v>-196047.63000000129</v>
      </c>
      <c r="J47" s="87">
        <f t="shared" si="9"/>
        <v>-0.12436883954058144</v>
      </c>
      <c r="K47" s="82">
        <f>VLOOKUP($C47,'2024'!$C$261:$U$504,VLOOKUP($L$4,Master!$D$9:$G$20,4,FALSE),FALSE)</f>
        <v>545975.81000000017</v>
      </c>
      <c r="L47" s="83">
        <f>VLOOKUP($C47,'2024'!$C$8:$U$251,VLOOKUP($L$4,Master!$D$9:$G$20,4,FALSE),FALSE)</f>
        <v>549481.37999999989</v>
      </c>
      <c r="M47" s="154">
        <f t="shared" si="10"/>
        <v>1.0064207423402141</v>
      </c>
      <c r="N47" s="154">
        <f t="shared" si="11"/>
        <v>7.8117910150696601E-5</v>
      </c>
      <c r="O47" s="83">
        <f t="shared" si="12"/>
        <v>3505.5699999997159</v>
      </c>
      <c r="P47" s="87">
        <f t="shared" si="13"/>
        <v>6.4207423402141478E-3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418737.4</v>
      </c>
      <c r="F48" s="83">
        <f>IFERROR(VLOOKUP($C48,'2024'!$C$8:$U$251,19,FALSE),0)</f>
        <v>379504.97000000009</v>
      </c>
      <c r="G48" s="84">
        <f t="shared" si="6"/>
        <v>0.90630779576889975</v>
      </c>
      <c r="H48" s="85">
        <f t="shared" si="7"/>
        <v>5.3952938584020483E-5</v>
      </c>
      <c r="I48" s="86">
        <f t="shared" si="8"/>
        <v>-39232.429999999935</v>
      </c>
      <c r="J48" s="87">
        <f t="shared" si="9"/>
        <v>-9.3692204231100279E-2</v>
      </c>
      <c r="K48" s="82">
        <f>VLOOKUP($C48,'2024'!$C$261:$U$504,VLOOKUP($L$4,Master!$D$9:$G$20,4,FALSE),FALSE)</f>
        <v>148683.63000000003</v>
      </c>
      <c r="L48" s="83">
        <f>VLOOKUP($C48,'2024'!$C$8:$U$251,VLOOKUP($L$4,Master!$D$9:$G$20,4,FALSE),FALSE)</f>
        <v>136563.24000000002</v>
      </c>
      <c r="M48" s="154">
        <f t="shared" si="10"/>
        <v>0.91848201446252009</v>
      </c>
      <c r="N48" s="154">
        <f t="shared" si="11"/>
        <v>1.9414734148421953E-5</v>
      </c>
      <c r="O48" s="83">
        <f t="shared" si="12"/>
        <v>-12120.390000000014</v>
      </c>
      <c r="P48" s="87">
        <f t="shared" si="13"/>
        <v>-8.1517985537479895E-2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745716.23</v>
      </c>
      <c r="F49" s="83">
        <f>IFERROR(VLOOKUP($C49,'2024'!$C$8:$U$251,19,FALSE),0)</f>
        <v>481336.15</v>
      </c>
      <c r="G49" s="84">
        <f t="shared" si="6"/>
        <v>0.64546825003393049</v>
      </c>
      <c r="H49" s="85">
        <f t="shared" si="7"/>
        <v>6.8429933181688937E-5</v>
      </c>
      <c r="I49" s="86">
        <f t="shared" si="8"/>
        <v>-264380.07999999996</v>
      </c>
      <c r="J49" s="87">
        <f t="shared" si="9"/>
        <v>-0.35453174996606951</v>
      </c>
      <c r="K49" s="82">
        <f>VLOOKUP($C49,'2024'!$C$261:$U$504,VLOOKUP($L$4,Master!$D$9:$G$20,4,FALSE),FALSE)</f>
        <v>223117.77</v>
      </c>
      <c r="L49" s="83">
        <f>VLOOKUP($C49,'2024'!$C$8:$U$251,VLOOKUP($L$4,Master!$D$9:$G$20,4,FALSE),FALSE)</f>
        <v>173185.36000000002</v>
      </c>
      <c r="M49" s="154">
        <f t="shared" si="10"/>
        <v>0.77620603683875122</v>
      </c>
      <c r="N49" s="154">
        <f t="shared" si="11"/>
        <v>2.4621177139607623E-5</v>
      </c>
      <c r="O49" s="83">
        <f t="shared" si="12"/>
        <v>-49932.409999999974</v>
      </c>
      <c r="P49" s="87">
        <f t="shared" si="13"/>
        <v>-0.22379396316124878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328940.96000000008</v>
      </c>
      <c r="F50" s="83">
        <f>IFERROR(VLOOKUP($C50,'2024'!$C$8:$U$251,19,FALSE),0)</f>
        <v>229672.82</v>
      </c>
      <c r="G50" s="84">
        <f t="shared" si="6"/>
        <v>0.69821897522278753</v>
      </c>
      <c r="H50" s="85">
        <f t="shared" si="7"/>
        <v>3.2651808359397218E-5</v>
      </c>
      <c r="I50" s="86">
        <f t="shared" si="8"/>
        <v>-99268.140000000072</v>
      </c>
      <c r="J50" s="87">
        <f t="shared" si="9"/>
        <v>-0.30178102477721247</v>
      </c>
      <c r="K50" s="82">
        <f>VLOOKUP($C50,'2024'!$C$261:$U$504,VLOOKUP($L$4,Master!$D$9:$G$20,4,FALSE),FALSE)</f>
        <v>118284.37</v>
      </c>
      <c r="L50" s="83">
        <f>VLOOKUP($C50,'2024'!$C$8:$U$251,VLOOKUP($L$4,Master!$D$9:$G$20,4,FALSE),FALSE)</f>
        <v>81345.150000000009</v>
      </c>
      <c r="M50" s="154">
        <f t="shared" si="10"/>
        <v>0.68770835910103767</v>
      </c>
      <c r="N50" s="154">
        <f t="shared" si="11"/>
        <v>1.1564564970145011E-5</v>
      </c>
      <c r="O50" s="83">
        <f t="shared" si="12"/>
        <v>-36939.219999999987</v>
      </c>
      <c r="P50" s="87">
        <f t="shared" si="13"/>
        <v>-0.31229164089896227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4353371.2400000012</v>
      </c>
      <c r="F51" s="83">
        <f>IFERROR(VLOOKUP($C51,'2024'!$C$8:$U$251,19,FALSE),0)</f>
        <v>3307989.3999999994</v>
      </c>
      <c r="G51" s="84">
        <f t="shared" si="6"/>
        <v>0.75986843704144991</v>
      </c>
      <c r="H51" s="85">
        <f t="shared" si="7"/>
        <v>4.7028566960477671E-4</v>
      </c>
      <c r="I51" s="86">
        <f t="shared" si="8"/>
        <v>-1045381.8400000017</v>
      </c>
      <c r="J51" s="87">
        <f t="shared" si="9"/>
        <v>-0.24013156295855012</v>
      </c>
      <c r="K51" s="82">
        <f>VLOOKUP($C51,'2024'!$C$261:$U$504,VLOOKUP($L$4,Master!$D$9:$G$20,4,FALSE),FALSE)</f>
        <v>1408350.3700000006</v>
      </c>
      <c r="L51" s="83">
        <f>VLOOKUP($C51,'2024'!$C$8:$U$251,VLOOKUP($L$4,Master!$D$9:$G$20,4,FALSE),FALSE)</f>
        <v>1175130.67</v>
      </c>
      <c r="M51" s="154">
        <f t="shared" si="10"/>
        <v>0.83440221626100008</v>
      </c>
      <c r="N51" s="154">
        <f t="shared" si="11"/>
        <v>1.6706435456354847E-4</v>
      </c>
      <c r="O51" s="83">
        <f t="shared" si="12"/>
        <v>-233219.70000000065</v>
      </c>
      <c r="P51" s="87">
        <f t="shared" si="13"/>
        <v>-0.16559778373899994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775759.76</v>
      </c>
      <c r="F52" s="83">
        <f>IFERROR(VLOOKUP($C52,'2024'!$C$8:$U$251,19,FALSE),0)</f>
        <v>107371.93</v>
      </c>
      <c r="G52" s="84">
        <f t="shared" si="6"/>
        <v>0.13840873880851978</v>
      </c>
      <c r="H52" s="85">
        <f t="shared" si="7"/>
        <v>1.5264704293431902E-5</v>
      </c>
      <c r="I52" s="86">
        <f t="shared" si="8"/>
        <v>-668387.83000000007</v>
      </c>
      <c r="J52" s="87">
        <f t="shared" si="9"/>
        <v>-0.86159126119148033</v>
      </c>
      <c r="K52" s="82">
        <f>VLOOKUP($C52,'2024'!$C$261:$U$504,VLOOKUP($L$4,Master!$D$9:$G$20,4,FALSE),FALSE)</f>
        <v>258816.85</v>
      </c>
      <c r="L52" s="83">
        <f>VLOOKUP($C52,'2024'!$C$8:$U$251,VLOOKUP($L$4,Master!$D$9:$G$20,4,FALSE),FALSE)</f>
        <v>39540.910000000003</v>
      </c>
      <c r="M52" s="154">
        <f t="shared" si="10"/>
        <v>0.15277564038044664</v>
      </c>
      <c r="N52" s="154">
        <f t="shared" si="11"/>
        <v>5.6213974978675013E-6</v>
      </c>
      <c r="O52" s="83">
        <f t="shared" si="12"/>
        <v>-219275.94</v>
      </c>
      <c r="P52" s="87">
        <f t="shared" si="13"/>
        <v>-0.84722435961955334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194287.44</v>
      </c>
      <c r="F53" s="83">
        <f>IFERROR(VLOOKUP($C53,'2024'!$C$8:$U$251,19,FALSE),0)</f>
        <v>170172.05000000002</v>
      </c>
      <c r="G53" s="84">
        <f t="shared" si="6"/>
        <v>0.87587777161508751</v>
      </c>
      <c r="H53" s="85">
        <f t="shared" si="7"/>
        <v>2.4192785044071655E-5</v>
      </c>
      <c r="I53" s="86">
        <f t="shared" si="8"/>
        <v>-24115.389999999985</v>
      </c>
      <c r="J53" s="87">
        <f t="shared" si="9"/>
        <v>-0.12412222838491251</v>
      </c>
      <c r="K53" s="82">
        <f>VLOOKUP($C53,'2024'!$C$261:$U$504,VLOOKUP($L$4,Master!$D$9:$G$20,4,FALSE),FALSE)</f>
        <v>66117.88</v>
      </c>
      <c r="L53" s="83">
        <f>VLOOKUP($C53,'2024'!$C$8:$U$251,VLOOKUP($L$4,Master!$D$9:$G$20,4,FALSE),FALSE)</f>
        <v>63050.550000000017</v>
      </c>
      <c r="M53" s="154">
        <f t="shared" si="10"/>
        <v>0.9536081616651958</v>
      </c>
      <c r="N53" s="154">
        <f t="shared" si="11"/>
        <v>8.9636835371054896E-6</v>
      </c>
      <c r="O53" s="83">
        <f t="shared" si="12"/>
        <v>-3067.3299999999872</v>
      </c>
      <c r="P53" s="87">
        <f t="shared" si="13"/>
        <v>-4.6391838334804245E-2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200385</v>
      </c>
      <c r="F54" s="83">
        <f>IFERROR(VLOOKUP($C54,'2024'!$C$8:$U$251,19,FALSE),0)</f>
        <v>228947.64</v>
      </c>
      <c r="G54" s="84">
        <f t="shared" si="6"/>
        <v>1.1425388127853882</v>
      </c>
      <c r="H54" s="85">
        <f t="shared" si="7"/>
        <v>3.2548711970429343E-5</v>
      </c>
      <c r="I54" s="86">
        <f t="shared" si="8"/>
        <v>28562.640000000014</v>
      </c>
      <c r="J54" s="87">
        <f t="shared" si="9"/>
        <v>0.14253881278538819</v>
      </c>
      <c r="K54" s="82">
        <f>VLOOKUP($C54,'2024'!$C$261:$U$504,VLOOKUP($L$4,Master!$D$9:$G$20,4,FALSE),FALSE)</f>
        <v>69876.44</v>
      </c>
      <c r="L54" s="83">
        <f>VLOOKUP($C54,'2024'!$C$8:$U$251,VLOOKUP($L$4,Master!$D$9:$G$20,4,FALSE),FALSE)</f>
        <v>90445.319999999992</v>
      </c>
      <c r="M54" s="154">
        <f t="shared" si="10"/>
        <v>1.2943607315999497</v>
      </c>
      <c r="N54" s="154">
        <f t="shared" si="11"/>
        <v>1.2858305373898207E-5</v>
      </c>
      <c r="O54" s="83">
        <f t="shared" si="12"/>
        <v>20568.87999999999</v>
      </c>
      <c r="P54" s="87">
        <f t="shared" si="13"/>
        <v>0.29436073159994969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910450.69000000018</v>
      </c>
      <c r="F55" s="83">
        <f>IFERROR(VLOOKUP($C55,'2024'!$C$8:$U$251,19,FALSE),0)</f>
        <v>457502.5</v>
      </c>
      <c r="G55" s="84">
        <f t="shared" si="6"/>
        <v>0.50250112941316993</v>
      </c>
      <c r="H55" s="85">
        <f t="shared" si="7"/>
        <v>6.5041583736138761E-5</v>
      </c>
      <c r="I55" s="86">
        <f t="shared" si="8"/>
        <v>-452948.19000000018</v>
      </c>
      <c r="J55" s="87">
        <f t="shared" si="9"/>
        <v>-0.49749887058683001</v>
      </c>
      <c r="K55" s="82">
        <f>VLOOKUP($C55,'2024'!$C$261:$U$504,VLOOKUP($L$4,Master!$D$9:$G$20,4,FALSE),FALSE)</f>
        <v>377193.60000000003</v>
      </c>
      <c r="L55" s="83">
        <f>VLOOKUP($C55,'2024'!$C$8:$U$251,VLOOKUP($L$4,Master!$D$9:$G$20,4,FALSE),FALSE)</f>
        <v>259236.91999999998</v>
      </c>
      <c r="M55" s="154">
        <f t="shared" si="10"/>
        <v>0.68727815106088741</v>
      </c>
      <c r="N55" s="154">
        <f t="shared" si="11"/>
        <v>3.685483650838783E-5</v>
      </c>
      <c r="O55" s="83">
        <f t="shared" si="12"/>
        <v>-117956.68000000005</v>
      </c>
      <c r="P55" s="87">
        <f t="shared" si="13"/>
        <v>-0.31272184893911253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802569.16999999993</v>
      </c>
      <c r="F56" s="83">
        <f>IFERROR(VLOOKUP($C56,'2024'!$C$8:$U$251,19,FALSE),0)</f>
        <v>315259.77</v>
      </c>
      <c r="G56" s="84">
        <f t="shared" si="6"/>
        <v>0.39281320761424221</v>
      </c>
      <c r="H56" s="85">
        <f t="shared" si="7"/>
        <v>4.4819415695194771E-5</v>
      </c>
      <c r="I56" s="86">
        <f t="shared" si="8"/>
        <v>-487309.39999999991</v>
      </c>
      <c r="J56" s="87">
        <f t="shared" si="9"/>
        <v>-0.60718679238575779</v>
      </c>
      <c r="K56" s="82">
        <f>VLOOKUP($C56,'2024'!$C$261:$U$504,VLOOKUP($L$4,Master!$D$9:$G$20,4,FALSE),FALSE)</f>
        <v>281995.21999999997</v>
      </c>
      <c r="L56" s="83">
        <f>VLOOKUP($C56,'2024'!$C$8:$U$251,VLOOKUP($L$4,Master!$D$9:$G$20,4,FALSE),FALSE)</f>
        <v>137847.30000000002</v>
      </c>
      <c r="M56" s="154">
        <f t="shared" si="10"/>
        <v>0.48882849858235194</v>
      </c>
      <c r="N56" s="154">
        <f t="shared" si="11"/>
        <v>1.9597284617571795E-5</v>
      </c>
      <c r="O56" s="83">
        <f t="shared" si="12"/>
        <v>-144147.91999999995</v>
      </c>
      <c r="P56" s="87">
        <f t="shared" si="13"/>
        <v>-0.511171501417648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151730.99</v>
      </c>
      <c r="F57" s="83">
        <f>IFERROR(VLOOKUP($C57,'2024'!$C$8:$U$251,19,FALSE),0)</f>
        <v>121434.01999999999</v>
      </c>
      <c r="G57" s="84">
        <f t="shared" si="6"/>
        <v>0.8003244426204561</v>
      </c>
      <c r="H57" s="85">
        <f t="shared" si="7"/>
        <v>1.726386408871197E-5</v>
      </c>
      <c r="I57" s="86">
        <f t="shared" si="8"/>
        <v>-30296.97</v>
      </c>
      <c r="J57" s="87">
        <f t="shared" si="9"/>
        <v>-0.1996755573795439</v>
      </c>
      <c r="K57" s="82">
        <f>VLOOKUP($C57,'2024'!$C$261:$U$504,VLOOKUP($L$4,Master!$D$9:$G$20,4,FALSE),FALSE)</f>
        <v>46378.62</v>
      </c>
      <c r="L57" s="83">
        <f>VLOOKUP($C57,'2024'!$C$8:$U$251,VLOOKUP($L$4,Master!$D$9:$G$20,4,FALSE),FALSE)</f>
        <v>48105.69</v>
      </c>
      <c r="M57" s="154">
        <f t="shared" si="10"/>
        <v>1.037238494806443</v>
      </c>
      <c r="N57" s="154">
        <f t="shared" si="11"/>
        <v>6.8390233153255623E-6</v>
      </c>
      <c r="O57" s="83">
        <f t="shared" si="12"/>
        <v>1727.0699999999997</v>
      </c>
      <c r="P57" s="87">
        <f t="shared" si="13"/>
        <v>3.7238494806443131E-2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203892.67</v>
      </c>
      <c r="F58" s="83">
        <f>IFERROR(VLOOKUP($C58,'2024'!$C$8:$U$251,19,FALSE),0)</f>
        <v>107709.11</v>
      </c>
      <c r="G58" s="84">
        <f t="shared" si="6"/>
        <v>0.52826376740272218</v>
      </c>
      <c r="H58" s="85">
        <f t="shared" si="7"/>
        <v>1.5312640034119987E-5</v>
      </c>
      <c r="I58" s="86">
        <f t="shared" si="8"/>
        <v>-96183.560000000012</v>
      </c>
      <c r="J58" s="87">
        <f t="shared" si="9"/>
        <v>-0.47173623259727782</v>
      </c>
      <c r="K58" s="82">
        <f>VLOOKUP($C58,'2024'!$C$261:$U$504,VLOOKUP($L$4,Master!$D$9:$G$20,4,FALSE),FALSE)</f>
        <v>86332.87999999999</v>
      </c>
      <c r="L58" s="83">
        <f>VLOOKUP($C58,'2024'!$C$8:$U$251,VLOOKUP($L$4,Master!$D$9:$G$20,4,FALSE),FALSE)</f>
        <v>47810.61</v>
      </c>
      <c r="M58" s="154">
        <f t="shared" si="10"/>
        <v>0.55379375737262571</v>
      </c>
      <c r="N58" s="154">
        <f t="shared" si="11"/>
        <v>6.7970727893090704E-6</v>
      </c>
      <c r="O58" s="83">
        <f t="shared" si="12"/>
        <v>-38522.26999999999</v>
      </c>
      <c r="P58" s="87">
        <f t="shared" si="13"/>
        <v>-0.44620624262737435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153134.52000000002</v>
      </c>
      <c r="F59" s="83">
        <f>IFERROR(VLOOKUP($C59,'2024'!$C$8:$U$251,19,FALSE),0)</f>
        <v>125399.24</v>
      </c>
      <c r="G59" s="84">
        <f t="shared" si="6"/>
        <v>0.8188829011251022</v>
      </c>
      <c r="H59" s="85">
        <f t="shared" si="7"/>
        <v>1.7827586010804664E-5</v>
      </c>
      <c r="I59" s="86">
        <f t="shared" si="8"/>
        <v>-27735.280000000013</v>
      </c>
      <c r="J59" s="87">
        <f t="shared" si="9"/>
        <v>-0.18111709887489777</v>
      </c>
      <c r="K59" s="82">
        <f>VLOOKUP($C59,'2024'!$C$261:$U$504,VLOOKUP($L$4,Master!$D$9:$G$20,4,FALSE),FALSE)</f>
        <v>51052.160000000018</v>
      </c>
      <c r="L59" s="83">
        <f>VLOOKUP($C59,'2024'!$C$8:$U$251,VLOOKUP($L$4,Master!$D$9:$G$20,4,FALSE),FALSE)</f>
        <v>66193.66</v>
      </c>
      <c r="M59" s="154">
        <f t="shared" si="10"/>
        <v>1.29658882209881</v>
      </c>
      <c r="N59" s="154">
        <f t="shared" si="11"/>
        <v>9.4105288598237147E-6</v>
      </c>
      <c r="O59" s="83">
        <f t="shared" si="12"/>
        <v>15141.499999999985</v>
      </c>
      <c r="P59" s="87">
        <f t="shared" si="13"/>
        <v>0.29658882209880993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94336.040000000008</v>
      </c>
      <c r="F60" s="83">
        <f>IFERROR(VLOOKUP($C60,'2024'!$C$8:$U$251,19,FALSE),0)</f>
        <v>78331.709999999963</v>
      </c>
      <c r="G60" s="84">
        <f t="shared" si="6"/>
        <v>0.83034765928270848</v>
      </c>
      <c r="H60" s="85">
        <f t="shared" si="7"/>
        <v>1.1136154392948531E-5</v>
      </c>
      <c r="I60" s="86">
        <f t="shared" si="8"/>
        <v>-16004.330000000045</v>
      </c>
      <c r="J60" s="87">
        <f t="shared" si="9"/>
        <v>-0.16965234071729154</v>
      </c>
      <c r="K60" s="82">
        <f>VLOOKUP($C60,'2024'!$C$261:$U$504,VLOOKUP($L$4,Master!$D$9:$G$20,4,FALSE),FALSE)</f>
        <v>25199.040000000001</v>
      </c>
      <c r="L60" s="83">
        <f>VLOOKUP($C60,'2024'!$C$8:$U$251,VLOOKUP($L$4,Master!$D$9:$G$20,4,FALSE),FALSE)</f>
        <v>38124.899999999972</v>
      </c>
      <c r="M60" s="154">
        <f t="shared" si="10"/>
        <v>1.5129504933521265</v>
      </c>
      <c r="N60" s="154">
        <f t="shared" si="11"/>
        <v>5.4200881433039483E-6</v>
      </c>
      <c r="O60" s="83">
        <f t="shared" si="12"/>
        <v>12925.859999999971</v>
      </c>
      <c r="P60" s="87">
        <f t="shared" si="13"/>
        <v>0.5129504933521265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22.259999999999998</v>
      </c>
      <c r="F61" s="83">
        <f>IFERROR(VLOOKUP($C61,'2024'!$C$8:$U$251,19,FALSE),0)</f>
        <v>563447.61</v>
      </c>
      <c r="G61" s="84">
        <f t="shared" si="6"/>
        <v>25312.111859838278</v>
      </c>
      <c r="H61" s="85">
        <f t="shared" si="7"/>
        <v>8.0103441853852716E-5</v>
      </c>
      <c r="I61" s="86">
        <f t="shared" si="8"/>
        <v>563425.35</v>
      </c>
      <c r="J61" s="87">
        <f t="shared" si="9"/>
        <v>25311.111859838275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563447.61</v>
      </c>
      <c r="M61" s="154">
        <f t="shared" si="10"/>
        <v>75936.335579514824</v>
      </c>
      <c r="N61" s="154">
        <f t="shared" si="11"/>
        <v>8.0103441853852716E-5</v>
      </c>
      <c r="O61" s="83">
        <f t="shared" si="12"/>
        <v>563440.18999999994</v>
      </c>
      <c r="P61" s="87">
        <f t="shared" si="13"/>
        <v>75935.335579514824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200000</v>
      </c>
      <c r="F62" s="83">
        <f>IFERROR(VLOOKUP($C62,'2024'!$C$8:$U$251,19,FALSE),0)</f>
        <v>415052.41000000003</v>
      </c>
      <c r="G62" s="84">
        <f t="shared" si="6"/>
        <v>2.0752620500000001</v>
      </c>
      <c r="H62" s="85">
        <f t="shared" si="7"/>
        <v>5.9006597952800688E-5</v>
      </c>
      <c r="I62" s="86">
        <f t="shared" si="8"/>
        <v>215052.41000000003</v>
      </c>
      <c r="J62" s="87">
        <f t="shared" si="9"/>
        <v>1.0752620500000001</v>
      </c>
      <c r="K62" s="82">
        <f>VLOOKUP($C62,'2024'!$C$261:$U$504,VLOOKUP($L$4,Master!$D$9:$G$20,4,FALSE),FALSE)</f>
        <v>100000</v>
      </c>
      <c r="L62" s="83">
        <f>VLOOKUP($C62,'2024'!$C$8:$U$251,VLOOKUP($L$4,Master!$D$9:$G$20,4,FALSE),FALSE)</f>
        <v>415052.41000000003</v>
      </c>
      <c r="M62" s="154">
        <f t="shared" si="10"/>
        <v>4.1505241000000002</v>
      </c>
      <c r="N62" s="154">
        <f t="shared" si="11"/>
        <v>5.9006597952800688E-5</v>
      </c>
      <c r="O62" s="83">
        <f t="shared" si="12"/>
        <v>315052.41000000003</v>
      </c>
      <c r="P62" s="87">
        <f t="shared" si="13"/>
        <v>3.1505241000000002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462513.83</v>
      </c>
      <c r="F63" s="83">
        <f>IFERROR(VLOOKUP($C63,'2024'!$C$8:$U$251,19,FALSE),0)</f>
        <v>381500.1</v>
      </c>
      <c r="G63" s="84">
        <f t="shared" si="6"/>
        <v>0.82484041612334047</v>
      </c>
      <c r="H63" s="85">
        <f t="shared" si="7"/>
        <v>5.4236579471140174E-5</v>
      </c>
      <c r="I63" s="86">
        <f t="shared" si="8"/>
        <v>-81013.73000000004</v>
      </c>
      <c r="J63" s="87">
        <f t="shared" si="9"/>
        <v>-0.1751595838766595</v>
      </c>
      <c r="K63" s="82">
        <f>VLOOKUP($C63,'2024'!$C$261:$U$504,VLOOKUP($L$4,Master!$D$9:$G$20,4,FALSE),FALSE)</f>
        <v>156738.57</v>
      </c>
      <c r="L63" s="83">
        <f>VLOOKUP($C63,'2024'!$C$8:$U$251,VLOOKUP($L$4,Master!$D$9:$G$20,4,FALSE),FALSE)</f>
        <v>162203.97</v>
      </c>
      <c r="M63" s="154">
        <f t="shared" si="10"/>
        <v>1.0348695282852203</v>
      </c>
      <c r="N63" s="154">
        <f t="shared" si="11"/>
        <v>2.3059990048336652E-5</v>
      </c>
      <c r="O63" s="83">
        <f t="shared" si="12"/>
        <v>5465.3999999999942</v>
      </c>
      <c r="P63" s="87">
        <f t="shared" si="13"/>
        <v>3.4869528285220379E-2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149338.21999999997</v>
      </c>
      <c r="F64" s="83">
        <f>IFERROR(VLOOKUP($C64,'2024'!$C$8:$U$251,19,FALSE),0)</f>
        <v>68272.259999999995</v>
      </c>
      <c r="G64" s="84">
        <f t="shared" si="6"/>
        <v>0.45716535258020358</v>
      </c>
      <c r="H64" s="85">
        <f t="shared" si="7"/>
        <v>9.7060363946545341E-6</v>
      </c>
      <c r="I64" s="86">
        <f t="shared" si="8"/>
        <v>-81065.959999999977</v>
      </c>
      <c r="J64" s="87">
        <f t="shared" si="9"/>
        <v>-0.54283464741979648</v>
      </c>
      <c r="K64" s="82">
        <f>VLOOKUP($C64,'2024'!$C$261:$U$504,VLOOKUP($L$4,Master!$D$9:$G$20,4,FALSE),FALSE)</f>
        <v>41542.729999999996</v>
      </c>
      <c r="L64" s="83">
        <f>VLOOKUP($C64,'2024'!$C$8:$U$251,VLOOKUP($L$4,Master!$D$9:$G$20,4,FALSE),FALSE)</f>
        <v>19031.509999999998</v>
      </c>
      <c r="M64" s="154">
        <f t="shared" si="10"/>
        <v>0.45811890552209739</v>
      </c>
      <c r="N64" s="154">
        <f t="shared" si="11"/>
        <v>2.7056454364515211E-6</v>
      </c>
      <c r="O64" s="83">
        <f t="shared" si="12"/>
        <v>-22511.219999999998</v>
      </c>
      <c r="P64" s="87">
        <f t="shared" si="13"/>
        <v>-0.54188109447790267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277432.85000000003</v>
      </c>
      <c r="F65" s="83">
        <f>IFERROR(VLOOKUP($C65,'2024'!$C$8:$U$251,19,FALSE),0)</f>
        <v>275618.75</v>
      </c>
      <c r="G65" s="84">
        <f t="shared" si="6"/>
        <v>0.9934611204116599</v>
      </c>
      <c r="H65" s="85">
        <f t="shared" si="7"/>
        <v>3.9183785897071366E-5</v>
      </c>
      <c r="I65" s="86">
        <f t="shared" si="8"/>
        <v>-1814.1000000000349</v>
      </c>
      <c r="J65" s="87">
        <f t="shared" si="9"/>
        <v>-6.5388795883401501E-3</v>
      </c>
      <c r="K65" s="82">
        <f>VLOOKUP($C65,'2024'!$C$261:$U$504,VLOOKUP($L$4,Master!$D$9:$G$20,4,FALSE),FALSE)</f>
        <v>81727.380000000019</v>
      </c>
      <c r="L65" s="83">
        <f>VLOOKUP($C65,'2024'!$C$8:$U$251,VLOOKUP($L$4,Master!$D$9:$G$20,4,FALSE),FALSE)</f>
        <v>92411.11</v>
      </c>
      <c r="M65" s="154">
        <f t="shared" si="10"/>
        <v>1.1307239997171079</v>
      </c>
      <c r="N65" s="154">
        <f t="shared" si="11"/>
        <v>1.3137775092408303E-5</v>
      </c>
      <c r="O65" s="83">
        <f t="shared" si="12"/>
        <v>10683.729999999981</v>
      </c>
      <c r="P65" s="87">
        <f t="shared" si="13"/>
        <v>0.13072399971710802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110786.12000000001</v>
      </c>
      <c r="F66" s="83">
        <f>IFERROR(VLOOKUP($C66,'2024'!$C$8:$U$251,19,FALSE),0)</f>
        <v>0</v>
      </c>
      <c r="G66" s="84">
        <f t="shared" si="6"/>
        <v>0</v>
      </c>
      <c r="H66" s="85">
        <f t="shared" si="7"/>
        <v>0</v>
      </c>
      <c r="I66" s="86">
        <f t="shared" si="8"/>
        <v>-110786.12000000001</v>
      </c>
      <c r="J66" s="87">
        <f t="shared" si="9"/>
        <v>-1</v>
      </c>
      <c r="K66" s="82">
        <f>VLOOKUP($C66,'2024'!$C$261:$U$504,VLOOKUP($L$4,Master!$D$9:$G$20,4,FALSE),FALSE)</f>
        <v>0.16</v>
      </c>
      <c r="L66" s="83">
        <f>VLOOKUP($C66,'2024'!$C$8:$U$251,VLOOKUP($L$4,Master!$D$9:$G$20,4,FALSE),FALSE)</f>
        <v>0</v>
      </c>
      <c r="M66" s="154">
        <f t="shared" si="10"/>
        <v>0</v>
      </c>
      <c r="N66" s="154">
        <f t="shared" si="11"/>
        <v>0</v>
      </c>
      <c r="O66" s="83">
        <f t="shared" si="12"/>
        <v>-0.16</v>
      </c>
      <c r="P66" s="87">
        <f t="shared" si="13"/>
        <v>-1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1409771.46</v>
      </c>
      <c r="F67" s="83">
        <f>IFERROR(VLOOKUP($C67,'2024'!$C$8:$U$251,19,FALSE),0)</f>
        <v>945800.30999999982</v>
      </c>
      <c r="G67" s="84">
        <f t="shared" si="6"/>
        <v>0.67088910283373149</v>
      </c>
      <c r="H67" s="85">
        <f t="shared" si="7"/>
        <v>1.3446123258458912E-4</v>
      </c>
      <c r="I67" s="86">
        <f t="shared" si="8"/>
        <v>-463971.15000000014</v>
      </c>
      <c r="J67" s="87">
        <f t="shared" si="9"/>
        <v>-0.32911089716626846</v>
      </c>
      <c r="K67" s="82">
        <f>VLOOKUP($C67,'2024'!$C$261:$U$504,VLOOKUP($L$4,Master!$D$9:$G$20,4,FALSE),FALSE)</f>
        <v>412137.22999999986</v>
      </c>
      <c r="L67" s="83">
        <f>VLOOKUP($C67,'2024'!$C$8:$U$251,VLOOKUP($L$4,Master!$D$9:$G$20,4,FALSE),FALSE)</f>
        <v>411149.58</v>
      </c>
      <c r="M67" s="154">
        <f t="shared" si="10"/>
        <v>0.99760358946460659</v>
      </c>
      <c r="N67" s="154">
        <f t="shared" si="11"/>
        <v>5.8451745806084736E-5</v>
      </c>
      <c r="O67" s="83">
        <f t="shared" si="12"/>
        <v>-987.64999999984866</v>
      </c>
      <c r="P67" s="87">
        <f t="shared" si="13"/>
        <v>-2.3964105353933905E-3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168861.31000000003</v>
      </c>
      <c r="F68" s="83">
        <f>IFERROR(VLOOKUP($C68,'2024'!$C$8:$U$251,19,FALSE),0)</f>
        <v>101539.66999999998</v>
      </c>
      <c r="G68" s="84">
        <f t="shared" si="6"/>
        <v>0.60131992343302298</v>
      </c>
      <c r="H68" s="85">
        <f t="shared" si="7"/>
        <v>1.4435551606482796E-5</v>
      </c>
      <c r="I68" s="86">
        <f t="shared" si="8"/>
        <v>-67321.640000000043</v>
      </c>
      <c r="J68" s="87">
        <f t="shared" si="9"/>
        <v>-0.39868007656697696</v>
      </c>
      <c r="K68" s="82">
        <f>VLOOKUP($C68,'2024'!$C$261:$U$504,VLOOKUP($L$4,Master!$D$9:$G$20,4,FALSE),FALSE)</f>
        <v>59742.170000000006</v>
      </c>
      <c r="L68" s="83">
        <f>VLOOKUP($C68,'2024'!$C$8:$U$251,VLOOKUP($L$4,Master!$D$9:$G$20,4,FALSE),FALSE)</f>
        <v>31370.07</v>
      </c>
      <c r="M68" s="154">
        <f t="shared" si="10"/>
        <v>0.52509090312588236</v>
      </c>
      <c r="N68" s="154">
        <f t="shared" si="11"/>
        <v>4.4597767984077337E-6</v>
      </c>
      <c r="O68" s="83">
        <f t="shared" si="12"/>
        <v>-28372.100000000006</v>
      </c>
      <c r="P68" s="87">
        <f t="shared" si="13"/>
        <v>-0.47490909687411764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2712094.3899999987</v>
      </c>
      <c r="F69" s="83">
        <f>IFERROR(VLOOKUP($C69,'2024'!$C$8:$U$251,19,FALSE),0)</f>
        <v>2438997.59</v>
      </c>
      <c r="G69" s="84">
        <f t="shared" si="6"/>
        <v>0.8993040946484171</v>
      </c>
      <c r="H69" s="85">
        <f t="shared" si="7"/>
        <v>3.4674404179698602E-4</v>
      </c>
      <c r="I69" s="86">
        <f t="shared" si="8"/>
        <v>-273096.79999999888</v>
      </c>
      <c r="J69" s="87">
        <f t="shared" si="9"/>
        <v>-0.10069590535158292</v>
      </c>
      <c r="K69" s="82">
        <f>VLOOKUP($C69,'2024'!$C$261:$U$504,VLOOKUP($L$4,Master!$D$9:$G$20,4,FALSE),FALSE)</f>
        <v>930380.78999999946</v>
      </c>
      <c r="L69" s="83">
        <f>VLOOKUP($C69,'2024'!$C$8:$U$251,VLOOKUP($L$4,Master!$D$9:$G$20,4,FALSE),FALSE)</f>
        <v>900940.57999999973</v>
      </c>
      <c r="M69" s="154">
        <f t="shared" si="10"/>
        <v>0.9683568165675478</v>
      </c>
      <c r="N69" s="154">
        <f t="shared" si="11"/>
        <v>1.2808367642877448E-4</v>
      </c>
      <c r="O69" s="83">
        <f t="shared" si="12"/>
        <v>-29440.20999999973</v>
      </c>
      <c r="P69" s="87">
        <f t="shared" si="13"/>
        <v>-3.1643183432452156E-2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113727.66000000003</v>
      </c>
      <c r="F70" s="83">
        <f>IFERROR(VLOOKUP($C70,'2024'!$C$8:$U$251,19,FALSE),0)</f>
        <v>101248.76</v>
      </c>
      <c r="G70" s="84">
        <f t="shared" si="6"/>
        <v>0.89027383487886735</v>
      </c>
      <c r="H70" s="85">
        <f t="shared" si="7"/>
        <v>1.4394193915268694E-5</v>
      </c>
      <c r="I70" s="86">
        <f t="shared" si="8"/>
        <v>-12478.900000000038</v>
      </c>
      <c r="J70" s="87">
        <f t="shared" si="9"/>
        <v>-0.10972616512113266</v>
      </c>
      <c r="K70" s="82">
        <f>VLOOKUP($C70,'2024'!$C$261:$U$504,VLOOKUP($L$4,Master!$D$9:$G$20,4,FALSE),FALSE)</f>
        <v>37714.49000000002</v>
      </c>
      <c r="L70" s="83">
        <f>VLOOKUP($C70,'2024'!$C$8:$U$251,VLOOKUP($L$4,Master!$D$9:$G$20,4,FALSE),FALSE)</f>
        <v>30973.429999999997</v>
      </c>
      <c r="M70" s="154">
        <f t="shared" si="10"/>
        <v>0.82126074089825896</v>
      </c>
      <c r="N70" s="154">
        <f t="shared" si="11"/>
        <v>4.4033878305373892E-6</v>
      </c>
      <c r="O70" s="83">
        <f t="shared" si="12"/>
        <v>-6741.0600000000231</v>
      </c>
      <c r="P70" s="87">
        <f t="shared" si="13"/>
        <v>-0.17873925910174099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3397568.7299999995</v>
      </c>
      <c r="F71" s="83">
        <f>IFERROR(VLOOKUP($C71,'2024'!$C$8:$U$251,19,FALSE),0)</f>
        <v>3024732.91</v>
      </c>
      <c r="G71" s="84">
        <f t="shared" si="6"/>
        <v>0.89026393588217434</v>
      </c>
      <c r="H71" s="85">
        <f t="shared" si="7"/>
        <v>4.3001605203298266E-4</v>
      </c>
      <c r="I71" s="86">
        <f t="shared" si="8"/>
        <v>-372835.81999999937</v>
      </c>
      <c r="J71" s="87">
        <f t="shared" si="9"/>
        <v>-0.10973606411782563</v>
      </c>
      <c r="K71" s="82">
        <f>VLOOKUP($C71,'2024'!$C$261:$U$504,VLOOKUP($L$4,Master!$D$9:$G$20,4,FALSE),FALSE)</f>
        <v>1639505.2200000002</v>
      </c>
      <c r="L71" s="83">
        <f>VLOOKUP($C71,'2024'!$C$8:$U$251,VLOOKUP($L$4,Master!$D$9:$G$20,4,FALSE),FALSE)</f>
        <v>1144195.83</v>
      </c>
      <c r="M71" s="154">
        <f t="shared" si="10"/>
        <v>0.69789093443691497</v>
      </c>
      <c r="N71" s="154">
        <f t="shared" si="11"/>
        <v>1.6266645294284903E-4</v>
      </c>
      <c r="O71" s="83">
        <f t="shared" si="12"/>
        <v>-495309.39000000013</v>
      </c>
      <c r="P71" s="87">
        <f t="shared" si="13"/>
        <v>-0.30210906556308498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21863174.550000004</v>
      </c>
      <c r="F72" s="83">
        <f>IFERROR(VLOOKUP($C72,'2024'!$C$8:$U$251,19,FALSE),0)</f>
        <v>20492774.469999995</v>
      </c>
      <c r="G72" s="84">
        <f t="shared" si="6"/>
        <v>0.93731925449042308</v>
      </c>
      <c r="H72" s="85">
        <f t="shared" si="7"/>
        <v>2.9133884660221773E-3</v>
      </c>
      <c r="I72" s="86">
        <f t="shared" si="8"/>
        <v>-1370400.0800000094</v>
      </c>
      <c r="J72" s="87">
        <f t="shared" si="9"/>
        <v>-6.2680745509576932E-2</v>
      </c>
      <c r="K72" s="82">
        <f>VLOOKUP($C72,'2024'!$C$261:$U$504,VLOOKUP($L$4,Master!$D$9:$G$20,4,FALSE),FALSE)</f>
        <v>7811697.6900000013</v>
      </c>
      <c r="L72" s="83">
        <f>VLOOKUP($C72,'2024'!$C$8:$U$251,VLOOKUP($L$4,Master!$D$9:$G$20,4,FALSE),FALSE)</f>
        <v>7135384.5100000016</v>
      </c>
      <c r="M72" s="154">
        <f t="shared" si="10"/>
        <v>0.91342302187835955</v>
      </c>
      <c r="N72" s="154">
        <f t="shared" si="11"/>
        <v>1.0144134930338358E-3</v>
      </c>
      <c r="O72" s="83">
        <f t="shared" si="12"/>
        <v>-676313.1799999997</v>
      </c>
      <c r="P72" s="87">
        <f t="shared" si="13"/>
        <v>-8.6576978121640488E-2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0</v>
      </c>
      <c r="G73" s="84">
        <f t="shared" si="6"/>
        <v>0</v>
      </c>
      <c r="H73" s="85">
        <f t="shared" si="7"/>
        <v>0</v>
      </c>
      <c r="I73" s="86">
        <f t="shared" si="8"/>
        <v>0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0</v>
      </c>
      <c r="M73" s="154">
        <f t="shared" si="10"/>
        <v>0</v>
      </c>
      <c r="N73" s="154">
        <f t="shared" si="11"/>
        <v>0</v>
      </c>
      <c r="O73" s="83">
        <f t="shared" si="12"/>
        <v>0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1299999.98</v>
      </c>
      <c r="F74" s="83">
        <f>IFERROR(VLOOKUP($C74,'2024'!$C$8:$U$251,19,FALSE),0)</f>
        <v>1245688.6100000001</v>
      </c>
      <c r="G74" s="84">
        <f t="shared" ref="G74:G137" si="14">IFERROR(F74/E74,0)</f>
        <v>0.95822202243418508</v>
      </c>
      <c r="H74" s="85">
        <f t="shared" ref="H74:H137" si="15">F74/$D$4</f>
        <v>1.770953383565539E-4</v>
      </c>
      <c r="I74" s="86">
        <f t="shared" ref="I74:I137" si="16">F74-E74</f>
        <v>-54311.369999999879</v>
      </c>
      <c r="J74" s="87">
        <f t="shared" ref="J74:J137" si="17">IFERROR(I74/E74,0)</f>
        <v>-4.1777977565814944E-2</v>
      </c>
      <c r="K74" s="82">
        <f>VLOOKUP($C74,'2024'!$C$261:$U$504,VLOOKUP($L$4,Master!$D$9:$G$20,4,FALSE),FALSE)</f>
        <v>616666.66</v>
      </c>
      <c r="L74" s="83">
        <f>VLOOKUP($C74,'2024'!$C$8:$U$251,VLOOKUP($L$4,Master!$D$9:$G$20,4,FALSE),FALSE)</f>
        <v>640997.47</v>
      </c>
      <c r="M74" s="154">
        <f t="shared" ref="M74:M137" si="18">IFERROR(L74/K74,0)</f>
        <v>1.0394553679941121</v>
      </c>
      <c r="N74" s="154">
        <f t="shared" ref="N74:N137" si="19">L74/$D$4</f>
        <v>9.112844327551891E-5</v>
      </c>
      <c r="O74" s="83">
        <f t="shared" ref="O74:O137" si="20">L74-K74</f>
        <v>24330.809999999939</v>
      </c>
      <c r="P74" s="87">
        <f t="shared" ref="P74:P137" si="21">IFERROR(O74/K74,0)</f>
        <v>3.9455367994111985E-2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2402988.89</v>
      </c>
      <c r="F75" s="83">
        <f>IFERROR(VLOOKUP($C75,'2024'!$C$8:$U$251,19,FALSE),0)</f>
        <v>1441043.98</v>
      </c>
      <c r="G75" s="84">
        <f t="shared" si="14"/>
        <v>0.59968815752618809</v>
      </c>
      <c r="H75" s="85">
        <f t="shared" si="15"/>
        <v>2.0486835086721636E-4</v>
      </c>
      <c r="I75" s="86">
        <f t="shared" si="16"/>
        <v>-961944.91000000015</v>
      </c>
      <c r="J75" s="87">
        <f t="shared" si="17"/>
        <v>-0.40031184247381191</v>
      </c>
      <c r="K75" s="82">
        <f>VLOOKUP($C75,'2024'!$C$261:$U$504,VLOOKUP($L$4,Master!$D$9:$G$20,4,FALSE),FALSE)</f>
        <v>857441.63</v>
      </c>
      <c r="L75" s="83">
        <f>VLOOKUP($C75,'2024'!$C$8:$U$251,VLOOKUP($L$4,Master!$D$9:$G$20,4,FALSE),FALSE)</f>
        <v>620404.44999999995</v>
      </c>
      <c r="M75" s="154">
        <f t="shared" si="18"/>
        <v>0.72355298400895229</v>
      </c>
      <c r="N75" s="154">
        <f t="shared" si="19"/>
        <v>8.8200803241398907E-5</v>
      </c>
      <c r="O75" s="83">
        <f t="shared" si="20"/>
        <v>-237037.18000000005</v>
      </c>
      <c r="P75" s="87">
        <f t="shared" si="21"/>
        <v>-0.27644701599104776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800027.82000000007</v>
      </c>
      <c r="F76" s="83">
        <f>IFERROR(VLOOKUP($C76,'2024'!$C$8:$U$251,19,FALSE),0)</f>
        <v>77280.160000000003</v>
      </c>
      <c r="G76" s="84">
        <f t="shared" si="14"/>
        <v>9.6596840844859616E-2</v>
      </c>
      <c r="H76" s="85">
        <f t="shared" si="15"/>
        <v>1.0986659084446973E-5</v>
      </c>
      <c r="I76" s="86">
        <f t="shared" si="16"/>
        <v>-722747.66</v>
      </c>
      <c r="J76" s="87">
        <f t="shared" si="17"/>
        <v>-0.90340315915514036</v>
      </c>
      <c r="K76" s="82">
        <f>VLOOKUP($C76,'2024'!$C$261:$U$504,VLOOKUP($L$4,Master!$D$9:$G$20,4,FALSE),FALSE)</f>
        <v>388540.57000000007</v>
      </c>
      <c r="L76" s="83">
        <f>VLOOKUP($C76,'2024'!$C$8:$U$251,VLOOKUP($L$4,Master!$D$9:$G$20,4,FALSE),FALSE)</f>
        <v>38212.479999999996</v>
      </c>
      <c r="M76" s="154">
        <f t="shared" si="18"/>
        <v>9.8348751585966912E-2</v>
      </c>
      <c r="N76" s="154">
        <f t="shared" si="19"/>
        <v>5.4325390958203007E-6</v>
      </c>
      <c r="O76" s="83">
        <f t="shared" si="20"/>
        <v>-350328.09000000008</v>
      </c>
      <c r="P76" s="87">
        <f t="shared" si="21"/>
        <v>-0.9016512484140331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1923229.9099999997</v>
      </c>
      <c r="F77" s="83">
        <f>IFERROR(VLOOKUP($C77,'2024'!$C$8:$U$251,19,FALSE),0)</f>
        <v>1782142.18</v>
      </c>
      <c r="G77" s="84">
        <f t="shared" si="14"/>
        <v>0.9266402164055364</v>
      </c>
      <c r="H77" s="85">
        <f t="shared" si="15"/>
        <v>2.5336112880295703E-4</v>
      </c>
      <c r="I77" s="86">
        <f t="shared" si="16"/>
        <v>-141087.72999999975</v>
      </c>
      <c r="J77" s="87">
        <f t="shared" si="17"/>
        <v>-7.3359783594463629E-2</v>
      </c>
      <c r="K77" s="82">
        <f>VLOOKUP($C77,'2024'!$C$261:$U$504,VLOOKUP($L$4,Master!$D$9:$G$20,4,FALSE),FALSE)</f>
        <v>641228.85999999987</v>
      </c>
      <c r="L77" s="83">
        <f>VLOOKUP($C77,'2024'!$C$8:$U$251,VLOOKUP($L$4,Master!$D$9:$G$20,4,FALSE),FALSE)</f>
        <v>691857.49</v>
      </c>
      <c r="M77" s="154">
        <f t="shared" si="18"/>
        <v>1.078955632159164</v>
      </c>
      <c r="N77" s="154">
        <f t="shared" si="19"/>
        <v>9.835904037531988E-5</v>
      </c>
      <c r="O77" s="83">
        <f t="shared" si="20"/>
        <v>50628.630000000121</v>
      </c>
      <c r="P77" s="87">
        <f t="shared" si="21"/>
        <v>7.8955632159164096E-2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658855.53</v>
      </c>
      <c r="F78" s="83">
        <f>IFERROR(VLOOKUP($C78,'2024'!$C$8:$U$251,19,FALSE),0)</f>
        <v>572121.35000000009</v>
      </c>
      <c r="G78" s="84">
        <f t="shared" si="14"/>
        <v>0.86835629959727301</v>
      </c>
      <c r="H78" s="85">
        <f t="shared" si="15"/>
        <v>8.1336558146147297E-5</v>
      </c>
      <c r="I78" s="86">
        <f t="shared" si="16"/>
        <v>-86734.179999999935</v>
      </c>
      <c r="J78" s="87">
        <f t="shared" si="17"/>
        <v>-0.13164370040272702</v>
      </c>
      <c r="K78" s="82">
        <f>VLOOKUP($C78,'2024'!$C$261:$U$504,VLOOKUP($L$4,Master!$D$9:$G$20,4,FALSE),FALSE)</f>
        <v>240645.52000000002</v>
      </c>
      <c r="L78" s="83">
        <f>VLOOKUP($C78,'2024'!$C$8:$U$251,VLOOKUP($L$4,Master!$D$9:$G$20,4,FALSE),FALSE)</f>
        <v>416321.12</v>
      </c>
      <c r="M78" s="154">
        <f t="shared" si="18"/>
        <v>1.7300181611525531</v>
      </c>
      <c r="N78" s="154">
        <f t="shared" si="19"/>
        <v>5.9186966164344613E-5</v>
      </c>
      <c r="O78" s="83">
        <f t="shared" si="20"/>
        <v>175675.59999999998</v>
      </c>
      <c r="P78" s="87">
        <f t="shared" si="21"/>
        <v>0.73001816115255325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677417.23</v>
      </c>
      <c r="F79" s="83">
        <f>IFERROR(VLOOKUP($C79,'2024'!$C$8:$U$251,19,FALSE),0)</f>
        <v>474959.52999999997</v>
      </c>
      <c r="G79" s="84">
        <f t="shared" si="14"/>
        <v>0.70113293398220766</v>
      </c>
      <c r="H79" s="85">
        <f t="shared" si="15"/>
        <v>6.7523390673869771E-5</v>
      </c>
      <c r="I79" s="86">
        <f t="shared" si="16"/>
        <v>-202457.7</v>
      </c>
      <c r="J79" s="87">
        <f t="shared" si="17"/>
        <v>-0.29886706601779234</v>
      </c>
      <c r="K79" s="82">
        <f>VLOOKUP($C79,'2024'!$C$261:$U$504,VLOOKUP($L$4,Master!$D$9:$G$20,4,FALSE),FALSE)</f>
        <v>208854.99000000002</v>
      </c>
      <c r="L79" s="83">
        <f>VLOOKUP($C79,'2024'!$C$8:$U$251,VLOOKUP($L$4,Master!$D$9:$G$20,4,FALSE),FALSE)</f>
        <v>330324.78999999998</v>
      </c>
      <c r="M79" s="154">
        <f t="shared" si="18"/>
        <v>1.5815987446601105</v>
      </c>
      <c r="N79" s="154">
        <f t="shared" si="19"/>
        <v>4.6961158657947111E-5</v>
      </c>
      <c r="O79" s="83">
        <f t="shared" si="20"/>
        <v>121469.79999999996</v>
      </c>
      <c r="P79" s="87">
        <f t="shared" si="21"/>
        <v>0.58159874466011052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9307348.4100000001</v>
      </c>
      <c r="F80" s="83">
        <f>IFERROR(VLOOKUP($C80,'2024'!$C$8:$U$251,19,FALSE),0)</f>
        <v>8602735.4400000013</v>
      </c>
      <c r="G80" s="84">
        <f t="shared" si="14"/>
        <v>0.92429498295745016</v>
      </c>
      <c r="H80" s="85">
        <f t="shared" si="15"/>
        <v>1.2230218140460622E-3</v>
      </c>
      <c r="I80" s="86">
        <f t="shared" si="16"/>
        <v>-704612.96999999881</v>
      </c>
      <c r="J80" s="87">
        <f t="shared" si="17"/>
        <v>-7.5705017042549796E-2</v>
      </c>
      <c r="K80" s="82">
        <f>VLOOKUP($C80,'2024'!$C$261:$U$504,VLOOKUP($L$4,Master!$D$9:$G$20,4,FALSE),FALSE)</f>
        <v>3149608.88</v>
      </c>
      <c r="L80" s="83">
        <f>VLOOKUP($C80,'2024'!$C$8:$U$251,VLOOKUP($L$4,Master!$D$9:$G$20,4,FALSE),FALSE)</f>
        <v>2900415.6599999997</v>
      </c>
      <c r="M80" s="154">
        <f t="shared" si="18"/>
        <v>0.92088121747993035</v>
      </c>
      <c r="N80" s="154">
        <f t="shared" si="19"/>
        <v>4.1234228888257032E-4</v>
      </c>
      <c r="O80" s="83">
        <f t="shared" si="20"/>
        <v>-249193.2200000002</v>
      </c>
      <c r="P80" s="87">
        <f t="shared" si="21"/>
        <v>-7.9118782520069666E-2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298132.32999999996</v>
      </c>
      <c r="F81" s="83">
        <f>IFERROR(VLOOKUP($C81,'2024'!$C$8:$U$251,19,FALSE),0)</f>
        <v>181063.2</v>
      </c>
      <c r="G81" s="84">
        <f t="shared" si="14"/>
        <v>0.60732494191421649</v>
      </c>
      <c r="H81" s="85">
        <f t="shared" si="15"/>
        <v>2.5741143019618995E-5</v>
      </c>
      <c r="I81" s="86">
        <f t="shared" si="16"/>
        <v>-117069.12999999995</v>
      </c>
      <c r="J81" s="87">
        <f t="shared" si="17"/>
        <v>-0.39267505808578346</v>
      </c>
      <c r="K81" s="82">
        <f>VLOOKUP($C81,'2024'!$C$261:$U$504,VLOOKUP($L$4,Master!$D$9:$G$20,4,FALSE),FALSE)</f>
        <v>107675.04999999999</v>
      </c>
      <c r="L81" s="83">
        <f>VLOOKUP($C81,'2024'!$C$8:$U$251,VLOOKUP($L$4,Master!$D$9:$G$20,4,FALSE),FALSE)</f>
        <v>108293.51999999999</v>
      </c>
      <c r="M81" s="154">
        <f t="shared" si="18"/>
        <v>1.0057438561672365</v>
      </c>
      <c r="N81" s="154">
        <f t="shared" si="19"/>
        <v>1.5395723628092124E-5</v>
      </c>
      <c r="O81" s="83">
        <f t="shared" si="20"/>
        <v>618.47000000000116</v>
      </c>
      <c r="P81" s="87">
        <f t="shared" si="21"/>
        <v>5.7438561672365253E-3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309233.69</v>
      </c>
      <c r="F82" s="83">
        <f>IFERROR(VLOOKUP($C82,'2024'!$C$8:$U$251,19,FALSE),0)</f>
        <v>52710.549999999996</v>
      </c>
      <c r="G82" s="84">
        <f t="shared" si="14"/>
        <v>0.17045539248973809</v>
      </c>
      <c r="H82" s="85">
        <f t="shared" si="15"/>
        <v>7.4936806937731015E-6</v>
      </c>
      <c r="I82" s="86">
        <f t="shared" si="16"/>
        <v>-256523.14</v>
      </c>
      <c r="J82" s="87">
        <f t="shared" si="17"/>
        <v>-0.82954460751026193</v>
      </c>
      <c r="K82" s="82">
        <f>VLOOKUP($C82,'2024'!$C$261:$U$504,VLOOKUP($L$4,Master!$D$9:$G$20,4,FALSE),FALSE)</f>
        <v>108695.17</v>
      </c>
      <c r="L82" s="83">
        <f>VLOOKUP($C82,'2024'!$C$8:$U$251,VLOOKUP($L$4,Master!$D$9:$G$20,4,FALSE),FALSE)</f>
        <v>19807.239999999998</v>
      </c>
      <c r="M82" s="154">
        <f t="shared" si="18"/>
        <v>0.18222741636081896</v>
      </c>
      <c r="N82" s="154">
        <f t="shared" si="19"/>
        <v>2.8159283480238837E-6</v>
      </c>
      <c r="O82" s="83">
        <f t="shared" si="20"/>
        <v>-88887.93</v>
      </c>
      <c r="P82" s="87">
        <f t="shared" si="21"/>
        <v>-0.81777258363918093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1971213.2799999998</v>
      </c>
      <c r="F83" s="83">
        <f>IFERROR(VLOOKUP($C83,'2024'!$C$8:$U$251,19,FALSE),0)</f>
        <v>634811.58000000007</v>
      </c>
      <c r="G83" s="84">
        <f t="shared" si="14"/>
        <v>0.32204104266180683</v>
      </c>
      <c r="H83" s="85">
        <f t="shared" si="15"/>
        <v>9.0249016206994605E-5</v>
      </c>
      <c r="I83" s="86">
        <f t="shared" si="16"/>
        <v>-1336401.6999999997</v>
      </c>
      <c r="J83" s="87">
        <f t="shared" si="17"/>
        <v>-0.67795895733819322</v>
      </c>
      <c r="K83" s="82">
        <f>VLOOKUP($C83,'2024'!$C$261:$U$504,VLOOKUP($L$4,Master!$D$9:$G$20,4,FALSE),FALSE)</f>
        <v>320199.92000000004</v>
      </c>
      <c r="L83" s="83">
        <f>VLOOKUP($C83,'2024'!$C$8:$U$251,VLOOKUP($L$4,Master!$D$9:$G$20,4,FALSE),FALSE)</f>
        <v>48010.03</v>
      </c>
      <c r="M83" s="154">
        <f t="shared" si="18"/>
        <v>0.14993767019054843</v>
      </c>
      <c r="N83" s="154">
        <f t="shared" si="19"/>
        <v>6.8254236565254477E-6</v>
      </c>
      <c r="O83" s="83">
        <f t="shared" si="20"/>
        <v>-272189.89</v>
      </c>
      <c r="P83" s="87">
        <f t="shared" si="21"/>
        <v>-0.85006232980945151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137749.98000000001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-137749.98000000001</v>
      </c>
      <c r="J84" s="87">
        <f t="shared" si="17"/>
        <v>-1</v>
      </c>
      <c r="K84" s="82">
        <f>VLOOKUP($C84,'2024'!$C$261:$U$504,VLOOKUP($L$4,Master!$D$9:$G$20,4,FALSE),FALSE)</f>
        <v>70916.66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-70916.66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871192.56000000017</v>
      </c>
      <c r="F85" s="83">
        <f>IFERROR(VLOOKUP($C85,'2024'!$C$8:$U$251,19,FALSE),0)</f>
        <v>545327.5</v>
      </c>
      <c r="G85" s="84">
        <f t="shared" si="14"/>
        <v>0.62595518492490332</v>
      </c>
      <c r="H85" s="85">
        <f t="shared" si="15"/>
        <v>7.7527367074210971E-5</v>
      </c>
      <c r="I85" s="86">
        <f t="shared" si="16"/>
        <v>-325865.06000000017</v>
      </c>
      <c r="J85" s="87">
        <f t="shared" si="17"/>
        <v>-0.37404481507509674</v>
      </c>
      <c r="K85" s="82">
        <f>VLOOKUP($C85,'2024'!$C$261:$U$504,VLOOKUP($L$4,Master!$D$9:$G$20,4,FALSE),FALSE)</f>
        <v>277226.40000000002</v>
      </c>
      <c r="L85" s="83">
        <f>VLOOKUP($C85,'2024'!$C$8:$U$251,VLOOKUP($L$4,Master!$D$9:$G$20,4,FALSE),FALSE)</f>
        <v>204376.49</v>
      </c>
      <c r="M85" s="154">
        <f t="shared" si="18"/>
        <v>0.73721871365786218</v>
      </c>
      <c r="N85" s="154">
        <f t="shared" si="19"/>
        <v>2.9055514643161785E-5</v>
      </c>
      <c r="O85" s="83">
        <f t="shared" si="20"/>
        <v>-72849.910000000033</v>
      </c>
      <c r="P85" s="87">
        <f t="shared" si="21"/>
        <v>-0.26278128634213777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179024.18</v>
      </c>
      <c r="F86" s="83">
        <f>IFERROR(VLOOKUP($C86,'2024'!$C$8:$U$251,19,FALSE),0)</f>
        <v>135667.58000000002</v>
      </c>
      <c r="G86" s="84">
        <f t="shared" si="14"/>
        <v>0.75781707253176644</v>
      </c>
      <c r="H86" s="85">
        <f t="shared" si="15"/>
        <v>1.9287401194199603E-5</v>
      </c>
      <c r="I86" s="86">
        <f t="shared" si="16"/>
        <v>-43356.599999999977</v>
      </c>
      <c r="J86" s="87">
        <f t="shared" si="17"/>
        <v>-0.2421829274682335</v>
      </c>
      <c r="K86" s="82">
        <f>VLOOKUP($C86,'2024'!$C$261:$U$504,VLOOKUP($L$4,Master!$D$9:$G$20,4,FALSE),FALSE)</f>
        <v>98085.63</v>
      </c>
      <c r="L86" s="83">
        <f>VLOOKUP($C86,'2024'!$C$8:$U$251,VLOOKUP($L$4,Master!$D$9:$G$20,4,FALSE),FALSE)</f>
        <v>85946.67</v>
      </c>
      <c r="M86" s="154">
        <f t="shared" si="18"/>
        <v>0.87624119863429528</v>
      </c>
      <c r="N86" s="154">
        <f t="shared" si="19"/>
        <v>1.2218747512084162E-5</v>
      </c>
      <c r="O86" s="83">
        <f t="shared" si="20"/>
        <v>-12138.960000000006</v>
      </c>
      <c r="P86" s="87">
        <f t="shared" si="21"/>
        <v>-0.1237588013657047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371299.78</v>
      </c>
      <c r="F87" s="83">
        <f>IFERROR(VLOOKUP($C87,'2024'!$C$8:$U$251,19,FALSE),0)</f>
        <v>475484.15</v>
      </c>
      <c r="G87" s="84">
        <f t="shared" si="14"/>
        <v>1.2805936755470202</v>
      </c>
      <c r="H87" s="85">
        <f t="shared" si="15"/>
        <v>6.7597974125675289E-5</v>
      </c>
      <c r="I87" s="86">
        <f t="shared" si="16"/>
        <v>104184.37</v>
      </c>
      <c r="J87" s="87">
        <f t="shared" si="17"/>
        <v>0.28059367554702019</v>
      </c>
      <c r="K87" s="82">
        <f>VLOOKUP($C87,'2024'!$C$261:$U$504,VLOOKUP($L$4,Master!$D$9:$G$20,4,FALSE),FALSE)</f>
        <v>151382.52999999997</v>
      </c>
      <c r="L87" s="83">
        <f>VLOOKUP($C87,'2024'!$C$8:$U$251,VLOOKUP($L$4,Master!$D$9:$G$20,4,FALSE),FALSE)</f>
        <v>321000.15999999997</v>
      </c>
      <c r="M87" s="154">
        <f t="shared" si="18"/>
        <v>2.1204570963373386</v>
      </c>
      <c r="N87" s="154">
        <f t="shared" si="19"/>
        <v>4.5635507534830819E-5</v>
      </c>
      <c r="O87" s="83">
        <f t="shared" si="20"/>
        <v>169617.63</v>
      </c>
      <c r="P87" s="87">
        <f t="shared" si="21"/>
        <v>1.1204570963373386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6103316.6600000001</v>
      </c>
      <c r="F88" s="83">
        <f>IFERROR(VLOOKUP($C88,'2024'!$C$8:$U$251,19,FALSE),0)</f>
        <v>5009064.8800000008</v>
      </c>
      <c r="G88" s="84">
        <f t="shared" si="14"/>
        <v>0.82071194385644097</v>
      </c>
      <c r="H88" s="85">
        <f t="shared" si="15"/>
        <v>7.1212181973272692E-4</v>
      </c>
      <c r="I88" s="86">
        <f t="shared" si="16"/>
        <v>-1094251.7799999993</v>
      </c>
      <c r="J88" s="87">
        <f t="shared" si="17"/>
        <v>-0.17928805614355905</v>
      </c>
      <c r="K88" s="82">
        <f>VLOOKUP($C88,'2024'!$C$261:$U$504,VLOOKUP($L$4,Master!$D$9:$G$20,4,FALSE),FALSE)</f>
        <v>1841644.0300000003</v>
      </c>
      <c r="L88" s="83">
        <f>VLOOKUP($C88,'2024'!$C$8:$U$251,VLOOKUP($L$4,Master!$D$9:$G$20,4,FALSE),FALSE)</f>
        <v>2690699.9700000007</v>
      </c>
      <c r="M88" s="154">
        <f t="shared" si="18"/>
        <v>1.4610315164977894</v>
      </c>
      <c r="N88" s="154">
        <f t="shared" si="19"/>
        <v>3.8252771822576068E-4</v>
      </c>
      <c r="O88" s="83">
        <f t="shared" si="20"/>
        <v>849055.94000000041</v>
      </c>
      <c r="P88" s="87">
        <f t="shared" si="21"/>
        <v>0.46103151649778934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1224573.3999999999</v>
      </c>
      <c r="F89" s="83">
        <f>IFERROR(VLOOKUP($C89,'2024'!$C$8:$U$251,19,FALSE),0)</f>
        <v>270607.82</v>
      </c>
      <c r="G89" s="84">
        <f t="shared" si="14"/>
        <v>0.22098129846687836</v>
      </c>
      <c r="H89" s="85">
        <f t="shared" si="15"/>
        <v>3.8471398919533696E-5</v>
      </c>
      <c r="I89" s="86">
        <f t="shared" si="16"/>
        <v>-953965.57999999984</v>
      </c>
      <c r="J89" s="87">
        <f t="shared" si="17"/>
        <v>-0.77901870153312158</v>
      </c>
      <c r="K89" s="82">
        <f>VLOOKUP($C89,'2024'!$C$261:$U$504,VLOOKUP($L$4,Master!$D$9:$G$20,4,FALSE),FALSE)</f>
        <v>406571.76999999996</v>
      </c>
      <c r="L89" s="83">
        <f>VLOOKUP($C89,'2024'!$C$8:$U$251,VLOOKUP($L$4,Master!$D$9:$G$20,4,FALSE),FALSE)</f>
        <v>163905.23000000001</v>
      </c>
      <c r="M89" s="154">
        <f t="shared" si="18"/>
        <v>0.40313972118624969</v>
      </c>
      <c r="N89" s="154">
        <f t="shared" si="19"/>
        <v>2.3301852431049192E-5</v>
      </c>
      <c r="O89" s="83">
        <f t="shared" si="20"/>
        <v>-242666.53999999995</v>
      </c>
      <c r="P89" s="87">
        <f t="shared" si="21"/>
        <v>-0.59686027881375037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5787214.71</v>
      </c>
      <c r="F90" s="83">
        <f>IFERROR(VLOOKUP($C90,'2024'!$C$8:$U$251,19,FALSE),0)</f>
        <v>754804.72</v>
      </c>
      <c r="G90" s="84">
        <f t="shared" si="14"/>
        <v>0.13042625128384083</v>
      </c>
      <c r="H90" s="85">
        <f t="shared" si="15"/>
        <v>1.0730803525732158E-4</v>
      </c>
      <c r="I90" s="86">
        <f t="shared" si="16"/>
        <v>-5032409.99</v>
      </c>
      <c r="J90" s="87">
        <f t="shared" si="17"/>
        <v>-0.86957374871615922</v>
      </c>
      <c r="K90" s="82">
        <f>VLOOKUP($C90,'2024'!$C$261:$U$504,VLOOKUP($L$4,Master!$D$9:$G$20,4,FALSE),FALSE)</f>
        <v>5125404.93</v>
      </c>
      <c r="L90" s="83">
        <f>VLOOKUP($C90,'2024'!$C$8:$U$251,VLOOKUP($L$4,Master!$D$9:$G$20,4,FALSE),FALSE)</f>
        <v>754804.72</v>
      </c>
      <c r="M90" s="154">
        <f t="shared" si="18"/>
        <v>0.1472673340562772</v>
      </c>
      <c r="N90" s="154">
        <f t="shared" si="19"/>
        <v>1.0730803525732158E-4</v>
      </c>
      <c r="O90" s="83">
        <f t="shared" si="20"/>
        <v>-4370600.21</v>
      </c>
      <c r="P90" s="87">
        <f t="shared" si="21"/>
        <v>-0.85273266594372288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127532703.01000001</v>
      </c>
      <c r="F91" s="83">
        <f>IFERROR(VLOOKUP($C91,'2024'!$C$8:$U$251,19,FALSE),0)</f>
        <v>126250728.88</v>
      </c>
      <c r="G91" s="84">
        <f t="shared" si="14"/>
        <v>0.98994787925180661</v>
      </c>
      <c r="H91" s="85">
        <f t="shared" si="15"/>
        <v>1.7948639306226897E-2</v>
      </c>
      <c r="I91" s="86">
        <f t="shared" si="16"/>
        <v>-1281974.1300000101</v>
      </c>
      <c r="J91" s="87">
        <f t="shared" si="17"/>
        <v>-1.0052120748193418E-2</v>
      </c>
      <c r="K91" s="82">
        <f>VLOOKUP($C91,'2024'!$C$261:$U$504,VLOOKUP($L$4,Master!$D$9:$G$20,4,FALSE),FALSE)</f>
        <v>69412314.480000004</v>
      </c>
      <c r="L91" s="83">
        <f>VLOOKUP($C91,'2024'!$C$8:$U$251,VLOOKUP($L$4,Master!$D$9:$G$20,4,FALSE),FALSE)</f>
        <v>73131419.659999996</v>
      </c>
      <c r="M91" s="154">
        <f t="shared" si="18"/>
        <v>1.0535799044861354</v>
      </c>
      <c r="N91" s="154">
        <f t="shared" si="19"/>
        <v>1.0396846696047768E-2</v>
      </c>
      <c r="O91" s="83">
        <f t="shared" si="20"/>
        <v>3719105.1799999923</v>
      </c>
      <c r="P91" s="87">
        <f t="shared" si="21"/>
        <v>5.3579904486135387E-2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297531.82000000007</v>
      </c>
      <c r="F92" s="83">
        <f>IFERROR(VLOOKUP($C92,'2024'!$C$8:$U$251,19,FALSE),0)</f>
        <v>277400.8</v>
      </c>
      <c r="G92" s="84">
        <f t="shared" si="14"/>
        <v>0.93233994266562792</v>
      </c>
      <c r="H92" s="85">
        <f t="shared" si="15"/>
        <v>3.9437133920955355E-5</v>
      </c>
      <c r="I92" s="86">
        <f t="shared" si="16"/>
        <v>-20131.020000000077</v>
      </c>
      <c r="J92" s="87">
        <f t="shared" si="17"/>
        <v>-6.7660057334372081E-2</v>
      </c>
      <c r="K92" s="82">
        <f>VLOOKUP($C92,'2024'!$C$261:$U$504,VLOOKUP($L$4,Master!$D$9:$G$20,4,FALSE),FALSE)</f>
        <v>78191.97</v>
      </c>
      <c r="L92" s="83">
        <f>VLOOKUP($C92,'2024'!$C$8:$U$251,VLOOKUP($L$4,Master!$D$9:$G$20,4,FALSE),FALSE)</f>
        <v>69548.87</v>
      </c>
      <c r="M92" s="154">
        <f t="shared" si="18"/>
        <v>0.88946307402153946</v>
      </c>
      <c r="N92" s="154">
        <f t="shared" si="19"/>
        <v>9.8875277224907592E-6</v>
      </c>
      <c r="O92" s="83">
        <f t="shared" si="20"/>
        <v>-8643.1000000000058</v>
      </c>
      <c r="P92" s="87">
        <f t="shared" si="21"/>
        <v>-0.11053692597846052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7881805.3100000005</v>
      </c>
      <c r="F93" s="83">
        <f>IFERROR(VLOOKUP($C93,'2024'!$C$8:$U$251,19,FALSE),0)</f>
        <v>4651737.1399999978</v>
      </c>
      <c r="G93" s="84">
        <f t="shared" si="14"/>
        <v>0.59018676014467519</v>
      </c>
      <c r="H93" s="85">
        <f t="shared" si="15"/>
        <v>6.6132174296275206E-4</v>
      </c>
      <c r="I93" s="86">
        <f t="shared" si="16"/>
        <v>-3230068.1700000027</v>
      </c>
      <c r="J93" s="87">
        <f t="shared" si="17"/>
        <v>-0.40981323985532481</v>
      </c>
      <c r="K93" s="82">
        <f>VLOOKUP($C93,'2024'!$C$261:$U$504,VLOOKUP($L$4,Master!$D$9:$G$20,4,FALSE),FALSE)</f>
        <v>671880.94000000006</v>
      </c>
      <c r="L93" s="83">
        <f>VLOOKUP($C93,'2024'!$C$8:$U$251,VLOOKUP($L$4,Master!$D$9:$G$20,4,FALSE),FALSE)</f>
        <v>330316.55</v>
      </c>
      <c r="M93" s="154">
        <f t="shared" si="18"/>
        <v>0.49162958842082938</v>
      </c>
      <c r="N93" s="154">
        <f t="shared" si="19"/>
        <v>4.6959987205004262E-5</v>
      </c>
      <c r="O93" s="83">
        <f t="shared" si="20"/>
        <v>-341564.39000000007</v>
      </c>
      <c r="P93" s="87">
        <f t="shared" si="21"/>
        <v>-0.50837041157917062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96652.680000000008</v>
      </c>
      <c r="F94" s="83">
        <f>IFERROR(VLOOKUP($C94,'2024'!$C$8:$U$251,19,FALSE),0)</f>
        <v>104951.59</v>
      </c>
      <c r="G94" s="84">
        <f t="shared" si="14"/>
        <v>1.0858632166226532</v>
      </c>
      <c r="H94" s="85">
        <f t="shared" si="15"/>
        <v>1.4920612738129086E-5</v>
      </c>
      <c r="I94" s="86">
        <f t="shared" si="16"/>
        <v>8298.9099999999889</v>
      </c>
      <c r="J94" s="87">
        <f t="shared" si="17"/>
        <v>8.5863216622653282E-2</v>
      </c>
      <c r="K94" s="82">
        <f>VLOOKUP($C94,'2024'!$C$261:$U$504,VLOOKUP($L$4,Master!$D$9:$G$20,4,FALSE),FALSE)</f>
        <v>29692.320000000003</v>
      </c>
      <c r="L94" s="83">
        <f>VLOOKUP($C94,'2024'!$C$8:$U$251,VLOOKUP($L$4,Master!$D$9:$G$20,4,FALSE),FALSE)</f>
        <v>46597.55000000001</v>
      </c>
      <c r="M94" s="154">
        <f t="shared" si="18"/>
        <v>1.5693468883536217</v>
      </c>
      <c r="N94" s="154">
        <f t="shared" si="19"/>
        <v>6.6246161501279515E-6</v>
      </c>
      <c r="O94" s="83">
        <f t="shared" si="20"/>
        <v>16905.230000000007</v>
      </c>
      <c r="P94" s="87">
        <f t="shared" si="21"/>
        <v>0.56934688835362157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132225.92000000004</v>
      </c>
      <c r="F95" s="83">
        <f>IFERROR(VLOOKUP($C95,'2024'!$C$8:$U$251,19,FALSE),0)</f>
        <v>109617.53</v>
      </c>
      <c r="G95" s="84">
        <f t="shared" si="14"/>
        <v>0.82901695824842792</v>
      </c>
      <c r="H95" s="85">
        <f t="shared" si="15"/>
        <v>1.5583953653682115E-5</v>
      </c>
      <c r="I95" s="86">
        <f t="shared" si="16"/>
        <v>-22608.390000000043</v>
      </c>
      <c r="J95" s="87">
        <f t="shared" si="17"/>
        <v>-0.17098304175157214</v>
      </c>
      <c r="K95" s="82">
        <f>VLOOKUP($C95,'2024'!$C$261:$U$504,VLOOKUP($L$4,Master!$D$9:$G$20,4,FALSE),FALSE)</f>
        <v>44989.130000000012</v>
      </c>
      <c r="L95" s="83">
        <f>VLOOKUP($C95,'2024'!$C$8:$U$251,VLOOKUP($L$4,Master!$D$9:$G$20,4,FALSE),FALSE)</f>
        <v>41575.029999999992</v>
      </c>
      <c r="M95" s="154">
        <f t="shared" si="18"/>
        <v>0.92411278013155584</v>
      </c>
      <c r="N95" s="154">
        <f t="shared" si="19"/>
        <v>5.9105814614728453E-6</v>
      </c>
      <c r="O95" s="83">
        <f t="shared" si="20"/>
        <v>-3414.1000000000204</v>
      </c>
      <c r="P95" s="87">
        <f t="shared" si="21"/>
        <v>-7.5887219868444211E-2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4938.8799999999992</v>
      </c>
      <c r="F96" s="83">
        <f>IFERROR(VLOOKUP($C96,'2024'!$C$8:$U$251,19,FALSE),0)</f>
        <v>3305.52</v>
      </c>
      <c r="G96" s="84">
        <f t="shared" si="14"/>
        <v>0.66928534404561368</v>
      </c>
      <c r="H96" s="85">
        <f t="shared" si="15"/>
        <v>4.6993460335513222E-7</v>
      </c>
      <c r="I96" s="86">
        <f t="shared" si="16"/>
        <v>-1633.3599999999992</v>
      </c>
      <c r="J96" s="87">
        <f t="shared" si="17"/>
        <v>-0.33071465595438632</v>
      </c>
      <c r="K96" s="82">
        <f>VLOOKUP($C96,'2024'!$C$261:$U$504,VLOOKUP($L$4,Master!$D$9:$G$20,4,FALSE),FALSE)</f>
        <v>1388.45</v>
      </c>
      <c r="L96" s="83">
        <f>VLOOKUP($C96,'2024'!$C$8:$U$251,VLOOKUP($L$4,Master!$D$9:$G$20,4,FALSE),FALSE)</f>
        <v>1552.29</v>
      </c>
      <c r="M96" s="154">
        <f t="shared" si="18"/>
        <v>1.1180020886600166</v>
      </c>
      <c r="N96" s="154">
        <f t="shared" si="19"/>
        <v>2.2068382143872617E-7</v>
      </c>
      <c r="O96" s="83">
        <f t="shared" si="20"/>
        <v>163.83999999999992</v>
      </c>
      <c r="P96" s="87">
        <f t="shared" si="21"/>
        <v>0.1180020886600165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372250.49999999994</v>
      </c>
      <c r="F97" s="83">
        <f>IFERROR(VLOOKUP($C97,'2024'!$C$8:$U$251,19,FALSE),0)</f>
        <v>212839.21999999997</v>
      </c>
      <c r="G97" s="84">
        <f t="shared" si="14"/>
        <v>0.57176342274892844</v>
      </c>
      <c r="H97" s="85">
        <f t="shared" si="15"/>
        <v>3.0258632357122544E-5</v>
      </c>
      <c r="I97" s="86">
        <f t="shared" si="16"/>
        <v>-159411.27999999997</v>
      </c>
      <c r="J97" s="87">
        <f t="shared" si="17"/>
        <v>-0.4282365772510715</v>
      </c>
      <c r="K97" s="82">
        <f>VLOOKUP($C97,'2024'!$C$261:$U$504,VLOOKUP($L$4,Master!$D$9:$G$20,4,FALSE),FALSE)</f>
        <v>124417.12999999999</v>
      </c>
      <c r="L97" s="83">
        <f>VLOOKUP($C97,'2024'!$C$8:$U$251,VLOOKUP($L$4,Master!$D$9:$G$20,4,FALSE),FALSE)</f>
        <v>69115.180000000008</v>
      </c>
      <c r="M97" s="154">
        <f t="shared" si="18"/>
        <v>0.55551176915911826</v>
      </c>
      <c r="N97" s="154">
        <f t="shared" si="19"/>
        <v>9.8258714813761737E-6</v>
      </c>
      <c r="O97" s="83">
        <f t="shared" si="20"/>
        <v>-55301.949999999983</v>
      </c>
      <c r="P97" s="87">
        <f t="shared" si="21"/>
        <v>-0.44448823084088168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60148.36</v>
      </c>
      <c r="F98" s="83">
        <f>IFERROR(VLOOKUP($C98,'2024'!$C$8:$U$251,19,FALSE),0)</f>
        <v>40409.160000000003</v>
      </c>
      <c r="G98" s="84">
        <f t="shared" si="14"/>
        <v>0.67182480120821253</v>
      </c>
      <c r="H98" s="85">
        <f t="shared" si="15"/>
        <v>5.7448336650554452E-6</v>
      </c>
      <c r="I98" s="86">
        <f t="shared" si="16"/>
        <v>-19739.199999999997</v>
      </c>
      <c r="J98" s="87">
        <f t="shared" si="17"/>
        <v>-0.32817519879178747</v>
      </c>
      <c r="K98" s="82">
        <f>VLOOKUP($C98,'2024'!$C$261:$U$504,VLOOKUP($L$4,Master!$D$9:$G$20,4,FALSE),FALSE)</f>
        <v>20585.97</v>
      </c>
      <c r="L98" s="83">
        <f>VLOOKUP($C98,'2024'!$C$8:$U$251,VLOOKUP($L$4,Master!$D$9:$G$20,4,FALSE),FALSE)</f>
        <v>16568.879999999997</v>
      </c>
      <c r="M98" s="154">
        <f t="shared" si="18"/>
        <v>0.80486272932487501</v>
      </c>
      <c r="N98" s="154">
        <f t="shared" si="19"/>
        <v>2.3555416548194479E-6</v>
      </c>
      <c r="O98" s="83">
        <f t="shared" si="20"/>
        <v>-4017.0900000000038</v>
      </c>
      <c r="P98" s="87">
        <f t="shared" si="21"/>
        <v>-0.19513727067512504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197294.34000000003</v>
      </c>
      <c r="F99" s="83">
        <f>IFERROR(VLOOKUP($C99,'2024'!$C$8:$U$251,19,FALSE),0)</f>
        <v>183318.2</v>
      </c>
      <c r="G99" s="84">
        <f t="shared" si="14"/>
        <v>0.92916096832782935</v>
      </c>
      <c r="H99" s="85">
        <f t="shared" si="15"/>
        <v>2.606172874609042E-5</v>
      </c>
      <c r="I99" s="86">
        <f t="shared" si="16"/>
        <v>-13976.140000000014</v>
      </c>
      <c r="J99" s="87">
        <f t="shared" si="17"/>
        <v>-7.0839031672170691E-2</v>
      </c>
      <c r="K99" s="82">
        <f>VLOOKUP($C99,'2024'!$C$261:$U$504,VLOOKUP($L$4,Master!$D$9:$G$20,4,FALSE),FALSE)</f>
        <v>67102.070000000007</v>
      </c>
      <c r="L99" s="83">
        <f>VLOOKUP($C99,'2024'!$C$8:$U$251,VLOOKUP($L$4,Master!$D$9:$G$20,4,FALSE),FALSE)</f>
        <v>59767.240000000005</v>
      </c>
      <c r="M99" s="154">
        <f t="shared" si="18"/>
        <v>0.89069144960803737</v>
      </c>
      <c r="N99" s="154">
        <f t="shared" si="19"/>
        <v>8.4969064543645154E-6</v>
      </c>
      <c r="O99" s="83">
        <f t="shared" si="20"/>
        <v>-7334.8300000000017</v>
      </c>
      <c r="P99" s="87">
        <f t="shared" si="21"/>
        <v>-0.10930855039196259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567102.25</v>
      </c>
      <c r="F100" s="83">
        <f>IFERROR(VLOOKUP($C100,'2024'!$C$8:$U$251,19,FALSE),0)</f>
        <v>407112.39</v>
      </c>
      <c r="G100" s="84">
        <f t="shared" si="14"/>
        <v>0.71788181055532752</v>
      </c>
      <c r="H100" s="85">
        <f t="shared" si="15"/>
        <v>5.7877792152402615E-5</v>
      </c>
      <c r="I100" s="86">
        <f t="shared" si="16"/>
        <v>-159989.85999999999</v>
      </c>
      <c r="J100" s="87">
        <f t="shared" si="17"/>
        <v>-0.28211818944467243</v>
      </c>
      <c r="K100" s="82">
        <f>VLOOKUP($C100,'2024'!$C$261:$U$504,VLOOKUP($L$4,Master!$D$9:$G$20,4,FALSE),FALSE)</f>
        <v>193339.64</v>
      </c>
      <c r="L100" s="83">
        <f>VLOOKUP($C100,'2024'!$C$8:$U$251,VLOOKUP($L$4,Master!$D$9:$G$20,4,FALSE),FALSE)</f>
        <v>139440.86999999997</v>
      </c>
      <c r="M100" s="154">
        <f t="shared" si="18"/>
        <v>0.72122235253981004</v>
      </c>
      <c r="N100" s="154">
        <f t="shared" si="19"/>
        <v>1.9823837077054302E-5</v>
      </c>
      <c r="O100" s="83">
        <f t="shared" si="20"/>
        <v>-53898.770000000048</v>
      </c>
      <c r="P100" s="87">
        <f t="shared" si="21"/>
        <v>-0.27877764746018996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149817.52000000002</v>
      </c>
      <c r="F101" s="83">
        <f>IFERROR(VLOOKUP($C101,'2024'!$C$8:$U$251,19,FALSE),0)</f>
        <v>7700.16</v>
      </c>
      <c r="G101" s="84">
        <f t="shared" si="14"/>
        <v>5.1396926073799636E-2</v>
      </c>
      <c r="H101" s="85">
        <f t="shared" si="15"/>
        <v>1.0947057150980951E-6</v>
      </c>
      <c r="I101" s="86">
        <f t="shared" si="16"/>
        <v>-142117.36000000002</v>
      </c>
      <c r="J101" s="87">
        <f t="shared" si="17"/>
        <v>-0.94860307392620036</v>
      </c>
      <c r="K101" s="82">
        <f>VLOOKUP($C101,'2024'!$C$261:$U$504,VLOOKUP($L$4,Master!$D$9:$G$20,4,FALSE),FALSE)</f>
        <v>111395.6</v>
      </c>
      <c r="L101" s="83">
        <f>VLOOKUP($C101,'2024'!$C$8:$U$251,VLOOKUP($L$4,Master!$D$9:$G$20,4,FALSE),FALSE)</f>
        <v>6670.0999999999995</v>
      </c>
      <c r="M101" s="154">
        <f t="shared" si="18"/>
        <v>5.98775894200489E-2</v>
      </c>
      <c r="N101" s="154">
        <f t="shared" si="19"/>
        <v>9.4826556724481086E-7</v>
      </c>
      <c r="O101" s="83">
        <f t="shared" si="20"/>
        <v>-104725.5</v>
      </c>
      <c r="P101" s="87">
        <f t="shared" si="21"/>
        <v>-0.94012241057995105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141775.18000000002</v>
      </c>
      <c r="F102" s="83">
        <f>IFERROR(VLOOKUP($C102,'2024'!$C$8:$U$251,19,FALSE),0)</f>
        <v>93930.559999999998</v>
      </c>
      <c r="G102" s="84">
        <f t="shared" si="14"/>
        <v>0.66253176331710517</v>
      </c>
      <c r="H102" s="85">
        <f t="shared" si="15"/>
        <v>1.3353790162069946E-5</v>
      </c>
      <c r="I102" s="86">
        <f t="shared" si="16"/>
        <v>-47844.620000000024</v>
      </c>
      <c r="J102" s="87">
        <f t="shared" si="17"/>
        <v>-0.33746823668289483</v>
      </c>
      <c r="K102" s="82">
        <f>VLOOKUP($C102,'2024'!$C$261:$U$504,VLOOKUP($L$4,Master!$D$9:$G$20,4,FALSE),FALSE)</f>
        <v>49140.98000000001</v>
      </c>
      <c r="L102" s="83">
        <f>VLOOKUP($C102,'2024'!$C$8:$U$251,VLOOKUP($L$4,Master!$D$9:$G$20,4,FALSE),FALSE)</f>
        <v>33497.249999999993</v>
      </c>
      <c r="M102" s="154">
        <f t="shared" si="18"/>
        <v>0.68165612488802596</v>
      </c>
      <c r="N102" s="154">
        <f t="shared" si="19"/>
        <v>4.7621907876030701E-6</v>
      </c>
      <c r="O102" s="83">
        <f t="shared" si="20"/>
        <v>-15643.730000000018</v>
      </c>
      <c r="P102" s="87">
        <f t="shared" si="21"/>
        <v>-0.31834387511197404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5527221.2400000002</v>
      </c>
      <c r="F103" s="83">
        <f>IFERROR(VLOOKUP($C103,'2024'!$C$8:$U$251,19,FALSE),0)</f>
        <v>2311542.8499999996</v>
      </c>
      <c r="G103" s="84">
        <f t="shared" si="14"/>
        <v>0.41821066131233775</v>
      </c>
      <c r="H103" s="85">
        <f t="shared" si="15"/>
        <v>3.2862423230025587E-4</v>
      </c>
      <c r="I103" s="86">
        <f t="shared" si="16"/>
        <v>-3215678.3900000006</v>
      </c>
      <c r="J103" s="87">
        <f t="shared" si="17"/>
        <v>-0.58178933868766225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1079831.58</v>
      </c>
      <c r="M103" s="154">
        <f t="shared" si="18"/>
        <v>0.58609825793765402</v>
      </c>
      <c r="N103" s="154">
        <f t="shared" si="19"/>
        <v>1.5351600511799831E-4</v>
      </c>
      <c r="O103" s="83">
        <f t="shared" si="20"/>
        <v>-762575.5</v>
      </c>
      <c r="P103" s="87">
        <f t="shared" si="21"/>
        <v>-0.41390174206234592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687001.60000000009</v>
      </c>
      <c r="F104" s="83">
        <f>IFERROR(VLOOKUP($C104,'2024'!$C$8:$U$251,19,FALSE),0)</f>
        <v>145979.09</v>
      </c>
      <c r="G104" s="84">
        <f t="shared" si="14"/>
        <v>0.21248726349400057</v>
      </c>
      <c r="H104" s="85">
        <f t="shared" si="15"/>
        <v>2.0753353710548762E-5</v>
      </c>
      <c r="I104" s="86">
        <f t="shared" si="16"/>
        <v>-541022.51000000013</v>
      </c>
      <c r="J104" s="87">
        <f t="shared" si="17"/>
        <v>-0.78751273650599951</v>
      </c>
      <c r="K104" s="82">
        <f>VLOOKUP($C104,'2024'!$C$261:$U$504,VLOOKUP($L$4,Master!$D$9:$G$20,4,FALSE),FALSE)</f>
        <v>226528.40000000002</v>
      </c>
      <c r="L104" s="83">
        <f>VLOOKUP($C104,'2024'!$C$8:$U$251,VLOOKUP($L$4,Master!$D$9:$G$20,4,FALSE),FALSE)</f>
        <v>60221.83</v>
      </c>
      <c r="M104" s="154">
        <f t="shared" si="18"/>
        <v>0.26584671061111981</v>
      </c>
      <c r="N104" s="154">
        <f t="shared" si="19"/>
        <v>8.5615339778220082E-6</v>
      </c>
      <c r="O104" s="83">
        <f t="shared" si="20"/>
        <v>-166306.57</v>
      </c>
      <c r="P104" s="87">
        <f t="shared" si="21"/>
        <v>-0.73415328938888014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1035975.5700000005</v>
      </c>
      <c r="F105" s="83">
        <f>IFERROR(VLOOKUP($C105,'2024'!$C$8:$U$251,19,FALSE),0)</f>
        <v>731038.8899999999</v>
      </c>
      <c r="G105" s="84">
        <f t="shared" si="14"/>
        <v>0.70565263426047731</v>
      </c>
      <c r="H105" s="85">
        <f t="shared" si="15"/>
        <v>1.039293275518908E-4</v>
      </c>
      <c r="I105" s="86">
        <f t="shared" si="16"/>
        <v>-304936.68000000063</v>
      </c>
      <c r="J105" s="87">
        <f t="shared" si="17"/>
        <v>-0.29434736573952269</v>
      </c>
      <c r="K105" s="82">
        <f>VLOOKUP($C105,'2024'!$C$261:$U$504,VLOOKUP($L$4,Master!$D$9:$G$20,4,FALSE),FALSE)</f>
        <v>345325.19000000012</v>
      </c>
      <c r="L105" s="83">
        <f>VLOOKUP($C105,'2024'!$C$8:$U$251,VLOOKUP($L$4,Master!$D$9:$G$20,4,FALSE),FALSE)</f>
        <v>328989.11999999994</v>
      </c>
      <c r="M105" s="154">
        <f t="shared" si="18"/>
        <v>0.95269366245769627</v>
      </c>
      <c r="N105" s="154">
        <f t="shared" si="19"/>
        <v>4.6771270969576336E-5</v>
      </c>
      <c r="O105" s="83">
        <f t="shared" si="20"/>
        <v>-16336.070000000182</v>
      </c>
      <c r="P105" s="87">
        <f t="shared" si="21"/>
        <v>-4.7306337542303754E-2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1185387.6600000001</v>
      </c>
      <c r="F106" s="83">
        <f>IFERROR(VLOOKUP($C106,'2024'!$C$8:$U$251,19,FALSE),0)</f>
        <v>1203042.1400000001</v>
      </c>
      <c r="G106" s="84">
        <f t="shared" si="14"/>
        <v>1.0148934231355167</v>
      </c>
      <c r="H106" s="85">
        <f t="shared" si="15"/>
        <v>1.7103243389252206E-4</v>
      </c>
      <c r="I106" s="86">
        <f t="shared" si="16"/>
        <v>17654.479999999981</v>
      </c>
      <c r="J106" s="87">
        <f t="shared" si="17"/>
        <v>1.4893423135516679E-2</v>
      </c>
      <c r="K106" s="82">
        <f>VLOOKUP($C106,'2024'!$C$261:$U$504,VLOOKUP($L$4,Master!$D$9:$G$20,4,FALSE),FALSE)</f>
        <v>395129.22000000003</v>
      </c>
      <c r="L106" s="83">
        <f>VLOOKUP($C106,'2024'!$C$8:$U$251,VLOOKUP($L$4,Master!$D$9:$G$20,4,FALSE),FALSE)</f>
        <v>439252.3600000001</v>
      </c>
      <c r="M106" s="154">
        <f t="shared" si="18"/>
        <v>1.1116676210379988</v>
      </c>
      <c r="N106" s="154">
        <f t="shared" si="19"/>
        <v>6.2447023030992336E-5</v>
      </c>
      <c r="O106" s="83">
        <f t="shared" si="20"/>
        <v>44123.140000000072</v>
      </c>
      <c r="P106" s="87">
        <f t="shared" si="21"/>
        <v>0.11166762103799883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161466.57000000004</v>
      </c>
      <c r="F107" s="83">
        <f>IFERROR(VLOOKUP($C107,'2024'!$C$8:$U$251,19,FALSE),0)</f>
        <v>100668.1</v>
      </c>
      <c r="G107" s="84">
        <f t="shared" si="14"/>
        <v>0.62346094302987909</v>
      </c>
      <c r="H107" s="85">
        <f t="shared" si="15"/>
        <v>1.4311643446118853E-5</v>
      </c>
      <c r="I107" s="86">
        <f t="shared" si="16"/>
        <v>-60798.47000000003</v>
      </c>
      <c r="J107" s="87">
        <f t="shared" si="17"/>
        <v>-0.37653905697012091</v>
      </c>
      <c r="K107" s="82">
        <f>VLOOKUP($C107,'2024'!$C$261:$U$504,VLOOKUP($L$4,Master!$D$9:$G$20,4,FALSE),FALSE)</f>
        <v>64046.820000000014</v>
      </c>
      <c r="L107" s="83">
        <f>VLOOKUP($C107,'2024'!$C$8:$U$251,VLOOKUP($L$4,Master!$D$9:$G$20,4,FALSE),FALSE)</f>
        <v>38355.72</v>
      </c>
      <c r="M107" s="154">
        <f t="shared" si="18"/>
        <v>0.59887001415526941</v>
      </c>
      <c r="N107" s="154">
        <f t="shared" si="19"/>
        <v>5.4529030423656528E-6</v>
      </c>
      <c r="O107" s="83">
        <f t="shared" si="20"/>
        <v>-25691.100000000013</v>
      </c>
      <c r="P107" s="87">
        <f t="shared" si="21"/>
        <v>-0.40112998584473059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576106.41999999981</v>
      </c>
      <c r="F108" s="83">
        <f>IFERROR(VLOOKUP($C108,'2024'!$C$8:$U$251,19,FALSE),0)</f>
        <v>403775.45000000007</v>
      </c>
      <c r="G108" s="84">
        <f t="shared" si="14"/>
        <v>0.70086955462152323</v>
      </c>
      <c r="H108" s="85">
        <f t="shared" si="15"/>
        <v>5.7403390673869786E-5</v>
      </c>
      <c r="I108" s="86">
        <f t="shared" si="16"/>
        <v>-172330.96999999974</v>
      </c>
      <c r="J108" s="87">
        <f t="shared" si="17"/>
        <v>-0.29913044537847677</v>
      </c>
      <c r="K108" s="82">
        <f>VLOOKUP($C108,'2024'!$C$261:$U$504,VLOOKUP($L$4,Master!$D$9:$G$20,4,FALSE),FALSE)</f>
        <v>184307.69999999992</v>
      </c>
      <c r="L108" s="83">
        <f>VLOOKUP($C108,'2024'!$C$8:$U$251,VLOOKUP($L$4,Master!$D$9:$G$20,4,FALSE),FALSE)</f>
        <v>185429.00000000003</v>
      </c>
      <c r="M108" s="154">
        <f t="shared" si="18"/>
        <v>1.0060838478262173</v>
      </c>
      <c r="N108" s="154">
        <f t="shared" si="19"/>
        <v>2.6361814046061988E-5</v>
      </c>
      <c r="O108" s="83">
        <f t="shared" si="20"/>
        <v>1121.3000000001048</v>
      </c>
      <c r="P108" s="87">
        <f t="shared" si="21"/>
        <v>6.0838478262172724E-3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1543697</v>
      </c>
      <c r="F109" s="83">
        <f>IFERROR(VLOOKUP($C109,'2024'!$C$8:$U$251,19,FALSE),0)</f>
        <v>1309374.32</v>
      </c>
      <c r="G109" s="84">
        <f t="shared" si="14"/>
        <v>0.84820681778872409</v>
      </c>
      <c r="H109" s="85">
        <f t="shared" si="15"/>
        <v>1.8614932044355985E-4</v>
      </c>
      <c r="I109" s="86">
        <f t="shared" si="16"/>
        <v>-234322.67999999993</v>
      </c>
      <c r="J109" s="87">
        <f t="shared" si="17"/>
        <v>-0.15179318221127588</v>
      </c>
      <c r="K109" s="82">
        <f>VLOOKUP($C109,'2024'!$C$261:$U$504,VLOOKUP($L$4,Master!$D$9:$G$20,4,FALSE),FALSE)</f>
        <v>512614.55999999994</v>
      </c>
      <c r="L109" s="83">
        <f>VLOOKUP($C109,'2024'!$C$8:$U$251,VLOOKUP($L$4,Master!$D$9:$G$20,4,FALSE),FALSE)</f>
        <v>445338.8</v>
      </c>
      <c r="M109" s="154">
        <f t="shared" si="18"/>
        <v>0.86875956078968974</v>
      </c>
      <c r="N109" s="154">
        <f t="shared" si="19"/>
        <v>6.3312311629229454E-5</v>
      </c>
      <c r="O109" s="83">
        <f t="shared" si="20"/>
        <v>-67275.759999999951</v>
      </c>
      <c r="P109" s="87">
        <f t="shared" si="21"/>
        <v>-0.13124043921031028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729070.79</v>
      </c>
      <c r="F110" s="83">
        <f>IFERROR(VLOOKUP($C110,'2024'!$C$8:$U$251,19,FALSE),0)</f>
        <v>402649.19</v>
      </c>
      <c r="G110" s="84">
        <f t="shared" si="14"/>
        <v>0.55227722125583989</v>
      </c>
      <c r="H110" s="85">
        <f t="shared" si="15"/>
        <v>5.7243274097241968E-5</v>
      </c>
      <c r="I110" s="86">
        <f t="shared" si="16"/>
        <v>-326421.60000000003</v>
      </c>
      <c r="J110" s="87">
        <f t="shared" si="17"/>
        <v>-0.44772277874416011</v>
      </c>
      <c r="K110" s="82">
        <f>VLOOKUP($C110,'2024'!$C$261:$U$504,VLOOKUP($L$4,Master!$D$9:$G$20,4,FALSE),FALSE)</f>
        <v>139442.61000000004</v>
      </c>
      <c r="L110" s="83">
        <f>VLOOKUP($C110,'2024'!$C$8:$U$251,VLOOKUP($L$4,Master!$D$9:$G$20,4,FALSE),FALSE)</f>
        <v>143999.88</v>
      </c>
      <c r="M110" s="154">
        <f t="shared" si="18"/>
        <v>1.0326820474745844</v>
      </c>
      <c r="N110" s="154">
        <f t="shared" si="19"/>
        <v>2.0471976116007963E-5</v>
      </c>
      <c r="O110" s="83">
        <f t="shared" si="20"/>
        <v>4557.2699999999604</v>
      </c>
      <c r="P110" s="87">
        <f t="shared" si="21"/>
        <v>3.2682047474584412E-2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151718.76</v>
      </c>
      <c r="F111" s="83">
        <f>IFERROR(VLOOKUP($C111,'2024'!$C$8:$U$251,19,FALSE),0)</f>
        <v>166768.65000000002</v>
      </c>
      <c r="G111" s="84">
        <f t="shared" si="14"/>
        <v>1.0991959728645291</v>
      </c>
      <c r="H111" s="85">
        <f t="shared" si="15"/>
        <v>2.3708935172021612E-5</v>
      </c>
      <c r="I111" s="86">
        <f t="shared" si="16"/>
        <v>15049.890000000014</v>
      </c>
      <c r="J111" s="87">
        <f t="shared" si="17"/>
        <v>9.9195972864529164E-2</v>
      </c>
      <c r="K111" s="82">
        <f>VLOOKUP($C111,'2024'!$C$261:$U$504,VLOOKUP($L$4,Master!$D$9:$G$20,4,FALSE),FALSE)</f>
        <v>34268.600000000006</v>
      </c>
      <c r="L111" s="83">
        <f>VLOOKUP($C111,'2024'!$C$8:$U$251,VLOOKUP($L$4,Master!$D$9:$G$20,4,FALSE),FALSE)</f>
        <v>30837.67</v>
      </c>
      <c r="M111" s="154">
        <f t="shared" si="18"/>
        <v>0.89988123238183038</v>
      </c>
      <c r="N111" s="154">
        <f t="shared" si="19"/>
        <v>4.384087290304236E-6</v>
      </c>
      <c r="O111" s="83">
        <f t="shared" si="20"/>
        <v>-3430.9300000000076</v>
      </c>
      <c r="P111" s="87">
        <f t="shared" si="21"/>
        <v>-0.10011876761816961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393528.20999999996</v>
      </c>
      <c r="F112" s="83">
        <f>IFERROR(VLOOKUP($C112,'2024'!$C$8:$U$251,19,FALSE),0)</f>
        <v>315383.71000000002</v>
      </c>
      <c r="G112" s="84">
        <f t="shared" si="14"/>
        <v>0.80142592572969562</v>
      </c>
      <c r="H112" s="85">
        <f t="shared" si="15"/>
        <v>4.4837035825988062E-5</v>
      </c>
      <c r="I112" s="86">
        <f t="shared" si="16"/>
        <v>-78144.499999999942</v>
      </c>
      <c r="J112" s="87">
        <f t="shared" si="17"/>
        <v>-0.19857407427030441</v>
      </c>
      <c r="K112" s="82">
        <f>VLOOKUP($C112,'2024'!$C$261:$U$504,VLOOKUP($L$4,Master!$D$9:$G$20,4,FALSE),FALSE)</f>
        <v>131176.06999999998</v>
      </c>
      <c r="L112" s="83">
        <f>VLOOKUP($C112,'2024'!$C$8:$U$251,VLOOKUP($L$4,Master!$D$9:$G$20,4,FALSE),FALSE)</f>
        <v>161703.74</v>
      </c>
      <c r="M112" s="154">
        <f t="shared" si="18"/>
        <v>1.2327228586738421</v>
      </c>
      <c r="N112" s="154">
        <f t="shared" si="19"/>
        <v>2.2988874040375318E-5</v>
      </c>
      <c r="O112" s="83">
        <f t="shared" si="20"/>
        <v>30527.670000000013</v>
      </c>
      <c r="P112" s="87">
        <f t="shared" si="21"/>
        <v>0.2327228586738421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710545.34000000008</v>
      </c>
      <c r="F113" s="83">
        <f>IFERROR(VLOOKUP($C113,'2024'!$C$8:$U$251,19,FALSE),0)</f>
        <v>538522.63</v>
      </c>
      <c r="G113" s="84">
        <f t="shared" si="14"/>
        <v>0.75790044587443206</v>
      </c>
      <c r="H113" s="85">
        <f t="shared" si="15"/>
        <v>7.6559941711686099E-5</v>
      </c>
      <c r="I113" s="86">
        <f t="shared" si="16"/>
        <v>-172022.71000000008</v>
      </c>
      <c r="J113" s="87">
        <f t="shared" si="17"/>
        <v>-0.24209955412556791</v>
      </c>
      <c r="K113" s="82">
        <f>VLOOKUP($C113,'2024'!$C$261:$U$504,VLOOKUP($L$4,Master!$D$9:$G$20,4,FALSE),FALSE)</f>
        <v>227126.23000000004</v>
      </c>
      <c r="L113" s="83">
        <f>VLOOKUP($C113,'2024'!$C$8:$U$251,VLOOKUP($L$4,Master!$D$9:$G$20,4,FALSE),FALSE)</f>
        <v>136388.25000000003</v>
      </c>
      <c r="M113" s="154">
        <f t="shared" si="18"/>
        <v>0.6004953721109183</v>
      </c>
      <c r="N113" s="154">
        <f t="shared" si="19"/>
        <v>1.9389856411714535E-5</v>
      </c>
      <c r="O113" s="83">
        <f t="shared" si="20"/>
        <v>-90737.98000000001</v>
      </c>
      <c r="P113" s="87">
        <f t="shared" si="21"/>
        <v>-0.39950462788908175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362334.3</v>
      </c>
      <c r="F114" s="83">
        <f>IFERROR(VLOOKUP($C114,'2024'!$C$8:$U$251,19,FALSE),0)</f>
        <v>525768.92000000004</v>
      </c>
      <c r="G114" s="84">
        <f t="shared" si="14"/>
        <v>1.4510603053588911</v>
      </c>
      <c r="H114" s="85">
        <f t="shared" si="15"/>
        <v>7.474678987773671E-5</v>
      </c>
      <c r="I114" s="86">
        <f t="shared" si="16"/>
        <v>163434.62000000005</v>
      </c>
      <c r="J114" s="87">
        <f t="shared" si="17"/>
        <v>0.45106030535889113</v>
      </c>
      <c r="K114" s="82">
        <f>VLOOKUP($C114,'2024'!$C$261:$U$504,VLOOKUP($L$4,Master!$D$9:$G$20,4,FALSE),FALSE)</f>
        <v>120778.1</v>
      </c>
      <c r="L114" s="83">
        <f>VLOOKUP($C114,'2024'!$C$8:$U$251,VLOOKUP($L$4,Master!$D$9:$G$20,4,FALSE),FALSE)</f>
        <v>181699.67</v>
      </c>
      <c r="M114" s="154">
        <f t="shared" si="18"/>
        <v>1.5044090774734824</v>
      </c>
      <c r="N114" s="154">
        <f t="shared" si="19"/>
        <v>2.5831627807790733E-5</v>
      </c>
      <c r="O114" s="83">
        <f t="shared" si="20"/>
        <v>60921.570000000007</v>
      </c>
      <c r="P114" s="87">
        <f t="shared" si="21"/>
        <v>0.5044090774734824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278056.65000000008</v>
      </c>
      <c r="F115" s="83">
        <f>IFERROR(VLOOKUP($C115,'2024'!$C$8:$U$251,19,FALSE),0)</f>
        <v>75547.760000000009</v>
      </c>
      <c r="G115" s="84">
        <f t="shared" si="14"/>
        <v>0.27169916633894564</v>
      </c>
      <c r="H115" s="85">
        <f t="shared" si="15"/>
        <v>1.0740369633210123E-5</v>
      </c>
      <c r="I115" s="86">
        <f t="shared" si="16"/>
        <v>-202508.89000000007</v>
      </c>
      <c r="J115" s="87">
        <f t="shared" si="17"/>
        <v>-0.72830083366105436</v>
      </c>
      <c r="K115" s="82">
        <f>VLOOKUP($C115,'2024'!$C$261:$U$504,VLOOKUP($L$4,Master!$D$9:$G$20,4,FALSE),FALSE)</f>
        <v>92267.440000000017</v>
      </c>
      <c r="L115" s="83">
        <f>VLOOKUP($C115,'2024'!$C$8:$U$251,VLOOKUP($L$4,Master!$D$9:$G$20,4,FALSE),FALSE)</f>
        <v>24812.6</v>
      </c>
      <c r="M115" s="154">
        <f t="shared" si="18"/>
        <v>0.2689204339038776</v>
      </c>
      <c r="N115" s="154">
        <f t="shared" si="19"/>
        <v>3.5275234574921807E-6</v>
      </c>
      <c r="O115" s="83">
        <f t="shared" si="20"/>
        <v>-67454.840000000026</v>
      </c>
      <c r="P115" s="87">
        <f t="shared" si="21"/>
        <v>-0.73107956609612246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168665.65000000005</v>
      </c>
      <c r="F116" s="83">
        <f>IFERROR(VLOOKUP($C116,'2024'!$C$8:$U$251,19,FALSE),0)</f>
        <v>106183.31999999998</v>
      </c>
      <c r="G116" s="84">
        <f t="shared" si="14"/>
        <v>0.62954917020744861</v>
      </c>
      <c r="H116" s="85">
        <f t="shared" si="15"/>
        <v>1.5095723628092122E-5</v>
      </c>
      <c r="I116" s="86">
        <f t="shared" si="16"/>
        <v>-62482.330000000075</v>
      </c>
      <c r="J116" s="87">
        <f t="shared" si="17"/>
        <v>-0.37045082979255145</v>
      </c>
      <c r="K116" s="82">
        <f>VLOOKUP($C116,'2024'!$C$261:$U$504,VLOOKUP($L$4,Master!$D$9:$G$20,4,FALSE),FALSE)</f>
        <v>56580.960000000014</v>
      </c>
      <c r="L116" s="83">
        <f>VLOOKUP($C116,'2024'!$C$8:$U$251,VLOOKUP($L$4,Master!$D$9:$G$20,4,FALSE),FALSE)</f>
        <v>35035.519999999997</v>
      </c>
      <c r="M116" s="154">
        <f t="shared" si="18"/>
        <v>0.61921041990097003</v>
      </c>
      <c r="N116" s="154">
        <f t="shared" si="19"/>
        <v>4.9808814330395216E-6</v>
      </c>
      <c r="O116" s="83">
        <f t="shared" si="20"/>
        <v>-21545.440000000017</v>
      </c>
      <c r="P116" s="87">
        <f t="shared" si="21"/>
        <v>-0.38078958009902997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203453.76000000004</v>
      </c>
      <c r="F117" s="83">
        <f>IFERROR(VLOOKUP($C117,'2024'!$C$8:$U$251,19,FALSE),0)</f>
        <v>165222.37</v>
      </c>
      <c r="G117" s="84">
        <f t="shared" si="14"/>
        <v>0.8120880636465011</v>
      </c>
      <c r="H117" s="85">
        <f t="shared" si="15"/>
        <v>2.3489105771964743E-5</v>
      </c>
      <c r="I117" s="86">
        <f t="shared" si="16"/>
        <v>-38231.390000000043</v>
      </c>
      <c r="J117" s="87">
        <f t="shared" si="17"/>
        <v>-0.18791193635349887</v>
      </c>
      <c r="K117" s="82">
        <f>VLOOKUP($C117,'2024'!$C$261:$U$504,VLOOKUP($L$4,Master!$D$9:$G$20,4,FALSE),FALSE)</f>
        <v>68408.610000000015</v>
      </c>
      <c r="L117" s="83">
        <f>VLOOKUP($C117,'2024'!$C$8:$U$251,VLOOKUP($L$4,Master!$D$9:$G$20,4,FALSE),FALSE)</f>
        <v>62276.259999999995</v>
      </c>
      <c r="M117" s="154">
        <f t="shared" si="18"/>
        <v>0.91035704423755992</v>
      </c>
      <c r="N117" s="154">
        <f t="shared" si="19"/>
        <v>8.8536053454648843E-6</v>
      </c>
      <c r="O117" s="83">
        <f t="shared" si="20"/>
        <v>-6132.3500000000204</v>
      </c>
      <c r="P117" s="87">
        <f t="shared" si="21"/>
        <v>-8.9642955762440121E-2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111902.85</v>
      </c>
      <c r="F118" s="83">
        <f>IFERROR(VLOOKUP($C118,'2024'!$C$8:$U$251,19,FALSE),0)</f>
        <v>0</v>
      </c>
      <c r="G118" s="84">
        <f t="shared" si="14"/>
        <v>0</v>
      </c>
      <c r="H118" s="85">
        <f t="shared" si="15"/>
        <v>0</v>
      </c>
      <c r="I118" s="86">
        <f t="shared" si="16"/>
        <v>-111902.85</v>
      </c>
      <c r="J118" s="87">
        <f t="shared" si="17"/>
        <v>-1</v>
      </c>
      <c r="K118" s="82">
        <f>VLOOKUP($C118,'2024'!$C$261:$U$504,VLOOKUP($L$4,Master!$D$9:$G$20,4,FALSE),FALSE)</f>
        <v>84230.71</v>
      </c>
      <c r="L118" s="83">
        <f>VLOOKUP($C118,'2024'!$C$8:$U$251,VLOOKUP($L$4,Master!$D$9:$G$20,4,FALSE),FALSE)</f>
        <v>0</v>
      </c>
      <c r="M118" s="154">
        <f t="shared" si="18"/>
        <v>0</v>
      </c>
      <c r="N118" s="154">
        <f t="shared" si="19"/>
        <v>0</v>
      </c>
      <c r="O118" s="83">
        <f t="shared" si="20"/>
        <v>-84230.71</v>
      </c>
      <c r="P118" s="87">
        <f t="shared" si="21"/>
        <v>-1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182593.35000000003</v>
      </c>
      <c r="F119" s="83">
        <f>IFERROR(VLOOKUP($C119,'2024'!$C$8:$U$251,19,FALSE),0)</f>
        <v>117809.32999999999</v>
      </c>
      <c r="G119" s="84">
        <f t="shared" si="14"/>
        <v>0.64520055084152828</v>
      </c>
      <c r="H119" s="85">
        <f t="shared" si="15"/>
        <v>1.6748554165481942E-5</v>
      </c>
      <c r="I119" s="86">
        <f t="shared" si="16"/>
        <v>-64784.020000000048</v>
      </c>
      <c r="J119" s="87">
        <f t="shared" si="17"/>
        <v>-0.35479944915847172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38940.959999999999</v>
      </c>
      <c r="M119" s="154">
        <f t="shared" si="18"/>
        <v>0.63979810874820997</v>
      </c>
      <c r="N119" s="154">
        <f t="shared" si="19"/>
        <v>5.5361046346317882E-6</v>
      </c>
      <c r="O119" s="83">
        <f t="shared" si="20"/>
        <v>-21923.490000000013</v>
      </c>
      <c r="P119" s="87">
        <f t="shared" si="21"/>
        <v>-0.36020189125178997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263465.55</v>
      </c>
      <c r="F120" s="83">
        <f>IFERROR(VLOOKUP($C120,'2024'!$C$8:$U$251,19,FALSE),0)</f>
        <v>3140.06</v>
      </c>
      <c r="G120" s="84">
        <f t="shared" si="14"/>
        <v>1.1918294441151793E-2</v>
      </c>
      <c r="H120" s="85">
        <f t="shared" si="15"/>
        <v>4.4641171452942848E-7</v>
      </c>
      <c r="I120" s="86">
        <f t="shared" si="16"/>
        <v>-260325.49</v>
      </c>
      <c r="J120" s="87">
        <f t="shared" si="17"/>
        <v>-0.98808170555884822</v>
      </c>
      <c r="K120" s="82">
        <f>VLOOKUP($C120,'2024'!$C$261:$U$504,VLOOKUP($L$4,Master!$D$9:$G$20,4,FALSE),FALSE)</f>
        <v>97821.849999999991</v>
      </c>
      <c r="L120" s="83">
        <f>VLOOKUP($C120,'2024'!$C$8:$U$251,VLOOKUP($L$4,Master!$D$9:$G$20,4,FALSE),FALSE)</f>
        <v>2540.06</v>
      </c>
      <c r="M120" s="154">
        <f t="shared" si="18"/>
        <v>2.5966182401988922E-2</v>
      </c>
      <c r="N120" s="154">
        <f t="shared" si="19"/>
        <v>3.6111174296275231E-7</v>
      </c>
      <c r="O120" s="83">
        <f t="shared" si="20"/>
        <v>-95281.79</v>
      </c>
      <c r="P120" s="87">
        <f t="shared" si="21"/>
        <v>-0.97403381759801111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37000.020000000004</v>
      </c>
      <c r="F121" s="83">
        <f>IFERROR(VLOOKUP($C121,'2024'!$C$8:$U$251,19,FALSE),0)</f>
        <v>6400</v>
      </c>
      <c r="G121" s="84">
        <f t="shared" si="14"/>
        <v>0.17297287947411918</v>
      </c>
      <c r="H121" s="85">
        <f t="shared" si="15"/>
        <v>9.0986636337787889E-7</v>
      </c>
      <c r="I121" s="86">
        <f t="shared" si="16"/>
        <v>-30600.020000000004</v>
      </c>
      <c r="J121" s="87">
        <f t="shared" si="17"/>
        <v>-0.82702712052588079</v>
      </c>
      <c r="K121" s="82">
        <f>VLOOKUP($C121,'2024'!$C$261:$U$504,VLOOKUP($L$4,Master!$D$9:$G$20,4,FALSE),FALSE)</f>
        <v>10333.34</v>
      </c>
      <c r="L121" s="83">
        <f>VLOOKUP($C121,'2024'!$C$8:$U$251,VLOOKUP($L$4,Master!$D$9:$G$20,4,FALSE),FALSE)</f>
        <v>0</v>
      </c>
      <c r="M121" s="154">
        <f t="shared" si="18"/>
        <v>0</v>
      </c>
      <c r="N121" s="154">
        <f t="shared" si="19"/>
        <v>0</v>
      </c>
      <c r="O121" s="83">
        <f t="shared" si="20"/>
        <v>-10333.34</v>
      </c>
      <c r="P121" s="87">
        <f t="shared" si="21"/>
        <v>-1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234639.99</v>
      </c>
      <c r="F122" s="83">
        <f>IFERROR(VLOOKUP($C122,'2024'!$C$8:$U$251,19,FALSE),0)</f>
        <v>172.54</v>
      </c>
      <c r="G122" s="84">
        <f t="shared" si="14"/>
        <v>7.35339274434848E-4</v>
      </c>
      <c r="H122" s="85">
        <f t="shared" si="15"/>
        <v>2.4529428490190502E-8</v>
      </c>
      <c r="I122" s="86">
        <f t="shared" si="16"/>
        <v>-234467.44999999998</v>
      </c>
      <c r="J122" s="87">
        <f t="shared" si="17"/>
        <v>-0.99926466072556508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172.54</v>
      </c>
      <c r="M122" s="154">
        <f t="shared" si="18"/>
        <v>2.2060178233045441E-3</v>
      </c>
      <c r="N122" s="154">
        <f t="shared" si="19"/>
        <v>2.4529428490190502E-8</v>
      </c>
      <c r="O122" s="83">
        <f t="shared" si="20"/>
        <v>-78040.790000000008</v>
      </c>
      <c r="P122" s="87">
        <f t="shared" si="21"/>
        <v>-0.99779398217669557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822096.48</v>
      </c>
      <c r="F123" s="83">
        <f>IFERROR(VLOOKUP($C123,'2024'!$C$8:$U$251,19,FALSE),0)</f>
        <v>385809.37</v>
      </c>
      <c r="G123" s="84">
        <f t="shared" si="14"/>
        <v>0.46929938198981219</v>
      </c>
      <c r="H123" s="85">
        <f t="shared" si="15"/>
        <v>5.4849213818595394E-5</v>
      </c>
      <c r="I123" s="86">
        <f t="shared" si="16"/>
        <v>-436287.11</v>
      </c>
      <c r="J123" s="87">
        <f t="shared" si="17"/>
        <v>-0.53070061801018775</v>
      </c>
      <c r="K123" s="82">
        <f>VLOOKUP($C123,'2024'!$C$261:$U$504,VLOOKUP($L$4,Master!$D$9:$G$20,4,FALSE),FALSE)</f>
        <v>266403.27999999997</v>
      </c>
      <c r="L123" s="83">
        <f>VLOOKUP($C123,'2024'!$C$8:$U$251,VLOOKUP($L$4,Master!$D$9:$G$20,4,FALSE),FALSE)</f>
        <v>185021.15</v>
      </c>
      <c r="M123" s="154">
        <f t="shared" si="18"/>
        <v>0.69451528524723871</v>
      </c>
      <c r="N123" s="154">
        <f t="shared" si="19"/>
        <v>2.6303831390389535E-5</v>
      </c>
      <c r="O123" s="83">
        <f t="shared" si="20"/>
        <v>-81382.129999999976</v>
      </c>
      <c r="P123" s="87">
        <f t="shared" si="21"/>
        <v>-0.30548471475276123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1330000.0699999998</v>
      </c>
      <c r="F124" s="83">
        <f>IFERROR(VLOOKUP($C124,'2024'!$C$8:$U$251,19,FALSE),0)</f>
        <v>858614.46</v>
      </c>
      <c r="G124" s="84">
        <f t="shared" si="14"/>
        <v>0.64557474797726899</v>
      </c>
      <c r="H124" s="85">
        <f t="shared" si="15"/>
        <v>1.2206631504122831E-4</v>
      </c>
      <c r="I124" s="86">
        <f t="shared" si="16"/>
        <v>-471385.60999999987</v>
      </c>
      <c r="J124" s="87">
        <f t="shared" si="17"/>
        <v>-0.35442525202273106</v>
      </c>
      <c r="K124" s="82">
        <f>VLOOKUP($C124,'2024'!$C$261:$U$504,VLOOKUP($L$4,Master!$D$9:$G$20,4,FALSE),FALSE)</f>
        <v>768000</v>
      </c>
      <c r="L124" s="83">
        <f>VLOOKUP($C124,'2024'!$C$8:$U$251,VLOOKUP($L$4,Master!$D$9:$G$20,4,FALSE),FALSE)</f>
        <v>812339.17999999993</v>
      </c>
      <c r="M124" s="154">
        <f t="shared" si="18"/>
        <v>1.0577333072916666</v>
      </c>
      <c r="N124" s="154">
        <f t="shared" si="19"/>
        <v>1.1548751492749501E-4</v>
      </c>
      <c r="O124" s="83">
        <f t="shared" si="20"/>
        <v>44339.179999999935</v>
      </c>
      <c r="P124" s="87">
        <f t="shared" si="21"/>
        <v>5.7733307291666584E-2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562342.98</v>
      </c>
      <c r="F125" s="83">
        <f>IFERROR(VLOOKUP($C125,'2024'!$C$8:$U$251,19,FALSE),0)</f>
        <v>122894.37000000001</v>
      </c>
      <c r="G125" s="84">
        <f t="shared" si="14"/>
        <v>0.21853988468034227</v>
      </c>
      <c r="H125" s="85">
        <f t="shared" si="15"/>
        <v>1.7471477111174298E-5</v>
      </c>
      <c r="I125" s="86">
        <f t="shared" si="16"/>
        <v>-439448.61</v>
      </c>
      <c r="J125" s="87">
        <f t="shared" si="17"/>
        <v>-0.78146011531965776</v>
      </c>
      <c r="K125" s="82">
        <f>VLOOKUP($C125,'2024'!$C$261:$U$504,VLOOKUP($L$4,Master!$D$9:$G$20,4,FALSE),FALSE)</f>
        <v>185165.15</v>
      </c>
      <c r="L125" s="83">
        <f>VLOOKUP($C125,'2024'!$C$8:$U$251,VLOOKUP($L$4,Master!$D$9:$G$20,4,FALSE),FALSE)</f>
        <v>62338.020000000004</v>
      </c>
      <c r="M125" s="154">
        <f t="shared" si="18"/>
        <v>0.33666173143272377</v>
      </c>
      <c r="N125" s="154">
        <f t="shared" si="19"/>
        <v>8.8623855558714811E-6</v>
      </c>
      <c r="O125" s="83">
        <f t="shared" si="20"/>
        <v>-122827.12999999999</v>
      </c>
      <c r="P125" s="87">
        <f t="shared" si="21"/>
        <v>-0.66333826856727629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6574999.9900000002</v>
      </c>
      <c r="F126" s="83">
        <f>IFERROR(VLOOKUP($C126,'2024'!$C$8:$U$251,19,FALSE),0)</f>
        <v>7839947.719999983</v>
      </c>
      <c r="G126" s="84">
        <f t="shared" si="14"/>
        <v>1.1923874877450733</v>
      </c>
      <c r="H126" s="85">
        <f t="shared" si="15"/>
        <v>1.1145788626670435E-3</v>
      </c>
      <c r="I126" s="86">
        <f t="shared" si="16"/>
        <v>1264947.7299999828</v>
      </c>
      <c r="J126" s="87">
        <f t="shared" si="17"/>
        <v>0.19238748774507339</v>
      </c>
      <c r="K126" s="82">
        <f>VLOOKUP($C126,'2024'!$C$261:$U$504,VLOOKUP($L$4,Master!$D$9:$G$20,4,FALSE),FALSE)</f>
        <v>2658333.33</v>
      </c>
      <c r="L126" s="83">
        <f>VLOOKUP($C126,'2024'!$C$8:$U$251,VLOOKUP($L$4,Master!$D$9:$G$20,4,FALSE),FALSE)</f>
        <v>3487882.6799999913</v>
      </c>
      <c r="M126" s="154">
        <f t="shared" si="18"/>
        <v>1.3120561822094716</v>
      </c>
      <c r="N126" s="154">
        <f t="shared" si="19"/>
        <v>4.9586048905316904E-4</v>
      </c>
      <c r="O126" s="83">
        <f t="shared" si="20"/>
        <v>829549.34999999125</v>
      </c>
      <c r="P126" s="87">
        <f t="shared" si="21"/>
        <v>0.31205618220947151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875000.22</v>
      </c>
      <c r="F127" s="83">
        <f>IFERROR(VLOOKUP($C127,'2024'!$C$8:$U$251,19,FALSE),0)</f>
        <v>65998.269999999975</v>
      </c>
      <c r="G127" s="84">
        <f t="shared" si="14"/>
        <v>7.5426575321318176E-2</v>
      </c>
      <c r="H127" s="85">
        <f t="shared" si="15"/>
        <v>9.3827509240830224E-6</v>
      </c>
      <c r="I127" s="86">
        <f t="shared" si="16"/>
        <v>-809001.95</v>
      </c>
      <c r="J127" s="87">
        <f t="shared" si="17"/>
        <v>-0.92457342467868175</v>
      </c>
      <c r="K127" s="82">
        <f>VLOOKUP($C127,'2024'!$C$261:$U$504,VLOOKUP($L$4,Master!$D$9:$G$20,4,FALSE),FALSE)</f>
        <v>291666.74</v>
      </c>
      <c r="L127" s="83">
        <f>VLOOKUP($C127,'2024'!$C$8:$U$251,VLOOKUP($L$4,Master!$D$9:$G$20,4,FALSE),FALSE)</f>
        <v>6643.94</v>
      </c>
      <c r="M127" s="154">
        <f t="shared" si="18"/>
        <v>2.2779217129796834E-2</v>
      </c>
      <c r="N127" s="154">
        <f t="shared" si="19"/>
        <v>9.4454648848450379E-7</v>
      </c>
      <c r="O127" s="83">
        <f t="shared" si="20"/>
        <v>-285022.8</v>
      </c>
      <c r="P127" s="87">
        <f t="shared" si="21"/>
        <v>-0.9772207828702032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1369243.8200000003</v>
      </c>
      <c r="F128" s="83">
        <f>IFERROR(VLOOKUP($C128,'2024'!$C$8:$U$251,19,FALSE),0)</f>
        <v>1209280.8699999999</v>
      </c>
      <c r="G128" s="84">
        <f t="shared" si="14"/>
        <v>0.88317423992463195</v>
      </c>
      <c r="H128" s="85">
        <f t="shared" si="15"/>
        <v>1.7191937304520896E-4</v>
      </c>
      <c r="I128" s="86">
        <f t="shared" si="16"/>
        <v>-159962.95000000042</v>
      </c>
      <c r="J128" s="87">
        <f t="shared" si="17"/>
        <v>-0.11682576007536802</v>
      </c>
      <c r="K128" s="82">
        <f>VLOOKUP($C128,'2024'!$C$261:$U$504,VLOOKUP($L$4,Master!$D$9:$G$20,4,FALSE),FALSE)</f>
        <v>516689.6100000001</v>
      </c>
      <c r="L128" s="83">
        <f>VLOOKUP($C128,'2024'!$C$8:$U$251,VLOOKUP($L$4,Master!$D$9:$G$20,4,FALSE),FALSE)</f>
        <v>449993.66999999993</v>
      </c>
      <c r="M128" s="154">
        <f t="shared" si="18"/>
        <v>0.87091681599713189</v>
      </c>
      <c r="N128" s="154">
        <f t="shared" si="19"/>
        <v>6.3974078760307068E-5</v>
      </c>
      <c r="O128" s="83">
        <f t="shared" si="20"/>
        <v>-66695.940000000177</v>
      </c>
      <c r="P128" s="87">
        <f t="shared" si="21"/>
        <v>-0.12908318400286811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251574.99</v>
      </c>
      <c r="F129" s="83">
        <f>IFERROR(VLOOKUP($C129,'2024'!$C$8:$U$251,19,FALSE),0)</f>
        <v>22656.23</v>
      </c>
      <c r="G129" s="84">
        <f t="shared" si="14"/>
        <v>9.0057560968202763E-2</v>
      </c>
      <c r="H129" s="85">
        <f t="shared" si="15"/>
        <v>3.2209596246801249E-6</v>
      </c>
      <c r="I129" s="86">
        <f t="shared" si="16"/>
        <v>-228918.75999999998</v>
      </c>
      <c r="J129" s="87">
        <f t="shared" si="17"/>
        <v>-0.90994243903179717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3852</v>
      </c>
      <c r="M129" s="154">
        <f t="shared" si="18"/>
        <v>4.593461377062958E-2</v>
      </c>
      <c r="N129" s="154">
        <f t="shared" si="19"/>
        <v>5.4762581745806081E-7</v>
      </c>
      <c r="O129" s="83">
        <f t="shared" si="20"/>
        <v>-80006.33</v>
      </c>
      <c r="P129" s="87">
        <f t="shared" si="21"/>
        <v>-0.95406538622937043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70868.590000000011</v>
      </c>
      <c r="F130" s="83">
        <f>IFERROR(VLOOKUP($C130,'2024'!$C$8:$U$251,19,FALSE),0)</f>
        <v>50163.960000000006</v>
      </c>
      <c r="G130" s="84">
        <f t="shared" si="14"/>
        <v>0.70784475886990272</v>
      </c>
      <c r="H130" s="85">
        <f t="shared" si="15"/>
        <v>7.1316406027864669E-6</v>
      </c>
      <c r="I130" s="86">
        <f t="shared" si="16"/>
        <v>-20704.630000000005</v>
      </c>
      <c r="J130" s="87">
        <f t="shared" si="17"/>
        <v>-0.29215524113009728</v>
      </c>
      <c r="K130" s="82">
        <f>VLOOKUP($C130,'2024'!$C$261:$U$504,VLOOKUP($L$4,Master!$D$9:$G$20,4,FALSE),FALSE)</f>
        <v>24112.950000000004</v>
      </c>
      <c r="L130" s="83">
        <f>VLOOKUP($C130,'2024'!$C$8:$U$251,VLOOKUP($L$4,Master!$D$9:$G$20,4,FALSE),FALSE)</f>
        <v>19082.590000000004</v>
      </c>
      <c r="M130" s="154">
        <f t="shared" si="18"/>
        <v>0.79138346821935934</v>
      </c>
      <c r="N130" s="154">
        <f t="shared" si="19"/>
        <v>2.7129073073642316E-6</v>
      </c>
      <c r="O130" s="83">
        <f t="shared" si="20"/>
        <v>-5030.3600000000006</v>
      </c>
      <c r="P130" s="87">
        <f t="shared" si="21"/>
        <v>-0.20861653178064068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89290.63</v>
      </c>
      <c r="F131" s="83">
        <f>IFERROR(VLOOKUP($C131,'2024'!$C$8:$U$251,19,FALSE),0)</f>
        <v>78577.41</v>
      </c>
      <c r="G131" s="84">
        <f t="shared" si="14"/>
        <v>0.88001854169916816</v>
      </c>
      <c r="H131" s="85">
        <f t="shared" si="15"/>
        <v>1.1171084731305091E-5</v>
      </c>
      <c r="I131" s="86">
        <f t="shared" si="16"/>
        <v>-10713.220000000001</v>
      </c>
      <c r="J131" s="87">
        <f t="shared" si="17"/>
        <v>-0.1199814583008318</v>
      </c>
      <c r="K131" s="82">
        <f>VLOOKUP($C131,'2024'!$C$261:$U$504,VLOOKUP($L$4,Master!$D$9:$G$20,4,FALSE),FALSE)</f>
        <v>28337.93</v>
      </c>
      <c r="L131" s="83">
        <f>VLOOKUP($C131,'2024'!$C$8:$U$251,VLOOKUP($L$4,Master!$D$9:$G$20,4,FALSE),FALSE)</f>
        <v>32008.299999999996</v>
      </c>
      <c r="M131" s="154">
        <f t="shared" si="18"/>
        <v>1.1295214576364609</v>
      </c>
      <c r="N131" s="154">
        <f t="shared" si="19"/>
        <v>4.5505117998293994E-6</v>
      </c>
      <c r="O131" s="83">
        <f t="shared" si="20"/>
        <v>3670.3699999999953</v>
      </c>
      <c r="P131" s="87">
        <f t="shared" si="21"/>
        <v>0.12952145763646092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6037500</v>
      </c>
      <c r="F132" s="83">
        <f>IFERROR(VLOOKUP($C132,'2024'!$C$8:$U$251,19,FALSE),0)</f>
        <v>3917343.9799999995</v>
      </c>
      <c r="G132" s="84">
        <f t="shared" si="14"/>
        <v>0.64883544182194608</v>
      </c>
      <c r="H132" s="85">
        <f t="shared" si="15"/>
        <v>5.5691555018481649E-4</v>
      </c>
      <c r="I132" s="86">
        <f t="shared" si="16"/>
        <v>-2120156.0200000005</v>
      </c>
      <c r="J132" s="87">
        <f t="shared" si="17"/>
        <v>-0.35116455817805392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1958846.7999999998</v>
      </c>
      <c r="M132" s="154">
        <f t="shared" si="18"/>
        <v>0.97334002484472038</v>
      </c>
      <c r="N132" s="154">
        <f t="shared" si="19"/>
        <v>2.7848262723912423E-4</v>
      </c>
      <c r="O132" s="83">
        <f t="shared" si="20"/>
        <v>-53653.200000000186</v>
      </c>
      <c r="P132" s="87">
        <f t="shared" si="21"/>
        <v>-2.6659975155279597E-2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137733.32000000004</v>
      </c>
      <c r="F133" s="83">
        <f>IFERROR(VLOOKUP($C133,'2024'!$C$8:$U$251,19,FALSE),0)</f>
        <v>86578.049999999988</v>
      </c>
      <c r="G133" s="84">
        <f t="shared" si="14"/>
        <v>0.62859190499437589</v>
      </c>
      <c r="H133" s="85">
        <f t="shared" si="15"/>
        <v>1.2308508672163774E-5</v>
      </c>
      <c r="I133" s="86">
        <f t="shared" si="16"/>
        <v>-51155.270000000048</v>
      </c>
      <c r="J133" s="87">
        <f t="shared" si="17"/>
        <v>-0.37140809500562416</v>
      </c>
      <c r="K133" s="82">
        <f>VLOOKUP($C133,'2024'!$C$261:$U$504,VLOOKUP($L$4,Master!$D$9:$G$20,4,FALSE),FALSE)</f>
        <v>47716.650000000016</v>
      </c>
      <c r="L133" s="83">
        <f>VLOOKUP($C133,'2024'!$C$8:$U$251,VLOOKUP($L$4,Master!$D$9:$G$20,4,FALSE),FALSE)</f>
        <v>40415.81</v>
      </c>
      <c r="M133" s="154">
        <f t="shared" si="18"/>
        <v>0.84699596472090943</v>
      </c>
      <c r="N133" s="154">
        <f t="shared" si="19"/>
        <v>5.7457790730736418E-6</v>
      </c>
      <c r="O133" s="83">
        <f t="shared" si="20"/>
        <v>-7300.8400000000183</v>
      </c>
      <c r="P133" s="87">
        <f t="shared" si="21"/>
        <v>-0.15300403527909054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118397.11</v>
      </c>
      <c r="F134" s="83">
        <f>IFERROR(VLOOKUP($C134,'2024'!$C$8:$U$251,19,FALSE),0)</f>
        <v>2780</v>
      </c>
      <c r="G134" s="84">
        <f t="shared" si="14"/>
        <v>2.3480302855365304E-2</v>
      </c>
      <c r="H134" s="85">
        <f t="shared" si="15"/>
        <v>3.9522320159226612E-7</v>
      </c>
      <c r="I134" s="86">
        <f t="shared" si="16"/>
        <v>-115617.11</v>
      </c>
      <c r="J134" s="87">
        <f t="shared" si="17"/>
        <v>-0.97651969714463471</v>
      </c>
      <c r="K134" s="82">
        <f>VLOOKUP($C134,'2024'!$C$261:$U$504,VLOOKUP($L$4,Master!$D$9:$G$20,4,FALSE),FALSE)</f>
        <v>54766.080000000002</v>
      </c>
      <c r="L134" s="83">
        <f>VLOOKUP($C134,'2024'!$C$8:$U$251,VLOOKUP($L$4,Master!$D$9:$G$20,4,FALSE),FALSE)</f>
        <v>2762</v>
      </c>
      <c r="M134" s="154">
        <f t="shared" si="18"/>
        <v>5.0432676576450237E-2</v>
      </c>
      <c r="N134" s="154">
        <f t="shared" si="19"/>
        <v>3.9266420244526586E-7</v>
      </c>
      <c r="O134" s="83">
        <f t="shared" si="20"/>
        <v>-52004.08</v>
      </c>
      <c r="P134" s="87">
        <f t="shared" si="21"/>
        <v>-0.94956732342354977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256826.48</v>
      </c>
      <c r="F135" s="83">
        <f>IFERROR(VLOOKUP($C135,'2024'!$C$8:$U$251,19,FALSE),0)</f>
        <v>220756.72999999998</v>
      </c>
      <c r="G135" s="84">
        <f t="shared" si="14"/>
        <v>0.85955595388762085</v>
      </c>
      <c r="H135" s="85">
        <f t="shared" si="15"/>
        <v>3.1384237986920667E-5</v>
      </c>
      <c r="I135" s="86">
        <f t="shared" si="16"/>
        <v>-36069.750000000029</v>
      </c>
      <c r="J135" s="87">
        <f t="shared" si="17"/>
        <v>-0.14044404611237918</v>
      </c>
      <c r="K135" s="82">
        <f>VLOOKUP($C135,'2024'!$C$261:$U$504,VLOOKUP($L$4,Master!$D$9:$G$20,4,FALSE),FALSE)</f>
        <v>94442.16</v>
      </c>
      <c r="L135" s="83">
        <f>VLOOKUP($C135,'2024'!$C$8:$U$251,VLOOKUP($L$4,Master!$D$9:$G$20,4,FALSE),FALSE)</f>
        <v>86916.349999999991</v>
      </c>
      <c r="M135" s="154">
        <f t="shared" si="18"/>
        <v>0.92031302545388616</v>
      </c>
      <c r="N135" s="154">
        <f t="shared" si="19"/>
        <v>1.2356603639465453E-5</v>
      </c>
      <c r="O135" s="83">
        <f t="shared" si="20"/>
        <v>-7525.8100000000122</v>
      </c>
      <c r="P135" s="87">
        <f t="shared" si="21"/>
        <v>-7.9686974546113856E-2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198990.55000000002</v>
      </c>
      <c r="F136" s="83">
        <f>IFERROR(VLOOKUP($C136,'2024'!$C$8:$U$251,19,FALSE),0)</f>
        <v>136229.01</v>
      </c>
      <c r="G136" s="84">
        <f t="shared" si="14"/>
        <v>0.6846003993656985</v>
      </c>
      <c r="H136" s="85">
        <f t="shared" si="15"/>
        <v>1.9367217799260736E-5</v>
      </c>
      <c r="I136" s="86">
        <f t="shared" si="16"/>
        <v>-62761.540000000008</v>
      </c>
      <c r="J136" s="87">
        <f t="shared" si="17"/>
        <v>-0.3153996006343015</v>
      </c>
      <c r="K136" s="82">
        <f>VLOOKUP($C136,'2024'!$C$261:$U$504,VLOOKUP($L$4,Master!$D$9:$G$20,4,FALSE),FALSE)</f>
        <v>72130.430000000008</v>
      </c>
      <c r="L136" s="83">
        <f>VLOOKUP($C136,'2024'!$C$8:$U$251,VLOOKUP($L$4,Master!$D$9:$G$20,4,FALSE),FALSE)</f>
        <v>49783.130000000005</v>
      </c>
      <c r="M136" s="154">
        <f t="shared" si="18"/>
        <v>0.69018207710670798</v>
      </c>
      <c r="N136" s="154">
        <f t="shared" si="19"/>
        <v>7.0774992891669043E-6</v>
      </c>
      <c r="O136" s="83">
        <f t="shared" si="20"/>
        <v>-22347.300000000003</v>
      </c>
      <c r="P136" s="87">
        <f t="shared" si="21"/>
        <v>-0.30981792289329207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355124.97000000003</v>
      </c>
      <c r="F137" s="83">
        <f>IFERROR(VLOOKUP($C137,'2024'!$C$8:$U$251,19,FALSE),0)</f>
        <v>0</v>
      </c>
      <c r="G137" s="84">
        <f t="shared" si="14"/>
        <v>0</v>
      </c>
      <c r="H137" s="85">
        <f t="shared" si="15"/>
        <v>0</v>
      </c>
      <c r="I137" s="86">
        <f t="shared" si="16"/>
        <v>-355124.97000000003</v>
      </c>
      <c r="J137" s="87">
        <f t="shared" si="17"/>
        <v>-1</v>
      </c>
      <c r="K137" s="82">
        <f>VLOOKUP($C137,'2024'!$C$261:$U$504,VLOOKUP($L$4,Master!$D$9:$G$20,4,FALSE),FALSE)</f>
        <v>118374.99</v>
      </c>
      <c r="L137" s="83">
        <f>VLOOKUP($C137,'2024'!$C$8:$U$251,VLOOKUP($L$4,Master!$D$9:$G$20,4,FALSE),FALSE)</f>
        <v>0</v>
      </c>
      <c r="M137" s="154">
        <f t="shared" si="18"/>
        <v>0</v>
      </c>
      <c r="N137" s="154">
        <f t="shared" si="19"/>
        <v>0</v>
      </c>
      <c r="O137" s="83">
        <f t="shared" si="20"/>
        <v>-118374.99</v>
      </c>
      <c r="P137" s="87">
        <f t="shared" si="21"/>
        <v>-1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99212.50999999998</v>
      </c>
      <c r="F138" s="83">
        <f>IFERROR(VLOOKUP($C138,'2024'!$C$8:$U$251,19,FALSE),0)</f>
        <v>61096.28</v>
      </c>
      <c r="G138" s="84">
        <f t="shared" ref="G138:G201" si="22">IFERROR(F138/E138,0)</f>
        <v>0.61581225996600641</v>
      </c>
      <c r="H138" s="85">
        <f t="shared" ref="H138:H201" si="23">F138/$D$4</f>
        <v>8.6858515780494731E-6</v>
      </c>
      <c r="I138" s="86">
        <f t="shared" ref="I138:I201" si="24">F138-E138</f>
        <v>-38116.229999999981</v>
      </c>
      <c r="J138" s="87">
        <f t="shared" ref="J138:J201" si="25">IFERROR(I138/E138,0)</f>
        <v>-0.38418774003399359</v>
      </c>
      <c r="K138" s="82">
        <f>VLOOKUP($C138,'2024'!$C$261:$U$504,VLOOKUP($L$4,Master!$D$9:$G$20,4,FALSE),FALSE)</f>
        <v>57773.849999999991</v>
      </c>
      <c r="L138" s="83">
        <f>VLOOKUP($C138,'2024'!$C$8:$U$251,VLOOKUP($L$4,Master!$D$9:$G$20,4,FALSE),FALSE)</f>
        <v>21521.83</v>
      </c>
      <c r="M138" s="154">
        <f t="shared" ref="M138:M201" si="26">IFERROR(L138/K138,0)</f>
        <v>0.37251853563506682</v>
      </c>
      <c r="N138" s="154">
        <f t="shared" ref="N138:N201" si="27">L138/$D$4</f>
        <v>3.0596858117713963E-6</v>
      </c>
      <c r="O138" s="83">
        <f t="shared" ref="O138:O201" si="28">L138-K138</f>
        <v>-36252.01999999999</v>
      </c>
      <c r="P138" s="87">
        <f t="shared" ref="P138:P201" si="29">IFERROR(O138/K138,0)</f>
        <v>-0.62748146436493313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29415.969999999998</v>
      </c>
      <c r="F139" s="83">
        <f>IFERROR(VLOOKUP($C139,'2024'!$C$8:$U$251,19,FALSE),0)</f>
        <v>22318.81</v>
      </c>
      <c r="G139" s="84">
        <f t="shared" si="22"/>
        <v>0.75873105663352269</v>
      </c>
      <c r="H139" s="85">
        <f t="shared" si="23"/>
        <v>3.1729897640034124E-6</v>
      </c>
      <c r="I139" s="86">
        <f t="shared" si="24"/>
        <v>-7097.1599999999962</v>
      </c>
      <c r="J139" s="87">
        <f t="shared" si="25"/>
        <v>-0.24126894336647736</v>
      </c>
      <c r="K139" s="82">
        <f>VLOOKUP($C139,'2024'!$C$261:$U$504,VLOOKUP($L$4,Master!$D$9:$G$20,4,FALSE),FALSE)</f>
        <v>10524.55</v>
      </c>
      <c r="L139" s="83">
        <f>VLOOKUP($C139,'2024'!$C$8:$U$251,VLOOKUP($L$4,Master!$D$9:$G$20,4,FALSE),FALSE)</f>
        <v>7503.8300000000008</v>
      </c>
      <c r="M139" s="154">
        <f t="shared" si="26"/>
        <v>0.7129834529742366</v>
      </c>
      <c r="N139" s="154">
        <f t="shared" si="27"/>
        <v>1.0667941427352858E-6</v>
      </c>
      <c r="O139" s="83">
        <f t="shared" si="28"/>
        <v>-3020.7199999999984</v>
      </c>
      <c r="P139" s="87">
        <f t="shared" si="29"/>
        <v>-0.28701654702576346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1615700</v>
      </c>
      <c r="F140" s="83">
        <f>IFERROR(VLOOKUP($C140,'2024'!$C$8:$U$251,19,FALSE),0)</f>
        <v>1656711.1</v>
      </c>
      <c r="G140" s="84">
        <f t="shared" si="22"/>
        <v>1.025382868106703</v>
      </c>
      <c r="H140" s="85">
        <f t="shared" si="23"/>
        <v>2.3552901620699462E-4</v>
      </c>
      <c r="I140" s="86">
        <f t="shared" si="24"/>
        <v>41011.100000000093</v>
      </c>
      <c r="J140" s="87">
        <f t="shared" si="25"/>
        <v>2.5382868106703035E-2</v>
      </c>
      <c r="K140" s="82">
        <f>VLOOKUP($C140,'2024'!$C$261:$U$504,VLOOKUP($L$4,Master!$D$9:$G$20,4,FALSE),FALSE)</f>
        <v>317200</v>
      </c>
      <c r="L140" s="83">
        <f>VLOOKUP($C140,'2024'!$C$8:$U$251,VLOOKUP($L$4,Master!$D$9:$G$20,4,FALSE),FALSE)</f>
        <v>783117.59</v>
      </c>
      <c r="M140" s="154">
        <f t="shared" si="26"/>
        <v>2.4688448612862546</v>
      </c>
      <c r="N140" s="154">
        <f t="shared" si="27"/>
        <v>1.1133318026727324E-4</v>
      </c>
      <c r="O140" s="83">
        <f t="shared" si="28"/>
        <v>465917.58999999997</v>
      </c>
      <c r="P140" s="87">
        <f t="shared" si="29"/>
        <v>1.4688448612862546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249727.7</v>
      </c>
      <c r="F141" s="83">
        <f>IFERROR(VLOOKUP($C141,'2024'!$C$8:$U$251,19,FALSE),0)</f>
        <v>196948.2</v>
      </c>
      <c r="G141" s="84">
        <f t="shared" si="22"/>
        <v>0.78865179954005904</v>
      </c>
      <c r="H141" s="85">
        <f t="shared" si="23"/>
        <v>2.7999459766846747E-5</v>
      </c>
      <c r="I141" s="86">
        <f t="shared" si="24"/>
        <v>-52779.5</v>
      </c>
      <c r="J141" s="87">
        <f t="shared" si="25"/>
        <v>-0.21134820045994096</v>
      </c>
      <c r="K141" s="82">
        <f>VLOOKUP($C141,'2024'!$C$261:$U$504,VLOOKUP($L$4,Master!$D$9:$G$20,4,FALSE),FALSE)</f>
        <v>84126.029999999984</v>
      </c>
      <c r="L141" s="83">
        <f>VLOOKUP($C141,'2024'!$C$8:$U$251,VLOOKUP($L$4,Master!$D$9:$G$20,4,FALSE),FALSE)</f>
        <v>71914.69</v>
      </c>
      <c r="M141" s="154">
        <f t="shared" si="26"/>
        <v>0.85484468956873416</v>
      </c>
      <c r="N141" s="154">
        <f t="shared" si="27"/>
        <v>1.0223868353710548E-5</v>
      </c>
      <c r="O141" s="83">
        <f t="shared" si="28"/>
        <v>-12211.339999999982</v>
      </c>
      <c r="P141" s="87">
        <f t="shared" si="29"/>
        <v>-0.14515531043126587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172477.72000000006</v>
      </c>
      <c r="F142" s="83">
        <f>IFERROR(VLOOKUP($C142,'2024'!$C$8:$U$251,19,FALSE),0)</f>
        <v>499375.4</v>
      </c>
      <c r="G142" s="84">
        <f t="shared" si="22"/>
        <v>2.8953038108342333</v>
      </c>
      <c r="H142" s="85">
        <f t="shared" si="23"/>
        <v>7.0994512368495875E-5</v>
      </c>
      <c r="I142" s="86">
        <f t="shared" si="24"/>
        <v>326897.67999999993</v>
      </c>
      <c r="J142" s="87">
        <f t="shared" si="25"/>
        <v>1.895303810834233</v>
      </c>
      <c r="K142" s="82">
        <f>VLOOKUP($C142,'2024'!$C$261:$U$504,VLOOKUP($L$4,Master!$D$9:$G$20,4,FALSE),FALSE)</f>
        <v>54162.020000000026</v>
      </c>
      <c r="L142" s="83">
        <f>VLOOKUP($C142,'2024'!$C$8:$U$251,VLOOKUP($L$4,Master!$D$9:$G$20,4,FALSE),FALSE)</f>
        <v>57608.11</v>
      </c>
      <c r="M142" s="154">
        <f t="shared" si="26"/>
        <v>1.063625581172932</v>
      </c>
      <c r="N142" s="154">
        <f t="shared" si="27"/>
        <v>8.1899502416832529E-6</v>
      </c>
      <c r="O142" s="83">
        <f t="shared" si="28"/>
        <v>3446.0899999999747</v>
      </c>
      <c r="P142" s="87">
        <f t="shared" si="29"/>
        <v>6.3625581172932127E-2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184567.15000000002</v>
      </c>
      <c r="F143" s="83">
        <f>IFERROR(VLOOKUP($C143,'2024'!$C$8:$U$251,19,FALSE),0)</f>
        <v>128731.75</v>
      </c>
      <c r="G143" s="84">
        <f t="shared" si="22"/>
        <v>0.69747921014113279</v>
      </c>
      <c r="H143" s="85">
        <f t="shared" si="23"/>
        <v>1.8301357691214104E-5</v>
      </c>
      <c r="I143" s="86">
        <f t="shared" si="24"/>
        <v>-55835.400000000023</v>
      </c>
      <c r="J143" s="87">
        <f t="shared" si="25"/>
        <v>-0.30252078985886716</v>
      </c>
      <c r="K143" s="82">
        <f>VLOOKUP($C143,'2024'!$C$261:$U$504,VLOOKUP($L$4,Master!$D$9:$G$20,4,FALSE),FALSE)</f>
        <v>61509.05</v>
      </c>
      <c r="L143" s="83">
        <f>VLOOKUP($C143,'2024'!$C$8:$U$251,VLOOKUP($L$4,Master!$D$9:$G$20,4,FALSE),FALSE)</f>
        <v>115838.2</v>
      </c>
      <c r="M143" s="154">
        <f t="shared" si="26"/>
        <v>1.8832708357550636</v>
      </c>
      <c r="N143" s="154">
        <f t="shared" si="27"/>
        <v>1.6468325277224906E-5</v>
      </c>
      <c r="O143" s="83">
        <f t="shared" si="28"/>
        <v>54329.149999999994</v>
      </c>
      <c r="P143" s="87">
        <f t="shared" si="29"/>
        <v>0.8832708357550636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140120.88</v>
      </c>
      <c r="F144" s="83">
        <f>IFERROR(VLOOKUP($C144,'2024'!$C$8:$U$251,19,FALSE),0)</f>
        <v>40382.660000000003</v>
      </c>
      <c r="G144" s="84">
        <f t="shared" si="22"/>
        <v>0.28819873240876021</v>
      </c>
      <c r="H144" s="85">
        <f t="shared" si="23"/>
        <v>5.7410662496445843E-6</v>
      </c>
      <c r="I144" s="86">
        <f t="shared" si="24"/>
        <v>-99738.22</v>
      </c>
      <c r="J144" s="87">
        <f t="shared" si="25"/>
        <v>-0.71180126759123974</v>
      </c>
      <c r="K144" s="82">
        <f>VLOOKUP($C144,'2024'!$C$261:$U$504,VLOOKUP($L$4,Master!$D$9:$G$20,4,FALSE),FALSE)</f>
        <v>43061.960000000006</v>
      </c>
      <c r="L144" s="83">
        <f>VLOOKUP($C144,'2024'!$C$8:$U$251,VLOOKUP($L$4,Master!$D$9:$G$20,4,FALSE),FALSE)</f>
        <v>13671.869999999999</v>
      </c>
      <c r="M144" s="154">
        <f t="shared" si="26"/>
        <v>0.31749297988294067</v>
      </c>
      <c r="N144" s="154">
        <f t="shared" si="27"/>
        <v>1.9436835371054874E-6</v>
      </c>
      <c r="O144" s="83">
        <f t="shared" si="28"/>
        <v>-29390.090000000007</v>
      </c>
      <c r="P144" s="87">
        <f t="shared" si="29"/>
        <v>-0.68250702011705933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58158.990000000027</v>
      </c>
      <c r="F145" s="83">
        <f>IFERROR(VLOOKUP($C145,'2024'!$C$8:$U$251,19,FALSE),0)</f>
        <v>54134.710000000006</v>
      </c>
      <c r="G145" s="84">
        <f t="shared" si="22"/>
        <v>0.93080553840429447</v>
      </c>
      <c r="H145" s="85">
        <f t="shared" si="23"/>
        <v>7.6961487062837647E-6</v>
      </c>
      <c r="I145" s="86">
        <f t="shared" si="24"/>
        <v>-4024.2800000000207</v>
      </c>
      <c r="J145" s="87">
        <f t="shared" si="25"/>
        <v>-6.919446159570547E-2</v>
      </c>
      <c r="K145" s="82">
        <f>VLOOKUP($C145,'2024'!$C$261:$U$504,VLOOKUP($L$4,Master!$D$9:$G$20,4,FALSE),FALSE)</f>
        <v>19386.330000000009</v>
      </c>
      <c r="L145" s="83">
        <f>VLOOKUP($C145,'2024'!$C$8:$U$251,VLOOKUP($L$4,Master!$D$9:$G$20,4,FALSE),FALSE)</f>
        <v>18734.48</v>
      </c>
      <c r="M145" s="154">
        <f t="shared" si="26"/>
        <v>0.96637579160160747</v>
      </c>
      <c r="N145" s="154">
        <f t="shared" si="27"/>
        <v>2.663417685527438E-6</v>
      </c>
      <c r="O145" s="83">
        <f t="shared" si="28"/>
        <v>-651.85000000000946</v>
      </c>
      <c r="P145" s="87">
        <f t="shared" si="29"/>
        <v>-3.3624208398392537E-2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804334.57000000007</v>
      </c>
      <c r="F146" s="83">
        <f>IFERROR(VLOOKUP($C146,'2024'!$C$8:$U$251,19,FALSE),0)</f>
        <v>1787.1799999999998</v>
      </c>
      <c r="G146" s="84">
        <f t="shared" si="22"/>
        <v>2.2219360781670738E-3</v>
      </c>
      <c r="H146" s="85">
        <f t="shared" si="23"/>
        <v>2.5407733864088709E-7</v>
      </c>
      <c r="I146" s="86">
        <f t="shared" si="24"/>
        <v>-802547.39</v>
      </c>
      <c r="J146" s="87">
        <f t="shared" si="25"/>
        <v>-0.99777806392183288</v>
      </c>
      <c r="K146" s="82">
        <f>VLOOKUP($C146,'2024'!$C$261:$U$504,VLOOKUP($L$4,Master!$D$9:$G$20,4,FALSE),FALSE)</f>
        <v>268700.34000000003</v>
      </c>
      <c r="L146" s="83">
        <f>VLOOKUP($C146,'2024'!$C$8:$U$251,VLOOKUP($L$4,Master!$D$9:$G$20,4,FALSE),FALSE)</f>
        <v>0</v>
      </c>
      <c r="M146" s="154">
        <f t="shared" si="26"/>
        <v>0</v>
      </c>
      <c r="N146" s="154">
        <f t="shared" si="27"/>
        <v>0</v>
      </c>
      <c r="O146" s="83">
        <f t="shared" si="28"/>
        <v>-268700.34000000003</v>
      </c>
      <c r="P146" s="87">
        <f t="shared" si="29"/>
        <v>-1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5392.5</v>
      </c>
      <c r="F147" s="83">
        <f>IFERROR(VLOOKUP($C147,'2024'!$C$8:$U$251,19,FALSE),0)</f>
        <v>55</v>
      </c>
      <c r="G147" s="84">
        <f t="shared" si="22"/>
        <v>1.0199350950394067E-2</v>
      </c>
      <c r="H147" s="85">
        <f t="shared" si="23"/>
        <v>7.8191640602786461E-9</v>
      </c>
      <c r="I147" s="86">
        <f t="shared" si="24"/>
        <v>-5337.5</v>
      </c>
      <c r="J147" s="87">
        <f t="shared" si="25"/>
        <v>-0.98980064904960596</v>
      </c>
      <c r="K147" s="82">
        <f>VLOOKUP($C147,'2024'!$C$261:$U$504,VLOOKUP($L$4,Master!$D$9:$G$20,4,FALSE),FALSE)</f>
        <v>1797.5</v>
      </c>
      <c r="L147" s="83">
        <f>VLOOKUP($C147,'2024'!$C$8:$U$251,VLOOKUP($L$4,Master!$D$9:$G$20,4,FALSE),FALSE)</f>
        <v>0</v>
      </c>
      <c r="M147" s="154">
        <f t="shared" si="26"/>
        <v>0</v>
      </c>
      <c r="N147" s="154">
        <f t="shared" si="27"/>
        <v>0</v>
      </c>
      <c r="O147" s="83">
        <f t="shared" si="28"/>
        <v>-1797.5</v>
      </c>
      <c r="P147" s="87">
        <f t="shared" si="29"/>
        <v>-1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84215.22</v>
      </c>
      <c r="F148" s="83">
        <f>IFERROR(VLOOKUP($C148,'2024'!$C$8:$U$251,19,FALSE),0)</f>
        <v>31308.67</v>
      </c>
      <c r="G148" s="84">
        <f t="shared" si="22"/>
        <v>0.37176973473441022</v>
      </c>
      <c r="H148" s="85">
        <f t="shared" si="23"/>
        <v>4.4510477679840774E-6</v>
      </c>
      <c r="I148" s="86">
        <f t="shared" si="24"/>
        <v>-52906.55</v>
      </c>
      <c r="J148" s="87">
        <f t="shared" si="25"/>
        <v>-0.62823026526558978</v>
      </c>
      <c r="K148" s="82">
        <f>VLOOKUP($C148,'2024'!$C$261:$U$504,VLOOKUP($L$4,Master!$D$9:$G$20,4,FALSE),FALSE)</f>
        <v>43082.31</v>
      </c>
      <c r="L148" s="83">
        <f>VLOOKUP($C148,'2024'!$C$8:$U$251,VLOOKUP($L$4,Master!$D$9:$G$20,4,FALSE),FALSE)</f>
        <v>14891.829999999998</v>
      </c>
      <c r="M148" s="154">
        <f t="shared" si="26"/>
        <v>0.34565997041477114</v>
      </c>
      <c r="N148" s="154">
        <f t="shared" si="27"/>
        <v>2.1171211259596243E-6</v>
      </c>
      <c r="O148" s="83">
        <f t="shared" si="28"/>
        <v>-28190.48</v>
      </c>
      <c r="P148" s="87">
        <f t="shared" si="29"/>
        <v>-0.65434002958522886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0</v>
      </c>
      <c r="F149" s="83">
        <f>IFERROR(VLOOKUP($C149,'2024'!$C$8:$U$251,19,FALSE),0)</f>
        <v>0</v>
      </c>
      <c r="G149" s="84">
        <f t="shared" si="22"/>
        <v>0</v>
      </c>
      <c r="H149" s="85">
        <f t="shared" si="23"/>
        <v>0</v>
      </c>
      <c r="I149" s="86">
        <f t="shared" si="24"/>
        <v>0</v>
      </c>
      <c r="J149" s="87">
        <f t="shared" si="25"/>
        <v>0</v>
      </c>
      <c r="K149" s="82">
        <f>VLOOKUP($C149,'2024'!$C$261:$U$504,VLOOKUP($L$4,Master!$D$9:$G$20,4,FALSE),FALSE)</f>
        <v>0</v>
      </c>
      <c r="L149" s="83">
        <f>VLOOKUP($C149,'2024'!$C$8:$U$251,VLOOKUP($L$4,Master!$D$9:$G$20,4,FALSE),FALSE)</f>
        <v>0</v>
      </c>
      <c r="M149" s="154">
        <f t="shared" si="26"/>
        <v>0</v>
      </c>
      <c r="N149" s="154">
        <f t="shared" si="27"/>
        <v>0</v>
      </c>
      <c r="O149" s="83">
        <f t="shared" si="28"/>
        <v>0</v>
      </c>
      <c r="P149" s="87">
        <f t="shared" si="29"/>
        <v>0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63992.44</v>
      </c>
      <c r="F150" s="83">
        <f>IFERROR(VLOOKUP($C150,'2024'!$C$8:$U$251,19,FALSE),0)</f>
        <v>28756.7</v>
      </c>
      <c r="G150" s="84">
        <f t="shared" si="22"/>
        <v>0.44937652010143697</v>
      </c>
      <c r="H150" s="85">
        <f t="shared" si="23"/>
        <v>4.0882428205857267E-6</v>
      </c>
      <c r="I150" s="86">
        <f t="shared" si="24"/>
        <v>-35235.740000000005</v>
      </c>
      <c r="J150" s="87">
        <f t="shared" si="25"/>
        <v>-0.55062347989856308</v>
      </c>
      <c r="K150" s="82">
        <f>VLOOKUP($C150,'2024'!$C$261:$U$504,VLOOKUP($L$4,Master!$D$9:$G$20,4,FALSE),FALSE)</f>
        <v>34794.720000000001</v>
      </c>
      <c r="L150" s="83">
        <f>VLOOKUP($C150,'2024'!$C$8:$U$251,VLOOKUP($L$4,Master!$D$9:$G$20,4,FALSE),FALSE)</f>
        <v>9666.2000000000007</v>
      </c>
      <c r="M150" s="154">
        <f t="shared" si="26"/>
        <v>0.2778065177705123</v>
      </c>
      <c r="N150" s="154">
        <f t="shared" si="27"/>
        <v>1.3742109752630084E-6</v>
      </c>
      <c r="O150" s="83">
        <f t="shared" si="28"/>
        <v>-25128.52</v>
      </c>
      <c r="P150" s="87">
        <f t="shared" si="29"/>
        <v>-0.72219348222948765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184873.57</v>
      </c>
      <c r="F151" s="83">
        <f>IFERROR(VLOOKUP($C151,'2024'!$C$8:$U$251,19,FALSE),0)</f>
        <v>48966.07</v>
      </c>
      <c r="G151" s="84">
        <f t="shared" si="22"/>
        <v>0.26486246790171247</v>
      </c>
      <c r="H151" s="85">
        <f t="shared" si="23"/>
        <v>6.9613406312197892E-6</v>
      </c>
      <c r="I151" s="86">
        <f t="shared" si="24"/>
        <v>-135907.5</v>
      </c>
      <c r="J151" s="87">
        <f t="shared" si="25"/>
        <v>-0.73513753209828747</v>
      </c>
      <c r="K151" s="82">
        <f>VLOOKUP($C151,'2024'!$C$261:$U$504,VLOOKUP($L$4,Master!$D$9:$G$20,4,FALSE),FALSE)</f>
        <v>62380.229999999996</v>
      </c>
      <c r="L151" s="83">
        <f>VLOOKUP($C151,'2024'!$C$8:$U$251,VLOOKUP($L$4,Master!$D$9:$G$20,4,FALSE),FALSE)</f>
        <v>46455.12</v>
      </c>
      <c r="M151" s="154">
        <f t="shared" si="26"/>
        <v>0.74470902079072177</v>
      </c>
      <c r="N151" s="154">
        <f t="shared" si="27"/>
        <v>6.6043673585442138E-6</v>
      </c>
      <c r="O151" s="83">
        <f t="shared" si="28"/>
        <v>-15925.109999999993</v>
      </c>
      <c r="P151" s="87">
        <f t="shared" si="29"/>
        <v>-0.25529097920927823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241660.48000000004</v>
      </c>
      <c r="F152" s="83">
        <f>IFERROR(VLOOKUP($C152,'2024'!$C$8:$U$251,19,FALSE),0)</f>
        <v>292313</v>
      </c>
      <c r="G152" s="84">
        <f t="shared" si="22"/>
        <v>1.209602000293966</v>
      </c>
      <c r="H152" s="85">
        <f t="shared" si="23"/>
        <v>4.1557150980949675E-5</v>
      </c>
      <c r="I152" s="86">
        <f t="shared" si="24"/>
        <v>50652.51999999996</v>
      </c>
      <c r="J152" s="87">
        <f t="shared" si="25"/>
        <v>0.20960200029396595</v>
      </c>
      <c r="K152" s="82">
        <f>VLOOKUP($C152,'2024'!$C$261:$U$504,VLOOKUP($L$4,Master!$D$9:$G$20,4,FALSE),FALSE)</f>
        <v>93180.160000000018</v>
      </c>
      <c r="L152" s="83">
        <f>VLOOKUP($C152,'2024'!$C$8:$U$251,VLOOKUP($L$4,Master!$D$9:$G$20,4,FALSE),FALSE)</f>
        <v>152118.59</v>
      </c>
      <c r="M152" s="154">
        <f t="shared" si="26"/>
        <v>1.632521236280341</v>
      </c>
      <c r="N152" s="154">
        <f t="shared" si="27"/>
        <v>2.1626185669604775E-5</v>
      </c>
      <c r="O152" s="83">
        <f t="shared" si="28"/>
        <v>58938.429999999978</v>
      </c>
      <c r="P152" s="87">
        <f t="shared" si="29"/>
        <v>0.63252123628034085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327286.17999999993</v>
      </c>
      <c r="F153" s="83">
        <f>IFERROR(VLOOKUP($C153,'2024'!$C$8:$U$251,19,FALSE),0)</f>
        <v>384578.5</v>
      </c>
      <c r="G153" s="84">
        <f t="shared" si="22"/>
        <v>1.1750526710293727</v>
      </c>
      <c r="H153" s="85">
        <f t="shared" si="23"/>
        <v>5.4674225191924934E-5</v>
      </c>
      <c r="I153" s="86">
        <f t="shared" si="24"/>
        <v>57292.320000000065</v>
      </c>
      <c r="J153" s="87">
        <f t="shared" si="25"/>
        <v>0.17505267102937275</v>
      </c>
      <c r="K153" s="82">
        <f>VLOOKUP($C153,'2024'!$C$261:$U$504,VLOOKUP($L$4,Master!$D$9:$G$20,4,FALSE),FALSE)</f>
        <v>103779.85999999997</v>
      </c>
      <c r="L153" s="83">
        <f>VLOOKUP($C153,'2024'!$C$8:$U$251,VLOOKUP($L$4,Master!$D$9:$G$20,4,FALSE),FALSE)</f>
        <v>107097.32999999999</v>
      </c>
      <c r="M153" s="154">
        <f t="shared" si="26"/>
        <v>1.0319664142927156</v>
      </c>
      <c r="N153" s="154">
        <f t="shared" si="27"/>
        <v>1.5225665339778219E-5</v>
      </c>
      <c r="O153" s="83">
        <f t="shared" si="28"/>
        <v>3317.4700000000157</v>
      </c>
      <c r="P153" s="87">
        <f t="shared" si="29"/>
        <v>3.1966414292715531E-2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372566.23000000004</v>
      </c>
      <c r="F154" s="83">
        <f>IFERROR(VLOOKUP($C154,'2024'!$C$8:$U$251,19,FALSE),0)</f>
        <v>230656.40999999997</v>
      </c>
      <c r="G154" s="84">
        <f t="shared" si="22"/>
        <v>0.61910176346363965</v>
      </c>
      <c r="H154" s="85">
        <f t="shared" si="23"/>
        <v>3.2791642024452657E-5</v>
      </c>
      <c r="I154" s="86">
        <f t="shared" si="24"/>
        <v>-141909.82000000007</v>
      </c>
      <c r="J154" s="87">
        <f t="shared" si="25"/>
        <v>-0.3808982365363604</v>
      </c>
      <c r="K154" s="82">
        <f>VLOOKUP($C154,'2024'!$C$261:$U$504,VLOOKUP($L$4,Master!$D$9:$G$20,4,FALSE),FALSE)</f>
        <v>108634.89</v>
      </c>
      <c r="L154" s="83">
        <f>VLOOKUP($C154,'2024'!$C$8:$U$251,VLOOKUP($L$4,Master!$D$9:$G$20,4,FALSE),FALSE)</f>
        <v>90351.569999999978</v>
      </c>
      <c r="M154" s="154">
        <f t="shared" si="26"/>
        <v>0.83169937393041937</v>
      </c>
      <c r="N154" s="154">
        <f t="shared" si="27"/>
        <v>1.2844977253340912E-5</v>
      </c>
      <c r="O154" s="83">
        <f t="shared" si="28"/>
        <v>-18283.320000000022</v>
      </c>
      <c r="P154" s="87">
        <f t="shared" si="29"/>
        <v>-0.1683006260695806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127183.91999999995</v>
      </c>
      <c r="F155" s="83">
        <f>IFERROR(VLOOKUP($C155,'2024'!$C$8:$U$251,19,FALSE),0)</f>
        <v>88661.3</v>
      </c>
      <c r="G155" s="84">
        <f t="shared" si="22"/>
        <v>0.69711092408537212</v>
      </c>
      <c r="H155" s="85">
        <f t="shared" si="23"/>
        <v>1.260467728177424E-5</v>
      </c>
      <c r="I155" s="86">
        <f t="shared" si="24"/>
        <v>-38522.619999999952</v>
      </c>
      <c r="J155" s="87">
        <f t="shared" si="25"/>
        <v>-0.30288907591462794</v>
      </c>
      <c r="K155" s="82">
        <f>VLOOKUP($C155,'2024'!$C$261:$U$504,VLOOKUP($L$4,Master!$D$9:$G$20,4,FALSE),FALSE)</f>
        <v>41144.639999999992</v>
      </c>
      <c r="L155" s="83">
        <f>VLOOKUP($C155,'2024'!$C$8:$U$251,VLOOKUP($L$4,Master!$D$9:$G$20,4,FALSE),FALSE)</f>
        <v>29982.09</v>
      </c>
      <c r="M155" s="154">
        <f t="shared" si="26"/>
        <v>0.72869977717632251</v>
      </c>
      <c r="N155" s="154">
        <f t="shared" si="27"/>
        <v>4.262452374182542E-6</v>
      </c>
      <c r="O155" s="83">
        <f t="shared" si="28"/>
        <v>-11162.549999999992</v>
      </c>
      <c r="P155" s="87">
        <f t="shared" si="29"/>
        <v>-0.27130022282367749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4429123.28</v>
      </c>
      <c r="F156" s="83">
        <f>IFERROR(VLOOKUP($C156,'2024'!$C$8:$U$251,19,FALSE),0)</f>
        <v>2123226.04</v>
      </c>
      <c r="G156" s="84">
        <f t="shared" si="22"/>
        <v>0.47937840194865833</v>
      </c>
      <c r="H156" s="85">
        <f t="shared" si="23"/>
        <v>3.0185186806937729E-4</v>
      </c>
      <c r="I156" s="86">
        <f t="shared" si="24"/>
        <v>-2305897.2400000002</v>
      </c>
      <c r="J156" s="87">
        <f t="shared" si="25"/>
        <v>-0.52062159805134167</v>
      </c>
      <c r="K156" s="82">
        <f>VLOOKUP($C156,'2024'!$C$261:$U$504,VLOOKUP($L$4,Master!$D$9:$G$20,4,FALSE),FALSE)</f>
        <v>1961492.6900000002</v>
      </c>
      <c r="L156" s="83">
        <f>VLOOKUP($C156,'2024'!$C$8:$U$251,VLOOKUP($L$4,Master!$D$9:$G$20,4,FALSE),FALSE)</f>
        <v>1971799.86</v>
      </c>
      <c r="M156" s="154">
        <f t="shared" si="26"/>
        <v>1.0052547583034837</v>
      </c>
      <c r="N156" s="154">
        <f t="shared" si="27"/>
        <v>2.8032411998862671E-4</v>
      </c>
      <c r="O156" s="83">
        <f t="shared" si="28"/>
        <v>10307.169999999925</v>
      </c>
      <c r="P156" s="87">
        <f t="shared" si="29"/>
        <v>5.254758303483621E-3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1241285.17</v>
      </c>
      <c r="F157" s="83">
        <f>IFERROR(VLOOKUP($C157,'2024'!$C$8:$U$251,19,FALSE),0)</f>
        <v>891920.08000000007</v>
      </c>
      <c r="G157" s="84">
        <f t="shared" si="22"/>
        <v>0.71854566666578323</v>
      </c>
      <c r="H157" s="85">
        <f t="shared" si="23"/>
        <v>1.2680126243957919E-4</v>
      </c>
      <c r="I157" s="86">
        <f t="shared" si="24"/>
        <v>-349365.08999999985</v>
      </c>
      <c r="J157" s="87">
        <f t="shared" si="25"/>
        <v>-0.28145433333421671</v>
      </c>
      <c r="K157" s="82">
        <f>VLOOKUP($C157,'2024'!$C$261:$U$504,VLOOKUP($L$4,Master!$D$9:$G$20,4,FALSE),FALSE)</f>
        <v>420403.56999999995</v>
      </c>
      <c r="L157" s="83">
        <f>VLOOKUP($C157,'2024'!$C$8:$U$251,VLOOKUP($L$4,Master!$D$9:$G$20,4,FALSE),FALSE)</f>
        <v>244464.86</v>
      </c>
      <c r="M157" s="154">
        <f t="shared" si="26"/>
        <v>0.58150043778172489</v>
      </c>
      <c r="N157" s="154">
        <f t="shared" si="27"/>
        <v>3.4754742678419102E-5</v>
      </c>
      <c r="O157" s="83">
        <f t="shared" si="28"/>
        <v>-175938.70999999996</v>
      </c>
      <c r="P157" s="87">
        <f t="shared" si="29"/>
        <v>-0.41849956221827511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123644.92000000001</v>
      </c>
      <c r="F158" s="83">
        <f>IFERROR(VLOOKUP($C158,'2024'!$C$8:$U$251,19,FALSE),0)</f>
        <v>119785.58000000002</v>
      </c>
      <c r="G158" s="84">
        <f t="shared" si="22"/>
        <v>0.96878691012942553</v>
      </c>
      <c r="H158" s="85">
        <f t="shared" si="23"/>
        <v>1.7029510946829686E-5</v>
      </c>
      <c r="I158" s="86">
        <f t="shared" si="24"/>
        <v>-3859.3399999999965</v>
      </c>
      <c r="J158" s="87">
        <f t="shared" si="25"/>
        <v>-3.1213089870574515E-2</v>
      </c>
      <c r="K158" s="82">
        <f>VLOOKUP($C158,'2024'!$C$261:$U$504,VLOOKUP($L$4,Master!$D$9:$G$20,4,FALSE),FALSE)</f>
        <v>78281.83</v>
      </c>
      <c r="L158" s="83">
        <f>VLOOKUP($C158,'2024'!$C$8:$U$251,VLOOKUP($L$4,Master!$D$9:$G$20,4,FALSE),FALSE)</f>
        <v>92862.720000000016</v>
      </c>
      <c r="M158" s="154">
        <f t="shared" si="26"/>
        <v>1.186261486222282</v>
      </c>
      <c r="N158" s="154">
        <f t="shared" si="27"/>
        <v>1.3201978959340349E-5</v>
      </c>
      <c r="O158" s="83">
        <f t="shared" si="28"/>
        <v>14580.890000000014</v>
      </c>
      <c r="P158" s="87">
        <f t="shared" si="29"/>
        <v>0.18626148622228189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3190604.0600000005</v>
      </c>
      <c r="F159" s="83">
        <f>IFERROR(VLOOKUP($C159,'2024'!$C$8:$U$251,19,FALSE),0)</f>
        <v>1466898.0399999998</v>
      </c>
      <c r="G159" s="84">
        <f t="shared" si="22"/>
        <v>0.45975558621961998</v>
      </c>
      <c r="H159" s="85">
        <f t="shared" si="23"/>
        <v>2.0854393517202158E-4</v>
      </c>
      <c r="I159" s="86">
        <f t="shared" si="24"/>
        <v>-1723706.0200000007</v>
      </c>
      <c r="J159" s="87">
        <f t="shared" si="25"/>
        <v>-0.54024441378038002</v>
      </c>
      <c r="K159" s="82">
        <f>VLOOKUP($C159,'2024'!$C$261:$U$504,VLOOKUP($L$4,Master!$D$9:$G$20,4,FALSE),FALSE)</f>
        <v>1236729.6100000001</v>
      </c>
      <c r="L159" s="83">
        <f>VLOOKUP($C159,'2024'!$C$8:$U$251,VLOOKUP($L$4,Master!$D$9:$G$20,4,FALSE),FALSE)</f>
        <v>1210511.3499999999</v>
      </c>
      <c r="M159" s="154">
        <f t="shared" si="26"/>
        <v>0.97880032968564545</v>
      </c>
      <c r="N159" s="154">
        <f t="shared" si="27"/>
        <v>1.7209430622689789E-4</v>
      </c>
      <c r="O159" s="83">
        <f t="shared" si="28"/>
        <v>-26218.260000000242</v>
      </c>
      <c r="P159" s="87">
        <f t="shared" si="29"/>
        <v>-2.1199670314354518E-2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50421.91</v>
      </c>
      <c r="F161" s="83">
        <f>IFERROR(VLOOKUP($C161,'2024'!$C$8:$U$251,19,FALSE),0)</f>
        <v>42426.99</v>
      </c>
      <c r="G161" s="84">
        <f t="shared" si="22"/>
        <v>0.84143956466544001</v>
      </c>
      <c r="H161" s="85">
        <f t="shared" si="23"/>
        <v>6.031701734432755E-6</v>
      </c>
      <c r="I161" s="86">
        <f t="shared" si="24"/>
        <v>-7994.9200000000055</v>
      </c>
      <c r="J161" s="87">
        <f t="shared" si="25"/>
        <v>-0.15856043533456002</v>
      </c>
      <c r="K161" s="82">
        <f>VLOOKUP($C161,'2024'!$C$261:$U$504,VLOOKUP($L$4,Master!$D$9:$G$20,4,FALSE),FALSE)</f>
        <v>17161.329999999998</v>
      </c>
      <c r="L161" s="83">
        <f>VLOOKUP($C161,'2024'!$C$8:$U$251,VLOOKUP($L$4,Master!$D$9:$G$20,4,FALSE),FALSE)</f>
        <v>13431.890000000001</v>
      </c>
      <c r="M161" s="154">
        <f t="shared" si="26"/>
        <v>0.78268350996105795</v>
      </c>
      <c r="N161" s="154">
        <f t="shared" si="27"/>
        <v>1.9095663918112031E-6</v>
      </c>
      <c r="O161" s="83">
        <f t="shared" si="28"/>
        <v>-3729.4399999999969</v>
      </c>
      <c r="P161" s="87">
        <f t="shared" si="29"/>
        <v>-0.21731649003894205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74122.449999999983</v>
      </c>
      <c r="F162" s="83">
        <f>IFERROR(VLOOKUP($C162,'2024'!$C$8:$U$251,19,FALSE),0)</f>
        <v>50708.710000000006</v>
      </c>
      <c r="G162" s="84">
        <f t="shared" si="22"/>
        <v>0.68412080280670728</v>
      </c>
      <c r="H162" s="85">
        <f t="shared" si="23"/>
        <v>7.2090858686380446E-6</v>
      </c>
      <c r="I162" s="86">
        <f t="shared" si="24"/>
        <v>-23413.739999999976</v>
      </c>
      <c r="J162" s="87">
        <f t="shared" si="25"/>
        <v>-0.31587919719329272</v>
      </c>
      <c r="K162" s="82">
        <f>VLOOKUP($C162,'2024'!$C$261:$U$504,VLOOKUP($L$4,Master!$D$9:$G$20,4,FALSE),FALSE)</f>
        <v>27881.17</v>
      </c>
      <c r="L162" s="83">
        <f>VLOOKUP($C162,'2024'!$C$8:$U$251,VLOOKUP($L$4,Master!$D$9:$G$20,4,FALSE),FALSE)</f>
        <v>26749.63</v>
      </c>
      <c r="M162" s="154">
        <f t="shared" si="26"/>
        <v>0.95941561993273605</v>
      </c>
      <c r="N162" s="154">
        <f t="shared" si="27"/>
        <v>3.8029044640318456E-6</v>
      </c>
      <c r="O162" s="83">
        <f t="shared" si="28"/>
        <v>-1131.5399999999972</v>
      </c>
      <c r="P162" s="87">
        <f t="shared" si="29"/>
        <v>-4.0584380067263941E-2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1416423.6700000002</v>
      </c>
      <c r="F163" s="83">
        <f>IFERROR(VLOOKUP($C163,'2024'!$C$8:$U$251,19,FALSE),0)</f>
        <v>1424649.56</v>
      </c>
      <c r="G163" s="84">
        <f t="shared" si="22"/>
        <v>1.0058075067327843</v>
      </c>
      <c r="H163" s="85">
        <f t="shared" si="23"/>
        <v>2.0253761160079613E-4</v>
      </c>
      <c r="I163" s="86">
        <f t="shared" si="24"/>
        <v>8225.8899999998976</v>
      </c>
      <c r="J163" s="87">
        <f t="shared" si="25"/>
        <v>5.8075067327841932E-3</v>
      </c>
      <c r="K163" s="82">
        <f>VLOOKUP($C163,'2024'!$C$261:$U$504,VLOOKUP($L$4,Master!$D$9:$G$20,4,FALSE),FALSE)</f>
        <v>506467.49000000005</v>
      </c>
      <c r="L163" s="83">
        <f>VLOOKUP($C163,'2024'!$C$8:$U$251,VLOOKUP($L$4,Master!$D$9:$G$20,4,FALSE),FALSE)</f>
        <v>475632.99000000005</v>
      </c>
      <c r="M163" s="154">
        <f t="shared" si="26"/>
        <v>0.93911850097229344</v>
      </c>
      <c r="N163" s="154">
        <f t="shared" si="27"/>
        <v>6.761913420528861E-5</v>
      </c>
      <c r="O163" s="83">
        <f t="shared" si="28"/>
        <v>-30834.5</v>
      </c>
      <c r="P163" s="87">
        <f t="shared" si="29"/>
        <v>-6.0881499027706593E-2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1552784.6300000001</v>
      </c>
      <c r="F164" s="83">
        <f>IFERROR(VLOOKUP($C164,'2024'!$C$8:$U$251,19,FALSE),0)</f>
        <v>122511.26</v>
      </c>
      <c r="G164" s="84">
        <f t="shared" si="22"/>
        <v>7.8897779919421263E-2</v>
      </c>
      <c r="H164" s="85">
        <f t="shared" si="23"/>
        <v>1.741701165766278E-5</v>
      </c>
      <c r="I164" s="86">
        <f t="shared" si="24"/>
        <v>-1430273.37</v>
      </c>
      <c r="J164" s="87">
        <f t="shared" si="25"/>
        <v>-0.92110222008057874</v>
      </c>
      <c r="K164" s="82">
        <f>VLOOKUP($C164,'2024'!$C$261:$U$504,VLOOKUP($L$4,Master!$D$9:$G$20,4,FALSE),FALSE)</f>
        <v>1521238.77</v>
      </c>
      <c r="L164" s="83">
        <f>VLOOKUP($C164,'2024'!$C$8:$U$251,VLOOKUP($L$4,Master!$D$9:$G$20,4,FALSE),FALSE)</f>
        <v>96752.65</v>
      </c>
      <c r="M164" s="154">
        <f t="shared" si="26"/>
        <v>6.3601225467058001E-2</v>
      </c>
      <c r="N164" s="154">
        <f t="shared" si="27"/>
        <v>1.3754997156667613E-5</v>
      </c>
      <c r="O164" s="83">
        <f t="shared" si="28"/>
        <v>-1424486.12</v>
      </c>
      <c r="P164" s="87">
        <f t="shared" si="29"/>
        <v>-0.93639877453294207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63861.390000000014</v>
      </c>
      <c r="F165" s="83">
        <f>IFERROR(VLOOKUP($C165,'2024'!$C$8:$U$251,19,FALSE),0)</f>
        <v>57995.710000000006</v>
      </c>
      <c r="G165" s="84">
        <f t="shared" si="22"/>
        <v>0.90814982260799515</v>
      </c>
      <c r="H165" s="85">
        <f t="shared" si="23"/>
        <v>8.2450540233153265E-6</v>
      </c>
      <c r="I165" s="86">
        <f t="shared" si="24"/>
        <v>-5865.6800000000076</v>
      </c>
      <c r="J165" s="87">
        <f t="shared" si="25"/>
        <v>-9.1850177392004878E-2</v>
      </c>
      <c r="K165" s="82">
        <f>VLOOKUP($C165,'2024'!$C$261:$U$504,VLOOKUP($L$4,Master!$D$9:$G$20,4,FALSE),FALSE)</f>
        <v>22109.880000000005</v>
      </c>
      <c r="L165" s="83">
        <f>VLOOKUP($C165,'2024'!$C$8:$U$251,VLOOKUP($L$4,Master!$D$9:$G$20,4,FALSE),FALSE)</f>
        <v>31822.15</v>
      </c>
      <c r="M165" s="154">
        <f t="shared" si="26"/>
        <v>1.4392728499657164</v>
      </c>
      <c r="N165" s="154">
        <f t="shared" si="27"/>
        <v>4.5240474836508387E-6</v>
      </c>
      <c r="O165" s="83">
        <f t="shared" si="28"/>
        <v>9712.2699999999968</v>
      </c>
      <c r="P165" s="87">
        <f t="shared" si="29"/>
        <v>0.43927284996571647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319353.1100000001</v>
      </c>
      <c r="F166" s="83">
        <f>IFERROR(VLOOKUP($C166,'2024'!$C$8:$U$251,19,FALSE),0)</f>
        <v>266074.21000000002</v>
      </c>
      <c r="G166" s="84">
        <f t="shared" si="22"/>
        <v>0.83316617771469315</v>
      </c>
      <c r="H166" s="85">
        <f t="shared" si="23"/>
        <v>3.78268709127097E-5</v>
      </c>
      <c r="I166" s="86">
        <f t="shared" si="24"/>
        <v>-53278.900000000081</v>
      </c>
      <c r="J166" s="87">
        <f t="shared" si="25"/>
        <v>-0.16683382228530688</v>
      </c>
      <c r="K166" s="82">
        <f>VLOOKUP($C166,'2024'!$C$261:$U$504,VLOOKUP($L$4,Master!$D$9:$G$20,4,FALSE),FALSE)</f>
        <v>121266.20000000001</v>
      </c>
      <c r="L166" s="83">
        <f>VLOOKUP($C166,'2024'!$C$8:$U$251,VLOOKUP($L$4,Master!$D$9:$G$20,4,FALSE),FALSE)</f>
        <v>112235.75</v>
      </c>
      <c r="M166" s="154">
        <f t="shared" si="26"/>
        <v>0.92553201139311692</v>
      </c>
      <c r="N166" s="154">
        <f t="shared" si="27"/>
        <v>1.595617713960762E-5</v>
      </c>
      <c r="O166" s="83">
        <f t="shared" si="28"/>
        <v>-9030.4500000000116</v>
      </c>
      <c r="P166" s="87">
        <f t="shared" si="29"/>
        <v>-7.4467988606883126E-2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182945.38999999996</v>
      </c>
      <c r="F167" s="83">
        <f>IFERROR(VLOOKUP($C167,'2024'!$C$8:$U$251,19,FALSE),0)</f>
        <v>105781.68</v>
      </c>
      <c r="G167" s="84">
        <f t="shared" si="22"/>
        <v>0.57821451527146994</v>
      </c>
      <c r="H167" s="85">
        <f t="shared" si="23"/>
        <v>1.5038623827125389E-5</v>
      </c>
      <c r="I167" s="86">
        <f t="shared" si="24"/>
        <v>-77163.709999999963</v>
      </c>
      <c r="J167" s="87">
        <f t="shared" si="25"/>
        <v>-0.42178548472853011</v>
      </c>
      <c r="K167" s="82">
        <f>VLOOKUP($C167,'2024'!$C$261:$U$504,VLOOKUP($L$4,Master!$D$9:$G$20,4,FALSE),FALSE)</f>
        <v>62830.12999999999</v>
      </c>
      <c r="L167" s="83">
        <f>VLOOKUP($C167,'2024'!$C$8:$U$251,VLOOKUP($L$4,Master!$D$9:$G$20,4,FALSE),FALSE)</f>
        <v>47178.080000000002</v>
      </c>
      <c r="M167" s="154">
        <f t="shared" si="26"/>
        <v>0.75088305562952062</v>
      </c>
      <c r="N167" s="154">
        <f t="shared" si="27"/>
        <v>6.7071481376172881E-6</v>
      </c>
      <c r="O167" s="83">
        <f t="shared" si="28"/>
        <v>-15652.049999999988</v>
      </c>
      <c r="P167" s="87">
        <f t="shared" si="29"/>
        <v>-0.24911694437047943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43257.62</v>
      </c>
      <c r="F168" s="83">
        <f>IFERROR(VLOOKUP($C168,'2024'!$C$8:$U$251,19,FALSE),0)</f>
        <v>29264.01</v>
      </c>
      <c r="G168" s="84">
        <f t="shared" si="22"/>
        <v>0.67650531860051466</v>
      </c>
      <c r="H168" s="85">
        <f t="shared" si="23"/>
        <v>4.1603653682115437E-6</v>
      </c>
      <c r="I168" s="86">
        <f t="shared" si="24"/>
        <v>-13993.610000000004</v>
      </c>
      <c r="J168" s="87">
        <f t="shared" si="25"/>
        <v>-0.32349468139948528</v>
      </c>
      <c r="K168" s="82">
        <f>VLOOKUP($C168,'2024'!$C$261:$U$504,VLOOKUP($L$4,Master!$D$9:$G$20,4,FALSE),FALSE)</f>
        <v>20329.25</v>
      </c>
      <c r="L168" s="83">
        <f>VLOOKUP($C168,'2024'!$C$8:$U$251,VLOOKUP($L$4,Master!$D$9:$G$20,4,FALSE),FALSE)</f>
        <v>12226.54</v>
      </c>
      <c r="M168" s="154">
        <f t="shared" si="26"/>
        <v>0.60142602407860601</v>
      </c>
      <c r="N168" s="154">
        <f t="shared" si="27"/>
        <v>1.7382058572647144E-6</v>
      </c>
      <c r="O168" s="83">
        <f t="shared" si="28"/>
        <v>-8102.7099999999991</v>
      </c>
      <c r="P168" s="87">
        <f t="shared" si="29"/>
        <v>-0.39857397592139399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270273.49</v>
      </c>
      <c r="F169" s="83">
        <f>IFERROR(VLOOKUP($C169,'2024'!$C$8:$U$251,19,FALSE),0)</f>
        <v>224623.74000000002</v>
      </c>
      <c r="G169" s="84">
        <f t="shared" si="22"/>
        <v>0.83109793713027502</v>
      </c>
      <c r="H169" s="85">
        <f t="shared" si="23"/>
        <v>3.1933997725334094E-5</v>
      </c>
      <c r="I169" s="86">
        <f t="shared" si="24"/>
        <v>-45649.749999999971</v>
      </c>
      <c r="J169" s="87">
        <f t="shared" si="25"/>
        <v>-0.16890206286972492</v>
      </c>
      <c r="K169" s="82">
        <f>VLOOKUP($C169,'2024'!$C$261:$U$504,VLOOKUP($L$4,Master!$D$9:$G$20,4,FALSE),FALSE)</f>
        <v>89498.98000000001</v>
      </c>
      <c r="L169" s="83">
        <f>VLOOKUP($C169,'2024'!$C$8:$U$251,VLOOKUP($L$4,Master!$D$9:$G$20,4,FALSE),FALSE)</f>
        <v>104292.20000000001</v>
      </c>
      <c r="M169" s="154">
        <f t="shared" si="26"/>
        <v>1.1652892580451755</v>
      </c>
      <c r="N169" s="154">
        <f t="shared" si="27"/>
        <v>1.4826869491043504E-5</v>
      </c>
      <c r="O169" s="83">
        <f t="shared" si="28"/>
        <v>14793.220000000001</v>
      </c>
      <c r="P169" s="87">
        <f t="shared" si="29"/>
        <v>0.16528925804517547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110081.75</v>
      </c>
      <c r="F170" s="83">
        <f>IFERROR(VLOOKUP($C170,'2024'!$C$8:$U$251,19,FALSE),0)</f>
        <v>63440.07</v>
      </c>
      <c r="G170" s="84">
        <f t="shared" si="22"/>
        <v>0.57629961369618488</v>
      </c>
      <c r="H170" s="85">
        <f t="shared" si="23"/>
        <v>9.019060278646574E-6</v>
      </c>
      <c r="I170" s="86">
        <f t="shared" si="24"/>
        <v>-46641.68</v>
      </c>
      <c r="J170" s="87">
        <f t="shared" si="25"/>
        <v>-0.42370038630381512</v>
      </c>
      <c r="K170" s="82">
        <f>VLOOKUP($C170,'2024'!$C$261:$U$504,VLOOKUP($L$4,Master!$D$9:$G$20,4,FALSE),FALSE)</f>
        <v>24653.96</v>
      </c>
      <c r="L170" s="83">
        <f>VLOOKUP($C170,'2024'!$C$8:$U$251,VLOOKUP($L$4,Master!$D$9:$G$20,4,FALSE),FALSE)</f>
        <v>11042.11</v>
      </c>
      <c r="M170" s="154">
        <f t="shared" si="26"/>
        <v>0.44788382880478433</v>
      </c>
      <c r="N170" s="154">
        <f t="shared" si="27"/>
        <v>1.5698194483935173E-6</v>
      </c>
      <c r="O170" s="83">
        <f t="shared" si="28"/>
        <v>-13611.849999999999</v>
      </c>
      <c r="P170" s="87">
        <f t="shared" si="29"/>
        <v>-0.55211617119521561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100409.46</v>
      </c>
      <c r="F171" s="83">
        <f>IFERROR(VLOOKUP($C171,'2024'!$C$8:$U$251,19,FALSE),0)</f>
        <v>78858.94</v>
      </c>
      <c r="G171" s="84">
        <f t="shared" si="22"/>
        <v>0.78537360921968902</v>
      </c>
      <c r="H171" s="85">
        <f t="shared" si="23"/>
        <v>1.1211108899630366E-5</v>
      </c>
      <c r="I171" s="86">
        <f t="shared" si="24"/>
        <v>-21550.520000000004</v>
      </c>
      <c r="J171" s="87">
        <f t="shared" si="25"/>
        <v>-0.21462639078031095</v>
      </c>
      <c r="K171" s="82">
        <f>VLOOKUP($C171,'2024'!$C$261:$U$504,VLOOKUP($L$4,Master!$D$9:$G$20,4,FALSE),FALSE)</f>
        <v>32860.400000000009</v>
      </c>
      <c r="L171" s="83">
        <f>VLOOKUP($C171,'2024'!$C$8:$U$251,VLOOKUP($L$4,Master!$D$9:$G$20,4,FALSE),FALSE)</f>
        <v>26749.200000000004</v>
      </c>
      <c r="M171" s="154">
        <f t="shared" si="26"/>
        <v>0.81402539226546233</v>
      </c>
      <c r="N171" s="154">
        <f t="shared" si="27"/>
        <v>3.8028433323855566E-6</v>
      </c>
      <c r="O171" s="83">
        <f t="shared" si="28"/>
        <v>-6111.2000000000044</v>
      </c>
      <c r="P171" s="87">
        <f t="shared" si="29"/>
        <v>-0.18597460773453769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407781.23000000004</v>
      </c>
      <c r="F172" s="83">
        <f>IFERROR(VLOOKUP($C172,'2024'!$C$8:$U$251,19,FALSE),0)</f>
        <v>246955.34</v>
      </c>
      <c r="G172" s="84">
        <f t="shared" si="22"/>
        <v>0.60560742337257645</v>
      </c>
      <c r="H172" s="85">
        <f t="shared" si="23"/>
        <v>3.5108805800398063E-5</v>
      </c>
      <c r="I172" s="86">
        <f t="shared" si="24"/>
        <v>-160825.89000000004</v>
      </c>
      <c r="J172" s="87">
        <f t="shared" si="25"/>
        <v>-0.39439257662742355</v>
      </c>
      <c r="K172" s="82">
        <f>VLOOKUP($C172,'2024'!$C$261:$U$504,VLOOKUP($L$4,Master!$D$9:$G$20,4,FALSE),FALSE)</f>
        <v>143070.88</v>
      </c>
      <c r="L172" s="83">
        <f>VLOOKUP($C172,'2024'!$C$8:$U$251,VLOOKUP($L$4,Master!$D$9:$G$20,4,FALSE),FALSE)</f>
        <v>94879.65</v>
      </c>
      <c r="M172" s="154">
        <f t="shared" si="26"/>
        <v>0.66316534853214004</v>
      </c>
      <c r="N172" s="154">
        <f t="shared" si="27"/>
        <v>1.3488719078760307E-5</v>
      </c>
      <c r="O172" s="83">
        <f t="shared" si="28"/>
        <v>-48191.23000000001</v>
      </c>
      <c r="P172" s="87">
        <f t="shared" si="29"/>
        <v>-0.3368346514678599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4451162.03</v>
      </c>
      <c r="F173" s="83">
        <f>IFERROR(VLOOKUP($C173,'2024'!$C$8:$U$251,19,FALSE),0)</f>
        <v>4939407.0500000007</v>
      </c>
      <c r="G173" s="84">
        <f t="shared" si="22"/>
        <v>1.109689338808455</v>
      </c>
      <c r="H173" s="85">
        <f t="shared" si="23"/>
        <v>7.0221880153539958E-4</v>
      </c>
      <c r="I173" s="86">
        <f t="shared" si="24"/>
        <v>488245.02000000048</v>
      </c>
      <c r="J173" s="87">
        <f t="shared" si="25"/>
        <v>0.10968933880845502</v>
      </c>
      <c r="K173" s="82">
        <f>VLOOKUP($C173,'2024'!$C$261:$U$504,VLOOKUP($L$4,Master!$D$9:$G$20,4,FALSE),FALSE)</f>
        <v>1151057.6300000001</v>
      </c>
      <c r="L173" s="83">
        <f>VLOOKUP($C173,'2024'!$C$8:$U$251,VLOOKUP($L$4,Master!$D$9:$G$20,4,FALSE),FALSE)</f>
        <v>2874934.0100000002</v>
      </c>
      <c r="M173" s="154">
        <f t="shared" si="26"/>
        <v>2.4976455870415455</v>
      </c>
      <c r="N173" s="154">
        <f t="shared" si="27"/>
        <v>4.0871964884845043E-4</v>
      </c>
      <c r="O173" s="83">
        <f t="shared" si="28"/>
        <v>1723876.3800000001</v>
      </c>
      <c r="P173" s="87">
        <f t="shared" si="29"/>
        <v>1.4976455870415455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5803266.0899999999</v>
      </c>
      <c r="F174" s="83">
        <f>IFERROR(VLOOKUP($C174,'2024'!$C$8:$U$251,19,FALSE),0)</f>
        <v>4291911.16</v>
      </c>
      <c r="G174" s="84">
        <f t="shared" si="22"/>
        <v>0.73956821786884497</v>
      </c>
      <c r="H174" s="85">
        <f t="shared" si="23"/>
        <v>6.1016649985783339E-4</v>
      </c>
      <c r="I174" s="86">
        <f t="shared" si="24"/>
        <v>-1511354.9299999997</v>
      </c>
      <c r="J174" s="87">
        <f t="shared" si="25"/>
        <v>-0.26043178213115498</v>
      </c>
      <c r="K174" s="82">
        <f>VLOOKUP($C174,'2024'!$C$261:$U$504,VLOOKUP($L$4,Master!$D$9:$G$20,4,FALSE),FALSE)</f>
        <v>4865967.87</v>
      </c>
      <c r="L174" s="83">
        <f>VLOOKUP($C174,'2024'!$C$8:$U$251,VLOOKUP($L$4,Master!$D$9:$G$20,4,FALSE),FALSE)</f>
        <v>3393333.59</v>
      </c>
      <c r="M174" s="154">
        <f t="shared" si="26"/>
        <v>0.6973604595543702</v>
      </c>
      <c r="N174" s="154">
        <f t="shared" si="27"/>
        <v>4.8241876457207847E-4</v>
      </c>
      <c r="O174" s="83">
        <f t="shared" si="28"/>
        <v>-1472634.2800000003</v>
      </c>
      <c r="P174" s="87">
        <f t="shared" si="29"/>
        <v>-0.30263954044562985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15735.39</v>
      </c>
      <c r="F175" s="83">
        <f>IFERROR(VLOOKUP($C175,'2024'!$C$8:$U$251,19,FALSE),0)</f>
        <v>3272.43</v>
      </c>
      <c r="G175" s="84">
        <f t="shared" si="22"/>
        <v>0.20796624678511305</v>
      </c>
      <c r="H175" s="85">
        <f t="shared" si="23"/>
        <v>4.6523030992323002E-7</v>
      </c>
      <c r="I175" s="86">
        <f t="shared" si="24"/>
        <v>-12462.96</v>
      </c>
      <c r="J175" s="87">
        <f t="shared" si="25"/>
        <v>-0.79203375321488689</v>
      </c>
      <c r="K175" s="82">
        <f>VLOOKUP($C175,'2024'!$C$261:$U$504,VLOOKUP($L$4,Master!$D$9:$G$20,4,FALSE),FALSE)</f>
        <v>4947.2699999999995</v>
      </c>
      <c r="L175" s="83">
        <f>VLOOKUP($C175,'2024'!$C$8:$U$251,VLOOKUP($L$4,Master!$D$9:$G$20,4,FALSE),FALSE)</f>
        <v>924.5</v>
      </c>
      <c r="M175" s="154">
        <f t="shared" si="26"/>
        <v>0.18687073881150615</v>
      </c>
      <c r="N175" s="154">
        <f t="shared" si="27"/>
        <v>1.3143303952232016E-7</v>
      </c>
      <c r="O175" s="83">
        <f t="shared" si="28"/>
        <v>-4022.7699999999995</v>
      </c>
      <c r="P175" s="87">
        <f t="shared" si="29"/>
        <v>-0.81312926118849382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25000</v>
      </c>
      <c r="F176" s="83">
        <f>IFERROR(VLOOKUP($C176,'2024'!$C$8:$U$251,19,FALSE),0)</f>
        <v>804790.86</v>
      </c>
      <c r="G176" s="84">
        <f t="shared" si="22"/>
        <v>32.191634399999998</v>
      </c>
      <c r="H176" s="85">
        <f t="shared" si="23"/>
        <v>1.1441439579186806E-4</v>
      </c>
      <c r="I176" s="86">
        <f t="shared" si="24"/>
        <v>779790.86</v>
      </c>
      <c r="J176" s="87">
        <f t="shared" si="25"/>
        <v>31.191634399999998</v>
      </c>
      <c r="K176" s="82">
        <f>VLOOKUP($C176,'2024'!$C$261:$U$504,VLOOKUP($L$4,Master!$D$9:$G$20,4,FALSE),FALSE)</f>
        <v>25000</v>
      </c>
      <c r="L176" s="83">
        <f>VLOOKUP($C176,'2024'!$C$8:$U$251,VLOOKUP($L$4,Master!$D$9:$G$20,4,FALSE),FALSE)</f>
        <v>804790.86</v>
      </c>
      <c r="M176" s="154">
        <f t="shared" si="26"/>
        <v>32.191634399999998</v>
      </c>
      <c r="N176" s="154">
        <f t="shared" si="27"/>
        <v>1.1441439579186806E-4</v>
      </c>
      <c r="O176" s="83">
        <f t="shared" si="28"/>
        <v>779790.86</v>
      </c>
      <c r="P176" s="87">
        <f t="shared" si="29"/>
        <v>31.191634399999998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12107872.23</v>
      </c>
      <c r="F177" s="83">
        <f>IFERROR(VLOOKUP($C177,'2024'!$C$8:$U$251,19,FALSE),0)</f>
        <v>9567175</v>
      </c>
      <c r="G177" s="84">
        <f t="shared" si="22"/>
        <v>0.7901615426941121</v>
      </c>
      <c r="H177" s="85">
        <f t="shared" si="23"/>
        <v>1.3601329257890247E-3</v>
      </c>
      <c r="I177" s="86">
        <f t="shared" si="24"/>
        <v>-2540697.2300000004</v>
      </c>
      <c r="J177" s="87">
        <f t="shared" si="25"/>
        <v>-0.20983845730588788</v>
      </c>
      <c r="K177" s="82">
        <f>VLOOKUP($C177,'2024'!$C$261:$U$504,VLOOKUP($L$4,Master!$D$9:$G$20,4,FALSE),FALSE)</f>
        <v>5746111.7199999997</v>
      </c>
      <c r="L177" s="83">
        <f>VLOOKUP($C177,'2024'!$C$8:$U$251,VLOOKUP($L$4,Master!$D$9:$G$20,4,FALSE),FALSE)</f>
        <v>3429625.6300000004</v>
      </c>
      <c r="M177" s="154">
        <f t="shared" si="26"/>
        <v>0.59686024169401297</v>
      </c>
      <c r="N177" s="154">
        <f t="shared" si="27"/>
        <v>4.87578281205573E-4</v>
      </c>
      <c r="O177" s="83">
        <f t="shared" si="28"/>
        <v>-2316486.0899999994</v>
      </c>
      <c r="P177" s="87">
        <f t="shared" si="29"/>
        <v>-0.40313975830598703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71840</v>
      </c>
      <c r="F178" s="83">
        <f>IFERROR(VLOOKUP($C178,'2024'!$C$8:$U$251,19,FALSE),0)</f>
        <v>29862.1</v>
      </c>
      <c r="G178" s="84">
        <f t="shared" si="22"/>
        <v>0.4156751113585746</v>
      </c>
      <c r="H178" s="85">
        <f t="shared" si="23"/>
        <v>4.2453938015353993E-6</v>
      </c>
      <c r="I178" s="86">
        <f t="shared" si="24"/>
        <v>-41977.9</v>
      </c>
      <c r="J178" s="87">
        <f t="shared" si="25"/>
        <v>-0.5843248886414254</v>
      </c>
      <c r="K178" s="82">
        <f>VLOOKUP($C178,'2024'!$C$261:$U$504,VLOOKUP($L$4,Master!$D$9:$G$20,4,FALSE),FALSE)</f>
        <v>41000</v>
      </c>
      <c r="L178" s="83">
        <f>VLOOKUP($C178,'2024'!$C$8:$U$251,VLOOKUP($L$4,Master!$D$9:$G$20,4,FALSE),FALSE)</f>
        <v>5182.68</v>
      </c>
      <c r="M178" s="154">
        <f t="shared" si="26"/>
        <v>0.12640682926829269</v>
      </c>
      <c r="N178" s="154">
        <f t="shared" si="27"/>
        <v>7.3680409439863521E-7</v>
      </c>
      <c r="O178" s="83">
        <f t="shared" si="28"/>
        <v>-35817.32</v>
      </c>
      <c r="P178" s="87">
        <f t="shared" si="29"/>
        <v>-0.87359317073170728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1409366.67</v>
      </c>
      <c r="F179" s="83">
        <f>IFERROR(VLOOKUP($C179,'2024'!$C$8:$U$251,19,FALSE),0)</f>
        <v>197493.34</v>
      </c>
      <c r="G179" s="84">
        <f t="shared" si="22"/>
        <v>0.14012914041737629</v>
      </c>
      <c r="H179" s="85">
        <f t="shared" si="23"/>
        <v>2.8076960477679839E-5</v>
      </c>
      <c r="I179" s="86">
        <f t="shared" si="24"/>
        <v>-1211873.3299999998</v>
      </c>
      <c r="J179" s="87">
        <f t="shared" si="25"/>
        <v>-0.85987085958262366</v>
      </c>
      <c r="K179" s="82">
        <f>VLOOKUP($C179,'2024'!$C$261:$U$504,VLOOKUP($L$4,Master!$D$9:$G$20,4,FALSE),FALSE)</f>
        <v>758100</v>
      </c>
      <c r="L179" s="83">
        <f>VLOOKUP($C179,'2024'!$C$8:$U$251,VLOOKUP($L$4,Master!$D$9:$G$20,4,FALSE),FALSE)</f>
        <v>53475.31</v>
      </c>
      <c r="M179" s="154">
        <f t="shared" si="26"/>
        <v>7.0538596491228067E-2</v>
      </c>
      <c r="N179" s="154">
        <f t="shared" si="27"/>
        <v>7.6024040375319871E-6</v>
      </c>
      <c r="O179" s="83">
        <f t="shared" si="28"/>
        <v>-704624.69</v>
      </c>
      <c r="P179" s="87">
        <f t="shared" si="29"/>
        <v>-0.92946140350877182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3700200.56</v>
      </c>
      <c r="F180" s="83">
        <f>IFERROR(VLOOKUP($C180,'2024'!$C$8:$U$251,19,FALSE),0)</f>
        <v>3552228.1399999997</v>
      </c>
      <c r="G180" s="84">
        <f t="shared" si="22"/>
        <v>0.9600096217487194</v>
      </c>
      <c r="H180" s="85">
        <f t="shared" si="23"/>
        <v>5.0500826556724478E-4</v>
      </c>
      <c r="I180" s="86">
        <f t="shared" si="24"/>
        <v>-147972.42000000039</v>
      </c>
      <c r="J180" s="87">
        <f t="shared" si="25"/>
        <v>-3.9990378251280628E-2</v>
      </c>
      <c r="K180" s="82">
        <f>VLOOKUP($C180,'2024'!$C$261:$U$504,VLOOKUP($L$4,Master!$D$9:$G$20,4,FALSE),FALSE)</f>
        <v>1175000</v>
      </c>
      <c r="L180" s="83">
        <f>VLOOKUP($C180,'2024'!$C$8:$U$251,VLOOKUP($L$4,Master!$D$9:$G$20,4,FALSE),FALSE)</f>
        <v>2688356.2299999995</v>
      </c>
      <c r="M180" s="154">
        <f t="shared" si="26"/>
        <v>2.2879627489361698</v>
      </c>
      <c r="N180" s="154">
        <f t="shared" si="27"/>
        <v>3.8219451663349437E-4</v>
      </c>
      <c r="O180" s="83">
        <f t="shared" si="28"/>
        <v>1513356.2299999995</v>
      </c>
      <c r="P180" s="87">
        <f t="shared" si="29"/>
        <v>1.2879627489361698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1026096.51</v>
      </c>
      <c r="F181" s="83">
        <f>IFERROR(VLOOKUP($C181,'2024'!$C$8:$U$251,19,FALSE),0)</f>
        <v>530397.85</v>
      </c>
      <c r="G181" s="84">
        <f t="shared" si="22"/>
        <v>0.51690834617496162</v>
      </c>
      <c r="H181" s="85">
        <f t="shared" si="23"/>
        <v>7.5404869206710255E-5</v>
      </c>
      <c r="I181" s="86">
        <f t="shared" si="24"/>
        <v>-495698.66000000003</v>
      </c>
      <c r="J181" s="87">
        <f t="shared" si="25"/>
        <v>-0.48309165382503838</v>
      </c>
      <c r="K181" s="82">
        <f>VLOOKUP($C181,'2024'!$C$261:$U$504,VLOOKUP($L$4,Master!$D$9:$G$20,4,FALSE),FALSE)</f>
        <v>428179.17</v>
      </c>
      <c r="L181" s="83">
        <f>VLOOKUP($C181,'2024'!$C$8:$U$251,VLOOKUP($L$4,Master!$D$9:$G$20,4,FALSE),FALSE)</f>
        <v>376089.85</v>
      </c>
      <c r="M181" s="154">
        <f t="shared" si="26"/>
        <v>0.87834690790773406</v>
      </c>
      <c r="N181" s="154">
        <f t="shared" si="27"/>
        <v>5.3467422519192493E-5</v>
      </c>
      <c r="O181" s="83">
        <f t="shared" si="28"/>
        <v>-52089.320000000007</v>
      </c>
      <c r="P181" s="87">
        <f t="shared" si="29"/>
        <v>-0.12165309209226598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172044.04000000004</v>
      </c>
      <c r="F182" s="83">
        <f>IFERROR(VLOOKUP($C182,'2024'!$C$8:$U$251,19,FALSE),0)</f>
        <v>95274.66</v>
      </c>
      <c r="G182" s="84">
        <f t="shared" si="22"/>
        <v>0.55378064825727169</v>
      </c>
      <c r="H182" s="85">
        <f t="shared" si="23"/>
        <v>1.3544876315041229E-5</v>
      </c>
      <c r="I182" s="86">
        <f t="shared" si="24"/>
        <v>-76769.380000000034</v>
      </c>
      <c r="J182" s="87">
        <f t="shared" si="25"/>
        <v>-0.44621935174272831</v>
      </c>
      <c r="K182" s="82">
        <f>VLOOKUP($C182,'2024'!$C$261:$U$504,VLOOKUP($L$4,Master!$D$9:$G$20,4,FALSE),FALSE)</f>
        <v>54014.680000000008</v>
      </c>
      <c r="L182" s="83">
        <f>VLOOKUP($C182,'2024'!$C$8:$U$251,VLOOKUP($L$4,Master!$D$9:$G$20,4,FALSE),FALSE)</f>
        <v>35973.380000000005</v>
      </c>
      <c r="M182" s="154">
        <f t="shared" si="26"/>
        <v>0.66599265236783778</v>
      </c>
      <c r="N182" s="154">
        <f t="shared" si="27"/>
        <v>5.1142138185953947E-6</v>
      </c>
      <c r="O182" s="83">
        <f t="shared" si="28"/>
        <v>-18041.300000000003</v>
      </c>
      <c r="P182" s="87">
        <f t="shared" si="29"/>
        <v>-0.33400734763216222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817467.21</v>
      </c>
      <c r="F183" s="83">
        <f>IFERROR(VLOOKUP($C183,'2024'!$C$8:$U$251,19,FALSE),0)</f>
        <v>813159.75</v>
      </c>
      <c r="G183" s="84">
        <f t="shared" si="22"/>
        <v>0.99473072442868993</v>
      </c>
      <c r="H183" s="85">
        <f t="shared" si="23"/>
        <v>1.156041725902758E-4</v>
      </c>
      <c r="I183" s="86">
        <f t="shared" si="24"/>
        <v>-4307.4599999999627</v>
      </c>
      <c r="J183" s="87">
        <f t="shared" si="25"/>
        <v>-5.2692755713100257E-3</v>
      </c>
      <c r="K183" s="82">
        <f>VLOOKUP($C183,'2024'!$C$261:$U$504,VLOOKUP($L$4,Master!$D$9:$G$20,4,FALSE),FALSE)</f>
        <v>271489.07</v>
      </c>
      <c r="L183" s="83">
        <f>VLOOKUP($C183,'2024'!$C$8:$U$251,VLOOKUP($L$4,Master!$D$9:$G$20,4,FALSE),FALSE)</f>
        <v>286254.96999999997</v>
      </c>
      <c r="M183" s="154">
        <f t="shared" si="26"/>
        <v>1.0543885615726629</v>
      </c>
      <c r="N183" s="154">
        <f t="shared" si="27"/>
        <v>4.0695901336366216E-5</v>
      </c>
      <c r="O183" s="83">
        <f t="shared" si="28"/>
        <v>14765.899999999965</v>
      </c>
      <c r="P183" s="87">
        <f t="shared" si="29"/>
        <v>5.4388561572662815E-2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662562.44999999984</v>
      </c>
      <c r="F184" s="83">
        <f>IFERROR(VLOOKUP($C184,'2024'!$C$8:$U$251,19,FALSE),0)</f>
        <v>2719390.13</v>
      </c>
      <c r="G184" s="84">
        <f t="shared" si="22"/>
        <v>4.1043529255242284</v>
      </c>
      <c r="H184" s="85">
        <f t="shared" si="23"/>
        <v>3.8660650127949958E-4</v>
      </c>
      <c r="I184" s="86">
        <f t="shared" si="24"/>
        <v>2056827.6800000002</v>
      </c>
      <c r="J184" s="87">
        <f t="shared" si="25"/>
        <v>3.1043529255242288</v>
      </c>
      <c r="K184" s="82">
        <f>VLOOKUP($C184,'2024'!$C$261:$U$504,VLOOKUP($L$4,Master!$D$9:$G$20,4,FALSE),FALSE)</f>
        <v>220854.14999999994</v>
      </c>
      <c r="L184" s="83">
        <f>VLOOKUP($C184,'2024'!$C$8:$U$251,VLOOKUP($L$4,Master!$D$9:$G$20,4,FALSE),FALSE)</f>
        <v>237548.76999999996</v>
      </c>
      <c r="M184" s="154">
        <f t="shared" si="26"/>
        <v>1.0755911537093599</v>
      </c>
      <c r="N184" s="154">
        <f t="shared" si="27"/>
        <v>3.3771505544498149E-5</v>
      </c>
      <c r="O184" s="83">
        <f t="shared" si="28"/>
        <v>16694.620000000024</v>
      </c>
      <c r="P184" s="87">
        <f t="shared" si="29"/>
        <v>7.5591153709359912E-2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1184400</v>
      </c>
      <c r="F185" s="83">
        <f>IFERROR(VLOOKUP($C185,'2024'!$C$8:$U$251,19,FALSE),0)</f>
        <v>1308756.69</v>
      </c>
      <c r="G185" s="84">
        <f t="shared" si="22"/>
        <v>1.1049955167173251</v>
      </c>
      <c r="H185" s="85">
        <f t="shared" si="23"/>
        <v>1.860615140744953E-4</v>
      </c>
      <c r="I185" s="86">
        <f t="shared" si="24"/>
        <v>124356.68999999994</v>
      </c>
      <c r="J185" s="87">
        <f t="shared" si="25"/>
        <v>0.10499551671732518</v>
      </c>
      <c r="K185" s="82">
        <f>VLOOKUP($C185,'2024'!$C$261:$U$504,VLOOKUP($L$4,Master!$D$9:$G$20,4,FALSE),FALSE)</f>
        <v>439500</v>
      </c>
      <c r="L185" s="83">
        <f>VLOOKUP($C185,'2024'!$C$8:$U$251,VLOOKUP($L$4,Master!$D$9:$G$20,4,FALSE),FALSE)</f>
        <v>595788.69000000006</v>
      </c>
      <c r="M185" s="154">
        <f t="shared" si="26"/>
        <v>1.3556056655290103</v>
      </c>
      <c r="N185" s="154">
        <f t="shared" si="27"/>
        <v>8.4701263861245395E-5</v>
      </c>
      <c r="O185" s="83">
        <f t="shared" si="28"/>
        <v>156288.69000000006</v>
      </c>
      <c r="P185" s="87">
        <f t="shared" si="29"/>
        <v>0.35560566552901035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25530</v>
      </c>
      <c r="F186" s="83">
        <f>IFERROR(VLOOKUP($C186,'2024'!$C$8:$U$251,19,FALSE),0)</f>
        <v>0</v>
      </c>
      <c r="G186" s="84">
        <f t="shared" si="22"/>
        <v>0</v>
      </c>
      <c r="H186" s="85">
        <f t="shared" si="23"/>
        <v>0</v>
      </c>
      <c r="I186" s="86">
        <f t="shared" si="24"/>
        <v>-25530</v>
      </c>
      <c r="J186" s="87">
        <f t="shared" si="25"/>
        <v>-1</v>
      </c>
      <c r="K186" s="82">
        <f>VLOOKUP($C186,'2024'!$C$261:$U$504,VLOOKUP($L$4,Master!$D$9:$G$20,4,FALSE),FALSE)</f>
        <v>0</v>
      </c>
      <c r="L186" s="83">
        <f>VLOOKUP($C186,'2024'!$C$8:$U$251,VLOOKUP($L$4,Master!$D$9:$G$20,4,FALSE),FALSE)</f>
        <v>0</v>
      </c>
      <c r="M186" s="154">
        <f t="shared" si="26"/>
        <v>0</v>
      </c>
      <c r="N186" s="154">
        <f t="shared" si="27"/>
        <v>0</v>
      </c>
      <c r="O186" s="83">
        <f t="shared" si="28"/>
        <v>0</v>
      </c>
      <c r="P186" s="87">
        <f t="shared" si="29"/>
        <v>0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678137.69</v>
      </c>
      <c r="F187" s="83">
        <f>IFERROR(VLOOKUP($C187,'2024'!$C$8:$U$251,19,FALSE),0)</f>
        <v>419846.03000000009</v>
      </c>
      <c r="G187" s="84">
        <f t="shared" si="22"/>
        <v>0.61911620042826421</v>
      </c>
      <c r="H187" s="85">
        <f t="shared" si="23"/>
        <v>5.9688090702303112E-5</v>
      </c>
      <c r="I187" s="86">
        <f t="shared" si="24"/>
        <v>-258291.65999999986</v>
      </c>
      <c r="J187" s="87">
        <f t="shared" si="25"/>
        <v>-0.38088379957173574</v>
      </c>
      <c r="K187" s="82">
        <f>VLOOKUP($C187,'2024'!$C$261:$U$504,VLOOKUP($L$4,Master!$D$9:$G$20,4,FALSE),FALSE)</f>
        <v>201058.36999999994</v>
      </c>
      <c r="L187" s="83">
        <f>VLOOKUP($C187,'2024'!$C$8:$U$251,VLOOKUP($L$4,Master!$D$9:$G$20,4,FALSE),FALSE)</f>
        <v>134869.94</v>
      </c>
      <c r="M187" s="154">
        <f t="shared" si="26"/>
        <v>0.6707999274041665</v>
      </c>
      <c r="N187" s="154">
        <f t="shared" si="27"/>
        <v>1.9174003411998863E-5</v>
      </c>
      <c r="O187" s="83">
        <f t="shared" si="28"/>
        <v>-66188.429999999935</v>
      </c>
      <c r="P187" s="87">
        <f t="shared" si="29"/>
        <v>-0.3292000725958335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241527.09</v>
      </c>
      <c r="F188" s="83">
        <f>IFERROR(VLOOKUP($C188,'2024'!$C$8:$U$251,19,FALSE),0)</f>
        <v>300301.07</v>
      </c>
      <c r="G188" s="84">
        <f t="shared" si="22"/>
        <v>1.2433432208370498</v>
      </c>
      <c r="H188" s="85">
        <f t="shared" si="23"/>
        <v>4.2692787887404038E-5</v>
      </c>
      <c r="I188" s="86">
        <f t="shared" si="24"/>
        <v>58773.98000000001</v>
      </c>
      <c r="J188" s="87">
        <f t="shared" si="25"/>
        <v>0.24334322083704985</v>
      </c>
      <c r="K188" s="82">
        <f>VLOOKUP($C188,'2024'!$C$261:$U$504,VLOOKUP($L$4,Master!$D$9:$G$20,4,FALSE),FALSE)</f>
        <v>92582.9</v>
      </c>
      <c r="L188" s="83">
        <f>VLOOKUP($C188,'2024'!$C$8:$U$251,VLOOKUP($L$4,Master!$D$9:$G$20,4,FALSE),FALSE)</f>
        <v>116620.57</v>
      </c>
      <c r="M188" s="154">
        <f t="shared" si="26"/>
        <v>1.2596340144886369</v>
      </c>
      <c r="N188" s="154">
        <f t="shared" si="27"/>
        <v>1.6579552175149275E-5</v>
      </c>
      <c r="O188" s="83">
        <f t="shared" si="28"/>
        <v>24037.670000000013</v>
      </c>
      <c r="P188" s="87">
        <f t="shared" si="29"/>
        <v>0.25963401448863682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338316.06</v>
      </c>
      <c r="F189" s="83">
        <f>IFERROR(VLOOKUP($C189,'2024'!$C$8:$U$251,19,FALSE),0)</f>
        <v>589256.65</v>
      </c>
      <c r="G189" s="84">
        <f t="shared" si="22"/>
        <v>1.7417341937595279</v>
      </c>
      <c r="H189" s="85">
        <f t="shared" si="23"/>
        <v>8.377262581745806E-5</v>
      </c>
      <c r="I189" s="86">
        <f t="shared" si="24"/>
        <v>250940.59000000003</v>
      </c>
      <c r="J189" s="87">
        <f t="shared" si="25"/>
        <v>0.74173419375952776</v>
      </c>
      <c r="K189" s="82">
        <f>VLOOKUP($C189,'2024'!$C$261:$U$504,VLOOKUP($L$4,Master!$D$9:$G$20,4,FALSE),FALSE)</f>
        <v>105052.06000000001</v>
      </c>
      <c r="L189" s="83">
        <f>VLOOKUP($C189,'2024'!$C$8:$U$251,VLOOKUP($L$4,Master!$D$9:$G$20,4,FALSE),FALSE)</f>
        <v>387308.48000000004</v>
      </c>
      <c r="M189" s="154">
        <f t="shared" si="26"/>
        <v>3.6868242279113801</v>
      </c>
      <c r="N189" s="154">
        <f t="shared" si="27"/>
        <v>5.5062337219220933E-5</v>
      </c>
      <c r="O189" s="83">
        <f t="shared" si="28"/>
        <v>282256.42000000004</v>
      </c>
      <c r="P189" s="87">
        <f t="shared" si="29"/>
        <v>2.6868242279113805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474790.77</v>
      </c>
      <c r="F190" s="83">
        <f>IFERROR(VLOOKUP($C190,'2024'!$C$8:$U$251,19,FALSE),0)</f>
        <v>376936.69</v>
      </c>
      <c r="G190" s="84">
        <f t="shared" si="22"/>
        <v>0.79390062700671282</v>
      </c>
      <c r="H190" s="85">
        <f t="shared" si="23"/>
        <v>5.3587814899061703E-5</v>
      </c>
      <c r="I190" s="86">
        <f t="shared" si="24"/>
        <v>-97854.080000000016</v>
      </c>
      <c r="J190" s="87">
        <f t="shared" si="25"/>
        <v>-0.20609937299328715</v>
      </c>
      <c r="K190" s="82">
        <f>VLOOKUP($C190,'2024'!$C$261:$U$504,VLOOKUP($L$4,Master!$D$9:$G$20,4,FALSE),FALSE)</f>
        <v>148263.37</v>
      </c>
      <c r="L190" s="83">
        <f>VLOOKUP($C190,'2024'!$C$8:$U$251,VLOOKUP($L$4,Master!$D$9:$G$20,4,FALSE),FALSE)</f>
        <v>123347.32</v>
      </c>
      <c r="M190" s="154">
        <f t="shared" si="26"/>
        <v>0.83194736501672673</v>
      </c>
      <c r="N190" s="154">
        <f t="shared" si="27"/>
        <v>1.7535871481376173E-5</v>
      </c>
      <c r="O190" s="83">
        <f t="shared" si="28"/>
        <v>-24916.049999999988</v>
      </c>
      <c r="P190" s="87">
        <f t="shared" si="29"/>
        <v>-0.16805263498327327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41241.03</v>
      </c>
      <c r="F191" s="83">
        <f>IFERROR(VLOOKUP($C191,'2024'!$C$8:$U$251,19,FALSE),0)</f>
        <v>32412.239999999998</v>
      </c>
      <c r="G191" s="84">
        <f t="shared" si="22"/>
        <v>0.78592217507661666</v>
      </c>
      <c r="H191" s="85">
        <f t="shared" si="23"/>
        <v>4.6079385840204717E-6</v>
      </c>
      <c r="I191" s="86">
        <f t="shared" si="24"/>
        <v>-8828.7900000000009</v>
      </c>
      <c r="J191" s="87">
        <f t="shared" si="25"/>
        <v>-0.21407782492338337</v>
      </c>
      <c r="K191" s="82">
        <f>VLOOKUP($C191,'2024'!$C$261:$U$504,VLOOKUP($L$4,Master!$D$9:$G$20,4,FALSE),FALSE)</f>
        <v>13747.009999999998</v>
      </c>
      <c r="L191" s="83">
        <f>VLOOKUP($C191,'2024'!$C$8:$U$251,VLOOKUP($L$4,Master!$D$9:$G$20,4,FALSE),FALSE)</f>
        <v>13409.6</v>
      </c>
      <c r="M191" s="154">
        <f t="shared" si="26"/>
        <v>0.97545575365115778</v>
      </c>
      <c r="N191" s="154">
        <f t="shared" si="27"/>
        <v>1.9063974978675009E-6</v>
      </c>
      <c r="O191" s="83">
        <f t="shared" si="28"/>
        <v>-337.40999999999804</v>
      </c>
      <c r="P191" s="87">
        <f t="shared" si="29"/>
        <v>-2.4544246348842263E-2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218161.11000000002</v>
      </c>
      <c r="F192" s="83">
        <f>IFERROR(VLOOKUP($C192,'2024'!$C$8:$U$251,19,FALSE),0)</f>
        <v>844378.27000000014</v>
      </c>
      <c r="G192" s="84">
        <f t="shared" si="22"/>
        <v>3.8704344234405483</v>
      </c>
      <c r="H192" s="85">
        <f t="shared" si="23"/>
        <v>1.20042404037532E-4</v>
      </c>
      <c r="I192" s="86">
        <f t="shared" si="24"/>
        <v>626217.16000000015</v>
      </c>
      <c r="J192" s="87">
        <f t="shared" si="25"/>
        <v>2.8704344234405488</v>
      </c>
      <c r="K192" s="82">
        <f>VLOOKUP($C192,'2024'!$C$261:$U$504,VLOOKUP($L$4,Master!$D$9:$G$20,4,FALSE),FALSE)</f>
        <v>64619.080000000024</v>
      </c>
      <c r="L192" s="83">
        <f>VLOOKUP($C192,'2024'!$C$8:$U$251,VLOOKUP($L$4,Master!$D$9:$G$20,4,FALSE),FALSE)</f>
        <v>213562.38</v>
      </c>
      <c r="M192" s="154">
        <f t="shared" si="26"/>
        <v>3.3049430601611771</v>
      </c>
      <c r="N192" s="154">
        <f t="shared" si="27"/>
        <v>3.0361441569519478E-5</v>
      </c>
      <c r="O192" s="83">
        <f t="shared" si="28"/>
        <v>148943.29999999999</v>
      </c>
      <c r="P192" s="87">
        <f t="shared" si="29"/>
        <v>2.3049430601611776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405089.19000000012</v>
      </c>
      <c r="F193" s="83">
        <f>IFERROR(VLOOKUP($C193,'2024'!$C$8:$U$251,19,FALSE),0)</f>
        <v>190742.60000000003</v>
      </c>
      <c r="G193" s="84">
        <f t="shared" si="22"/>
        <v>0.47086568762795172</v>
      </c>
      <c r="H193" s="85">
        <f t="shared" si="23"/>
        <v>2.7117230594256473E-5</v>
      </c>
      <c r="I193" s="86">
        <f t="shared" si="24"/>
        <v>-214346.59000000008</v>
      </c>
      <c r="J193" s="87">
        <f t="shared" si="25"/>
        <v>-0.52913431237204833</v>
      </c>
      <c r="K193" s="82">
        <f>VLOOKUP($C193,'2024'!$C$261:$U$504,VLOOKUP($L$4,Master!$D$9:$G$20,4,FALSE),FALSE)</f>
        <v>127029.73000000003</v>
      </c>
      <c r="L193" s="83">
        <f>VLOOKUP($C193,'2024'!$C$8:$U$251,VLOOKUP($L$4,Master!$D$9:$G$20,4,FALSE),FALSE)</f>
        <v>39166.42</v>
      </c>
      <c r="M193" s="154">
        <f t="shared" si="26"/>
        <v>0.30832483073056982</v>
      </c>
      <c r="N193" s="154">
        <f t="shared" si="27"/>
        <v>5.5681575206141594E-6</v>
      </c>
      <c r="O193" s="83">
        <f t="shared" si="28"/>
        <v>-87863.310000000027</v>
      </c>
      <c r="P193" s="87">
        <f t="shared" si="29"/>
        <v>-0.69167516926943018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350564.04000000004</v>
      </c>
      <c r="F194" s="83">
        <f>IFERROR(VLOOKUP($C194,'2024'!$C$8:$U$251,19,FALSE),0)</f>
        <v>183223.01</v>
      </c>
      <c r="G194" s="84">
        <f t="shared" si="22"/>
        <v>0.52265203812689964</v>
      </c>
      <c r="H194" s="85">
        <f t="shared" si="23"/>
        <v>2.6048195905601368E-5</v>
      </c>
      <c r="I194" s="86">
        <f t="shared" si="24"/>
        <v>-167341.03000000003</v>
      </c>
      <c r="J194" s="87">
        <f t="shared" si="25"/>
        <v>-0.4773479618731003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60044.899999999994</v>
      </c>
      <c r="M194" s="154">
        <f t="shared" si="26"/>
        <v>0.51384249223052081</v>
      </c>
      <c r="N194" s="154">
        <f t="shared" si="27"/>
        <v>8.5363804378731861E-6</v>
      </c>
      <c r="O194" s="83">
        <f t="shared" si="28"/>
        <v>-56809.780000000013</v>
      </c>
      <c r="P194" s="87">
        <f t="shared" si="29"/>
        <v>-0.48615750776947925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1023192.4500000001</v>
      </c>
      <c r="F195" s="83">
        <f>IFERROR(VLOOKUP($C195,'2024'!$C$8:$U$251,19,FALSE),0)</f>
        <v>782512.11</v>
      </c>
      <c r="G195" s="84">
        <f t="shared" si="22"/>
        <v>0.76477510169274598</v>
      </c>
      <c r="H195" s="85">
        <f t="shared" si="23"/>
        <v>1.1124710122263292E-4</v>
      </c>
      <c r="I195" s="86">
        <f t="shared" si="24"/>
        <v>-240680.34000000008</v>
      </c>
      <c r="J195" s="87">
        <f t="shared" si="25"/>
        <v>-0.23522489830725399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240265.9</v>
      </c>
      <c r="M195" s="154">
        <f t="shared" si="26"/>
        <v>0.70445955694845086</v>
      </c>
      <c r="N195" s="154">
        <f t="shared" si="27"/>
        <v>3.4157790730736421E-5</v>
      </c>
      <c r="O195" s="83">
        <f t="shared" si="28"/>
        <v>-100798.25000000003</v>
      </c>
      <c r="P195" s="87">
        <f t="shared" si="29"/>
        <v>-0.29554044305154914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2488083.1700000004</v>
      </c>
      <c r="F196" s="83">
        <f>IFERROR(VLOOKUP($C196,'2024'!$C$8:$U$251,19,FALSE),0)</f>
        <v>840684.65999999992</v>
      </c>
      <c r="G196" s="84">
        <f t="shared" si="22"/>
        <v>0.33788446870929956</v>
      </c>
      <c r="H196" s="85">
        <f t="shared" si="23"/>
        <v>1.1951729599090132E-4</v>
      </c>
      <c r="I196" s="86">
        <f t="shared" si="24"/>
        <v>-1647398.5100000005</v>
      </c>
      <c r="J196" s="87">
        <f t="shared" si="25"/>
        <v>-0.66211553129070044</v>
      </c>
      <c r="K196" s="82">
        <f>VLOOKUP($C196,'2024'!$C$261:$U$504,VLOOKUP($L$4,Master!$D$9:$G$20,4,FALSE),FALSE)</f>
        <v>838861.06000000017</v>
      </c>
      <c r="L196" s="83">
        <f>VLOOKUP($C196,'2024'!$C$8:$U$251,VLOOKUP($L$4,Master!$D$9:$G$20,4,FALSE),FALSE)</f>
        <v>301715.26</v>
      </c>
      <c r="M196" s="154">
        <f t="shared" si="26"/>
        <v>0.35967250643390214</v>
      </c>
      <c r="N196" s="154">
        <f t="shared" si="27"/>
        <v>4.28938384987205E-5</v>
      </c>
      <c r="O196" s="83">
        <f t="shared" si="28"/>
        <v>-537145.80000000016</v>
      </c>
      <c r="P196" s="87">
        <f t="shared" si="29"/>
        <v>-0.64032749356609786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345767.88</v>
      </c>
      <c r="F197" s="83">
        <f>IFERROR(VLOOKUP($C197,'2024'!$C$8:$U$251,19,FALSE),0)</f>
        <v>354510.99</v>
      </c>
      <c r="G197" s="84">
        <f t="shared" si="22"/>
        <v>1.0252860676358948</v>
      </c>
      <c r="H197" s="85">
        <f t="shared" si="23"/>
        <v>5.0399628945123687E-5</v>
      </c>
      <c r="I197" s="86">
        <f t="shared" si="24"/>
        <v>8743.109999999986</v>
      </c>
      <c r="J197" s="87">
        <f t="shared" si="25"/>
        <v>2.5286067635894884E-2</v>
      </c>
      <c r="K197" s="82">
        <f>VLOOKUP($C197,'2024'!$C$261:$U$504,VLOOKUP($L$4,Master!$D$9:$G$20,4,FALSE),FALSE)</f>
        <v>120255.95999999999</v>
      </c>
      <c r="L197" s="83">
        <f>VLOOKUP($C197,'2024'!$C$8:$U$251,VLOOKUP($L$4,Master!$D$9:$G$20,4,FALSE),FALSE)</f>
        <v>216360.99999999994</v>
      </c>
      <c r="M197" s="154">
        <f t="shared" si="26"/>
        <v>1.7991707022254859</v>
      </c>
      <c r="N197" s="154">
        <f t="shared" si="27"/>
        <v>3.0759311913562688E-5</v>
      </c>
      <c r="O197" s="83">
        <f t="shared" si="28"/>
        <v>96105.03999999995</v>
      </c>
      <c r="P197" s="87">
        <f t="shared" si="29"/>
        <v>0.79917070222548603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496718.72999999975</v>
      </c>
      <c r="F198" s="83">
        <f>IFERROR(VLOOKUP($C198,'2024'!$C$8:$U$251,19,FALSE),0)</f>
        <v>421553.07</v>
      </c>
      <c r="G198" s="84">
        <f t="shared" si="22"/>
        <v>0.84867560762204441</v>
      </c>
      <c r="H198" s="85">
        <f t="shared" si="23"/>
        <v>5.9930774808075064E-5</v>
      </c>
      <c r="I198" s="86">
        <f t="shared" si="24"/>
        <v>-75165.659999999742</v>
      </c>
      <c r="J198" s="87">
        <f t="shared" si="25"/>
        <v>-0.15132439237795559</v>
      </c>
      <c r="K198" s="82">
        <f>VLOOKUP($C198,'2024'!$C$261:$U$504,VLOOKUP($L$4,Master!$D$9:$G$20,4,FALSE),FALSE)</f>
        <v>170026.63999999993</v>
      </c>
      <c r="L198" s="83">
        <f>VLOOKUP($C198,'2024'!$C$8:$U$251,VLOOKUP($L$4,Master!$D$9:$G$20,4,FALSE),FALSE)</f>
        <v>146126.16999999998</v>
      </c>
      <c r="M198" s="154">
        <f t="shared" si="26"/>
        <v>0.85943102798479132</v>
      </c>
      <c r="N198" s="154">
        <f t="shared" si="27"/>
        <v>2.0774263576912139E-5</v>
      </c>
      <c r="O198" s="83">
        <f t="shared" si="28"/>
        <v>-23900.469999999943</v>
      </c>
      <c r="P198" s="87">
        <f t="shared" si="29"/>
        <v>-0.14056897201520863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292420.37</v>
      </c>
      <c r="F199" s="83">
        <f>IFERROR(VLOOKUP($C199,'2024'!$C$8:$U$251,19,FALSE),0)</f>
        <v>235707.9</v>
      </c>
      <c r="G199" s="84">
        <f t="shared" si="22"/>
        <v>0.80605841515076393</v>
      </c>
      <c r="H199" s="85">
        <f t="shared" si="23"/>
        <v>3.3509795280068241E-5</v>
      </c>
      <c r="I199" s="86">
        <f t="shared" si="24"/>
        <v>-56712.47</v>
      </c>
      <c r="J199" s="87">
        <f t="shared" si="25"/>
        <v>-0.19394158484923607</v>
      </c>
      <c r="K199" s="82">
        <f>VLOOKUP($C199,'2024'!$C$261:$U$504,VLOOKUP($L$4,Master!$D$9:$G$20,4,FALSE),FALSE)</f>
        <v>110192.32000000001</v>
      </c>
      <c r="L199" s="83">
        <f>VLOOKUP($C199,'2024'!$C$8:$U$251,VLOOKUP($L$4,Master!$D$9:$G$20,4,FALSE),FALSE)</f>
        <v>100116.23000000001</v>
      </c>
      <c r="M199" s="154">
        <f t="shared" si="26"/>
        <v>0.90855905384331692</v>
      </c>
      <c r="N199" s="154">
        <f t="shared" si="27"/>
        <v>1.4233185953938018E-5</v>
      </c>
      <c r="O199" s="83">
        <f t="shared" si="28"/>
        <v>-10076.089999999997</v>
      </c>
      <c r="P199" s="87">
        <f t="shared" si="29"/>
        <v>-9.144094615668312E-2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190792.67000000004</v>
      </c>
      <c r="F200" s="83">
        <f>IFERROR(VLOOKUP($C200,'2024'!$C$8:$U$251,19,FALSE),0)</f>
        <v>140632.81</v>
      </c>
      <c r="G200" s="84">
        <f t="shared" si="22"/>
        <v>0.73709755201811455</v>
      </c>
      <c r="H200" s="85">
        <f t="shared" si="23"/>
        <v>1.999329115723628E-5</v>
      </c>
      <c r="I200" s="86">
        <f t="shared" si="24"/>
        <v>-50159.860000000044</v>
      </c>
      <c r="J200" s="87">
        <f t="shared" si="25"/>
        <v>-0.26290244798188545</v>
      </c>
      <c r="K200" s="82">
        <f>VLOOKUP($C200,'2024'!$C$261:$U$504,VLOOKUP($L$4,Master!$D$9:$G$20,4,FALSE),FALSE)</f>
        <v>77800.560000000012</v>
      </c>
      <c r="L200" s="83">
        <f>VLOOKUP($C200,'2024'!$C$8:$U$251,VLOOKUP($L$4,Master!$D$9:$G$20,4,FALSE),FALSE)</f>
        <v>44196.05000000001</v>
      </c>
      <c r="M200" s="154">
        <f t="shared" si="26"/>
        <v>0.5680685331827946</v>
      </c>
      <c r="N200" s="154">
        <f t="shared" si="27"/>
        <v>6.2832030139323301E-6</v>
      </c>
      <c r="O200" s="83">
        <f t="shared" si="28"/>
        <v>-33604.51</v>
      </c>
      <c r="P200" s="87">
        <f t="shared" si="29"/>
        <v>-0.4319314668172054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110841.81000000004</v>
      </c>
      <c r="F201" s="83">
        <f>IFERROR(VLOOKUP($C201,'2024'!$C$8:$U$251,19,FALSE),0)</f>
        <v>73512.83</v>
      </c>
      <c r="G201" s="84">
        <f t="shared" si="22"/>
        <v>0.66322293004778587</v>
      </c>
      <c r="H201" s="85">
        <f t="shared" si="23"/>
        <v>1.0451070514643162E-5</v>
      </c>
      <c r="I201" s="86">
        <f t="shared" si="24"/>
        <v>-37328.98000000004</v>
      </c>
      <c r="J201" s="87">
        <f t="shared" si="25"/>
        <v>-0.33677706995221413</v>
      </c>
      <c r="K201" s="82">
        <f>VLOOKUP($C201,'2024'!$C$261:$U$504,VLOOKUP($L$4,Master!$D$9:$G$20,4,FALSE),FALSE)</f>
        <v>36781.970000000016</v>
      </c>
      <c r="L201" s="83">
        <f>VLOOKUP($C201,'2024'!$C$8:$U$251,VLOOKUP($L$4,Master!$D$9:$G$20,4,FALSE),FALSE)</f>
        <v>26494.12</v>
      </c>
      <c r="M201" s="154">
        <f t="shared" si="26"/>
        <v>0.72030182178931657</v>
      </c>
      <c r="N201" s="154">
        <f t="shared" si="27"/>
        <v>3.7665794711401762E-6</v>
      </c>
      <c r="O201" s="83">
        <f t="shared" si="28"/>
        <v>-10287.850000000017</v>
      </c>
      <c r="P201" s="87">
        <f t="shared" si="29"/>
        <v>-0.27969817821068343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0</v>
      </c>
      <c r="J202" s="87">
        <f t="shared" ref="J202:J252" si="33">IFERROR(I202/E202,0)</f>
        <v>0</v>
      </c>
      <c r="K202" s="82">
        <f>VLOOKUP($C202,'2024'!$C$261:$U$504,VLOOKUP($L$4,Master!$D$9:$G$20,4,FALSE),FALSE)</f>
        <v>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0</v>
      </c>
      <c r="P202" s="87">
        <f t="shared" ref="P202:P252" si="37">IFERROR(O202/K202,0)</f>
        <v>0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633182.97</v>
      </c>
      <c r="F203" s="83">
        <f>IFERROR(VLOOKUP($C203,'2024'!$C$8:$U$251,19,FALSE),0)</f>
        <v>971393.81</v>
      </c>
      <c r="G203" s="84">
        <f t="shared" si="30"/>
        <v>1.5341439299923056</v>
      </c>
      <c r="H203" s="85">
        <f t="shared" si="31"/>
        <v>1.3809977395507536E-4</v>
      </c>
      <c r="I203" s="86">
        <f t="shared" si="32"/>
        <v>338210.84000000008</v>
      </c>
      <c r="J203" s="87">
        <f t="shared" si="33"/>
        <v>0.53414392999230553</v>
      </c>
      <c r="K203" s="82">
        <f>VLOOKUP($C203,'2024'!$C$261:$U$504,VLOOKUP($L$4,Master!$D$9:$G$20,4,FALSE),FALSE)</f>
        <v>190574.99</v>
      </c>
      <c r="L203" s="83">
        <f>VLOOKUP($C203,'2024'!$C$8:$U$251,VLOOKUP($L$4,Master!$D$9:$G$20,4,FALSE),FALSE)</f>
        <v>688354.49</v>
      </c>
      <c r="M203" s="154">
        <f t="shared" si="34"/>
        <v>3.6119875435911082</v>
      </c>
      <c r="N203" s="154">
        <f t="shared" si="35"/>
        <v>9.7861030707989757E-5</v>
      </c>
      <c r="O203" s="83">
        <f t="shared" si="36"/>
        <v>497779.5</v>
      </c>
      <c r="P203" s="87">
        <f t="shared" si="37"/>
        <v>2.6119875435911082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9296128.9600000009</v>
      </c>
      <c r="F204" s="83">
        <f>IFERROR(VLOOKUP($C204,'2024'!$C$8:$U$251,19,FALSE),0)</f>
        <v>9340450.2599999998</v>
      </c>
      <c r="G204" s="84">
        <f t="shared" si="30"/>
        <v>1.0047677157008801</v>
      </c>
      <c r="H204" s="85">
        <f t="shared" si="31"/>
        <v>1.3279002359965881E-3</v>
      </c>
      <c r="I204" s="86">
        <f t="shared" si="32"/>
        <v>44321.299999998882</v>
      </c>
      <c r="J204" s="87">
        <f t="shared" si="33"/>
        <v>4.7677157008801738E-3</v>
      </c>
      <c r="K204" s="82">
        <f>VLOOKUP($C204,'2024'!$C$261:$U$504,VLOOKUP($L$4,Master!$D$9:$G$20,4,FALSE),FALSE)</f>
        <v>3212346.5100000007</v>
      </c>
      <c r="L204" s="83">
        <f>VLOOKUP($C204,'2024'!$C$8:$U$251,VLOOKUP($L$4,Master!$D$9:$G$20,4,FALSE),FALSE)</f>
        <v>3149451.48</v>
      </c>
      <c r="M204" s="154">
        <f t="shared" si="34"/>
        <v>0.98042084507253213</v>
      </c>
      <c r="N204" s="154">
        <f t="shared" si="35"/>
        <v>4.4774686949104351E-4</v>
      </c>
      <c r="O204" s="83">
        <f t="shared" si="36"/>
        <v>-62895.030000000726</v>
      </c>
      <c r="P204" s="87">
        <f t="shared" si="37"/>
        <v>-1.9579154927467868E-2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28619658.600000001</v>
      </c>
      <c r="F205" s="83">
        <f>IFERROR(VLOOKUP($C205,'2024'!$C$8:$U$251,19,FALSE),0)</f>
        <v>28838943.010000005</v>
      </c>
      <c r="G205" s="84">
        <f t="shared" si="30"/>
        <v>1.0076620204686859</v>
      </c>
      <c r="H205" s="85">
        <f t="shared" si="31"/>
        <v>4.0999350312766573E-3</v>
      </c>
      <c r="I205" s="86">
        <f t="shared" si="32"/>
        <v>219284.41000000387</v>
      </c>
      <c r="J205" s="87">
        <f t="shared" si="33"/>
        <v>7.6620204686859497E-3</v>
      </c>
      <c r="K205" s="82">
        <f>VLOOKUP($C205,'2024'!$C$261:$U$504,VLOOKUP($L$4,Master!$D$9:$G$20,4,FALSE),FALSE)</f>
        <v>9583316.790000001</v>
      </c>
      <c r="L205" s="83">
        <f>VLOOKUP($C205,'2024'!$C$8:$U$251,VLOOKUP($L$4,Master!$D$9:$G$20,4,FALSE),FALSE)</f>
        <v>10053725.32</v>
      </c>
      <c r="M205" s="154">
        <f t="shared" si="34"/>
        <v>1.0490861922138337</v>
      </c>
      <c r="N205" s="154">
        <f t="shared" si="35"/>
        <v>1.4293041398919534E-3</v>
      </c>
      <c r="O205" s="83">
        <f t="shared" si="36"/>
        <v>470408.52999999933</v>
      </c>
      <c r="P205" s="87">
        <f t="shared" si="37"/>
        <v>4.9086192213833646E-2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11089301.969999999</v>
      </c>
      <c r="F206" s="83">
        <f>IFERROR(VLOOKUP($C206,'2024'!$C$8:$U$251,19,FALSE),0)</f>
        <v>11253293.52</v>
      </c>
      <c r="G206" s="84">
        <f t="shared" si="30"/>
        <v>1.0147882662446788</v>
      </c>
      <c r="H206" s="85">
        <f t="shared" si="31"/>
        <v>1.5998426954791014E-3</v>
      </c>
      <c r="I206" s="86">
        <f t="shared" si="32"/>
        <v>163991.55000000075</v>
      </c>
      <c r="J206" s="87">
        <f t="shared" si="33"/>
        <v>1.4788266244678768E-2</v>
      </c>
      <c r="K206" s="82">
        <f>VLOOKUP($C206,'2024'!$C$261:$U$504,VLOOKUP($L$4,Master!$D$9:$G$20,4,FALSE),FALSE)</f>
        <v>3758569.7899999996</v>
      </c>
      <c r="L206" s="83">
        <f>VLOOKUP($C206,'2024'!$C$8:$U$251,VLOOKUP($L$4,Master!$D$9:$G$20,4,FALSE),FALSE)</f>
        <v>3988378.6900000004</v>
      </c>
      <c r="M206" s="154">
        <f t="shared" si="34"/>
        <v>1.0611426454316286</v>
      </c>
      <c r="N206" s="154">
        <f t="shared" si="35"/>
        <v>5.6701431475689515E-4</v>
      </c>
      <c r="O206" s="83">
        <f t="shared" si="36"/>
        <v>229808.90000000084</v>
      </c>
      <c r="P206" s="87">
        <f t="shared" si="37"/>
        <v>6.1142645431628624E-2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1944321.71</v>
      </c>
      <c r="F207" s="83">
        <f>IFERROR(VLOOKUP($C207,'2024'!$C$8:$U$251,19,FALSE),0)</f>
        <v>1466848.47</v>
      </c>
      <c r="G207" s="84">
        <f t="shared" si="30"/>
        <v>0.75442683299565683</v>
      </c>
      <c r="H207" s="85">
        <f t="shared" si="31"/>
        <v>2.0853688797270402E-4</v>
      </c>
      <c r="I207" s="86">
        <f t="shared" si="32"/>
        <v>-477473.24</v>
      </c>
      <c r="J207" s="87">
        <f t="shared" si="33"/>
        <v>-0.24557316700434312</v>
      </c>
      <c r="K207" s="82">
        <f>VLOOKUP($C207,'2024'!$C$261:$U$504,VLOOKUP($L$4,Master!$D$9:$G$20,4,FALSE),FALSE)</f>
        <v>1313629.9500000002</v>
      </c>
      <c r="L207" s="83">
        <f>VLOOKUP($C207,'2024'!$C$8:$U$251,VLOOKUP($L$4,Master!$D$9:$G$20,4,FALSE),FALSE)</f>
        <v>993068.67</v>
      </c>
      <c r="M207" s="154">
        <f t="shared" si="34"/>
        <v>0.75597292068439814</v>
      </c>
      <c r="N207" s="154">
        <f t="shared" si="35"/>
        <v>1.4118121552459482E-4</v>
      </c>
      <c r="O207" s="83">
        <f t="shared" si="36"/>
        <v>-320561.28000000014</v>
      </c>
      <c r="P207" s="87">
        <f t="shared" si="37"/>
        <v>-0.24402707931560186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9644895.6000000015</v>
      </c>
      <c r="F208" s="83">
        <f>IFERROR(VLOOKUP($C208,'2024'!$C$8:$U$251,19,FALSE),0)</f>
        <v>9263754.0899999999</v>
      </c>
      <c r="G208" s="84">
        <f t="shared" si="30"/>
        <v>0.96048256758735662</v>
      </c>
      <c r="H208" s="85">
        <f t="shared" si="31"/>
        <v>1.3169966007961331E-3</v>
      </c>
      <c r="I208" s="86">
        <f t="shared" si="32"/>
        <v>-381141.51000000164</v>
      </c>
      <c r="J208" s="87">
        <f t="shared" si="33"/>
        <v>-3.9517432412643383E-2</v>
      </c>
      <c r="K208" s="82">
        <f>VLOOKUP($C208,'2024'!$C$261:$U$504,VLOOKUP($L$4,Master!$D$9:$G$20,4,FALSE),FALSE)</f>
        <v>3220937.8600000003</v>
      </c>
      <c r="L208" s="83">
        <f>VLOOKUP($C208,'2024'!$C$8:$U$251,VLOOKUP($L$4,Master!$D$9:$G$20,4,FALSE),FALSE)</f>
        <v>6031655.46</v>
      </c>
      <c r="M208" s="154">
        <f t="shared" si="34"/>
        <v>1.872639498857019</v>
      </c>
      <c r="N208" s="154">
        <f t="shared" si="35"/>
        <v>8.5750006539664489E-4</v>
      </c>
      <c r="O208" s="83">
        <f t="shared" si="36"/>
        <v>2810717.5999999996</v>
      </c>
      <c r="P208" s="87">
        <f t="shared" si="37"/>
        <v>0.87263949885701908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1524075.4000000001</v>
      </c>
      <c r="F209" s="83">
        <f>IFERROR(VLOOKUP($C209,'2024'!$C$8:$U$251,19,FALSE),0)</f>
        <v>1246712.29</v>
      </c>
      <c r="G209" s="84">
        <f t="shared" si="30"/>
        <v>0.81801221251914435</v>
      </c>
      <c r="H209" s="85">
        <f t="shared" si="31"/>
        <v>1.7724087148137619E-4</v>
      </c>
      <c r="I209" s="86">
        <f t="shared" si="32"/>
        <v>-277363.1100000001</v>
      </c>
      <c r="J209" s="87">
        <f t="shared" si="33"/>
        <v>-0.18198778748085565</v>
      </c>
      <c r="K209" s="82">
        <f>VLOOKUP($C209,'2024'!$C$261:$U$504,VLOOKUP($L$4,Master!$D$9:$G$20,4,FALSE),FALSE)</f>
        <v>517116.07</v>
      </c>
      <c r="L209" s="83">
        <f>VLOOKUP($C209,'2024'!$C$8:$U$251,VLOOKUP($L$4,Master!$D$9:$G$20,4,FALSE),FALSE)</f>
        <v>652062.53</v>
      </c>
      <c r="M209" s="154">
        <f t="shared" si="34"/>
        <v>1.2609597106506476</v>
      </c>
      <c r="N209" s="154">
        <f t="shared" si="35"/>
        <v>9.2701525447824851E-5</v>
      </c>
      <c r="O209" s="83">
        <f t="shared" si="36"/>
        <v>134946.46000000002</v>
      </c>
      <c r="P209" s="87">
        <f t="shared" si="37"/>
        <v>0.2609597106506476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2135745.86</v>
      </c>
      <c r="F210" s="83">
        <f>IFERROR(VLOOKUP($C210,'2024'!$C$8:$U$251,19,FALSE),0)</f>
        <v>1880921.29</v>
      </c>
      <c r="G210" s="84">
        <f t="shared" si="30"/>
        <v>0.88068591175918287</v>
      </c>
      <c r="H210" s="85">
        <f t="shared" si="31"/>
        <v>2.6740422092692639E-4</v>
      </c>
      <c r="I210" s="86">
        <f t="shared" si="32"/>
        <v>-254824.56999999983</v>
      </c>
      <c r="J210" s="87">
        <f t="shared" si="33"/>
        <v>-0.11931408824081711</v>
      </c>
      <c r="K210" s="82">
        <f>VLOOKUP($C210,'2024'!$C$261:$U$504,VLOOKUP($L$4,Master!$D$9:$G$20,4,FALSE),FALSE)</f>
        <v>342982.04000000004</v>
      </c>
      <c r="L210" s="83">
        <f>VLOOKUP($C210,'2024'!$C$8:$U$251,VLOOKUP($L$4,Master!$D$9:$G$20,4,FALSE),FALSE)</f>
        <v>694394.13</v>
      </c>
      <c r="M210" s="154">
        <f t="shared" si="34"/>
        <v>2.0245786922254001</v>
      </c>
      <c r="N210" s="154">
        <f t="shared" si="35"/>
        <v>9.8719665908444693E-5</v>
      </c>
      <c r="O210" s="83">
        <f t="shared" si="36"/>
        <v>351412.08999999997</v>
      </c>
      <c r="P210" s="87">
        <f t="shared" si="37"/>
        <v>1.0245786922254003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652396.12999999989</v>
      </c>
      <c r="F211" s="83">
        <f>IFERROR(VLOOKUP($C211,'2024'!$C$8:$U$251,19,FALSE),0)</f>
        <v>577396.52</v>
      </c>
      <c r="G211" s="84">
        <f t="shared" si="30"/>
        <v>0.88503976870616952</v>
      </c>
      <c r="H211" s="85">
        <f t="shared" si="31"/>
        <v>8.2086511231162926E-5</v>
      </c>
      <c r="I211" s="86">
        <f t="shared" si="32"/>
        <v>-74999.60999999987</v>
      </c>
      <c r="J211" s="87">
        <f t="shared" si="33"/>
        <v>-0.11496023129383046</v>
      </c>
      <c r="K211" s="82">
        <f>VLOOKUP($C211,'2024'!$C$261:$U$504,VLOOKUP($L$4,Master!$D$9:$G$20,4,FALSE),FALSE)</f>
        <v>233966.38999999998</v>
      </c>
      <c r="L211" s="83">
        <f>VLOOKUP($C211,'2024'!$C$8:$U$251,VLOOKUP($L$4,Master!$D$9:$G$20,4,FALSE),FALSE)</f>
        <v>282174.88999999996</v>
      </c>
      <c r="M211" s="154">
        <f t="shared" si="34"/>
        <v>1.2060488260728388</v>
      </c>
      <c r="N211" s="154">
        <f t="shared" si="35"/>
        <v>4.0115850156383278E-5</v>
      </c>
      <c r="O211" s="83">
        <f t="shared" si="36"/>
        <v>48208.499999999971</v>
      </c>
      <c r="P211" s="87">
        <f t="shared" si="37"/>
        <v>0.20604882607283881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4318000.24</v>
      </c>
      <c r="F212" s="83">
        <f>IFERROR(VLOOKUP($C212,'2024'!$C$8:$U$251,19,FALSE),0)</f>
        <v>3714677.39</v>
      </c>
      <c r="G212" s="84">
        <f t="shared" si="30"/>
        <v>0.86027725417634526</v>
      </c>
      <c r="H212" s="85">
        <f t="shared" si="31"/>
        <v>5.2810312624395792E-4</v>
      </c>
      <c r="I212" s="86">
        <f t="shared" si="32"/>
        <v>-603322.85000000009</v>
      </c>
      <c r="J212" s="87">
        <f t="shared" si="33"/>
        <v>-0.13972274582365471</v>
      </c>
      <c r="K212" s="82">
        <f>VLOOKUP($C212,'2024'!$C$261:$U$504,VLOOKUP($L$4,Master!$D$9:$G$20,4,FALSE),FALSE)</f>
        <v>644000.08000000007</v>
      </c>
      <c r="L212" s="83">
        <f>VLOOKUP($C212,'2024'!$C$8:$U$251,VLOOKUP($L$4,Master!$D$9:$G$20,4,FALSE),FALSE)</f>
        <v>364083.20000000001</v>
      </c>
      <c r="M212" s="154">
        <f t="shared" si="34"/>
        <v>0.56534651362155108</v>
      </c>
      <c r="N212" s="154">
        <f t="shared" si="35"/>
        <v>5.1760477679840777E-5</v>
      </c>
      <c r="O212" s="83">
        <f t="shared" si="36"/>
        <v>-279916.88000000006</v>
      </c>
      <c r="P212" s="87">
        <f t="shared" si="37"/>
        <v>-0.43465348637844892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507527.55</v>
      </c>
      <c r="F213" s="83">
        <f>IFERROR(VLOOKUP($C213,'2024'!$C$8:$U$251,19,FALSE),0)</f>
        <v>155930.82999999999</v>
      </c>
      <c r="G213" s="84">
        <f t="shared" si="30"/>
        <v>0.30723618845912892</v>
      </c>
      <c r="H213" s="85">
        <f t="shared" si="31"/>
        <v>2.2168158942280349E-5</v>
      </c>
      <c r="I213" s="86">
        <f t="shared" si="32"/>
        <v>-351596.72</v>
      </c>
      <c r="J213" s="87">
        <f t="shared" si="33"/>
        <v>-0.69276381154087097</v>
      </c>
      <c r="K213" s="82">
        <f>VLOOKUP($C213,'2024'!$C$261:$U$504,VLOOKUP($L$4,Master!$D$9:$G$20,4,FALSE),FALSE)</f>
        <v>372847.79</v>
      </c>
      <c r="L213" s="83">
        <f>VLOOKUP($C213,'2024'!$C$8:$U$251,VLOOKUP($L$4,Master!$D$9:$G$20,4,FALSE),FALSE)</f>
        <v>54457.029999999992</v>
      </c>
      <c r="M213" s="154">
        <f t="shared" si="34"/>
        <v>0.14605700090109155</v>
      </c>
      <c r="N213" s="154">
        <f t="shared" si="35"/>
        <v>7.7419718510093811E-6</v>
      </c>
      <c r="O213" s="83">
        <f t="shared" si="36"/>
        <v>-318390.76</v>
      </c>
      <c r="P213" s="87">
        <f t="shared" si="37"/>
        <v>-0.85394299909890847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50000</v>
      </c>
      <c r="F214" s="83">
        <f>IFERROR(VLOOKUP($C214,'2024'!$C$8:$U$251,19,FALSE),0)</f>
        <v>487631.04000000004</v>
      </c>
      <c r="G214" s="84">
        <f t="shared" si="30"/>
        <v>9.7526208000000008</v>
      </c>
      <c r="H214" s="85">
        <f t="shared" si="31"/>
        <v>6.9324856411714537E-5</v>
      </c>
      <c r="I214" s="86">
        <f t="shared" si="32"/>
        <v>437631.04000000004</v>
      </c>
      <c r="J214" s="87">
        <f t="shared" si="33"/>
        <v>8.7526208000000008</v>
      </c>
      <c r="K214" s="82">
        <f>VLOOKUP($C214,'2024'!$C$261:$U$504,VLOOKUP($L$4,Master!$D$9:$G$20,4,FALSE),FALSE)</f>
        <v>50000</v>
      </c>
      <c r="L214" s="83">
        <f>VLOOKUP($C214,'2024'!$C$8:$U$251,VLOOKUP($L$4,Master!$D$9:$G$20,4,FALSE),FALSE)</f>
        <v>487631.04000000004</v>
      </c>
      <c r="M214" s="154">
        <f t="shared" si="34"/>
        <v>9.7526208000000008</v>
      </c>
      <c r="N214" s="154">
        <f t="shared" si="35"/>
        <v>6.9324856411714537E-5</v>
      </c>
      <c r="O214" s="83">
        <f t="shared" si="36"/>
        <v>437631.04000000004</v>
      </c>
      <c r="P214" s="87">
        <f t="shared" si="37"/>
        <v>8.7526208000000008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186335.7</v>
      </c>
      <c r="F215" s="83">
        <f>IFERROR(VLOOKUP($C215,'2024'!$C$8:$U$251,19,FALSE),0)</f>
        <v>11475</v>
      </c>
      <c r="G215" s="84">
        <f t="shared" si="30"/>
        <v>6.1582402083980685E-2</v>
      </c>
      <c r="H215" s="85">
        <f t="shared" si="31"/>
        <v>1.6313619562126813E-6</v>
      </c>
      <c r="I215" s="86">
        <f t="shared" si="32"/>
        <v>-174860.7</v>
      </c>
      <c r="J215" s="87">
        <f t="shared" si="33"/>
        <v>-0.93841759791601931</v>
      </c>
      <c r="K215" s="82">
        <f>VLOOKUP($C215,'2024'!$C$261:$U$504,VLOOKUP($L$4,Master!$D$9:$G$20,4,FALSE),FALSE)</f>
        <v>122861.90000000001</v>
      </c>
      <c r="L215" s="83">
        <f>VLOOKUP($C215,'2024'!$C$8:$U$251,VLOOKUP($L$4,Master!$D$9:$G$20,4,FALSE),FALSE)</f>
        <v>6790</v>
      </c>
      <c r="M215" s="154">
        <f t="shared" si="34"/>
        <v>5.5265301936564544E-2</v>
      </c>
      <c r="N215" s="154">
        <f t="shared" si="35"/>
        <v>9.6531134489621841E-7</v>
      </c>
      <c r="O215" s="83">
        <f t="shared" si="36"/>
        <v>-116071.90000000001</v>
      </c>
      <c r="P215" s="87">
        <f t="shared" si="37"/>
        <v>-0.94473469806343546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1318708.44</v>
      </c>
      <c r="F216" s="83">
        <f>IFERROR(VLOOKUP($C216,'2024'!$C$8:$U$251,19,FALSE),0)</f>
        <v>303079.39</v>
      </c>
      <c r="G216" s="84">
        <f t="shared" si="30"/>
        <v>0.22983047715990962</v>
      </c>
      <c r="H216" s="85">
        <f t="shared" si="31"/>
        <v>4.3087772249075921E-5</v>
      </c>
      <c r="I216" s="86">
        <f t="shared" si="32"/>
        <v>-1015629.0499999999</v>
      </c>
      <c r="J216" s="87">
        <f t="shared" si="33"/>
        <v>-0.77016952284009044</v>
      </c>
      <c r="K216" s="82">
        <f>VLOOKUP($C216,'2024'!$C$261:$U$504,VLOOKUP($L$4,Master!$D$9:$G$20,4,FALSE),FALSE)</f>
        <v>448915.36</v>
      </c>
      <c r="L216" s="83">
        <f>VLOOKUP($C216,'2024'!$C$8:$U$251,VLOOKUP($L$4,Master!$D$9:$G$20,4,FALSE),FALSE)</f>
        <v>191570.31999999998</v>
      </c>
      <c r="M216" s="154">
        <f t="shared" si="34"/>
        <v>0.42674039934833147</v>
      </c>
      <c r="N216" s="154">
        <f t="shared" si="35"/>
        <v>2.7234904748365081E-5</v>
      </c>
      <c r="O216" s="83">
        <f t="shared" si="36"/>
        <v>-257345.04</v>
      </c>
      <c r="P216" s="87">
        <f t="shared" si="37"/>
        <v>-0.57325960065166859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130000</v>
      </c>
      <c r="F217" s="83">
        <f>IFERROR(VLOOKUP($C217,'2024'!$C$8:$U$251,19,FALSE),0)</f>
        <v>836018.39999999991</v>
      </c>
      <c r="G217" s="84">
        <f t="shared" si="30"/>
        <v>6.4309107692307688</v>
      </c>
      <c r="H217" s="85">
        <f t="shared" si="31"/>
        <v>1.1885390958203012E-4</v>
      </c>
      <c r="I217" s="86">
        <f t="shared" si="32"/>
        <v>706018.39999999991</v>
      </c>
      <c r="J217" s="87">
        <f t="shared" si="33"/>
        <v>5.4309107692307688</v>
      </c>
      <c r="K217" s="82">
        <f>VLOOKUP($C217,'2024'!$C$261:$U$504,VLOOKUP($L$4,Master!$D$9:$G$20,4,FALSE),FALSE)</f>
        <v>65000</v>
      </c>
      <c r="L217" s="83">
        <f>VLOOKUP($C217,'2024'!$C$8:$U$251,VLOOKUP($L$4,Master!$D$9:$G$20,4,FALSE),FALSE)</f>
        <v>836018.39999999991</v>
      </c>
      <c r="M217" s="154">
        <f t="shared" si="34"/>
        <v>12.861821538461538</v>
      </c>
      <c r="N217" s="154">
        <f t="shared" si="35"/>
        <v>1.1885390958203012E-4</v>
      </c>
      <c r="O217" s="83">
        <f t="shared" si="36"/>
        <v>771018.39999999991</v>
      </c>
      <c r="P217" s="87">
        <f t="shared" si="37"/>
        <v>11.861821538461538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22050.240000000002</v>
      </c>
      <c r="F218" s="83">
        <f>IFERROR(VLOOKUP($C218,'2024'!$C$8:$U$251,19,FALSE),0)</f>
        <v>1800</v>
      </c>
      <c r="G218" s="84">
        <f t="shared" si="30"/>
        <v>8.1631764552222555E-2</v>
      </c>
      <c r="H218" s="85">
        <f t="shared" si="31"/>
        <v>2.5589991470002843E-7</v>
      </c>
      <c r="I218" s="86">
        <f t="shared" si="32"/>
        <v>-20250.240000000002</v>
      </c>
      <c r="J218" s="87">
        <f t="shared" si="33"/>
        <v>-0.91836823544777746</v>
      </c>
      <c r="K218" s="82">
        <f>VLOOKUP($C218,'2024'!$C$261:$U$504,VLOOKUP($L$4,Master!$D$9:$G$20,4,FALSE),FALSE)</f>
        <v>17350.080000000002</v>
      </c>
      <c r="L218" s="83">
        <f>VLOOKUP($C218,'2024'!$C$8:$U$251,VLOOKUP($L$4,Master!$D$9:$G$20,4,FALSE),FALSE)</f>
        <v>0</v>
      </c>
      <c r="M218" s="154">
        <f t="shared" si="34"/>
        <v>0</v>
      </c>
      <c r="N218" s="154">
        <f t="shared" si="35"/>
        <v>0</v>
      </c>
      <c r="O218" s="83">
        <f t="shared" si="36"/>
        <v>-17350.080000000002</v>
      </c>
      <c r="P218" s="87">
        <f t="shared" si="37"/>
        <v>-1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2649631.7999999998</v>
      </c>
      <c r="F219" s="83">
        <f>IFERROR(VLOOKUP($C219,'2024'!$C$8:$U$251,19,FALSE),0)</f>
        <v>2183052.5700000003</v>
      </c>
      <c r="G219" s="84">
        <f t="shared" si="30"/>
        <v>0.82390789920320262</v>
      </c>
      <c r="H219" s="85">
        <f t="shared" si="31"/>
        <v>3.1035720358259884E-4</v>
      </c>
      <c r="I219" s="86">
        <f t="shared" si="32"/>
        <v>-466579.22999999952</v>
      </c>
      <c r="J219" s="87">
        <f t="shared" si="33"/>
        <v>-0.17609210079679732</v>
      </c>
      <c r="K219" s="82">
        <f>VLOOKUP($C219,'2024'!$C$261:$U$504,VLOOKUP($L$4,Master!$D$9:$G$20,4,FALSE),FALSE)</f>
        <v>893684.52</v>
      </c>
      <c r="L219" s="83">
        <f>VLOOKUP($C219,'2024'!$C$8:$U$251,VLOOKUP($L$4,Master!$D$9:$G$20,4,FALSE),FALSE)</f>
        <v>1171035.8700000001</v>
      </c>
      <c r="M219" s="154">
        <f t="shared" si="34"/>
        <v>1.3103459260992907</v>
      </c>
      <c r="N219" s="154">
        <f t="shared" si="35"/>
        <v>1.6648221069092979E-4</v>
      </c>
      <c r="O219" s="83">
        <f t="shared" si="36"/>
        <v>277351.35000000009</v>
      </c>
      <c r="P219" s="87">
        <f t="shared" si="37"/>
        <v>0.31034592609929068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862536.07999999984</v>
      </c>
      <c r="F220" s="83">
        <f>IFERROR(VLOOKUP($C220,'2024'!$C$8:$U$251,19,FALSE),0)</f>
        <v>342751.2</v>
      </c>
      <c r="G220" s="84">
        <f t="shared" si="30"/>
        <v>0.39737607266237496</v>
      </c>
      <c r="H220" s="85">
        <f t="shared" si="31"/>
        <v>4.8727779357406881E-5</v>
      </c>
      <c r="I220" s="86">
        <f t="shared" si="32"/>
        <v>-519784.87999999983</v>
      </c>
      <c r="J220" s="87">
        <f t="shared" si="33"/>
        <v>-0.60262392733762504</v>
      </c>
      <c r="K220" s="82">
        <f>VLOOKUP($C220,'2024'!$C$261:$U$504,VLOOKUP($L$4,Master!$D$9:$G$20,4,FALSE),FALSE)</f>
        <v>215118.52999999994</v>
      </c>
      <c r="L220" s="83">
        <f>VLOOKUP($C220,'2024'!$C$8:$U$251,VLOOKUP($L$4,Master!$D$9:$G$20,4,FALSE),FALSE)</f>
        <v>294974.53000000003</v>
      </c>
      <c r="M220" s="154">
        <f t="shared" si="34"/>
        <v>1.3712186021352977</v>
      </c>
      <c r="N220" s="154">
        <f t="shared" si="35"/>
        <v>4.1935531703156104E-5</v>
      </c>
      <c r="O220" s="83">
        <f t="shared" si="36"/>
        <v>79856.000000000087</v>
      </c>
      <c r="P220" s="87">
        <f t="shared" si="37"/>
        <v>0.37121860213529773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2786579.4899999984</v>
      </c>
      <c r="F221" s="83">
        <f>IFERROR(VLOOKUP($C221,'2024'!$C$8:$U$251,19,FALSE),0)</f>
        <v>1554610.2300000002</v>
      </c>
      <c r="G221" s="84">
        <f t="shared" si="30"/>
        <v>0.55789193725817643</v>
      </c>
      <c r="H221" s="85">
        <f t="shared" si="31"/>
        <v>2.2101368069377312E-4</v>
      </c>
      <c r="I221" s="86">
        <f t="shared" si="32"/>
        <v>-1231969.2599999981</v>
      </c>
      <c r="J221" s="87">
        <f t="shared" si="33"/>
        <v>-0.44210806274182363</v>
      </c>
      <c r="K221" s="82">
        <f>VLOOKUP($C221,'2024'!$C$261:$U$504,VLOOKUP($L$4,Master!$D$9:$G$20,4,FALSE),FALSE)</f>
        <v>1093526.2899999996</v>
      </c>
      <c r="L221" s="83">
        <f>VLOOKUP($C221,'2024'!$C$8:$U$251,VLOOKUP($L$4,Master!$D$9:$G$20,4,FALSE),FALSE)</f>
        <v>601476.57000000007</v>
      </c>
      <c r="M221" s="154">
        <f t="shared" si="34"/>
        <v>0.55003393654120591</v>
      </c>
      <c r="N221" s="154">
        <f t="shared" si="35"/>
        <v>8.5509890531703159E-5</v>
      </c>
      <c r="O221" s="83">
        <f t="shared" si="36"/>
        <v>-492049.71999999951</v>
      </c>
      <c r="P221" s="87">
        <f t="shared" si="37"/>
        <v>-0.44996606345879414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370860.28</v>
      </c>
      <c r="F222" s="83">
        <f>IFERROR(VLOOKUP($C222,'2024'!$C$8:$U$251,19,FALSE),0)</f>
        <v>2726.93</v>
      </c>
      <c r="G222" s="84">
        <f t="shared" si="30"/>
        <v>7.3529847952441812E-3</v>
      </c>
      <c r="H222" s="85">
        <f t="shared" si="31"/>
        <v>3.8767841910719363E-7</v>
      </c>
      <c r="I222" s="86">
        <f t="shared" si="32"/>
        <v>-368133.35000000003</v>
      </c>
      <c r="J222" s="87">
        <f t="shared" si="33"/>
        <v>-0.99264701520475584</v>
      </c>
      <c r="K222" s="82">
        <f>VLOOKUP($C222,'2024'!$C$261:$U$504,VLOOKUP($L$4,Master!$D$9:$G$20,4,FALSE),FALSE)</f>
        <v>125166.76000000001</v>
      </c>
      <c r="L222" s="83">
        <f>VLOOKUP($C222,'2024'!$C$8:$U$251,VLOOKUP($L$4,Master!$D$9:$G$20,4,FALSE),FALSE)</f>
        <v>1648.77</v>
      </c>
      <c r="M222" s="154">
        <f t="shared" si="34"/>
        <v>1.3172586715514566E-2</v>
      </c>
      <c r="N222" s="154">
        <f t="shared" si="35"/>
        <v>2.3440005686664771E-7</v>
      </c>
      <c r="O222" s="83">
        <f t="shared" si="36"/>
        <v>-123517.99</v>
      </c>
      <c r="P222" s="87">
        <f t="shared" si="37"/>
        <v>-0.98682741328448542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312528.36</v>
      </c>
      <c r="F223" s="83">
        <f>IFERROR(VLOOKUP($C223,'2024'!$C$8:$U$251,19,FALSE),0)</f>
        <v>31495.7</v>
      </c>
      <c r="G223" s="84">
        <f t="shared" si="30"/>
        <v>0.10077709427714017</v>
      </c>
      <c r="H223" s="85">
        <f t="shared" si="31"/>
        <v>4.4776371907876031E-6</v>
      </c>
      <c r="I223" s="86">
        <f t="shared" si="32"/>
        <v>-281032.65999999997</v>
      </c>
      <c r="J223" s="87">
        <f t="shared" si="33"/>
        <v>-0.89922290572285979</v>
      </c>
      <c r="K223" s="82">
        <f>VLOOKUP($C223,'2024'!$C$261:$U$504,VLOOKUP($L$4,Master!$D$9:$G$20,4,FALSE),FALSE)</f>
        <v>103431.28</v>
      </c>
      <c r="L223" s="83">
        <f>VLOOKUP($C223,'2024'!$C$8:$U$251,VLOOKUP($L$4,Master!$D$9:$G$20,4,FALSE),FALSE)</f>
        <v>28202.82</v>
      </c>
      <c r="M223" s="154">
        <f t="shared" si="34"/>
        <v>0.27267205820134877</v>
      </c>
      <c r="N223" s="154">
        <f t="shared" si="35"/>
        <v>4.009499573500142E-6</v>
      </c>
      <c r="O223" s="83">
        <f t="shared" si="36"/>
        <v>-75228.459999999992</v>
      </c>
      <c r="P223" s="87">
        <f t="shared" si="37"/>
        <v>-0.72732794179865112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1373308.2000000002</v>
      </c>
      <c r="F224" s="83">
        <f>IFERROR(VLOOKUP($C224,'2024'!$C$8:$U$251,19,FALSE),0)</f>
        <v>985659.44000000006</v>
      </c>
      <c r="G224" s="84">
        <f t="shared" si="30"/>
        <v>0.71772631955448885</v>
      </c>
      <c r="H224" s="85">
        <f t="shared" si="31"/>
        <v>1.4012787034404324E-4</v>
      </c>
      <c r="I224" s="86">
        <f t="shared" si="32"/>
        <v>-387648.76000000013</v>
      </c>
      <c r="J224" s="87">
        <f t="shared" si="33"/>
        <v>-0.2822736804455111</v>
      </c>
      <c r="K224" s="82">
        <f>VLOOKUP($C224,'2024'!$C$261:$U$504,VLOOKUP($L$4,Master!$D$9:$G$20,4,FALSE),FALSE)</f>
        <v>482104.12000000005</v>
      </c>
      <c r="L224" s="83">
        <f>VLOOKUP($C224,'2024'!$C$8:$U$251,VLOOKUP($L$4,Master!$D$9:$G$20,4,FALSE),FALSE)</f>
        <v>380293.01000000013</v>
      </c>
      <c r="M224" s="154">
        <f t="shared" si="34"/>
        <v>0.78881924925263047</v>
      </c>
      <c r="N224" s="154">
        <f t="shared" si="35"/>
        <v>5.406497156667616E-5</v>
      </c>
      <c r="O224" s="83">
        <f t="shared" si="36"/>
        <v>-101811.10999999993</v>
      </c>
      <c r="P224" s="87">
        <f t="shared" si="37"/>
        <v>-0.2111807507473695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443720.37000000011</v>
      </c>
      <c r="F225" s="83">
        <f>IFERROR(VLOOKUP($C225,'2024'!$C$8:$U$251,19,FALSE),0)</f>
        <v>402295.52999999997</v>
      </c>
      <c r="G225" s="84">
        <f t="shared" si="30"/>
        <v>0.90664201420367485</v>
      </c>
      <c r="H225" s="85">
        <f t="shared" si="31"/>
        <v>5.7192995450668182E-5</v>
      </c>
      <c r="I225" s="86">
        <f t="shared" si="32"/>
        <v>-41424.840000000142</v>
      </c>
      <c r="J225" s="87">
        <f t="shared" si="33"/>
        <v>-9.3357985796325135E-2</v>
      </c>
      <c r="K225" s="82">
        <f>VLOOKUP($C225,'2024'!$C$261:$U$504,VLOOKUP($L$4,Master!$D$9:$G$20,4,FALSE),FALSE)</f>
        <v>157826.35000000009</v>
      </c>
      <c r="L225" s="83">
        <f>VLOOKUP($C225,'2024'!$C$8:$U$251,VLOOKUP($L$4,Master!$D$9:$G$20,4,FALSE),FALSE)</f>
        <v>144342.38</v>
      </c>
      <c r="M225" s="154">
        <f t="shared" si="34"/>
        <v>0.91456451980293485</v>
      </c>
      <c r="N225" s="154">
        <f t="shared" si="35"/>
        <v>2.0520668183110607E-5</v>
      </c>
      <c r="O225" s="83">
        <f t="shared" si="36"/>
        <v>-13483.970000000088</v>
      </c>
      <c r="P225" s="87">
        <f t="shared" si="37"/>
        <v>-8.5435480197065192E-2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292164.77</v>
      </c>
      <c r="F226" s="83">
        <f>IFERROR(VLOOKUP($C226,'2024'!$C$8:$U$251,19,FALSE),0)</f>
        <v>239918.14</v>
      </c>
      <c r="G226" s="84">
        <f t="shared" si="30"/>
        <v>0.82117409296131083</v>
      </c>
      <c r="H226" s="85">
        <f t="shared" si="31"/>
        <v>3.4108350867216377E-5</v>
      </c>
      <c r="I226" s="86">
        <f t="shared" si="32"/>
        <v>-52246.630000000005</v>
      </c>
      <c r="J226" s="87">
        <f t="shared" si="33"/>
        <v>-0.17882590703868917</v>
      </c>
      <c r="K226" s="82">
        <f>VLOOKUP($C226,'2024'!$C$261:$U$504,VLOOKUP($L$4,Master!$D$9:$G$20,4,FALSE),FALSE)</f>
        <v>109176.4</v>
      </c>
      <c r="L226" s="83">
        <f>VLOOKUP($C226,'2024'!$C$8:$U$251,VLOOKUP($L$4,Master!$D$9:$G$20,4,FALSE),FALSE)</f>
        <v>88251.44</v>
      </c>
      <c r="M226" s="154">
        <f t="shared" si="34"/>
        <v>0.80833806573581846</v>
      </c>
      <c r="N226" s="154">
        <f t="shared" si="35"/>
        <v>1.2546408871197043E-5</v>
      </c>
      <c r="O226" s="83">
        <f t="shared" si="36"/>
        <v>-20924.959999999992</v>
      </c>
      <c r="P226" s="87">
        <f t="shared" si="37"/>
        <v>-0.19166193426418157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657432.67999999993</v>
      </c>
      <c r="F227" s="83">
        <f>IFERROR(VLOOKUP($C227,'2024'!$C$8:$U$251,19,FALSE),0)</f>
        <v>512007.45999999996</v>
      </c>
      <c r="G227" s="84">
        <f t="shared" si="30"/>
        <v>0.77879830981325726</v>
      </c>
      <c r="H227" s="85">
        <f t="shared" si="31"/>
        <v>7.2790369633210121E-5</v>
      </c>
      <c r="I227" s="86">
        <f t="shared" si="32"/>
        <v>-145425.21999999997</v>
      </c>
      <c r="J227" s="87">
        <f t="shared" si="33"/>
        <v>-0.22120169018674274</v>
      </c>
      <c r="K227" s="82">
        <f>VLOOKUP($C227,'2024'!$C$261:$U$504,VLOOKUP($L$4,Master!$D$9:$G$20,4,FALSE),FALSE)</f>
        <v>214739.97999999995</v>
      </c>
      <c r="L227" s="83">
        <f>VLOOKUP($C227,'2024'!$C$8:$U$251,VLOOKUP($L$4,Master!$D$9:$G$20,4,FALSE),FALSE)</f>
        <v>181090.98999999996</v>
      </c>
      <c r="M227" s="154">
        <f t="shared" si="34"/>
        <v>0.8433035618239324</v>
      </c>
      <c r="N227" s="154">
        <f t="shared" si="35"/>
        <v>2.5745093829968719E-5</v>
      </c>
      <c r="O227" s="83">
        <f t="shared" si="36"/>
        <v>-33648.989999999991</v>
      </c>
      <c r="P227" s="87">
        <f t="shared" si="37"/>
        <v>-0.15669643817606763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300919.52</v>
      </c>
      <c r="F228" s="83">
        <f>IFERROR(VLOOKUP($C228,'2024'!$C$8:$U$251,19,FALSE),0)</f>
        <v>125396.24000000002</v>
      </c>
      <c r="G228" s="84">
        <f t="shared" si="30"/>
        <v>0.41671022205538549</v>
      </c>
      <c r="H228" s="85">
        <f t="shared" si="31"/>
        <v>1.7827159510946834E-5</v>
      </c>
      <c r="I228" s="86">
        <f t="shared" si="32"/>
        <v>-175523.28</v>
      </c>
      <c r="J228" s="87">
        <f t="shared" si="33"/>
        <v>-0.58328977794461456</v>
      </c>
      <c r="K228" s="82">
        <f>VLOOKUP($C228,'2024'!$C$261:$U$504,VLOOKUP($L$4,Master!$D$9:$G$20,4,FALSE),FALSE)</f>
        <v>135985.19000000003</v>
      </c>
      <c r="L228" s="83">
        <f>VLOOKUP($C228,'2024'!$C$8:$U$251,VLOOKUP($L$4,Master!$D$9:$G$20,4,FALSE),FALSE)</f>
        <v>45643.070000000007</v>
      </c>
      <c r="M228" s="154">
        <f t="shared" si="34"/>
        <v>0.33564735983381716</v>
      </c>
      <c r="N228" s="154">
        <f t="shared" si="35"/>
        <v>6.4889209553596829E-6</v>
      </c>
      <c r="O228" s="83">
        <f t="shared" si="36"/>
        <v>-90342.120000000024</v>
      </c>
      <c r="P228" s="87">
        <f t="shared" si="37"/>
        <v>-0.66435264016618278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118175.01</v>
      </c>
      <c r="F229" s="83">
        <f>IFERROR(VLOOKUP($C229,'2024'!$C$8:$U$251,19,FALSE),0)</f>
        <v>118175.01</v>
      </c>
      <c r="G229" s="84">
        <f t="shared" si="30"/>
        <v>1</v>
      </c>
      <c r="H229" s="85">
        <f t="shared" si="31"/>
        <v>1.6800541654819449E-5</v>
      </c>
      <c r="I229" s="86">
        <f t="shared" si="32"/>
        <v>0</v>
      </c>
      <c r="J229" s="87">
        <f t="shared" si="33"/>
        <v>0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39391.67</v>
      </c>
      <c r="M229" s="154">
        <f t="shared" si="34"/>
        <v>1</v>
      </c>
      <c r="N229" s="154">
        <f t="shared" si="35"/>
        <v>5.6001805516064828E-6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84693.91</v>
      </c>
      <c r="F230" s="83">
        <f>IFERROR(VLOOKUP($C230,'2024'!$C$8:$U$251,19,FALSE),0)</f>
        <v>63639.58</v>
      </c>
      <c r="G230" s="84">
        <f t="shared" si="30"/>
        <v>0.75140680126823756</v>
      </c>
      <c r="H230" s="85">
        <f t="shared" si="31"/>
        <v>9.0474239408586873E-6</v>
      </c>
      <c r="I230" s="86">
        <f t="shared" si="32"/>
        <v>-21054.33</v>
      </c>
      <c r="J230" s="87">
        <f t="shared" si="33"/>
        <v>-0.24859319873176242</v>
      </c>
      <c r="K230" s="82">
        <f>VLOOKUP($C230,'2024'!$C$261:$U$504,VLOOKUP($L$4,Master!$D$9:$G$20,4,FALSE),FALSE)</f>
        <v>30120.190000000002</v>
      </c>
      <c r="L230" s="83">
        <f>VLOOKUP($C230,'2024'!$C$8:$U$251,VLOOKUP($L$4,Master!$D$9:$G$20,4,FALSE),FALSE)</f>
        <v>27832.41</v>
      </c>
      <c r="M230" s="154">
        <f t="shared" si="34"/>
        <v>0.92404496784382828</v>
      </c>
      <c r="N230" s="154">
        <f t="shared" si="35"/>
        <v>3.9568396360534547E-6</v>
      </c>
      <c r="O230" s="83">
        <f t="shared" si="36"/>
        <v>-2287.7800000000025</v>
      </c>
      <c r="P230" s="87">
        <f t="shared" si="37"/>
        <v>-7.5955032156171734E-2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191910</v>
      </c>
      <c r="F231" s="83">
        <f>IFERROR(VLOOKUP($C231,'2024'!$C$8:$U$251,19,FALSE),0)</f>
        <v>18742.400000000001</v>
      </c>
      <c r="G231" s="84">
        <f t="shared" si="30"/>
        <v>9.7662445938200212E-2</v>
      </c>
      <c r="H231" s="85">
        <f t="shared" si="31"/>
        <v>2.6645436451521185E-6</v>
      </c>
      <c r="I231" s="86">
        <f t="shared" si="32"/>
        <v>-173167.6</v>
      </c>
      <c r="J231" s="87">
        <f t="shared" si="33"/>
        <v>-0.90233755406179983</v>
      </c>
      <c r="K231" s="82">
        <f>VLOOKUP($C231,'2024'!$C$261:$U$504,VLOOKUP($L$4,Master!$D$9:$G$20,4,FALSE),FALSE)</f>
        <v>75000</v>
      </c>
      <c r="L231" s="83">
        <f>VLOOKUP($C231,'2024'!$C$8:$U$251,VLOOKUP($L$4,Master!$D$9:$G$20,4,FALSE),FALSE)</f>
        <v>17000</v>
      </c>
      <c r="M231" s="154">
        <f t="shared" si="34"/>
        <v>0.22666666666666666</v>
      </c>
      <c r="N231" s="154">
        <f t="shared" si="35"/>
        <v>2.4168325277224905E-6</v>
      </c>
      <c r="O231" s="83">
        <f t="shared" si="36"/>
        <v>-58000</v>
      </c>
      <c r="P231" s="87">
        <f t="shared" si="37"/>
        <v>-0.77333333333333332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23752.6</v>
      </c>
      <c r="F232" s="83">
        <f>IFERROR(VLOOKUP($C232,'2024'!$C$8:$U$251,19,FALSE),0)</f>
        <v>23752.36</v>
      </c>
      <c r="G232" s="84">
        <f t="shared" si="30"/>
        <v>0.99998989584298148</v>
      </c>
      <c r="H232" s="85">
        <f t="shared" si="31"/>
        <v>3.3767927210690931E-6</v>
      </c>
      <c r="I232" s="86">
        <f t="shared" si="32"/>
        <v>-0.23999999999796273</v>
      </c>
      <c r="J232" s="87">
        <f t="shared" si="33"/>
        <v>-1.01041570185143E-5</v>
      </c>
      <c r="K232" s="82">
        <f>VLOOKUP($C232,'2024'!$C$261:$U$504,VLOOKUP($L$4,Master!$D$9:$G$20,4,FALSE),FALSE)</f>
        <v>8580.3199999999979</v>
      </c>
      <c r="L232" s="83">
        <f>VLOOKUP($C232,'2024'!$C$8:$U$251,VLOOKUP($L$4,Master!$D$9:$G$20,4,FALSE),FALSE)</f>
        <v>8580.24</v>
      </c>
      <c r="M232" s="154">
        <f t="shared" si="34"/>
        <v>0.99999067633841188</v>
      </c>
      <c r="N232" s="154">
        <f t="shared" si="35"/>
        <v>1.2198237133920955E-6</v>
      </c>
      <c r="O232" s="83">
        <f t="shared" si="36"/>
        <v>-7.9999999998108251E-2</v>
      </c>
      <c r="P232" s="87">
        <f t="shared" si="37"/>
        <v>-9.3236615881585148E-6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555573.01</v>
      </c>
      <c r="F233" s="83">
        <f>IFERROR(VLOOKUP($C233,'2024'!$C$8:$U$251,19,FALSE),0)</f>
        <v>261555.1</v>
      </c>
      <c r="G233" s="84">
        <f t="shared" si="30"/>
        <v>0.47078438889606966</v>
      </c>
      <c r="H233" s="85">
        <f t="shared" si="31"/>
        <v>3.7184404321865229E-5</v>
      </c>
      <c r="I233" s="86">
        <f t="shared" si="32"/>
        <v>-294017.91000000003</v>
      </c>
      <c r="J233" s="87">
        <f t="shared" si="33"/>
        <v>-0.52921561110393034</v>
      </c>
      <c r="K233" s="82">
        <f>VLOOKUP($C233,'2024'!$C$261:$U$504,VLOOKUP($L$4,Master!$D$9:$G$20,4,FALSE),FALSE)</f>
        <v>195649.35000000003</v>
      </c>
      <c r="L233" s="83">
        <f>VLOOKUP($C233,'2024'!$C$8:$U$251,VLOOKUP($L$4,Master!$D$9:$G$20,4,FALSE),FALSE)</f>
        <v>137243.21000000002</v>
      </c>
      <c r="M233" s="154">
        <f t="shared" si="34"/>
        <v>0.70147542018412024</v>
      </c>
      <c r="N233" s="154">
        <f t="shared" si="35"/>
        <v>1.9511403184532276E-5</v>
      </c>
      <c r="O233" s="83">
        <f t="shared" si="36"/>
        <v>-58406.140000000014</v>
      </c>
      <c r="P233" s="87">
        <f t="shared" si="37"/>
        <v>-0.29852457981587982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90000</v>
      </c>
      <c r="F234" s="83">
        <f>IFERROR(VLOOKUP($C234,'2024'!$C$8:$U$251,19,FALSE),0)</f>
        <v>90000</v>
      </c>
      <c r="G234" s="84">
        <f t="shared" si="30"/>
        <v>1</v>
      </c>
      <c r="H234" s="85">
        <f t="shared" si="31"/>
        <v>1.2794995735001422E-5</v>
      </c>
      <c r="I234" s="86">
        <f t="shared" si="32"/>
        <v>0</v>
      </c>
      <c r="J234" s="87">
        <f t="shared" si="33"/>
        <v>0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30000</v>
      </c>
      <c r="M234" s="154">
        <f t="shared" si="34"/>
        <v>1</v>
      </c>
      <c r="N234" s="154">
        <f t="shared" si="35"/>
        <v>4.2649985783338076E-6</v>
      </c>
      <c r="O234" s="83">
        <f t="shared" si="36"/>
        <v>0</v>
      </c>
      <c r="P234" s="87">
        <f t="shared" si="37"/>
        <v>0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743752.88000000012</v>
      </c>
      <c r="F235" s="83">
        <f>IFERROR(VLOOKUP($C235,'2024'!$C$8:$U$251,19,FALSE),0)</f>
        <v>165519.88</v>
      </c>
      <c r="G235" s="84">
        <f t="shared" si="30"/>
        <v>0.2225468760537774</v>
      </c>
      <c r="H235" s="85">
        <f t="shared" si="31"/>
        <v>2.3531401762866081E-5</v>
      </c>
      <c r="I235" s="86">
        <f t="shared" si="32"/>
        <v>-578233.00000000012</v>
      </c>
      <c r="J235" s="87">
        <f t="shared" si="33"/>
        <v>-0.77745312394622257</v>
      </c>
      <c r="K235" s="82">
        <f>VLOOKUP($C235,'2024'!$C$261:$U$504,VLOOKUP($L$4,Master!$D$9:$G$20,4,FALSE),FALSE)</f>
        <v>256682.21000000002</v>
      </c>
      <c r="L235" s="83">
        <f>VLOOKUP($C235,'2024'!$C$8:$U$251,VLOOKUP($L$4,Master!$D$9:$G$20,4,FALSE),FALSE)</f>
        <v>158894.95000000001</v>
      </c>
      <c r="M235" s="154">
        <f t="shared" si="34"/>
        <v>0.6190337460473011</v>
      </c>
      <c r="N235" s="154">
        <f t="shared" si="35"/>
        <v>2.2589557861814049E-5</v>
      </c>
      <c r="O235" s="83">
        <f t="shared" si="36"/>
        <v>-97787.260000000009</v>
      </c>
      <c r="P235" s="87">
        <f t="shared" si="37"/>
        <v>-0.38096625395269895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78480768.719999999</v>
      </c>
      <c r="F236" s="83">
        <f>IFERROR(VLOOKUP($C236,'2024'!$C$8:$U$251,19,FALSE),0)</f>
        <v>76681392.159999996</v>
      </c>
      <c r="G236" s="84">
        <f t="shared" si="30"/>
        <v>0.97707238869665336</v>
      </c>
      <c r="H236" s="85">
        <f t="shared" si="31"/>
        <v>1.0901534284901905E-2</v>
      </c>
      <c r="I236" s="86">
        <f t="shared" si="32"/>
        <v>-1799376.5600000024</v>
      </c>
      <c r="J236" s="87">
        <f t="shared" si="33"/>
        <v>-2.2927611303346602E-2</v>
      </c>
      <c r="K236" s="82">
        <f>VLOOKUP($C236,'2024'!$C$261:$U$504,VLOOKUP($L$4,Master!$D$9:$G$20,4,FALSE),FALSE)</f>
        <v>29433623.82</v>
      </c>
      <c r="L236" s="83">
        <f>VLOOKUP($C236,'2024'!$C$8:$U$251,VLOOKUP($L$4,Master!$D$9:$G$20,4,FALSE),FALSE)</f>
        <v>29418498.18</v>
      </c>
      <c r="M236" s="154">
        <f t="shared" si="34"/>
        <v>0.99948611016800037</v>
      </c>
      <c r="N236" s="154">
        <f t="shared" si="35"/>
        <v>4.1823284304805235E-3</v>
      </c>
      <c r="O236" s="83">
        <f t="shared" si="36"/>
        <v>-15125.640000000596</v>
      </c>
      <c r="P236" s="87">
        <f t="shared" si="37"/>
        <v>-5.138898319996466E-4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15246427.039999999</v>
      </c>
      <c r="F237" s="83">
        <f>IFERROR(VLOOKUP($C237,'2024'!$C$8:$U$251,19,FALSE),0)</f>
        <v>12721330.840000002</v>
      </c>
      <c r="G237" s="84">
        <f t="shared" si="30"/>
        <v>0.8343811180563655</v>
      </c>
      <c r="H237" s="85">
        <f t="shared" si="31"/>
        <v>1.8085485982371342E-3</v>
      </c>
      <c r="I237" s="86">
        <f t="shared" si="32"/>
        <v>-2525096.1999999974</v>
      </c>
      <c r="J237" s="87">
        <f t="shared" si="33"/>
        <v>-0.16561888194363455</v>
      </c>
      <c r="K237" s="82">
        <f>VLOOKUP($C237,'2024'!$C$261:$U$504,VLOOKUP($L$4,Master!$D$9:$G$20,4,FALSE),FALSE)</f>
        <v>5775000</v>
      </c>
      <c r="L237" s="83">
        <f>VLOOKUP($C237,'2024'!$C$8:$U$251,VLOOKUP($L$4,Master!$D$9:$G$20,4,FALSE),FALSE)</f>
        <v>6229947.2899999991</v>
      </c>
      <c r="M237" s="154">
        <f t="shared" si="34"/>
        <v>1.0787787515151515</v>
      </c>
      <c r="N237" s="154">
        <f t="shared" si="35"/>
        <v>8.8569054449815171E-4</v>
      </c>
      <c r="O237" s="83">
        <f t="shared" si="36"/>
        <v>454947.28999999911</v>
      </c>
      <c r="P237" s="87">
        <f t="shared" si="37"/>
        <v>7.877875151515136E-2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2324534.4149999996</v>
      </c>
      <c r="F238" s="83">
        <f>IFERROR(VLOOKUP($C238,'2024'!$C$8:$U$251,19,FALSE),0)</f>
        <v>1015771.3599999999</v>
      </c>
      <c r="G238" s="84">
        <f t="shared" si="30"/>
        <v>0.43697841315892072</v>
      </c>
      <c r="H238" s="85">
        <f t="shared" si="31"/>
        <v>1.4440878021040657E-4</v>
      </c>
      <c r="I238" s="86">
        <f t="shared" si="32"/>
        <v>-1308763.0549999997</v>
      </c>
      <c r="J238" s="87">
        <f t="shared" si="33"/>
        <v>-0.56302158684107928</v>
      </c>
      <c r="K238" s="82">
        <f>VLOOKUP($C238,'2024'!$C$261:$U$504,VLOOKUP($L$4,Master!$D$9:$G$20,4,FALSE),FALSE)</f>
        <v>485506.54166666663</v>
      </c>
      <c r="L238" s="83">
        <f>VLOOKUP($C238,'2024'!$C$8:$U$251,VLOOKUP($L$4,Master!$D$9:$G$20,4,FALSE),FALSE)</f>
        <v>408339.91999999993</v>
      </c>
      <c r="M238" s="154">
        <f t="shared" si="34"/>
        <v>0.84105956347824695</v>
      </c>
      <c r="N238" s="154">
        <f t="shared" si="35"/>
        <v>5.8052305942564677E-5</v>
      </c>
      <c r="O238" s="83">
        <f t="shared" si="36"/>
        <v>-77166.621666666702</v>
      </c>
      <c r="P238" s="87">
        <f t="shared" si="37"/>
        <v>-0.1589404365217531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1734753.1299999997</v>
      </c>
      <c r="F239" s="83">
        <f>IFERROR(VLOOKUP($C239,'2024'!$C$8:$U$251,19,FALSE),0)</f>
        <v>1466087.3</v>
      </c>
      <c r="G239" s="84">
        <f t="shared" si="30"/>
        <v>0.84512734097214182</v>
      </c>
      <c r="H239" s="85">
        <f t="shared" si="31"/>
        <v>2.0842867500710835E-4</v>
      </c>
      <c r="I239" s="86">
        <f t="shared" si="32"/>
        <v>-268665.82999999961</v>
      </c>
      <c r="J239" s="87">
        <f t="shared" si="33"/>
        <v>-0.15487265902785813</v>
      </c>
      <c r="K239" s="82">
        <f>VLOOKUP($C239,'2024'!$C$261:$U$504,VLOOKUP($L$4,Master!$D$9:$G$20,4,FALSE),FALSE)</f>
        <v>578251.04333333322</v>
      </c>
      <c r="L239" s="83">
        <f>VLOOKUP($C239,'2024'!$C$8:$U$251,VLOOKUP($L$4,Master!$D$9:$G$20,4,FALSE),FALSE)</f>
        <v>647491.99</v>
      </c>
      <c r="M239" s="154">
        <f t="shared" si="34"/>
        <v>1.1197420177013893</v>
      </c>
      <c r="N239" s="154">
        <f t="shared" si="35"/>
        <v>9.2051747227750924E-5</v>
      </c>
      <c r="O239" s="83">
        <f t="shared" si="36"/>
        <v>69240.946666666772</v>
      </c>
      <c r="P239" s="87">
        <f t="shared" si="37"/>
        <v>0.11974201770138922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612499.4</v>
      </c>
      <c r="F240" s="83">
        <f>IFERROR(VLOOKUP($C240,'2024'!$C$8:$U$251,19,FALSE),0)</f>
        <v>920925.94000000018</v>
      </c>
      <c r="G240" s="84">
        <f t="shared" si="30"/>
        <v>1.5035540279712929</v>
      </c>
      <c r="H240" s="85">
        <f t="shared" si="31"/>
        <v>1.3092492749502421E-4</v>
      </c>
      <c r="I240" s="86">
        <f t="shared" si="32"/>
        <v>308426.54000000015</v>
      </c>
      <c r="J240" s="87">
        <f t="shared" si="33"/>
        <v>0.50355402797129289</v>
      </c>
      <c r="K240" s="82">
        <f>VLOOKUP($C240,'2024'!$C$261:$U$504,VLOOKUP($L$4,Master!$D$9:$G$20,4,FALSE),FALSE)</f>
        <v>431000</v>
      </c>
      <c r="L240" s="83">
        <f>VLOOKUP($C240,'2024'!$C$8:$U$251,VLOOKUP($L$4,Master!$D$9:$G$20,4,FALSE),FALSE)</f>
        <v>889832.63000000012</v>
      </c>
      <c r="M240" s="154">
        <f t="shared" si="34"/>
        <v>2.0645768677494201</v>
      </c>
      <c r="N240" s="154">
        <f t="shared" si="35"/>
        <v>1.2650449673016776E-4</v>
      </c>
      <c r="O240" s="83">
        <f t="shared" si="36"/>
        <v>458832.63000000012</v>
      </c>
      <c r="P240" s="87">
        <f t="shared" si="37"/>
        <v>1.0645768677494203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91200</v>
      </c>
      <c r="F241" s="83">
        <f>IFERROR(VLOOKUP($C241,'2024'!$C$8:$U$251,19,FALSE),0)</f>
        <v>946217.53</v>
      </c>
      <c r="G241" s="84">
        <f t="shared" si="30"/>
        <v>10.37519221491228</v>
      </c>
      <c r="H241" s="85">
        <f t="shared" si="31"/>
        <v>1.3452054734148424E-4</v>
      </c>
      <c r="I241" s="86">
        <f t="shared" si="32"/>
        <v>855017.53</v>
      </c>
      <c r="J241" s="87">
        <f t="shared" si="33"/>
        <v>9.3751922149122802</v>
      </c>
      <c r="K241" s="82">
        <f>VLOOKUP($C241,'2024'!$C$261:$U$504,VLOOKUP($L$4,Master!$D$9:$G$20,4,FALSE),FALSE)</f>
        <v>35700</v>
      </c>
      <c r="L241" s="83">
        <f>VLOOKUP($C241,'2024'!$C$8:$U$251,VLOOKUP($L$4,Master!$D$9:$G$20,4,FALSE),FALSE)</f>
        <v>751469.54</v>
      </c>
      <c r="M241" s="154">
        <f t="shared" si="34"/>
        <v>21.049566946778711</v>
      </c>
      <c r="N241" s="154">
        <f t="shared" si="35"/>
        <v>1.0683388399203868E-4</v>
      </c>
      <c r="O241" s="83">
        <f t="shared" si="36"/>
        <v>715769.54</v>
      </c>
      <c r="P241" s="87">
        <f t="shared" si="37"/>
        <v>20.049566946778711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754862.4099999998</v>
      </c>
      <c r="F242" s="83">
        <f>IFERROR(VLOOKUP($C242,'2024'!$C$8:$U$251,19,FALSE),0)</f>
        <v>333047.92000000004</v>
      </c>
      <c r="G242" s="84">
        <f t="shared" si="30"/>
        <v>0.4412034770680926</v>
      </c>
      <c r="H242" s="85">
        <f t="shared" si="31"/>
        <v>4.7348296843901058E-5</v>
      </c>
      <c r="I242" s="86">
        <f t="shared" si="32"/>
        <v>-421814.48999999976</v>
      </c>
      <c r="J242" s="87">
        <f t="shared" si="33"/>
        <v>-0.5587965229319074</v>
      </c>
      <c r="K242" s="82">
        <f>VLOOKUP($C242,'2024'!$C$261:$U$504,VLOOKUP($L$4,Master!$D$9:$G$20,4,FALSE),FALSE)</f>
        <v>257196.66999999995</v>
      </c>
      <c r="L242" s="83">
        <f>VLOOKUP($C242,'2024'!$C$8:$U$251,VLOOKUP($L$4,Master!$D$9:$G$20,4,FALSE),FALSE)</f>
        <v>131631.49000000002</v>
      </c>
      <c r="M242" s="154">
        <f t="shared" si="34"/>
        <v>0.51179313480225086</v>
      </c>
      <c r="N242" s="154">
        <f t="shared" si="35"/>
        <v>1.8713603923798694E-5</v>
      </c>
      <c r="O242" s="83">
        <f t="shared" si="36"/>
        <v>-125565.17999999993</v>
      </c>
      <c r="P242" s="87">
        <f t="shared" si="37"/>
        <v>-0.48820686519774908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173928854.48000002</v>
      </c>
      <c r="F243" s="83">
        <f>IFERROR(VLOOKUP($C243,'2024'!$C$8:$U$251,19,FALSE),0)</f>
        <v>171438733.90000001</v>
      </c>
      <c r="G243" s="84">
        <f t="shared" si="30"/>
        <v>0.98568310826030103</v>
      </c>
      <c r="H243" s="85">
        <f t="shared" si="31"/>
        <v>2.4372865211828264E-2</v>
      </c>
      <c r="I243" s="86">
        <f t="shared" si="32"/>
        <v>-2490120.5800000131</v>
      </c>
      <c r="J243" s="87">
        <f t="shared" si="33"/>
        <v>-1.4316891739698951E-2</v>
      </c>
      <c r="K243" s="82">
        <f>VLOOKUP($C243,'2024'!$C$261:$U$504,VLOOKUP($L$4,Master!$D$9:$G$20,4,FALSE),FALSE)</f>
        <v>61045509.920000002</v>
      </c>
      <c r="L243" s="83">
        <f>VLOOKUP($C243,'2024'!$C$8:$U$251,VLOOKUP($L$4,Master!$D$9:$G$20,4,FALSE),FALSE)</f>
        <v>61009059.660000004</v>
      </c>
      <c r="M243" s="154">
        <f t="shared" si="34"/>
        <v>0.99940290022889866</v>
      </c>
      <c r="N243" s="154">
        <f t="shared" si="35"/>
        <v>8.6734517571794151E-3</v>
      </c>
      <c r="O243" s="83">
        <f t="shared" si="36"/>
        <v>-36450.259999997914</v>
      </c>
      <c r="P243" s="87">
        <f t="shared" si="37"/>
        <v>-5.9709977110136182E-4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593333.36</v>
      </c>
      <c r="F244" s="83">
        <f>IFERROR(VLOOKUP($C244,'2024'!$C$8:$U$251,19,FALSE),0)</f>
        <v>209250</v>
      </c>
      <c r="G244" s="84">
        <f t="shared" si="30"/>
        <v>0.35266852347557198</v>
      </c>
      <c r="H244" s="85">
        <f t="shared" si="31"/>
        <v>2.9748365083878304E-5</v>
      </c>
      <c r="I244" s="86">
        <f t="shared" si="32"/>
        <v>-384083.36</v>
      </c>
      <c r="J244" s="87">
        <f t="shared" si="33"/>
        <v>-0.64733147652442802</v>
      </c>
      <c r="K244" s="82">
        <f>VLOOKUP($C244,'2024'!$C$261:$U$504,VLOOKUP($L$4,Master!$D$9:$G$20,4,FALSE),FALSE)</f>
        <v>311666.68</v>
      </c>
      <c r="L244" s="83">
        <f>VLOOKUP($C244,'2024'!$C$8:$U$251,VLOOKUP($L$4,Master!$D$9:$G$20,4,FALSE),FALSE)</f>
        <v>186350</v>
      </c>
      <c r="M244" s="154">
        <f t="shared" si="34"/>
        <v>0.5979144129234476</v>
      </c>
      <c r="N244" s="154">
        <f t="shared" si="35"/>
        <v>2.6492749502416832E-5</v>
      </c>
      <c r="O244" s="83">
        <f t="shared" si="36"/>
        <v>-125316.68</v>
      </c>
      <c r="P244" s="87">
        <f t="shared" si="37"/>
        <v>-0.4020855870765524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979529.03</v>
      </c>
      <c r="F245" s="83">
        <f>IFERROR(VLOOKUP($C245,'2024'!$C$8:$U$251,19,FALSE),0)</f>
        <v>839190.72</v>
      </c>
      <c r="G245" s="84">
        <f t="shared" si="30"/>
        <v>0.856728789344814</v>
      </c>
      <c r="H245" s="85">
        <f t="shared" si="31"/>
        <v>1.1930490759169747E-4</v>
      </c>
      <c r="I245" s="86">
        <f t="shared" si="32"/>
        <v>-140338.31000000006</v>
      </c>
      <c r="J245" s="87">
        <f t="shared" si="33"/>
        <v>-0.14327121065518605</v>
      </c>
      <c r="K245" s="82">
        <f>VLOOKUP($C245,'2024'!$C$261:$U$504,VLOOKUP($L$4,Master!$D$9:$G$20,4,FALSE),FALSE)</f>
        <v>388806.33999999997</v>
      </c>
      <c r="L245" s="83">
        <f>VLOOKUP($C245,'2024'!$C$8:$U$251,VLOOKUP($L$4,Master!$D$9:$G$20,4,FALSE),FALSE)</f>
        <v>332625.83999999997</v>
      </c>
      <c r="M245" s="154">
        <f t="shared" si="34"/>
        <v>0.85550518543499054</v>
      </c>
      <c r="N245" s="154">
        <f t="shared" si="35"/>
        <v>4.7288291157236279E-5</v>
      </c>
      <c r="O245" s="83">
        <f t="shared" si="36"/>
        <v>-56180.5</v>
      </c>
      <c r="P245" s="87">
        <f t="shared" si="37"/>
        <v>-0.14449481456500943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249999.99</v>
      </c>
      <c r="F246" s="83">
        <f>IFERROR(VLOOKUP($C246,'2024'!$C$8:$U$251,19,FALSE),0)</f>
        <v>0</v>
      </c>
      <c r="G246" s="84">
        <f t="shared" si="30"/>
        <v>0</v>
      </c>
      <c r="H246" s="85">
        <f t="shared" si="31"/>
        <v>0</v>
      </c>
      <c r="I246" s="86">
        <f t="shared" si="32"/>
        <v>-249999.99</v>
      </c>
      <c r="J246" s="87">
        <f t="shared" si="33"/>
        <v>-1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0</v>
      </c>
      <c r="M246" s="154">
        <f t="shared" si="34"/>
        <v>0</v>
      </c>
      <c r="N246" s="154">
        <f t="shared" si="35"/>
        <v>0</v>
      </c>
      <c r="O246" s="83">
        <f t="shared" si="36"/>
        <v>-83333.33</v>
      </c>
      <c r="P246" s="87">
        <f t="shared" si="37"/>
        <v>-1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4377278.6100000013</v>
      </c>
      <c r="F247" s="83">
        <f>IFERROR(VLOOKUP($C247,'2024'!$C$8:$U$251,19,FALSE),0)</f>
        <v>3467990.3000000007</v>
      </c>
      <c r="G247" s="84">
        <f t="shared" si="30"/>
        <v>0.79227086255768397</v>
      </c>
      <c r="H247" s="85">
        <f t="shared" si="31"/>
        <v>4.9303245663918124E-4</v>
      </c>
      <c r="I247" s="86">
        <f t="shared" si="32"/>
        <v>-909288.31000000052</v>
      </c>
      <c r="J247" s="87">
        <f t="shared" si="33"/>
        <v>-0.20772913744231608</v>
      </c>
      <c r="K247" s="82">
        <f>VLOOKUP($C247,'2024'!$C$261:$U$504,VLOOKUP($L$4,Master!$D$9:$G$20,4,FALSE),FALSE)</f>
        <v>1458331.8900000013</v>
      </c>
      <c r="L247" s="83">
        <f>VLOOKUP($C247,'2024'!$C$8:$U$251,VLOOKUP($L$4,Master!$D$9:$G$20,4,FALSE),FALSE)</f>
        <v>1159978.5300000003</v>
      </c>
      <c r="M247" s="154">
        <f t="shared" si="34"/>
        <v>0.79541463637608534</v>
      </c>
      <c r="N247" s="154">
        <f t="shared" si="35"/>
        <v>1.6491022604492469E-4</v>
      </c>
      <c r="O247" s="83">
        <f t="shared" si="36"/>
        <v>-298353.36000000103</v>
      </c>
      <c r="P247" s="87">
        <f t="shared" si="37"/>
        <v>-0.20458536362391469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57553932.040000007</v>
      </c>
      <c r="F248" s="83">
        <f>IFERROR(VLOOKUP($C248,'2024'!$C$8:$U$251,19,FALSE),0)</f>
        <v>53053070.559999995</v>
      </c>
      <c r="G248" s="84">
        <f t="shared" si="30"/>
        <v>0.92179749809497102</v>
      </c>
      <c r="H248" s="85">
        <f t="shared" si="31"/>
        <v>7.5423756838214383E-3</v>
      </c>
      <c r="I248" s="86">
        <f t="shared" si="32"/>
        <v>-4500861.4800000116</v>
      </c>
      <c r="J248" s="87">
        <f t="shared" si="33"/>
        <v>-7.8202501905029032E-2</v>
      </c>
      <c r="K248" s="82">
        <f>VLOOKUP($C248,'2024'!$C$261:$U$504,VLOOKUP($L$4,Master!$D$9:$G$20,4,FALSE),FALSE)</f>
        <v>19053529.469999999</v>
      </c>
      <c r="L248" s="83">
        <f>VLOOKUP($C248,'2024'!$C$8:$U$251,VLOOKUP($L$4,Master!$D$9:$G$20,4,FALSE),FALSE)</f>
        <v>17700704.399999999</v>
      </c>
      <c r="M248" s="154">
        <f t="shared" si="34"/>
        <v>0.92899871532305656</v>
      </c>
      <c r="N248" s="154">
        <f t="shared" si="35"/>
        <v>2.5164493033835653E-3</v>
      </c>
      <c r="O248" s="83">
        <f t="shared" si="36"/>
        <v>-1352825.0700000003</v>
      </c>
      <c r="P248" s="87">
        <f t="shared" si="37"/>
        <v>-7.1001284676943388E-2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18235.080000000002</v>
      </c>
      <c r="F249" s="83">
        <f>IFERROR(VLOOKUP($C249,'2024'!$C$8:$U$251,19,FALSE),0)</f>
        <v>10783.73</v>
      </c>
      <c r="G249" s="84">
        <f t="shared" si="30"/>
        <v>0.59137278257073722</v>
      </c>
      <c r="H249" s="85">
        <f t="shared" si="31"/>
        <v>1.5330864373045209E-6</v>
      </c>
      <c r="I249" s="86">
        <f t="shared" si="32"/>
        <v>-7451.3500000000022</v>
      </c>
      <c r="J249" s="87">
        <f t="shared" si="33"/>
        <v>-0.40862721742926278</v>
      </c>
      <c r="K249" s="82">
        <f>VLOOKUP($C249,'2024'!$C$261:$U$504,VLOOKUP($L$4,Master!$D$9:$G$20,4,FALSE),FALSE)</f>
        <v>6211.92</v>
      </c>
      <c r="L249" s="83">
        <f>VLOOKUP($C249,'2024'!$C$8:$U$251,VLOOKUP($L$4,Master!$D$9:$G$20,4,FALSE),FALSE)</f>
        <v>4697.83</v>
      </c>
      <c r="M249" s="154">
        <f t="shared" si="34"/>
        <v>0.7562605442439696</v>
      </c>
      <c r="N249" s="154">
        <f t="shared" si="35"/>
        <v>6.6787460904179695E-7</v>
      </c>
      <c r="O249" s="83">
        <f t="shared" si="36"/>
        <v>-1514.0900000000001</v>
      </c>
      <c r="P249" s="87">
        <f t="shared" si="37"/>
        <v>-0.24373945575603037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102042.00000000003</v>
      </c>
      <c r="F250" s="83">
        <f>IFERROR(VLOOKUP($C250,'2024'!$C$8:$U$251,19,FALSE),0)</f>
        <v>76531.860000000015</v>
      </c>
      <c r="G250" s="84">
        <f t="shared" si="30"/>
        <v>0.75000352795907566</v>
      </c>
      <c r="H250" s="85">
        <f t="shared" si="31"/>
        <v>1.0880275803241401E-5</v>
      </c>
      <c r="I250" s="86">
        <f t="shared" si="32"/>
        <v>-25510.140000000014</v>
      </c>
      <c r="J250" s="87">
        <f t="shared" si="33"/>
        <v>-0.2499964720409244</v>
      </c>
      <c r="K250" s="82">
        <f>VLOOKUP($C250,'2024'!$C$261:$U$504,VLOOKUP($L$4,Master!$D$9:$G$20,4,FALSE),FALSE)</f>
        <v>32985.260000000009</v>
      </c>
      <c r="L250" s="83">
        <f>VLOOKUP($C250,'2024'!$C$8:$U$251,VLOOKUP($L$4,Master!$D$9:$G$20,4,FALSE),FALSE)</f>
        <v>25482.93</v>
      </c>
      <c r="M250" s="154">
        <f t="shared" si="34"/>
        <v>0.77255507459998773</v>
      </c>
      <c r="N250" s="154">
        <f t="shared" si="35"/>
        <v>3.6228220073926643E-6</v>
      </c>
      <c r="O250" s="83">
        <f t="shared" si="36"/>
        <v>-7502.330000000009</v>
      </c>
      <c r="P250" s="87">
        <f t="shared" si="37"/>
        <v>-0.22744492540001221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319750</v>
      </c>
      <c r="F251" s="83">
        <f>IFERROR(VLOOKUP($C251,'2024'!$C$8:$U$251,19,FALSE),0)</f>
        <v>113212.2</v>
      </c>
      <c r="G251" s="84">
        <f t="shared" si="30"/>
        <v>0.35406473807662237</v>
      </c>
      <c r="H251" s="85">
        <f t="shared" si="31"/>
        <v>1.6094995735001423E-5</v>
      </c>
      <c r="I251" s="86">
        <f t="shared" si="32"/>
        <v>-206537.8</v>
      </c>
      <c r="J251" s="87">
        <f t="shared" si="33"/>
        <v>-0.64593526192337758</v>
      </c>
      <c r="K251" s="82">
        <f>VLOOKUP($C251,'2024'!$C$261:$U$504,VLOOKUP($L$4,Master!$D$9:$G$20,4,FALSE),FALSE)</f>
        <v>92250</v>
      </c>
      <c r="L251" s="83">
        <f>VLOOKUP($C251,'2024'!$C$8:$U$251,VLOOKUP($L$4,Master!$D$9:$G$20,4,FALSE),FALSE)</f>
        <v>113212.2</v>
      </c>
      <c r="M251" s="154">
        <f t="shared" si="34"/>
        <v>1.2272325203252032</v>
      </c>
      <c r="N251" s="154">
        <f t="shared" si="35"/>
        <v>1.6094995735001423E-5</v>
      </c>
      <c r="O251" s="83">
        <f t="shared" si="36"/>
        <v>20962.199999999997</v>
      </c>
      <c r="P251" s="87">
        <f t="shared" si="37"/>
        <v>0.22723252032520322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624997.06000000006</v>
      </c>
      <c r="F252" s="83">
        <f>IFERROR(VLOOKUP($C252,'2024'!$C$8:$U$251,19,FALSE),0)</f>
        <v>305454.90000000002</v>
      </c>
      <c r="G252" s="84">
        <f t="shared" si="30"/>
        <v>0.4887301389865738</v>
      </c>
      <c r="H252" s="85">
        <f t="shared" si="31"/>
        <v>4.3425490474836511E-5</v>
      </c>
      <c r="I252" s="86">
        <f t="shared" si="32"/>
        <v>-319542.16000000003</v>
      </c>
      <c r="J252" s="87">
        <f t="shared" si="33"/>
        <v>-0.5112698610134262</v>
      </c>
      <c r="K252" s="82">
        <f>VLOOKUP($C252,'2024'!$C$261:$U$504,VLOOKUP($L$4,Master!$D$9:$G$20,4,FALSE),FALSE)</f>
        <v>196691.03999999998</v>
      </c>
      <c r="L252" s="83">
        <f>VLOOKUP($C252,'2024'!$C$8:$U$251,VLOOKUP($L$4,Master!$D$9:$G$20,4,FALSE),FALSE)</f>
        <v>133522.76999999999</v>
      </c>
      <c r="M252" s="154">
        <f t="shared" si="34"/>
        <v>0.67884520820063798</v>
      </c>
      <c r="N252" s="154">
        <f t="shared" si="35"/>
        <v>1.8982480807506397E-5</v>
      </c>
      <c r="O252" s="83">
        <f t="shared" si="36"/>
        <v>-63168.26999999999</v>
      </c>
      <c r="P252" s="87">
        <f t="shared" si="37"/>
        <v>-0.32115479179936207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sheetProtection algorithmName="SHA-512" hashValue="xm1DOEEFlSD0+fbq3Pocs7OiG6gz9PFmOpmit5YDR/JKEUuZ07JEiwj/atI/uw9aBfdVYXsT8gf8QSANjWxq7g==" saltValue="M17XNlvKHkOOMAs42+1c5Q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tabSelected="1" zoomScale="80" zoomScaleNormal="80" workbookViewId="0">
      <selection activeCell="E20" sqref="E20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f t="shared" ref="E7:Q7" si="0">SUM(E8:E251)</f>
        <v>173408576.82000008</v>
      </c>
      <c r="F7" s="114">
        <f t="shared" si="0"/>
        <v>221668969.38000003</v>
      </c>
      <c r="G7" s="114">
        <f t="shared" si="0"/>
        <v>293201050.29999977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688278596.49999964</v>
      </c>
      <c r="R7" s="115"/>
      <c r="S7" s="116"/>
      <c r="T7" s="113"/>
      <c r="U7" s="114">
        <f>SUM(U8:U251)</f>
        <v>688278596.49999964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19726.499999999996</v>
      </c>
      <c r="F8" s="119">
        <v>32742.28</v>
      </c>
      <c r="G8" s="119">
        <v>32668.229999999996</v>
      </c>
      <c r="H8" s="119"/>
      <c r="I8" s="119"/>
      <c r="J8" s="119"/>
      <c r="K8" s="119"/>
      <c r="L8" s="119"/>
      <c r="M8" s="119"/>
      <c r="N8" s="119"/>
      <c r="O8" s="119"/>
      <c r="P8" s="119"/>
      <c r="Q8" s="119">
        <f t="shared" ref="Q8:Q71" si="1">SUM(E8:P8)</f>
        <v>85137.01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85137.01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>
        <v>5760</v>
      </c>
      <c r="G9" s="119">
        <v>0</v>
      </c>
      <c r="H9" s="119"/>
      <c r="I9" s="119"/>
      <c r="J9" s="119"/>
      <c r="K9" s="119"/>
      <c r="L9" s="119"/>
      <c r="M9" s="119"/>
      <c r="N9" s="119"/>
      <c r="O9" s="119"/>
      <c r="P9" s="119"/>
      <c r="Q9" s="119">
        <f t="shared" si="1"/>
        <v>5760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5760</v>
      </c>
      <c r="V9" s="115"/>
    </row>
    <row r="10" spans="2:22" ht="25.5" x14ac:dyDescent="0.2">
      <c r="B10" s="113"/>
      <c r="C10" s="117" t="s">
        <v>47</v>
      </c>
      <c r="D10" s="118" t="s">
        <v>277</v>
      </c>
      <c r="E10" s="119">
        <v>62541.040000000008</v>
      </c>
      <c r="F10" s="119">
        <v>125274.64000000004</v>
      </c>
      <c r="G10" s="119">
        <v>134172.27000000002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>
        <f t="shared" si="1"/>
        <v>321987.95000000007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321987.95000000007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31816.329999999998</v>
      </c>
      <c r="F11" s="119">
        <v>32722.940000000002</v>
      </c>
      <c r="G11" s="119">
        <v>27706.080000000002</v>
      </c>
      <c r="H11" s="119"/>
      <c r="I11" s="119"/>
      <c r="J11" s="119"/>
      <c r="K11" s="119"/>
      <c r="L11" s="119"/>
      <c r="M11" s="119"/>
      <c r="N11" s="119"/>
      <c r="O11" s="119"/>
      <c r="P11" s="119"/>
      <c r="Q11" s="119">
        <f t="shared" si="1"/>
        <v>92245.35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92245.35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91905.46</v>
      </c>
      <c r="F12" s="119">
        <v>129698.68</v>
      </c>
      <c r="G12" s="119">
        <v>128955.41999999998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>
        <f t="shared" si="1"/>
        <v>350559.56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350559.56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>
        <v>583138.76</v>
      </c>
      <c r="G13" s="119">
        <v>580441.51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>
        <f t="shared" si="1"/>
        <v>1601116.24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1601116.24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60138.100000000006</v>
      </c>
      <c r="F14" s="119">
        <v>83541.209999999992</v>
      </c>
      <c r="G14" s="119">
        <v>83259.12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>
        <f t="shared" si="1"/>
        <v>226938.43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226938.43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>
        <v>71424.199999999983</v>
      </c>
      <c r="G15" s="119">
        <v>82461.78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>
        <f t="shared" si="1"/>
        <v>205527.41999999998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205527.41999999998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>
        <v>18214.559999999998</v>
      </c>
      <c r="G16" s="119">
        <v>0</v>
      </c>
      <c r="H16" s="119"/>
      <c r="I16" s="119"/>
      <c r="J16" s="119"/>
      <c r="K16" s="119"/>
      <c r="L16" s="119"/>
      <c r="M16" s="119"/>
      <c r="N16" s="119"/>
      <c r="O16" s="119"/>
      <c r="P16" s="119"/>
      <c r="Q16" s="119">
        <f t="shared" si="1"/>
        <v>18214.559999999998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18214.559999999998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</v>
      </c>
      <c r="F17" s="119">
        <v>137025.43</v>
      </c>
      <c r="G17" s="119">
        <v>141718.29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>
        <f t="shared" si="1"/>
        <v>370983.69999999995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370983.69999999995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255528.37</v>
      </c>
      <c r="F18" s="119">
        <v>436695.36</v>
      </c>
      <c r="G18" s="119">
        <v>455216.72999999992</v>
      </c>
      <c r="H18" s="119"/>
      <c r="I18" s="119"/>
      <c r="J18" s="119"/>
      <c r="K18" s="119"/>
      <c r="L18" s="119"/>
      <c r="M18" s="119"/>
      <c r="N18" s="119"/>
      <c r="O18" s="119"/>
      <c r="P18" s="119"/>
      <c r="Q18" s="119">
        <f t="shared" si="1"/>
        <v>1147440.46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1147440.46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326023.50999999995</v>
      </c>
      <c r="F19" s="119">
        <v>441170.98</v>
      </c>
      <c r="G19" s="119">
        <v>500525.98</v>
      </c>
      <c r="H19" s="119"/>
      <c r="I19" s="119"/>
      <c r="J19" s="119"/>
      <c r="K19" s="119"/>
      <c r="L19" s="119"/>
      <c r="M19" s="119"/>
      <c r="N19" s="119"/>
      <c r="O19" s="119"/>
      <c r="P19" s="119"/>
      <c r="Q19" s="119">
        <f t="shared" si="1"/>
        <v>1267720.47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1267720.47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247086.12</v>
      </c>
      <c r="F20" s="119">
        <v>425999.27</v>
      </c>
      <c r="G20" s="119">
        <v>467963.00999999989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>
        <f t="shared" si="1"/>
        <v>1141048.3999999999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1141048.3999999999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12085.109999999999</v>
      </c>
      <c r="F21" s="119">
        <v>16487.73</v>
      </c>
      <c r="G21" s="119">
        <v>16845.21</v>
      </c>
      <c r="H21" s="119"/>
      <c r="I21" s="119"/>
      <c r="J21" s="119"/>
      <c r="K21" s="119"/>
      <c r="L21" s="119"/>
      <c r="M21" s="119"/>
      <c r="N21" s="119"/>
      <c r="O21" s="119"/>
      <c r="P21" s="119"/>
      <c r="Q21" s="119">
        <f t="shared" si="1"/>
        <v>45418.049999999996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45418.049999999996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>
        <v>1028.1600000000001</v>
      </c>
      <c r="G22" s="119">
        <v>3704.77</v>
      </c>
      <c r="H22" s="119"/>
      <c r="I22" s="119"/>
      <c r="J22" s="119"/>
      <c r="K22" s="119"/>
      <c r="L22" s="119"/>
      <c r="M22" s="119"/>
      <c r="N22" s="119"/>
      <c r="O22" s="119"/>
      <c r="P22" s="119"/>
      <c r="Q22" s="119">
        <f t="shared" si="1"/>
        <v>4732.93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4732.93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>
        <v>81517.110000000015</v>
      </c>
      <c r="G23" s="119">
        <v>86048.47</v>
      </c>
      <c r="H23" s="119"/>
      <c r="I23" s="119"/>
      <c r="J23" s="119"/>
      <c r="K23" s="119"/>
      <c r="L23" s="119"/>
      <c r="M23" s="119"/>
      <c r="N23" s="119"/>
      <c r="O23" s="119"/>
      <c r="P23" s="119"/>
      <c r="Q23" s="119">
        <f t="shared" si="1"/>
        <v>251870.07000000004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251870.07000000004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>
        <v>26580</v>
      </c>
      <c r="G24" s="119">
        <v>46839.82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>
        <f t="shared" si="1"/>
        <v>100049.82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100049.82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>
        <v>31057.430000000004</v>
      </c>
      <c r="G25" s="119">
        <v>41450.990000000005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>
        <f t="shared" si="1"/>
        <v>101526.25000000001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101526.25000000001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>
        <v>2800</v>
      </c>
      <c r="G26" s="119">
        <v>2800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>
        <f t="shared" si="1"/>
        <v>5600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5600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>
        <v>0</v>
      </c>
      <c r="G27" s="119">
        <v>0</v>
      </c>
      <c r="H27" s="119"/>
      <c r="I27" s="119"/>
      <c r="J27" s="119"/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>
        <v>635708.25999999989</v>
      </c>
      <c r="G28" s="119">
        <v>635708.25999999978</v>
      </c>
      <c r="H28" s="119"/>
      <c r="I28" s="119"/>
      <c r="J28" s="119"/>
      <c r="K28" s="119"/>
      <c r="L28" s="119"/>
      <c r="M28" s="119"/>
      <c r="N28" s="119"/>
      <c r="O28" s="119"/>
      <c r="P28" s="119"/>
      <c r="Q28" s="119">
        <f t="shared" si="1"/>
        <v>1271416.5199999996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1271416.5199999996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581305.43000000005</v>
      </c>
      <c r="F29" s="119">
        <v>1324174.71</v>
      </c>
      <c r="G29" s="119">
        <v>1232031.0299999998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>
        <f t="shared" si="1"/>
        <v>3137511.17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3137511.17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125651.55999999997</v>
      </c>
      <c r="F30" s="119">
        <v>404687.30000000005</v>
      </c>
      <c r="G30" s="119">
        <v>330422.84999999998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>
        <f t="shared" si="1"/>
        <v>860761.71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860761.71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>
        <v>23660.059999999998</v>
      </c>
      <c r="G31" s="119">
        <v>23501.89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>
        <f t="shared" si="1"/>
        <v>57004.97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57004.97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>
        <v>0</v>
      </c>
      <c r="G32" s="119">
        <v>0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>
        <v>0</v>
      </c>
      <c r="G33" s="119">
        <v>0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>
        <f t="shared" si="1"/>
        <v>0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0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42118.089999999989</v>
      </c>
      <c r="F34" s="119">
        <v>138686.75999999998</v>
      </c>
      <c r="G34" s="119">
        <v>1342476.0499999998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>
        <f t="shared" si="1"/>
        <v>1523280.9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1523280.9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>
        <v>0</v>
      </c>
      <c r="G35" s="119">
        <v>11434.059999999998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>
        <f t="shared" si="1"/>
        <v>11434.059999999998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11434.059999999998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>
        <v>3118952.72</v>
      </c>
      <c r="G36" s="119">
        <v>1413625</v>
      </c>
      <c r="H36" s="119"/>
      <c r="I36" s="119"/>
      <c r="J36" s="119"/>
      <c r="K36" s="119"/>
      <c r="L36" s="119"/>
      <c r="M36" s="119"/>
      <c r="N36" s="119"/>
      <c r="O36" s="119"/>
      <c r="P36" s="119"/>
      <c r="Q36" s="119">
        <f t="shared" si="1"/>
        <v>4532577.7200000007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4532577.7200000007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6302.85</v>
      </c>
      <c r="F37" s="119">
        <v>8793.7200000000012</v>
      </c>
      <c r="G37" s="119">
        <v>71083.45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>
        <f t="shared" si="1"/>
        <v>86180.02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86180.02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>
        <v>97632.57</v>
      </c>
      <c r="G38" s="119">
        <v>119401.93000000001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>
        <f t="shared" si="1"/>
        <v>275204.67000000004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275204.67000000004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>
        <v>160402.70000000001</v>
      </c>
      <c r="G39" s="119">
        <v>141909.96999999997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>
        <f t="shared" si="1"/>
        <v>388425.52999999997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388425.52999999997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77986.37</v>
      </c>
      <c r="F40" s="119">
        <v>88589.03</v>
      </c>
      <c r="G40" s="119">
        <v>101923.6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>
        <f t="shared" si="1"/>
        <v>268499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268499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189610.91999999998</v>
      </c>
      <c r="F41" s="119">
        <v>217766.57</v>
      </c>
      <c r="G41" s="119">
        <v>234198.52999999997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>
        <f t="shared" si="1"/>
        <v>641576.02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641576.02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188560.65000000005</v>
      </c>
      <c r="F42" s="119">
        <v>222767.62999999995</v>
      </c>
      <c r="G42" s="119">
        <v>222433.77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>
        <f t="shared" si="1"/>
        <v>633762.05000000005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633762.05000000005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331340.8299999999</v>
      </c>
      <c r="F43" s="119">
        <v>539230.43999999994</v>
      </c>
      <c r="G43" s="119">
        <v>509343.50999999989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>
        <f t="shared" si="1"/>
        <v>1379914.7799999998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1379914.7799999998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896829.80999999994</v>
      </c>
      <c r="F44" s="119">
        <v>1125876.3600000001</v>
      </c>
      <c r="G44" s="119">
        <v>1082555.07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>
        <f t="shared" si="1"/>
        <v>3105261.24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3105261.24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403462.70000000013</v>
      </c>
      <c r="F45" s="119">
        <v>564214.91</v>
      </c>
      <c r="G45" s="119">
        <v>477292.69000000012</v>
      </c>
      <c r="H45" s="119"/>
      <c r="I45" s="119"/>
      <c r="J45" s="119"/>
      <c r="K45" s="119"/>
      <c r="L45" s="119"/>
      <c r="M45" s="119"/>
      <c r="N45" s="119"/>
      <c r="O45" s="119"/>
      <c r="P45" s="119"/>
      <c r="Q45" s="119">
        <f t="shared" si="1"/>
        <v>1444970.3000000003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1444970.3000000003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376743.99999999988</v>
      </c>
      <c r="F46" s="119">
        <v>454067.4200000001</v>
      </c>
      <c r="G46" s="119">
        <v>549481.37999999989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>
        <f t="shared" si="1"/>
        <v>1380292.7999999998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1380292.7999999998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112857.93000000004</v>
      </c>
      <c r="F47" s="119">
        <v>130083.80000000005</v>
      </c>
      <c r="G47" s="119">
        <v>136563.24000000002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>
        <f t="shared" si="1"/>
        <v>379504.97000000009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379504.97000000009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146797.63999999998</v>
      </c>
      <c r="F48" s="119">
        <v>161353.15</v>
      </c>
      <c r="G48" s="119">
        <v>173185.36000000002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>
        <f t="shared" si="1"/>
        <v>481336.15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481336.15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71047.72</v>
      </c>
      <c r="F49" s="119">
        <v>77279.950000000012</v>
      </c>
      <c r="G49" s="119">
        <v>81345.150000000009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>
        <f t="shared" si="1"/>
        <v>229672.82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229672.82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646327.50999999989</v>
      </c>
      <c r="F50" s="119">
        <v>1486531.2199999997</v>
      </c>
      <c r="G50" s="119">
        <v>1175130.67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>
        <f t="shared" si="1"/>
        <v>3307989.3999999994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3307989.3999999994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30506.18</v>
      </c>
      <c r="F51" s="119">
        <v>37324.839999999997</v>
      </c>
      <c r="G51" s="119">
        <v>39540.910000000003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>
        <f t="shared" si="1"/>
        <v>107371.93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107371.93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>
        <v>60320.89</v>
      </c>
      <c r="G52" s="119">
        <v>63050.550000000017</v>
      </c>
      <c r="H52" s="119"/>
      <c r="I52" s="119"/>
      <c r="J52" s="119"/>
      <c r="K52" s="119"/>
      <c r="L52" s="119"/>
      <c r="M52" s="119"/>
      <c r="N52" s="119"/>
      <c r="O52" s="119"/>
      <c r="P52" s="119"/>
      <c r="Q52" s="119">
        <f t="shared" si="1"/>
        <v>170172.05000000002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170172.05000000002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>
        <v>76561.009999999995</v>
      </c>
      <c r="G53" s="119">
        <v>90445.319999999992</v>
      </c>
      <c r="H53" s="119"/>
      <c r="I53" s="119"/>
      <c r="J53" s="119"/>
      <c r="K53" s="119"/>
      <c r="L53" s="119"/>
      <c r="M53" s="119"/>
      <c r="N53" s="119"/>
      <c r="O53" s="119"/>
      <c r="P53" s="119"/>
      <c r="Q53" s="119">
        <f t="shared" si="1"/>
        <v>228947.64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228947.64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>
        <v>148174.99</v>
      </c>
      <c r="G54" s="119">
        <v>259236.91999999998</v>
      </c>
      <c r="H54" s="119"/>
      <c r="I54" s="119"/>
      <c r="J54" s="119"/>
      <c r="K54" s="119"/>
      <c r="L54" s="119"/>
      <c r="M54" s="119"/>
      <c r="N54" s="119"/>
      <c r="O54" s="119"/>
      <c r="P54" s="119"/>
      <c r="Q54" s="119">
        <f t="shared" si="1"/>
        <v>457502.5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457502.5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>
        <v>118211.07</v>
      </c>
      <c r="G55" s="119">
        <v>137847.30000000002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>
        <f t="shared" si="1"/>
        <v>315259.77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315259.77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>
        <v>42312.62</v>
      </c>
      <c r="G56" s="119">
        <v>48105.69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>
        <f t="shared" si="1"/>
        <v>121434.01999999999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121434.01999999999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19983.62</v>
      </c>
      <c r="F57" s="119">
        <v>39914.880000000005</v>
      </c>
      <c r="G57" s="119">
        <v>47810.61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>
        <f t="shared" si="1"/>
        <v>107709.11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107709.11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17405.990000000002</v>
      </c>
      <c r="F58" s="119">
        <v>41799.589999999997</v>
      </c>
      <c r="G58" s="119">
        <v>66193.66</v>
      </c>
      <c r="H58" s="119"/>
      <c r="I58" s="119"/>
      <c r="J58" s="119"/>
      <c r="K58" s="119"/>
      <c r="L58" s="119"/>
      <c r="M58" s="119"/>
      <c r="N58" s="119"/>
      <c r="O58" s="119"/>
      <c r="P58" s="119"/>
      <c r="Q58" s="119">
        <f t="shared" si="1"/>
        <v>125399.24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125399.24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>
        <v>40206.81</v>
      </c>
      <c r="G59" s="119">
        <v>38124.899999999972</v>
      </c>
      <c r="H59" s="119"/>
      <c r="I59" s="119"/>
      <c r="J59" s="119"/>
      <c r="K59" s="119"/>
      <c r="L59" s="119"/>
      <c r="M59" s="119"/>
      <c r="N59" s="119"/>
      <c r="O59" s="119"/>
      <c r="P59" s="119"/>
      <c r="Q59" s="119">
        <f t="shared" si="1"/>
        <v>78331.709999999963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78331.709999999963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>
        <v>0</v>
      </c>
      <c r="G60" s="119">
        <v>563447.61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>
        <f t="shared" si="1"/>
        <v>563447.61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563447.61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>
        <v>0</v>
      </c>
      <c r="G61" s="119">
        <v>415052.41000000003</v>
      </c>
      <c r="H61" s="119"/>
      <c r="I61" s="119"/>
      <c r="J61" s="119"/>
      <c r="K61" s="119"/>
      <c r="L61" s="119"/>
      <c r="M61" s="119"/>
      <c r="N61" s="119"/>
      <c r="O61" s="119"/>
      <c r="P61" s="119"/>
      <c r="Q61" s="119">
        <f t="shared" si="1"/>
        <v>415052.41000000003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415052.41000000003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>
        <v>132293.15</v>
      </c>
      <c r="G62" s="119">
        <v>162203.97</v>
      </c>
      <c r="H62" s="119"/>
      <c r="I62" s="119"/>
      <c r="J62" s="119"/>
      <c r="K62" s="119"/>
      <c r="L62" s="119"/>
      <c r="M62" s="119"/>
      <c r="N62" s="119"/>
      <c r="O62" s="119"/>
      <c r="P62" s="119"/>
      <c r="Q62" s="119">
        <f t="shared" si="1"/>
        <v>381500.1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381500.1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13406.569999999998</v>
      </c>
      <c r="F63" s="119">
        <v>35834.179999999993</v>
      </c>
      <c r="G63" s="119">
        <v>19031.509999999998</v>
      </c>
      <c r="H63" s="119"/>
      <c r="I63" s="119"/>
      <c r="J63" s="119"/>
      <c r="K63" s="119"/>
      <c r="L63" s="119"/>
      <c r="M63" s="119"/>
      <c r="N63" s="119"/>
      <c r="O63" s="119"/>
      <c r="P63" s="119"/>
      <c r="Q63" s="119">
        <f t="shared" si="1"/>
        <v>68272.259999999995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68272.259999999995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>
        <v>135147.69</v>
      </c>
      <c r="G64" s="119">
        <v>92411.11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>
        <f t="shared" si="1"/>
        <v>275618.75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275618.75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>
        <v>0</v>
      </c>
      <c r="G65" s="119">
        <v>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>
        <f t="shared" si="1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>
        <v>302292.69999999995</v>
      </c>
      <c r="G66" s="119">
        <v>411149.58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>
        <f t="shared" si="1"/>
        <v>945800.30999999982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945800.30999999982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>
        <v>39846.199999999997</v>
      </c>
      <c r="G67" s="119">
        <v>31370.07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>
        <f t="shared" si="1"/>
        <v>101539.66999999998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101539.66999999998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679230.62000000011</v>
      </c>
      <c r="F68" s="119">
        <v>858826.3899999999</v>
      </c>
      <c r="G68" s="119">
        <v>900940.57999999973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>
        <f t="shared" si="1"/>
        <v>2438997.59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2438997.59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>
        <v>49806.270000000004</v>
      </c>
      <c r="G69" s="119">
        <v>30973.429999999997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>
        <f t="shared" si="1"/>
        <v>101248.76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101248.76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841148.39</v>
      </c>
      <c r="F70" s="119">
        <v>1039388.6900000002</v>
      </c>
      <c r="G70" s="119">
        <v>1144195.83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>
        <f t="shared" si="1"/>
        <v>3024732.91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3024732.91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6003842.0599999987</v>
      </c>
      <c r="F71" s="119">
        <v>7353547.8999999948</v>
      </c>
      <c r="G71" s="119">
        <v>7135384.5100000016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>
        <f t="shared" si="1"/>
        <v>20492774.469999995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20492774.469999995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>
        <v>0</v>
      </c>
      <c r="G72" s="119">
        <v>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>
        <f t="shared" ref="Q72:Q135" si="2">SUM(E72:P72)</f>
        <v>0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0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>
        <v>604691.14000000013</v>
      </c>
      <c r="G73" s="119">
        <v>640997.47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>
        <f t="shared" si="2"/>
        <v>1245688.6100000001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1245688.6100000001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297446.45999999996</v>
      </c>
      <c r="F74" s="119">
        <v>523193.07000000007</v>
      </c>
      <c r="G74" s="119">
        <v>620404.44999999995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>
        <f t="shared" si="2"/>
        <v>1441043.98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1441043.98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>
        <v>39067.68</v>
      </c>
      <c r="G75" s="119">
        <v>38212.479999999996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>
        <f t="shared" si="2"/>
        <v>77280.160000000003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77280.160000000003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478069.9800000001</v>
      </c>
      <c r="F76" s="119">
        <v>612214.70999999985</v>
      </c>
      <c r="G76" s="119">
        <v>691857.49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>
        <f t="shared" si="2"/>
        <v>1782142.18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1782142.18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>
        <v>123600.19000000003</v>
      </c>
      <c r="G77" s="119">
        <v>416321.12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>
        <f t="shared" si="2"/>
        <v>572121.35000000009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572121.35000000009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>
        <v>144634.74</v>
      </c>
      <c r="G78" s="119">
        <v>330324.78999999998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>
        <f t="shared" si="2"/>
        <v>474959.52999999997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474959.52999999997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2240935.87</v>
      </c>
      <c r="F79" s="119">
        <v>3461383.9100000006</v>
      </c>
      <c r="G79" s="119">
        <v>2900415.6599999997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>
        <f t="shared" si="2"/>
        <v>8602735.4400000013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8602735.4400000013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</v>
      </c>
      <c r="F80" s="119">
        <v>61774.210000000006</v>
      </c>
      <c r="G80" s="119">
        <v>108293.51999999999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>
        <f t="shared" si="2"/>
        <v>181063.2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181063.2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>
        <v>32903.31</v>
      </c>
      <c r="G81" s="119">
        <v>19807.239999999998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>
        <f t="shared" si="2"/>
        <v>52710.549999999996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52710.549999999996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>
        <v>586801.55000000005</v>
      </c>
      <c r="G82" s="119">
        <v>48010.03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>
        <f t="shared" si="2"/>
        <v>634811.58000000007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634811.58000000007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>
        <v>0</v>
      </c>
      <c r="G83" s="119">
        <v>0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>
        <v>188874.58000000002</v>
      </c>
      <c r="G84" s="119">
        <v>204376.49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>
        <f t="shared" si="2"/>
        <v>545327.5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545327.5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5106.2000000000007</v>
      </c>
      <c r="F85" s="119">
        <v>44614.71</v>
      </c>
      <c r="G85" s="119">
        <v>85946.67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>
        <f t="shared" si="2"/>
        <v>135667.58000000002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135667.58000000002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57145.360000000008</v>
      </c>
      <c r="F86" s="119">
        <v>97338.63</v>
      </c>
      <c r="G86" s="119">
        <v>321000.15999999997</v>
      </c>
      <c r="H86" s="119"/>
      <c r="I86" s="119"/>
      <c r="J86" s="119"/>
      <c r="K86" s="119"/>
      <c r="L86" s="119"/>
      <c r="M86" s="119"/>
      <c r="N86" s="119"/>
      <c r="O86" s="119"/>
      <c r="P86" s="119"/>
      <c r="Q86" s="119">
        <f t="shared" si="2"/>
        <v>475484.15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475484.15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1478801.72</v>
      </c>
      <c r="F87" s="119">
        <v>839563.19000000006</v>
      </c>
      <c r="G87" s="119">
        <v>2690699.9700000007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>
        <f t="shared" si="2"/>
        <v>5009064.8800000008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5009064.8800000008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</v>
      </c>
      <c r="F88" s="119">
        <v>57568.61</v>
      </c>
      <c r="G88" s="119">
        <v>163905.23000000001</v>
      </c>
      <c r="H88" s="119"/>
      <c r="I88" s="119"/>
      <c r="J88" s="119"/>
      <c r="K88" s="119"/>
      <c r="L88" s="119"/>
      <c r="M88" s="119"/>
      <c r="N88" s="119"/>
      <c r="O88" s="119"/>
      <c r="P88" s="119"/>
      <c r="Q88" s="119">
        <f t="shared" si="2"/>
        <v>270607.82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270607.82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>
        <v>0</v>
      </c>
      <c r="G89" s="119">
        <v>754804.72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>
        <f t="shared" si="2"/>
        <v>754804.72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754804.72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39803166.93</v>
      </c>
      <c r="F90" s="119">
        <v>13316142.290000001</v>
      </c>
      <c r="G90" s="119">
        <v>73131419.659999996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>
        <f t="shared" si="2"/>
        <v>126250728.88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126250728.88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130466.26000000001</v>
      </c>
      <c r="F91" s="119">
        <v>77385.67</v>
      </c>
      <c r="G91" s="119">
        <v>69548.87</v>
      </c>
      <c r="H91" s="119"/>
      <c r="I91" s="119"/>
      <c r="J91" s="119"/>
      <c r="K91" s="119"/>
      <c r="L91" s="119"/>
      <c r="M91" s="119"/>
      <c r="N91" s="119"/>
      <c r="O91" s="119"/>
      <c r="P91" s="119"/>
      <c r="Q91" s="119">
        <f t="shared" si="2"/>
        <v>277400.8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277400.8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>
        <v>4197718.1599999983</v>
      </c>
      <c r="G92" s="119">
        <v>330316.55</v>
      </c>
      <c r="H92" s="119"/>
      <c r="I92" s="119"/>
      <c r="J92" s="119"/>
      <c r="K92" s="119"/>
      <c r="L92" s="119"/>
      <c r="M92" s="119"/>
      <c r="N92" s="119"/>
      <c r="O92" s="119"/>
      <c r="P92" s="119"/>
      <c r="Q92" s="119">
        <f t="shared" si="2"/>
        <v>4651737.1399999978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4651737.1399999978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27153.62</v>
      </c>
      <c r="F93" s="119">
        <v>31200.42</v>
      </c>
      <c r="G93" s="119">
        <v>46597.55000000001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>
        <f t="shared" si="2"/>
        <v>104951.59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104951.59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</v>
      </c>
      <c r="F94" s="119">
        <v>36190.179999999993</v>
      </c>
      <c r="G94" s="119">
        <v>41575.029999999992</v>
      </c>
      <c r="H94" s="119"/>
      <c r="I94" s="119"/>
      <c r="J94" s="119"/>
      <c r="K94" s="119"/>
      <c r="L94" s="119"/>
      <c r="M94" s="119"/>
      <c r="N94" s="119"/>
      <c r="O94" s="119"/>
      <c r="P94" s="119"/>
      <c r="Q94" s="119">
        <f t="shared" si="2"/>
        <v>109617.53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109617.53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>
        <v>1362.28</v>
      </c>
      <c r="G95" s="119">
        <v>1552.29</v>
      </c>
      <c r="H95" s="119"/>
      <c r="I95" s="119"/>
      <c r="J95" s="119"/>
      <c r="K95" s="119"/>
      <c r="L95" s="119"/>
      <c r="M95" s="119"/>
      <c r="N95" s="119"/>
      <c r="O95" s="119"/>
      <c r="P95" s="119"/>
      <c r="Q95" s="119">
        <f t="shared" si="2"/>
        <v>3305.52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3305.52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</v>
      </c>
      <c r="F96" s="119">
        <v>80616.12</v>
      </c>
      <c r="G96" s="119">
        <v>69115.180000000008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>
        <f t="shared" si="2"/>
        <v>212839.21999999997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212839.21999999997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7906.9700000000012</v>
      </c>
      <c r="F97" s="119">
        <v>15933.310000000001</v>
      </c>
      <c r="G97" s="119">
        <v>16568.879999999997</v>
      </c>
      <c r="H97" s="119"/>
      <c r="I97" s="119"/>
      <c r="J97" s="119"/>
      <c r="K97" s="119"/>
      <c r="L97" s="119"/>
      <c r="M97" s="119"/>
      <c r="N97" s="119"/>
      <c r="O97" s="119"/>
      <c r="P97" s="119"/>
      <c r="Q97" s="119">
        <f t="shared" si="2"/>
        <v>40409.160000000003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40409.160000000003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61404.219999999994</v>
      </c>
      <c r="F98" s="119">
        <v>62146.740000000013</v>
      </c>
      <c r="G98" s="119">
        <v>59767.240000000005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>
        <f t="shared" si="2"/>
        <v>183318.2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183318.2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>
        <v>134607.44000000003</v>
      </c>
      <c r="G99" s="119">
        <v>139440.86999999997</v>
      </c>
      <c r="H99" s="119"/>
      <c r="I99" s="119"/>
      <c r="J99" s="119"/>
      <c r="K99" s="119"/>
      <c r="L99" s="119"/>
      <c r="M99" s="119"/>
      <c r="N99" s="119"/>
      <c r="O99" s="119"/>
      <c r="P99" s="119"/>
      <c r="Q99" s="119">
        <f t="shared" si="2"/>
        <v>407112.39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407112.39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>
        <v>1030.06</v>
      </c>
      <c r="G100" s="119">
        <v>6670.0999999999995</v>
      </c>
      <c r="H100" s="119"/>
      <c r="I100" s="119"/>
      <c r="J100" s="119"/>
      <c r="K100" s="119"/>
      <c r="L100" s="119"/>
      <c r="M100" s="119"/>
      <c r="N100" s="119"/>
      <c r="O100" s="119"/>
      <c r="P100" s="119"/>
      <c r="Q100" s="119">
        <f t="shared" si="2"/>
        <v>7700.16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7700.16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</v>
      </c>
      <c r="F101" s="119">
        <v>35866.85</v>
      </c>
      <c r="G101" s="119">
        <v>33497.249999999993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19">
        <f t="shared" si="2"/>
        <v>93930.559999999998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93930.559999999998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>
        <v>1231711.2699999998</v>
      </c>
      <c r="G102" s="119">
        <v>1079831.58</v>
      </c>
      <c r="H102" s="119"/>
      <c r="I102" s="119"/>
      <c r="J102" s="119"/>
      <c r="K102" s="119"/>
      <c r="L102" s="119"/>
      <c r="M102" s="119"/>
      <c r="N102" s="119"/>
      <c r="O102" s="119"/>
      <c r="P102" s="119"/>
      <c r="Q102" s="119">
        <f t="shared" si="2"/>
        <v>2311542.8499999996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2311542.8499999996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29862.420000000002</v>
      </c>
      <c r="F103" s="119">
        <v>55894.84</v>
      </c>
      <c r="G103" s="119">
        <v>60221.83</v>
      </c>
      <c r="H103" s="119"/>
      <c r="I103" s="119"/>
      <c r="J103" s="119"/>
      <c r="K103" s="119"/>
      <c r="L103" s="119"/>
      <c r="M103" s="119"/>
      <c r="N103" s="119"/>
      <c r="O103" s="119"/>
      <c r="P103" s="119"/>
      <c r="Q103" s="119">
        <f t="shared" si="2"/>
        <v>145979.09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145979.09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>
        <v>200441.34999999998</v>
      </c>
      <c r="G104" s="119">
        <v>328989.11999999994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>
        <f t="shared" si="2"/>
        <v>731038.8899999999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731038.8899999999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377279.12000000011</v>
      </c>
      <c r="F105" s="119">
        <v>386510.66</v>
      </c>
      <c r="G105" s="119">
        <v>439252.3600000001</v>
      </c>
      <c r="H105" s="119"/>
      <c r="I105" s="119"/>
      <c r="J105" s="119"/>
      <c r="K105" s="119"/>
      <c r="L105" s="119"/>
      <c r="M105" s="119"/>
      <c r="N105" s="119"/>
      <c r="O105" s="119"/>
      <c r="P105" s="119"/>
      <c r="Q105" s="119">
        <f t="shared" si="2"/>
        <v>1203042.1400000001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1203042.1400000001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</v>
      </c>
      <c r="F106" s="119">
        <v>41536.31</v>
      </c>
      <c r="G106" s="119">
        <v>38355.72</v>
      </c>
      <c r="H106" s="119"/>
      <c r="I106" s="119"/>
      <c r="J106" s="119"/>
      <c r="K106" s="119"/>
      <c r="L106" s="119"/>
      <c r="M106" s="119"/>
      <c r="N106" s="119"/>
      <c r="O106" s="119"/>
      <c r="P106" s="119"/>
      <c r="Q106" s="119">
        <f t="shared" si="2"/>
        <v>100668.1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100668.1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89240.02</v>
      </c>
      <c r="F107" s="119">
        <v>129106.43000000001</v>
      </c>
      <c r="G107" s="119">
        <v>185429.00000000003</v>
      </c>
      <c r="H107" s="119"/>
      <c r="I107" s="119"/>
      <c r="J107" s="119"/>
      <c r="K107" s="119"/>
      <c r="L107" s="119"/>
      <c r="M107" s="119"/>
      <c r="N107" s="119"/>
      <c r="O107" s="119"/>
      <c r="P107" s="119"/>
      <c r="Q107" s="119">
        <f t="shared" si="2"/>
        <v>403775.45000000007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403775.45000000007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>
        <v>461337.84000000008</v>
      </c>
      <c r="G108" s="119">
        <v>445338.8</v>
      </c>
      <c r="H108" s="119"/>
      <c r="I108" s="119"/>
      <c r="J108" s="119"/>
      <c r="K108" s="119"/>
      <c r="L108" s="119"/>
      <c r="M108" s="119"/>
      <c r="N108" s="119"/>
      <c r="O108" s="119"/>
      <c r="P108" s="119"/>
      <c r="Q108" s="119">
        <f t="shared" si="2"/>
        <v>1309374.32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1309374.32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123831.82</v>
      </c>
      <c r="F109" s="119">
        <v>134817.49</v>
      </c>
      <c r="G109" s="119">
        <v>143999.88</v>
      </c>
      <c r="H109" s="119"/>
      <c r="I109" s="119"/>
      <c r="J109" s="119"/>
      <c r="K109" s="119"/>
      <c r="L109" s="119"/>
      <c r="M109" s="119"/>
      <c r="N109" s="119"/>
      <c r="O109" s="119"/>
      <c r="P109" s="119"/>
      <c r="Q109" s="119">
        <f t="shared" si="2"/>
        <v>402649.19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402649.19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>
        <v>93012.760000000009</v>
      </c>
      <c r="G110" s="119">
        <v>30837.67</v>
      </c>
      <c r="H110" s="119"/>
      <c r="I110" s="119"/>
      <c r="J110" s="119"/>
      <c r="K110" s="119"/>
      <c r="L110" s="119"/>
      <c r="M110" s="119"/>
      <c r="N110" s="119"/>
      <c r="O110" s="119"/>
      <c r="P110" s="119"/>
      <c r="Q110" s="119">
        <f t="shared" si="2"/>
        <v>166768.65000000002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166768.65000000002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73571.240000000005</v>
      </c>
      <c r="F111" s="119">
        <v>80108.73000000001</v>
      </c>
      <c r="G111" s="119">
        <v>161703.74</v>
      </c>
      <c r="H111" s="119"/>
      <c r="I111" s="119"/>
      <c r="J111" s="119"/>
      <c r="K111" s="119"/>
      <c r="L111" s="119"/>
      <c r="M111" s="119"/>
      <c r="N111" s="119"/>
      <c r="O111" s="119"/>
      <c r="P111" s="119"/>
      <c r="Q111" s="119">
        <f t="shared" si="2"/>
        <v>315383.71000000002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315383.71000000002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</v>
      </c>
      <c r="F112" s="119">
        <v>304248.2</v>
      </c>
      <c r="G112" s="119">
        <v>136388.25000000003</v>
      </c>
      <c r="H112" s="119"/>
      <c r="I112" s="119"/>
      <c r="J112" s="119"/>
      <c r="K112" s="119"/>
      <c r="L112" s="119"/>
      <c r="M112" s="119"/>
      <c r="N112" s="119"/>
      <c r="O112" s="119"/>
      <c r="P112" s="119"/>
      <c r="Q112" s="119">
        <f t="shared" si="2"/>
        <v>538522.63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538522.63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162448.65999999997</v>
      </c>
      <c r="F113" s="119">
        <v>181620.59</v>
      </c>
      <c r="G113" s="119">
        <v>181699.67</v>
      </c>
      <c r="H113" s="119"/>
      <c r="I113" s="119"/>
      <c r="J113" s="119"/>
      <c r="K113" s="119"/>
      <c r="L113" s="119"/>
      <c r="M113" s="119"/>
      <c r="N113" s="119"/>
      <c r="O113" s="119"/>
      <c r="P113" s="119"/>
      <c r="Q113" s="119">
        <f t="shared" si="2"/>
        <v>525768.92000000004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525768.92000000004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</v>
      </c>
      <c r="F114" s="119">
        <v>26401.770000000004</v>
      </c>
      <c r="G114" s="119">
        <v>24812.6</v>
      </c>
      <c r="H114" s="119"/>
      <c r="I114" s="119"/>
      <c r="J114" s="119"/>
      <c r="K114" s="119"/>
      <c r="L114" s="119"/>
      <c r="M114" s="119"/>
      <c r="N114" s="119"/>
      <c r="O114" s="119"/>
      <c r="P114" s="119"/>
      <c r="Q114" s="119">
        <f t="shared" si="2"/>
        <v>75547.760000000009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75547.760000000009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34069.489999999991</v>
      </c>
      <c r="F115" s="119">
        <v>37078.310000000005</v>
      </c>
      <c r="G115" s="119">
        <v>35035.519999999997</v>
      </c>
      <c r="H115" s="119"/>
      <c r="I115" s="119"/>
      <c r="J115" s="119"/>
      <c r="K115" s="119"/>
      <c r="L115" s="119"/>
      <c r="M115" s="119"/>
      <c r="N115" s="119"/>
      <c r="O115" s="119"/>
      <c r="P115" s="119"/>
      <c r="Q115" s="119">
        <f t="shared" si="2"/>
        <v>106183.31999999998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106183.31999999998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40122.270000000004</v>
      </c>
      <c r="F116" s="119">
        <v>62823.839999999997</v>
      </c>
      <c r="G116" s="119">
        <v>62276.259999999995</v>
      </c>
      <c r="H116" s="119"/>
      <c r="I116" s="119"/>
      <c r="J116" s="119"/>
      <c r="K116" s="119"/>
      <c r="L116" s="119"/>
      <c r="M116" s="119"/>
      <c r="N116" s="119"/>
      <c r="O116" s="119"/>
      <c r="P116" s="119"/>
      <c r="Q116" s="119">
        <f t="shared" si="2"/>
        <v>165222.37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165222.37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>
        <v>0</v>
      </c>
      <c r="G117" s="119">
        <v>0</v>
      </c>
      <c r="H117" s="119"/>
      <c r="I117" s="119"/>
      <c r="J117" s="119"/>
      <c r="K117" s="119"/>
      <c r="L117" s="119"/>
      <c r="M117" s="119"/>
      <c r="N117" s="119"/>
      <c r="O117" s="119"/>
      <c r="P117" s="119"/>
      <c r="Q117" s="119">
        <f t="shared" si="2"/>
        <v>0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0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39371.949999999997</v>
      </c>
      <c r="F118" s="119">
        <v>39496.419999999991</v>
      </c>
      <c r="G118" s="119">
        <v>38940.959999999999</v>
      </c>
      <c r="H118" s="119"/>
      <c r="I118" s="119"/>
      <c r="J118" s="119"/>
      <c r="K118" s="119"/>
      <c r="L118" s="119"/>
      <c r="M118" s="119"/>
      <c r="N118" s="119"/>
      <c r="O118" s="119"/>
      <c r="P118" s="119"/>
      <c r="Q118" s="119">
        <f t="shared" si="2"/>
        <v>117809.32999999999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117809.32999999999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>
        <v>300</v>
      </c>
      <c r="G119" s="119">
        <v>2540.06</v>
      </c>
      <c r="H119" s="119"/>
      <c r="I119" s="119"/>
      <c r="J119" s="119"/>
      <c r="K119" s="119"/>
      <c r="L119" s="119"/>
      <c r="M119" s="119"/>
      <c r="N119" s="119"/>
      <c r="O119" s="119"/>
      <c r="P119" s="119"/>
      <c r="Q119" s="119">
        <f t="shared" si="2"/>
        <v>3140.06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3140.06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>
        <v>6400</v>
      </c>
      <c r="G120" s="119">
        <v>0</v>
      </c>
      <c r="H120" s="119"/>
      <c r="I120" s="119"/>
      <c r="J120" s="119"/>
      <c r="K120" s="119"/>
      <c r="L120" s="119"/>
      <c r="M120" s="119"/>
      <c r="N120" s="119"/>
      <c r="O120" s="119"/>
      <c r="P120" s="119"/>
      <c r="Q120" s="119">
        <f t="shared" si="2"/>
        <v>6400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6400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>
        <v>0</v>
      </c>
      <c r="G121" s="119">
        <v>172.54</v>
      </c>
      <c r="H121" s="119"/>
      <c r="I121" s="119"/>
      <c r="J121" s="119"/>
      <c r="K121" s="119"/>
      <c r="L121" s="119"/>
      <c r="M121" s="119"/>
      <c r="N121" s="119"/>
      <c r="O121" s="119"/>
      <c r="P121" s="119"/>
      <c r="Q121" s="119">
        <f t="shared" si="2"/>
        <v>172.54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172.54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29654.100000000002</v>
      </c>
      <c r="F122" s="119">
        <v>171134.12</v>
      </c>
      <c r="G122" s="119">
        <v>185021.15</v>
      </c>
      <c r="H122" s="119"/>
      <c r="I122" s="119"/>
      <c r="J122" s="119"/>
      <c r="K122" s="119"/>
      <c r="L122" s="119"/>
      <c r="M122" s="119"/>
      <c r="N122" s="119"/>
      <c r="O122" s="119"/>
      <c r="P122" s="119"/>
      <c r="Q122" s="119">
        <f t="shared" si="2"/>
        <v>385809.37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385809.37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>
        <v>46275.28</v>
      </c>
      <c r="G123" s="119">
        <v>812339.17999999993</v>
      </c>
      <c r="H123" s="119"/>
      <c r="I123" s="119"/>
      <c r="J123" s="119"/>
      <c r="K123" s="119"/>
      <c r="L123" s="119"/>
      <c r="M123" s="119"/>
      <c r="N123" s="119"/>
      <c r="O123" s="119"/>
      <c r="P123" s="119"/>
      <c r="Q123" s="119">
        <f t="shared" si="2"/>
        <v>858614.46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858614.46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24019.33</v>
      </c>
      <c r="F124" s="119">
        <v>36537.020000000004</v>
      </c>
      <c r="G124" s="119">
        <v>62338.020000000004</v>
      </c>
      <c r="H124" s="119"/>
      <c r="I124" s="119"/>
      <c r="J124" s="119"/>
      <c r="K124" s="119"/>
      <c r="L124" s="119"/>
      <c r="M124" s="119"/>
      <c r="N124" s="119"/>
      <c r="O124" s="119"/>
      <c r="P124" s="119"/>
      <c r="Q124" s="119">
        <f t="shared" si="2"/>
        <v>122894.37000000001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122894.37000000001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1261570.0099999986</v>
      </c>
      <c r="F125" s="119">
        <v>3090495.0299999933</v>
      </c>
      <c r="G125" s="119">
        <v>3487882.6799999913</v>
      </c>
      <c r="H125" s="119"/>
      <c r="I125" s="119"/>
      <c r="J125" s="119"/>
      <c r="K125" s="119"/>
      <c r="L125" s="119"/>
      <c r="M125" s="119"/>
      <c r="N125" s="119"/>
      <c r="O125" s="119"/>
      <c r="P125" s="119"/>
      <c r="Q125" s="119">
        <f t="shared" si="2"/>
        <v>7839947.719999983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7839947.719999983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>
        <v>59354.329999999973</v>
      </c>
      <c r="G126" s="119">
        <v>6643.94</v>
      </c>
      <c r="H126" s="119"/>
      <c r="I126" s="119"/>
      <c r="J126" s="119"/>
      <c r="K126" s="119"/>
      <c r="L126" s="119"/>
      <c r="M126" s="119"/>
      <c r="N126" s="119"/>
      <c r="O126" s="119"/>
      <c r="P126" s="119"/>
      <c r="Q126" s="119">
        <f t="shared" si="2"/>
        <v>65998.269999999975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65998.269999999975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348587.33999999997</v>
      </c>
      <c r="F127" s="119">
        <v>410699.86000000004</v>
      </c>
      <c r="G127" s="119">
        <v>449993.66999999993</v>
      </c>
      <c r="H127" s="119"/>
      <c r="I127" s="119"/>
      <c r="J127" s="119"/>
      <c r="K127" s="119"/>
      <c r="L127" s="119"/>
      <c r="M127" s="119"/>
      <c r="N127" s="119"/>
      <c r="O127" s="119"/>
      <c r="P127" s="119"/>
      <c r="Q127" s="119">
        <f t="shared" si="2"/>
        <v>1209280.8699999999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1209280.8699999999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>
        <v>18804.23</v>
      </c>
      <c r="G128" s="119">
        <v>3852</v>
      </c>
      <c r="H128" s="119"/>
      <c r="I128" s="119"/>
      <c r="J128" s="119"/>
      <c r="K128" s="119"/>
      <c r="L128" s="119"/>
      <c r="M128" s="119"/>
      <c r="N128" s="119"/>
      <c r="O128" s="119"/>
      <c r="P128" s="119"/>
      <c r="Q128" s="119">
        <f t="shared" si="2"/>
        <v>22656.23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22656.23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11388.289999999999</v>
      </c>
      <c r="F129" s="119">
        <v>19693.080000000002</v>
      </c>
      <c r="G129" s="119">
        <v>19082.590000000004</v>
      </c>
      <c r="H129" s="119"/>
      <c r="I129" s="119"/>
      <c r="J129" s="119"/>
      <c r="K129" s="119"/>
      <c r="L129" s="119"/>
      <c r="M129" s="119"/>
      <c r="N129" s="119"/>
      <c r="O129" s="119"/>
      <c r="P129" s="119"/>
      <c r="Q129" s="119">
        <f t="shared" si="2"/>
        <v>50163.960000000006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50163.960000000006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>
        <v>24848.81</v>
      </c>
      <c r="G130" s="119">
        <v>32008.299999999996</v>
      </c>
      <c r="H130" s="119"/>
      <c r="I130" s="119"/>
      <c r="J130" s="119"/>
      <c r="K130" s="119"/>
      <c r="L130" s="119"/>
      <c r="M130" s="119"/>
      <c r="N130" s="119"/>
      <c r="O130" s="119"/>
      <c r="P130" s="119"/>
      <c r="Q130" s="119">
        <f t="shared" si="2"/>
        <v>78577.41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78577.41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>
        <v>1958497.18</v>
      </c>
      <c r="G131" s="119">
        <v>1958846.7999999998</v>
      </c>
      <c r="H131" s="119"/>
      <c r="I131" s="119"/>
      <c r="J131" s="119"/>
      <c r="K131" s="119"/>
      <c r="L131" s="119"/>
      <c r="M131" s="119"/>
      <c r="N131" s="119"/>
      <c r="O131" s="119"/>
      <c r="P131" s="119"/>
      <c r="Q131" s="119">
        <f t="shared" si="2"/>
        <v>3917343.9799999995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3917343.9799999995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14875.329999999998</v>
      </c>
      <c r="F132" s="119">
        <v>31286.909999999996</v>
      </c>
      <c r="G132" s="119">
        <v>40415.81</v>
      </c>
      <c r="H132" s="119"/>
      <c r="I132" s="119"/>
      <c r="J132" s="119"/>
      <c r="K132" s="119"/>
      <c r="L132" s="119"/>
      <c r="M132" s="119"/>
      <c r="N132" s="119"/>
      <c r="O132" s="119"/>
      <c r="P132" s="119"/>
      <c r="Q132" s="119">
        <f t="shared" si="2"/>
        <v>86578.049999999988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86578.049999999988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>
        <v>18</v>
      </c>
      <c r="G133" s="119">
        <v>2762</v>
      </c>
      <c r="H133" s="119"/>
      <c r="I133" s="119"/>
      <c r="J133" s="119"/>
      <c r="K133" s="119"/>
      <c r="L133" s="119"/>
      <c r="M133" s="119"/>
      <c r="N133" s="119"/>
      <c r="O133" s="119"/>
      <c r="P133" s="119"/>
      <c r="Q133" s="119">
        <f t="shared" si="2"/>
        <v>2780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2780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24205.240000000005</v>
      </c>
      <c r="F134" s="119">
        <v>109635.14000000001</v>
      </c>
      <c r="G134" s="119">
        <v>86916.349999999991</v>
      </c>
      <c r="H134" s="119"/>
      <c r="I134" s="119"/>
      <c r="J134" s="119"/>
      <c r="K134" s="119"/>
      <c r="L134" s="119"/>
      <c r="M134" s="119"/>
      <c r="N134" s="119"/>
      <c r="O134" s="119"/>
      <c r="P134" s="119"/>
      <c r="Q134" s="119">
        <f t="shared" si="2"/>
        <v>220756.72999999998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220756.72999999998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36655.230000000003</v>
      </c>
      <c r="F135" s="119">
        <v>49790.649999999994</v>
      </c>
      <c r="G135" s="119">
        <v>49783.130000000005</v>
      </c>
      <c r="H135" s="119"/>
      <c r="I135" s="119"/>
      <c r="J135" s="119"/>
      <c r="K135" s="119"/>
      <c r="L135" s="119"/>
      <c r="M135" s="119"/>
      <c r="N135" s="119"/>
      <c r="O135" s="119"/>
      <c r="P135" s="119"/>
      <c r="Q135" s="119">
        <f t="shared" si="2"/>
        <v>136229.01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136229.01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>
        <v>0</v>
      </c>
      <c r="G136" s="119">
        <v>0</v>
      </c>
      <c r="H136" s="119"/>
      <c r="I136" s="119"/>
      <c r="J136" s="119"/>
      <c r="K136" s="119"/>
      <c r="L136" s="119"/>
      <c r="M136" s="119"/>
      <c r="N136" s="119"/>
      <c r="O136" s="119"/>
      <c r="P136" s="119"/>
      <c r="Q136" s="119">
        <f t="shared" ref="Q136:Q199" si="3">SUM(E136:P136)</f>
        <v>0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0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>
        <v>19795.88</v>
      </c>
      <c r="G137" s="119">
        <v>21521.83</v>
      </c>
      <c r="H137" s="119"/>
      <c r="I137" s="119"/>
      <c r="J137" s="119"/>
      <c r="K137" s="119"/>
      <c r="L137" s="119"/>
      <c r="M137" s="119"/>
      <c r="N137" s="119"/>
      <c r="O137" s="119"/>
      <c r="P137" s="119"/>
      <c r="Q137" s="119">
        <f t="shared" si="3"/>
        <v>61096.28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61096.28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</v>
      </c>
      <c r="F138" s="119">
        <v>7437.6599999999989</v>
      </c>
      <c r="G138" s="119">
        <v>7503.8300000000008</v>
      </c>
      <c r="H138" s="119"/>
      <c r="I138" s="119"/>
      <c r="J138" s="119"/>
      <c r="K138" s="119"/>
      <c r="L138" s="119"/>
      <c r="M138" s="119"/>
      <c r="N138" s="119"/>
      <c r="O138" s="119"/>
      <c r="P138" s="119"/>
      <c r="Q138" s="119">
        <f t="shared" si="3"/>
        <v>22318.81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22318.81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>
        <v>873593.51</v>
      </c>
      <c r="G139" s="119">
        <v>783117.59</v>
      </c>
      <c r="H139" s="119"/>
      <c r="I139" s="119"/>
      <c r="J139" s="119"/>
      <c r="K139" s="119"/>
      <c r="L139" s="119"/>
      <c r="M139" s="119"/>
      <c r="N139" s="119"/>
      <c r="O139" s="119"/>
      <c r="P139" s="119"/>
      <c r="Q139" s="119">
        <f t="shared" si="3"/>
        <v>1656711.1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1656711.1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48668.450000000004</v>
      </c>
      <c r="F140" s="119">
        <v>76365.06</v>
      </c>
      <c r="G140" s="119">
        <v>71914.69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>
        <f t="shared" si="3"/>
        <v>196948.2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196948.2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394510.74000000005</v>
      </c>
      <c r="F141" s="119">
        <v>47256.55</v>
      </c>
      <c r="G141" s="119">
        <v>57608.11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>
        <f t="shared" si="3"/>
        <v>499375.4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499375.4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>
        <v>6367.4999999999991</v>
      </c>
      <c r="G142" s="119">
        <v>115838.2</v>
      </c>
      <c r="H142" s="119"/>
      <c r="I142" s="119"/>
      <c r="J142" s="119"/>
      <c r="K142" s="119"/>
      <c r="L142" s="119"/>
      <c r="M142" s="119"/>
      <c r="N142" s="119"/>
      <c r="O142" s="119"/>
      <c r="P142" s="119"/>
      <c r="Q142" s="119">
        <f t="shared" si="3"/>
        <v>128731.75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128731.75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10803.289999999999</v>
      </c>
      <c r="F143" s="119">
        <v>15907.5</v>
      </c>
      <c r="G143" s="119">
        <v>13671.869999999999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>
        <f t="shared" si="3"/>
        <v>40382.660000000003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40382.660000000003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>
        <v>17640.240000000002</v>
      </c>
      <c r="G144" s="119">
        <v>18734.48</v>
      </c>
      <c r="H144" s="119"/>
      <c r="I144" s="119"/>
      <c r="J144" s="119"/>
      <c r="K144" s="119"/>
      <c r="L144" s="119"/>
      <c r="M144" s="119"/>
      <c r="N144" s="119"/>
      <c r="O144" s="119"/>
      <c r="P144" s="119"/>
      <c r="Q144" s="119">
        <f t="shared" si="3"/>
        <v>54134.710000000006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54134.710000000006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>
        <v>1787.1799999999998</v>
      </c>
      <c r="G145" s="119">
        <v>0</v>
      </c>
      <c r="H145" s="119"/>
      <c r="I145" s="119"/>
      <c r="J145" s="119"/>
      <c r="K145" s="119"/>
      <c r="L145" s="119"/>
      <c r="M145" s="119"/>
      <c r="N145" s="119"/>
      <c r="O145" s="119"/>
      <c r="P145" s="119"/>
      <c r="Q145" s="119">
        <f t="shared" si="3"/>
        <v>1787.1799999999998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1787.1799999999998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>
        <v>55</v>
      </c>
      <c r="G146" s="119">
        <v>0</v>
      </c>
      <c r="H146" s="119"/>
      <c r="I146" s="119"/>
      <c r="J146" s="119"/>
      <c r="K146" s="119"/>
      <c r="L146" s="119"/>
      <c r="M146" s="119"/>
      <c r="N146" s="119"/>
      <c r="O146" s="119"/>
      <c r="P146" s="119"/>
      <c r="Q146" s="119">
        <f t="shared" si="3"/>
        <v>55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55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>
        <v>8770.35</v>
      </c>
      <c r="G147" s="119">
        <v>14891.829999999998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>
        <f t="shared" si="3"/>
        <v>31308.67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31308.67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>
        <v>0</v>
      </c>
      <c r="G148" s="119">
        <v>0</v>
      </c>
      <c r="H148" s="119"/>
      <c r="I148" s="119"/>
      <c r="J148" s="119"/>
      <c r="K148" s="119"/>
      <c r="L148" s="119"/>
      <c r="M148" s="119"/>
      <c r="N148" s="119"/>
      <c r="O148" s="119"/>
      <c r="P148" s="119"/>
      <c r="Q148" s="119">
        <f t="shared" si="3"/>
        <v>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>
        <v>9522.86</v>
      </c>
      <c r="G149" s="119">
        <v>9666.2000000000007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>
        <f t="shared" si="3"/>
        <v>28756.7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28756.7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>
        <v>2510.9499999999998</v>
      </c>
      <c r="G150" s="119">
        <v>46455.12</v>
      </c>
      <c r="H150" s="119"/>
      <c r="I150" s="119"/>
      <c r="J150" s="119"/>
      <c r="K150" s="119"/>
      <c r="L150" s="119"/>
      <c r="M150" s="119"/>
      <c r="N150" s="119"/>
      <c r="O150" s="119"/>
      <c r="P150" s="119"/>
      <c r="Q150" s="119">
        <f t="shared" si="3"/>
        <v>48966.07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48966.07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>
        <v>91203.68</v>
      </c>
      <c r="G151" s="119">
        <v>152118.59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>
        <f t="shared" si="3"/>
        <v>292313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292313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130475.16999999998</v>
      </c>
      <c r="F152" s="119">
        <v>147006</v>
      </c>
      <c r="G152" s="119">
        <v>107097.32999999999</v>
      </c>
      <c r="H152" s="119"/>
      <c r="I152" s="119"/>
      <c r="J152" s="119"/>
      <c r="K152" s="119"/>
      <c r="L152" s="119"/>
      <c r="M152" s="119"/>
      <c r="N152" s="119"/>
      <c r="O152" s="119"/>
      <c r="P152" s="119"/>
      <c r="Q152" s="119">
        <f t="shared" si="3"/>
        <v>384578.5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384578.5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>
        <v>89889.61</v>
      </c>
      <c r="G153" s="119">
        <v>90351.569999999978</v>
      </c>
      <c r="H153" s="119"/>
      <c r="I153" s="119"/>
      <c r="J153" s="119"/>
      <c r="K153" s="119"/>
      <c r="L153" s="119"/>
      <c r="M153" s="119"/>
      <c r="N153" s="119"/>
      <c r="O153" s="119"/>
      <c r="P153" s="119"/>
      <c r="Q153" s="119">
        <f t="shared" si="3"/>
        <v>230656.40999999997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230656.40999999997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</v>
      </c>
      <c r="F154" s="119">
        <v>32665.829999999998</v>
      </c>
      <c r="G154" s="119">
        <v>29982.09</v>
      </c>
      <c r="H154" s="119"/>
      <c r="I154" s="119"/>
      <c r="J154" s="119"/>
      <c r="K154" s="119"/>
      <c r="L154" s="119"/>
      <c r="M154" s="119"/>
      <c r="N154" s="119"/>
      <c r="O154" s="119"/>
      <c r="P154" s="119"/>
      <c r="Q154" s="119">
        <f t="shared" si="3"/>
        <v>88661.3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88661.3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>
        <v>81614.289999999994</v>
      </c>
      <c r="G155" s="119">
        <v>1971799.86</v>
      </c>
      <c r="H155" s="119"/>
      <c r="I155" s="119"/>
      <c r="J155" s="119"/>
      <c r="K155" s="119"/>
      <c r="L155" s="119"/>
      <c r="M155" s="119"/>
      <c r="N155" s="119"/>
      <c r="O155" s="119"/>
      <c r="P155" s="119"/>
      <c r="Q155" s="119">
        <f t="shared" si="3"/>
        <v>2123226.04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2123226.04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114657.66</v>
      </c>
      <c r="F156" s="119">
        <v>532797.56000000006</v>
      </c>
      <c r="G156" s="119">
        <v>244464.86</v>
      </c>
      <c r="H156" s="119"/>
      <c r="I156" s="119"/>
      <c r="J156" s="119"/>
      <c r="K156" s="119"/>
      <c r="L156" s="119"/>
      <c r="M156" s="119"/>
      <c r="N156" s="119"/>
      <c r="O156" s="119"/>
      <c r="P156" s="119"/>
      <c r="Q156" s="119">
        <f t="shared" si="3"/>
        <v>891920.08000000007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891920.08000000007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</v>
      </c>
      <c r="F157" s="119">
        <v>15151.89</v>
      </c>
      <c r="G157" s="119">
        <v>92862.720000000016</v>
      </c>
      <c r="H157" s="119"/>
      <c r="I157" s="119"/>
      <c r="J157" s="119"/>
      <c r="K157" s="119"/>
      <c r="L157" s="119"/>
      <c r="M157" s="119"/>
      <c r="N157" s="119"/>
      <c r="O157" s="119"/>
      <c r="P157" s="119"/>
      <c r="Q157" s="119">
        <f t="shared" si="3"/>
        <v>119785.58000000002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119785.58000000002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87879.739999999991</v>
      </c>
      <c r="F158" s="119">
        <v>168506.94999999998</v>
      </c>
      <c r="G158" s="119">
        <v>1210511.3499999999</v>
      </c>
      <c r="H158" s="119"/>
      <c r="I158" s="119"/>
      <c r="J158" s="119"/>
      <c r="K158" s="119"/>
      <c r="L158" s="119"/>
      <c r="M158" s="119"/>
      <c r="N158" s="119"/>
      <c r="O158" s="119"/>
      <c r="P158" s="119"/>
      <c r="Q158" s="119">
        <f t="shared" si="3"/>
        <v>1466898.0399999998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1466898.0399999998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>
        <v>0</v>
      </c>
      <c r="G159" s="119">
        <v>0</v>
      </c>
      <c r="H159" s="119"/>
      <c r="I159" s="119"/>
      <c r="J159" s="119"/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13772.999999999996</v>
      </c>
      <c r="F160" s="119">
        <v>15222.099999999999</v>
      </c>
      <c r="G160" s="119">
        <v>13431.890000000001</v>
      </c>
      <c r="H160" s="119"/>
      <c r="I160" s="119"/>
      <c r="J160" s="119"/>
      <c r="K160" s="119"/>
      <c r="L160" s="119"/>
      <c r="M160" s="119"/>
      <c r="N160" s="119"/>
      <c r="O160" s="119"/>
      <c r="P160" s="119"/>
      <c r="Q160" s="119">
        <f t="shared" si="3"/>
        <v>42426.99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42426.99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10236.880000000001</v>
      </c>
      <c r="F161" s="119">
        <v>13722.2</v>
      </c>
      <c r="G161" s="119">
        <v>26749.63</v>
      </c>
      <c r="H161" s="119"/>
      <c r="I161" s="119"/>
      <c r="J161" s="119"/>
      <c r="K161" s="119"/>
      <c r="L161" s="119"/>
      <c r="M161" s="119"/>
      <c r="N161" s="119"/>
      <c r="O161" s="119"/>
      <c r="P161" s="119"/>
      <c r="Q161" s="119">
        <f t="shared" si="3"/>
        <v>50708.710000000006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50708.710000000006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378893.39</v>
      </c>
      <c r="F162" s="119">
        <v>570123.17999999993</v>
      </c>
      <c r="G162" s="119">
        <v>475632.99000000005</v>
      </c>
      <c r="H162" s="119"/>
      <c r="I162" s="119"/>
      <c r="J162" s="119"/>
      <c r="K162" s="119"/>
      <c r="L162" s="119"/>
      <c r="M162" s="119"/>
      <c r="N162" s="119"/>
      <c r="O162" s="119"/>
      <c r="P162" s="119"/>
      <c r="Q162" s="119">
        <f t="shared" si="3"/>
        <v>1424649.56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1424649.56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>
        <v>16875.64</v>
      </c>
      <c r="G163" s="119">
        <v>96752.65</v>
      </c>
      <c r="H163" s="119"/>
      <c r="I163" s="119"/>
      <c r="J163" s="119"/>
      <c r="K163" s="119"/>
      <c r="L163" s="119"/>
      <c r="M163" s="119"/>
      <c r="N163" s="119"/>
      <c r="O163" s="119"/>
      <c r="P163" s="119"/>
      <c r="Q163" s="119">
        <f t="shared" si="3"/>
        <v>122511.26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122511.26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>
        <v>16158.690000000002</v>
      </c>
      <c r="G164" s="119">
        <v>31822.15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19">
        <f t="shared" si="3"/>
        <v>57995.710000000006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57995.710000000006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>
        <v>101515.79000000001</v>
      </c>
      <c r="G165" s="119">
        <v>112235.75</v>
      </c>
      <c r="H165" s="119"/>
      <c r="I165" s="119"/>
      <c r="J165" s="119"/>
      <c r="K165" s="119"/>
      <c r="L165" s="119"/>
      <c r="M165" s="119"/>
      <c r="N165" s="119"/>
      <c r="O165" s="119"/>
      <c r="P165" s="119"/>
      <c r="Q165" s="119">
        <f t="shared" si="3"/>
        <v>266074.21000000002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266074.21000000002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>
        <v>43657.1</v>
      </c>
      <c r="G166" s="119">
        <v>47178.080000000002</v>
      </c>
      <c r="H166" s="119"/>
      <c r="I166" s="119"/>
      <c r="J166" s="119"/>
      <c r="K166" s="119"/>
      <c r="L166" s="119"/>
      <c r="M166" s="119"/>
      <c r="N166" s="119"/>
      <c r="O166" s="119"/>
      <c r="P166" s="119"/>
      <c r="Q166" s="119">
        <f t="shared" si="3"/>
        <v>105781.68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105781.68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>
        <v>9540.7899999999991</v>
      </c>
      <c r="G167" s="119">
        <v>12226.54</v>
      </c>
      <c r="H167" s="119"/>
      <c r="I167" s="119"/>
      <c r="J167" s="119"/>
      <c r="K167" s="119"/>
      <c r="L167" s="119"/>
      <c r="M167" s="119"/>
      <c r="N167" s="119"/>
      <c r="O167" s="119"/>
      <c r="P167" s="119"/>
      <c r="Q167" s="119">
        <f t="shared" si="3"/>
        <v>29264.01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29264.01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50649.720000000008</v>
      </c>
      <c r="F168" s="119">
        <v>69681.819999999992</v>
      </c>
      <c r="G168" s="119">
        <v>104292.20000000001</v>
      </c>
      <c r="H168" s="119"/>
      <c r="I168" s="119"/>
      <c r="J168" s="119"/>
      <c r="K168" s="119"/>
      <c r="L168" s="119"/>
      <c r="M168" s="119"/>
      <c r="N168" s="119"/>
      <c r="O168" s="119"/>
      <c r="P168" s="119"/>
      <c r="Q168" s="119">
        <f t="shared" si="3"/>
        <v>224623.74000000002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224623.74000000002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7704.47</v>
      </c>
      <c r="F169" s="119">
        <v>44693.49</v>
      </c>
      <c r="G169" s="119">
        <v>11042.11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>
        <f t="shared" si="3"/>
        <v>63440.07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63440.07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25086.200000000004</v>
      </c>
      <c r="F170" s="119">
        <v>27023.54</v>
      </c>
      <c r="G170" s="119">
        <v>26749.200000000004</v>
      </c>
      <c r="H170" s="119"/>
      <c r="I170" s="119"/>
      <c r="J170" s="119"/>
      <c r="K170" s="119"/>
      <c r="L170" s="119"/>
      <c r="M170" s="119"/>
      <c r="N170" s="119"/>
      <c r="O170" s="119"/>
      <c r="P170" s="119"/>
      <c r="Q170" s="119">
        <f t="shared" si="3"/>
        <v>78858.94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78858.94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>
        <v>87217.150000000009</v>
      </c>
      <c r="G171" s="119">
        <v>94879.65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>
        <f t="shared" si="3"/>
        <v>246955.34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246955.34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>
        <v>1499236.31</v>
      </c>
      <c r="G172" s="119">
        <v>2874934.0100000002</v>
      </c>
      <c r="H172" s="119"/>
      <c r="I172" s="119"/>
      <c r="J172" s="119"/>
      <c r="K172" s="119"/>
      <c r="L172" s="119"/>
      <c r="M172" s="119"/>
      <c r="N172" s="119"/>
      <c r="O172" s="119"/>
      <c r="P172" s="119"/>
      <c r="Q172" s="119">
        <f t="shared" si="3"/>
        <v>4939407.0500000007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4939407.0500000007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>
        <v>884791.78</v>
      </c>
      <c r="G173" s="119">
        <v>3393333.59</v>
      </c>
      <c r="H173" s="119"/>
      <c r="I173" s="119"/>
      <c r="J173" s="119"/>
      <c r="K173" s="119"/>
      <c r="L173" s="119"/>
      <c r="M173" s="119"/>
      <c r="N173" s="119"/>
      <c r="O173" s="119"/>
      <c r="P173" s="119"/>
      <c r="Q173" s="119">
        <f t="shared" si="3"/>
        <v>4291911.16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4291911.16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>
        <v>2347.9299999999998</v>
      </c>
      <c r="G174" s="119">
        <v>924.5</v>
      </c>
      <c r="H174" s="119"/>
      <c r="I174" s="119"/>
      <c r="J174" s="119"/>
      <c r="K174" s="119"/>
      <c r="L174" s="119"/>
      <c r="M174" s="119"/>
      <c r="N174" s="119"/>
      <c r="O174" s="119"/>
      <c r="P174" s="119"/>
      <c r="Q174" s="119">
        <f t="shared" si="3"/>
        <v>3272.43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3272.43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>
        <v>0</v>
      </c>
      <c r="G175" s="119">
        <v>804790.86</v>
      </c>
      <c r="H175" s="119"/>
      <c r="I175" s="119"/>
      <c r="J175" s="119"/>
      <c r="K175" s="119"/>
      <c r="L175" s="119"/>
      <c r="M175" s="119"/>
      <c r="N175" s="119"/>
      <c r="O175" s="119"/>
      <c r="P175" s="119"/>
      <c r="Q175" s="119">
        <f t="shared" si="3"/>
        <v>804790.86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804790.86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>
        <v>4236967.34</v>
      </c>
      <c r="G176" s="119">
        <v>3429625.6300000004</v>
      </c>
      <c r="H176" s="119"/>
      <c r="I176" s="119"/>
      <c r="J176" s="119"/>
      <c r="K176" s="119"/>
      <c r="L176" s="119"/>
      <c r="M176" s="119"/>
      <c r="N176" s="119"/>
      <c r="O176" s="119"/>
      <c r="P176" s="119"/>
      <c r="Q176" s="119">
        <f t="shared" si="3"/>
        <v>9567175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9567175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>
        <v>24679.42</v>
      </c>
      <c r="G177" s="119">
        <v>5182.68</v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>
        <f t="shared" si="3"/>
        <v>29862.1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29862.1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>
        <v>144018.03</v>
      </c>
      <c r="G178" s="119">
        <v>53475.31</v>
      </c>
      <c r="H178" s="119"/>
      <c r="I178" s="119"/>
      <c r="J178" s="119"/>
      <c r="K178" s="119"/>
      <c r="L178" s="119"/>
      <c r="M178" s="119"/>
      <c r="N178" s="119"/>
      <c r="O178" s="119"/>
      <c r="P178" s="119"/>
      <c r="Q178" s="119">
        <f t="shared" si="3"/>
        <v>197493.34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197493.34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>
        <v>504623.42000000004</v>
      </c>
      <c r="G179" s="119">
        <v>2688356.2299999995</v>
      </c>
      <c r="H179" s="119"/>
      <c r="I179" s="119"/>
      <c r="J179" s="119"/>
      <c r="K179" s="119"/>
      <c r="L179" s="119"/>
      <c r="M179" s="119"/>
      <c r="N179" s="119"/>
      <c r="O179" s="119"/>
      <c r="P179" s="119"/>
      <c r="Q179" s="119">
        <f t="shared" si="3"/>
        <v>3552228.1399999997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3552228.1399999997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>
        <v>154308</v>
      </c>
      <c r="G180" s="119">
        <v>376089.85</v>
      </c>
      <c r="H180" s="119"/>
      <c r="I180" s="119"/>
      <c r="J180" s="119"/>
      <c r="K180" s="119"/>
      <c r="L180" s="119"/>
      <c r="M180" s="119"/>
      <c r="N180" s="119"/>
      <c r="O180" s="119"/>
      <c r="P180" s="119"/>
      <c r="Q180" s="119">
        <f t="shared" si="3"/>
        <v>530397.85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530397.85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28992.82</v>
      </c>
      <c r="F181" s="119">
        <v>30308.460000000003</v>
      </c>
      <c r="G181" s="119">
        <v>35973.380000000005</v>
      </c>
      <c r="H181" s="119"/>
      <c r="I181" s="119"/>
      <c r="J181" s="119"/>
      <c r="K181" s="119"/>
      <c r="L181" s="119"/>
      <c r="M181" s="119"/>
      <c r="N181" s="119"/>
      <c r="O181" s="119"/>
      <c r="P181" s="119"/>
      <c r="Q181" s="119">
        <f t="shared" si="3"/>
        <v>95274.66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95274.66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>
        <v>512951.44</v>
      </c>
      <c r="G182" s="119">
        <v>286254.96999999997</v>
      </c>
      <c r="H182" s="119"/>
      <c r="I182" s="119"/>
      <c r="J182" s="119"/>
      <c r="K182" s="119"/>
      <c r="L182" s="119"/>
      <c r="M182" s="119"/>
      <c r="N182" s="119"/>
      <c r="O182" s="119"/>
      <c r="P182" s="119"/>
      <c r="Q182" s="119">
        <f t="shared" si="3"/>
        <v>813159.75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813159.75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586072.27</v>
      </c>
      <c r="F183" s="119">
        <v>1895769.0899999999</v>
      </c>
      <c r="G183" s="119">
        <v>237548.76999999996</v>
      </c>
      <c r="H183" s="119"/>
      <c r="I183" s="119"/>
      <c r="J183" s="119"/>
      <c r="K183" s="119"/>
      <c r="L183" s="119"/>
      <c r="M183" s="119"/>
      <c r="N183" s="119"/>
      <c r="O183" s="119"/>
      <c r="P183" s="119"/>
      <c r="Q183" s="119">
        <f t="shared" si="3"/>
        <v>2719390.13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2719390.13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>
        <v>712968</v>
      </c>
      <c r="G184" s="119">
        <v>595788.69000000006</v>
      </c>
      <c r="H184" s="119"/>
      <c r="I184" s="119"/>
      <c r="J184" s="119"/>
      <c r="K184" s="119"/>
      <c r="L184" s="119"/>
      <c r="M184" s="119"/>
      <c r="N184" s="119"/>
      <c r="O184" s="119"/>
      <c r="P184" s="119"/>
      <c r="Q184" s="119">
        <f t="shared" si="3"/>
        <v>1308756.69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1308756.69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>
        <v>0</v>
      </c>
      <c r="G185" s="119">
        <v>0</v>
      </c>
      <c r="H185" s="119"/>
      <c r="I185" s="119"/>
      <c r="J185" s="119"/>
      <c r="K185" s="119"/>
      <c r="L185" s="119"/>
      <c r="M185" s="119"/>
      <c r="N185" s="119"/>
      <c r="O185" s="119"/>
      <c r="P185" s="119"/>
      <c r="Q185" s="119">
        <f t="shared" si="3"/>
        <v>0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0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60832.639999999999</v>
      </c>
      <c r="F186" s="119">
        <v>224143.45000000007</v>
      </c>
      <c r="G186" s="119">
        <v>134869.94</v>
      </c>
      <c r="H186" s="119"/>
      <c r="I186" s="119"/>
      <c r="J186" s="119"/>
      <c r="K186" s="119"/>
      <c r="L186" s="119"/>
      <c r="M186" s="119"/>
      <c r="N186" s="119"/>
      <c r="O186" s="119"/>
      <c r="P186" s="119"/>
      <c r="Q186" s="119">
        <f t="shared" si="3"/>
        <v>419846.03000000009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419846.03000000009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>
        <v>117676.26000000001</v>
      </c>
      <c r="G187" s="119">
        <v>116620.57</v>
      </c>
      <c r="H187" s="119"/>
      <c r="I187" s="119"/>
      <c r="J187" s="119"/>
      <c r="K187" s="119"/>
      <c r="L187" s="119"/>
      <c r="M187" s="119"/>
      <c r="N187" s="119"/>
      <c r="O187" s="119"/>
      <c r="P187" s="119"/>
      <c r="Q187" s="119">
        <f t="shared" si="3"/>
        <v>300301.07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300301.07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80436.08</v>
      </c>
      <c r="F188" s="119">
        <v>121512.08999999998</v>
      </c>
      <c r="G188" s="119">
        <v>387308.48000000004</v>
      </c>
      <c r="H188" s="119"/>
      <c r="I188" s="119"/>
      <c r="J188" s="119"/>
      <c r="K188" s="119"/>
      <c r="L188" s="119"/>
      <c r="M188" s="119"/>
      <c r="N188" s="119"/>
      <c r="O188" s="119"/>
      <c r="P188" s="119"/>
      <c r="Q188" s="119">
        <f t="shared" si="3"/>
        <v>589256.65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589256.65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109375.54999999999</v>
      </c>
      <c r="F189" s="119">
        <v>144213.82</v>
      </c>
      <c r="G189" s="119">
        <v>123347.32</v>
      </c>
      <c r="H189" s="119"/>
      <c r="I189" s="119"/>
      <c r="J189" s="119"/>
      <c r="K189" s="119"/>
      <c r="L189" s="119"/>
      <c r="M189" s="119"/>
      <c r="N189" s="119"/>
      <c r="O189" s="119"/>
      <c r="P189" s="119"/>
      <c r="Q189" s="119">
        <f t="shared" si="3"/>
        <v>376936.69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376936.69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8070.2099999999991</v>
      </c>
      <c r="F190" s="119">
        <v>10932.43</v>
      </c>
      <c r="G190" s="119">
        <v>13409.6</v>
      </c>
      <c r="H190" s="119"/>
      <c r="I190" s="119"/>
      <c r="J190" s="119"/>
      <c r="K190" s="119"/>
      <c r="L190" s="119"/>
      <c r="M190" s="119"/>
      <c r="N190" s="119"/>
      <c r="O190" s="119"/>
      <c r="P190" s="119"/>
      <c r="Q190" s="119">
        <f t="shared" si="3"/>
        <v>32412.239999999998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32412.239999999998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351627.70000000007</v>
      </c>
      <c r="F191" s="119">
        <v>279188.19</v>
      </c>
      <c r="G191" s="119">
        <v>213562.38</v>
      </c>
      <c r="H191" s="119"/>
      <c r="I191" s="119"/>
      <c r="J191" s="119"/>
      <c r="K191" s="119"/>
      <c r="L191" s="119"/>
      <c r="M191" s="119"/>
      <c r="N191" s="119"/>
      <c r="O191" s="119"/>
      <c r="P191" s="119"/>
      <c r="Q191" s="119">
        <f t="shared" si="3"/>
        <v>844378.27000000014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844378.27000000014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37311.35</v>
      </c>
      <c r="F192" s="119">
        <v>114264.83000000002</v>
      </c>
      <c r="G192" s="119">
        <v>39166.42</v>
      </c>
      <c r="H192" s="119"/>
      <c r="I192" s="119"/>
      <c r="J192" s="119"/>
      <c r="K192" s="119"/>
      <c r="L192" s="119"/>
      <c r="M192" s="119"/>
      <c r="N192" s="119"/>
      <c r="O192" s="119"/>
      <c r="P192" s="119"/>
      <c r="Q192" s="119">
        <f t="shared" si="3"/>
        <v>190742.60000000003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190742.60000000003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>
        <v>73605.919999999998</v>
      </c>
      <c r="G193" s="119">
        <v>60044.899999999994</v>
      </c>
      <c r="H193" s="119"/>
      <c r="I193" s="119"/>
      <c r="J193" s="119"/>
      <c r="K193" s="119"/>
      <c r="L193" s="119"/>
      <c r="M193" s="119"/>
      <c r="N193" s="119"/>
      <c r="O193" s="119"/>
      <c r="P193" s="119"/>
      <c r="Q193" s="119">
        <f t="shared" si="3"/>
        <v>183223.01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183223.01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</v>
      </c>
      <c r="F194" s="119">
        <v>351514.23</v>
      </c>
      <c r="G194" s="119">
        <v>240265.9</v>
      </c>
      <c r="H194" s="119"/>
      <c r="I194" s="119"/>
      <c r="J194" s="119"/>
      <c r="K194" s="119"/>
      <c r="L194" s="119"/>
      <c r="M194" s="119"/>
      <c r="N194" s="119"/>
      <c r="O194" s="119"/>
      <c r="P194" s="119"/>
      <c r="Q194" s="119">
        <f t="shared" si="3"/>
        <v>782512.11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782512.11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255766.93999999997</v>
      </c>
      <c r="F195" s="119">
        <v>283202.45999999996</v>
      </c>
      <c r="G195" s="119">
        <v>301715.26</v>
      </c>
      <c r="H195" s="119"/>
      <c r="I195" s="119"/>
      <c r="J195" s="119"/>
      <c r="K195" s="119"/>
      <c r="L195" s="119"/>
      <c r="M195" s="119"/>
      <c r="N195" s="119"/>
      <c r="O195" s="119"/>
      <c r="P195" s="119"/>
      <c r="Q195" s="119">
        <f t="shared" si="3"/>
        <v>840684.65999999992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840684.65999999992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>
        <v>69168.810000000012</v>
      </c>
      <c r="G196" s="119">
        <v>216360.99999999994</v>
      </c>
      <c r="H196" s="119"/>
      <c r="I196" s="119"/>
      <c r="J196" s="119"/>
      <c r="K196" s="119"/>
      <c r="L196" s="119"/>
      <c r="M196" s="119"/>
      <c r="N196" s="119"/>
      <c r="O196" s="119"/>
      <c r="P196" s="119"/>
      <c r="Q196" s="119">
        <f t="shared" si="3"/>
        <v>354510.99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354510.99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69856.810000000012</v>
      </c>
      <c r="F197" s="119">
        <v>205570.09000000003</v>
      </c>
      <c r="G197" s="119">
        <v>146126.16999999998</v>
      </c>
      <c r="H197" s="119"/>
      <c r="I197" s="119"/>
      <c r="J197" s="119"/>
      <c r="K197" s="119"/>
      <c r="L197" s="119"/>
      <c r="M197" s="119"/>
      <c r="N197" s="119"/>
      <c r="O197" s="119"/>
      <c r="P197" s="119"/>
      <c r="Q197" s="119">
        <f t="shared" si="3"/>
        <v>421553.07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421553.07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>
        <v>76783.05</v>
      </c>
      <c r="G198" s="119">
        <v>100116.23000000001</v>
      </c>
      <c r="H198" s="119"/>
      <c r="I198" s="119"/>
      <c r="J198" s="119"/>
      <c r="K198" s="119"/>
      <c r="L198" s="119"/>
      <c r="M198" s="119"/>
      <c r="N198" s="119"/>
      <c r="O198" s="119"/>
      <c r="P198" s="119"/>
      <c r="Q198" s="119">
        <f t="shared" si="3"/>
        <v>235707.9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235707.9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>
        <v>61640.649999999994</v>
      </c>
      <c r="G199" s="119">
        <v>44196.05000000001</v>
      </c>
      <c r="H199" s="119"/>
      <c r="I199" s="119"/>
      <c r="J199" s="119"/>
      <c r="K199" s="119"/>
      <c r="L199" s="119"/>
      <c r="M199" s="119"/>
      <c r="N199" s="119"/>
      <c r="O199" s="119"/>
      <c r="P199" s="119"/>
      <c r="Q199" s="119">
        <f t="shared" si="3"/>
        <v>140632.81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140632.81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18957.039999999997</v>
      </c>
      <c r="F200" s="119">
        <v>28061.670000000002</v>
      </c>
      <c r="G200" s="119">
        <v>26494.12</v>
      </c>
      <c r="H200" s="119"/>
      <c r="I200" s="119"/>
      <c r="J200" s="119"/>
      <c r="K200" s="119"/>
      <c r="L200" s="119"/>
      <c r="M200" s="119"/>
      <c r="N200" s="119"/>
      <c r="O200" s="119"/>
      <c r="P200" s="119"/>
      <c r="Q200" s="119">
        <f t="shared" ref="Q200:Q251" si="4">SUM(E200:P200)</f>
        <v>73512.83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73512.83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>
        <v>0</v>
      </c>
      <c r="G201" s="119">
        <v>0</v>
      </c>
      <c r="H201" s="119"/>
      <c r="I201" s="119"/>
      <c r="J201" s="119"/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>
        <v>283039.32</v>
      </c>
      <c r="G202" s="119">
        <v>688354.49</v>
      </c>
      <c r="H202" s="119"/>
      <c r="I202" s="119"/>
      <c r="J202" s="119"/>
      <c r="K202" s="119"/>
      <c r="L202" s="119"/>
      <c r="M202" s="119"/>
      <c r="N202" s="119"/>
      <c r="O202" s="119"/>
      <c r="P202" s="119"/>
      <c r="Q202" s="119">
        <f t="shared" si="4"/>
        <v>971393.81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971393.81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2974928.2899999996</v>
      </c>
      <c r="F203" s="119">
        <v>3216070.4900000007</v>
      </c>
      <c r="G203" s="119">
        <v>3149451.48</v>
      </c>
      <c r="H203" s="119"/>
      <c r="I203" s="119"/>
      <c r="J203" s="119"/>
      <c r="K203" s="119"/>
      <c r="L203" s="119"/>
      <c r="M203" s="119"/>
      <c r="N203" s="119"/>
      <c r="O203" s="119"/>
      <c r="P203" s="119"/>
      <c r="Q203" s="119">
        <f t="shared" si="4"/>
        <v>9340450.2599999998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9340450.2599999998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8877361.0600000005</v>
      </c>
      <c r="F204" s="119">
        <v>9907856.6300000027</v>
      </c>
      <c r="G204" s="119">
        <v>10053725.32</v>
      </c>
      <c r="H204" s="119"/>
      <c r="I204" s="119"/>
      <c r="J204" s="119"/>
      <c r="K204" s="119"/>
      <c r="L204" s="119"/>
      <c r="M204" s="119"/>
      <c r="N204" s="119"/>
      <c r="O204" s="119"/>
      <c r="P204" s="119"/>
      <c r="Q204" s="119">
        <f t="shared" si="4"/>
        <v>28838943.010000005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28838943.010000005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3414505.78</v>
      </c>
      <c r="F205" s="119">
        <v>3850409.0499999989</v>
      </c>
      <c r="G205" s="119">
        <v>3988378.6900000004</v>
      </c>
      <c r="H205" s="119"/>
      <c r="I205" s="119"/>
      <c r="J205" s="119"/>
      <c r="K205" s="119"/>
      <c r="L205" s="119"/>
      <c r="M205" s="119"/>
      <c r="N205" s="119"/>
      <c r="O205" s="119"/>
      <c r="P205" s="119"/>
      <c r="Q205" s="119">
        <f t="shared" si="4"/>
        <v>11253293.52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11253293.52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>
        <v>473779.8</v>
      </c>
      <c r="G206" s="119">
        <v>993068.67</v>
      </c>
      <c r="H206" s="119"/>
      <c r="I206" s="119"/>
      <c r="J206" s="119"/>
      <c r="K206" s="119"/>
      <c r="L206" s="119"/>
      <c r="M206" s="119"/>
      <c r="N206" s="119"/>
      <c r="O206" s="119"/>
      <c r="P206" s="119"/>
      <c r="Q206" s="119">
        <f t="shared" si="4"/>
        <v>1466848.47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1466848.47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111478.56000000001</v>
      </c>
      <c r="F207" s="119">
        <v>3120620.07</v>
      </c>
      <c r="G207" s="119">
        <v>6031655.46</v>
      </c>
      <c r="H207" s="119"/>
      <c r="I207" s="119"/>
      <c r="J207" s="119"/>
      <c r="K207" s="119"/>
      <c r="L207" s="119"/>
      <c r="M207" s="119"/>
      <c r="N207" s="119"/>
      <c r="O207" s="119"/>
      <c r="P207" s="119"/>
      <c r="Q207" s="119">
        <f t="shared" si="4"/>
        <v>9263754.0899999999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9263754.0899999999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>
        <v>594649.76</v>
      </c>
      <c r="G208" s="119">
        <v>652062.53</v>
      </c>
      <c r="H208" s="119"/>
      <c r="I208" s="119"/>
      <c r="J208" s="119"/>
      <c r="K208" s="119"/>
      <c r="L208" s="119"/>
      <c r="M208" s="119"/>
      <c r="N208" s="119"/>
      <c r="O208" s="119"/>
      <c r="P208" s="119"/>
      <c r="Q208" s="119">
        <f t="shared" si="4"/>
        <v>1246712.29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1246712.29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231171.90000000002</v>
      </c>
      <c r="F209" s="119">
        <v>955355.26</v>
      </c>
      <c r="G209" s="119">
        <v>694394.13</v>
      </c>
      <c r="H209" s="119"/>
      <c r="I209" s="119"/>
      <c r="J209" s="119"/>
      <c r="K209" s="119"/>
      <c r="L209" s="119"/>
      <c r="M209" s="119"/>
      <c r="N209" s="119"/>
      <c r="O209" s="119"/>
      <c r="P209" s="119"/>
      <c r="Q209" s="119">
        <f t="shared" si="4"/>
        <v>1880921.29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1880921.29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>
        <v>181340.53000000003</v>
      </c>
      <c r="G210" s="119">
        <v>282174.88999999996</v>
      </c>
      <c r="H210" s="119"/>
      <c r="I210" s="119"/>
      <c r="J210" s="119"/>
      <c r="K210" s="119"/>
      <c r="L210" s="119"/>
      <c r="M210" s="119"/>
      <c r="N210" s="119"/>
      <c r="O210" s="119"/>
      <c r="P210" s="119"/>
      <c r="Q210" s="119">
        <f t="shared" si="4"/>
        <v>577396.52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577396.52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>
        <v>3350594.19</v>
      </c>
      <c r="G211" s="119">
        <v>364083.20000000001</v>
      </c>
      <c r="H211" s="119"/>
      <c r="I211" s="119"/>
      <c r="J211" s="119"/>
      <c r="K211" s="119"/>
      <c r="L211" s="119"/>
      <c r="M211" s="119"/>
      <c r="N211" s="119"/>
      <c r="O211" s="119"/>
      <c r="P211" s="119"/>
      <c r="Q211" s="119">
        <f t="shared" si="4"/>
        <v>3714677.39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3714677.39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41950.750000000007</v>
      </c>
      <c r="F212" s="119">
        <v>59523.049999999996</v>
      </c>
      <c r="G212" s="119">
        <v>54457.029999999992</v>
      </c>
      <c r="H212" s="119"/>
      <c r="I212" s="119"/>
      <c r="J212" s="119"/>
      <c r="K212" s="119"/>
      <c r="L212" s="119"/>
      <c r="M212" s="119"/>
      <c r="N212" s="119"/>
      <c r="O212" s="119"/>
      <c r="P212" s="119"/>
      <c r="Q212" s="119">
        <f t="shared" si="4"/>
        <v>155930.82999999999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155930.82999999999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>
        <v>0</v>
      </c>
      <c r="G213" s="119">
        <v>487631.04000000004</v>
      </c>
      <c r="H213" s="119"/>
      <c r="I213" s="119"/>
      <c r="J213" s="119"/>
      <c r="K213" s="119"/>
      <c r="L213" s="119"/>
      <c r="M213" s="119"/>
      <c r="N213" s="119"/>
      <c r="O213" s="119"/>
      <c r="P213" s="119"/>
      <c r="Q213" s="119">
        <f t="shared" si="4"/>
        <v>487631.04000000004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487631.04000000004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>
        <v>4685</v>
      </c>
      <c r="G214" s="119">
        <v>6790</v>
      </c>
      <c r="H214" s="119"/>
      <c r="I214" s="119"/>
      <c r="J214" s="119"/>
      <c r="K214" s="119"/>
      <c r="L214" s="119"/>
      <c r="M214" s="119"/>
      <c r="N214" s="119"/>
      <c r="O214" s="119"/>
      <c r="P214" s="119"/>
      <c r="Q214" s="119">
        <f t="shared" si="4"/>
        <v>11475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11475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>
        <v>95594.77</v>
      </c>
      <c r="G215" s="119">
        <v>191570.31999999998</v>
      </c>
      <c r="H215" s="119"/>
      <c r="I215" s="119"/>
      <c r="J215" s="119"/>
      <c r="K215" s="119"/>
      <c r="L215" s="119"/>
      <c r="M215" s="119"/>
      <c r="N215" s="119"/>
      <c r="O215" s="119"/>
      <c r="P215" s="119"/>
      <c r="Q215" s="119">
        <f t="shared" si="4"/>
        <v>303079.39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303079.39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>
        <v>0</v>
      </c>
      <c r="G216" s="119">
        <v>836018.39999999991</v>
      </c>
      <c r="H216" s="119"/>
      <c r="I216" s="119"/>
      <c r="J216" s="119"/>
      <c r="K216" s="119"/>
      <c r="L216" s="119"/>
      <c r="M216" s="119"/>
      <c r="N216" s="119"/>
      <c r="O216" s="119"/>
      <c r="P216" s="119"/>
      <c r="Q216" s="119">
        <f t="shared" si="4"/>
        <v>836018.39999999991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836018.39999999991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>
        <v>1800</v>
      </c>
      <c r="G217" s="119">
        <v>0</v>
      </c>
      <c r="H217" s="119"/>
      <c r="I217" s="119"/>
      <c r="J217" s="119"/>
      <c r="K217" s="119"/>
      <c r="L217" s="119"/>
      <c r="M217" s="119"/>
      <c r="N217" s="119"/>
      <c r="O217" s="119"/>
      <c r="P217" s="119"/>
      <c r="Q217" s="119">
        <f t="shared" si="4"/>
        <v>1800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1800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157473.76</v>
      </c>
      <c r="F218" s="119">
        <v>854542.94000000029</v>
      </c>
      <c r="G218" s="119">
        <v>1171035.8700000001</v>
      </c>
      <c r="H218" s="119"/>
      <c r="I218" s="119"/>
      <c r="J218" s="119"/>
      <c r="K218" s="119"/>
      <c r="L218" s="119"/>
      <c r="M218" s="119"/>
      <c r="N218" s="119"/>
      <c r="O218" s="119"/>
      <c r="P218" s="119"/>
      <c r="Q218" s="119">
        <f t="shared" si="4"/>
        <v>2183052.5700000003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2183052.5700000003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>
        <v>47776.67</v>
      </c>
      <c r="G219" s="119">
        <v>294974.53000000003</v>
      </c>
      <c r="H219" s="119"/>
      <c r="I219" s="119"/>
      <c r="J219" s="119"/>
      <c r="K219" s="119"/>
      <c r="L219" s="119"/>
      <c r="M219" s="119"/>
      <c r="N219" s="119"/>
      <c r="O219" s="119"/>
      <c r="P219" s="119"/>
      <c r="Q219" s="119">
        <f t="shared" si="4"/>
        <v>342751.2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342751.2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>
        <v>618161.69000000018</v>
      </c>
      <c r="G220" s="119">
        <v>601476.57000000007</v>
      </c>
      <c r="H220" s="119"/>
      <c r="I220" s="119"/>
      <c r="J220" s="119"/>
      <c r="K220" s="119"/>
      <c r="L220" s="119"/>
      <c r="M220" s="119"/>
      <c r="N220" s="119"/>
      <c r="O220" s="119"/>
      <c r="P220" s="119"/>
      <c r="Q220" s="119">
        <f t="shared" si="4"/>
        <v>1554610.2300000002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1554610.2300000002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>
        <v>1078.1599999999999</v>
      </c>
      <c r="G221" s="119">
        <v>1648.77</v>
      </c>
      <c r="H221" s="119"/>
      <c r="I221" s="119"/>
      <c r="J221" s="119"/>
      <c r="K221" s="119"/>
      <c r="L221" s="119"/>
      <c r="M221" s="119"/>
      <c r="N221" s="119"/>
      <c r="O221" s="119"/>
      <c r="P221" s="119"/>
      <c r="Q221" s="119">
        <f t="shared" si="4"/>
        <v>2726.93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2726.93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>
        <v>2692.62</v>
      </c>
      <c r="G222" s="119">
        <v>28202.82</v>
      </c>
      <c r="H222" s="119"/>
      <c r="I222" s="119"/>
      <c r="J222" s="119"/>
      <c r="K222" s="119"/>
      <c r="L222" s="119"/>
      <c r="M222" s="119"/>
      <c r="N222" s="119"/>
      <c r="O222" s="119"/>
      <c r="P222" s="119"/>
      <c r="Q222" s="119">
        <f t="shared" si="4"/>
        <v>31495.7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31495.7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232871.92999999996</v>
      </c>
      <c r="F223" s="119">
        <v>372494.5</v>
      </c>
      <c r="G223" s="119">
        <v>380293.01000000013</v>
      </c>
      <c r="H223" s="119"/>
      <c r="I223" s="119"/>
      <c r="J223" s="119"/>
      <c r="K223" s="119"/>
      <c r="L223" s="119"/>
      <c r="M223" s="119"/>
      <c r="N223" s="119"/>
      <c r="O223" s="119"/>
      <c r="P223" s="119"/>
      <c r="Q223" s="119">
        <f t="shared" si="4"/>
        <v>985659.44000000006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985659.44000000006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111994.51999999999</v>
      </c>
      <c r="F224" s="119">
        <v>145958.62999999998</v>
      </c>
      <c r="G224" s="119">
        <v>144342.38</v>
      </c>
      <c r="H224" s="119"/>
      <c r="I224" s="119"/>
      <c r="J224" s="119"/>
      <c r="K224" s="119"/>
      <c r="L224" s="119"/>
      <c r="M224" s="119"/>
      <c r="N224" s="119"/>
      <c r="O224" s="119"/>
      <c r="P224" s="119"/>
      <c r="Q224" s="119">
        <f t="shared" si="4"/>
        <v>402295.52999999997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402295.52999999997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70486.760000000009</v>
      </c>
      <c r="F225" s="119">
        <v>81179.94</v>
      </c>
      <c r="G225" s="119">
        <v>88251.44</v>
      </c>
      <c r="H225" s="119"/>
      <c r="I225" s="119"/>
      <c r="J225" s="119"/>
      <c r="K225" s="119"/>
      <c r="L225" s="119"/>
      <c r="M225" s="119"/>
      <c r="N225" s="119"/>
      <c r="O225" s="119"/>
      <c r="P225" s="119"/>
      <c r="Q225" s="119">
        <f t="shared" si="4"/>
        <v>239918.14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239918.14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158558.65</v>
      </c>
      <c r="F226" s="119">
        <v>172357.81999999998</v>
      </c>
      <c r="G226" s="119">
        <v>181090.98999999996</v>
      </c>
      <c r="H226" s="119"/>
      <c r="I226" s="119"/>
      <c r="J226" s="119"/>
      <c r="K226" s="119"/>
      <c r="L226" s="119"/>
      <c r="M226" s="119"/>
      <c r="N226" s="119"/>
      <c r="O226" s="119"/>
      <c r="P226" s="119"/>
      <c r="Q226" s="119">
        <f t="shared" si="4"/>
        <v>512007.45999999996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512007.45999999996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>
        <v>42853.530000000006</v>
      </c>
      <c r="G227" s="119">
        <v>45643.070000000007</v>
      </c>
      <c r="H227" s="119"/>
      <c r="I227" s="119"/>
      <c r="J227" s="119"/>
      <c r="K227" s="119"/>
      <c r="L227" s="119"/>
      <c r="M227" s="119"/>
      <c r="N227" s="119"/>
      <c r="O227" s="119"/>
      <c r="P227" s="119"/>
      <c r="Q227" s="119">
        <f t="shared" si="4"/>
        <v>125396.24000000002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125396.24000000002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>
        <v>78783.34</v>
      </c>
      <c r="G228" s="119">
        <v>39391.67</v>
      </c>
      <c r="H228" s="119"/>
      <c r="I228" s="119"/>
      <c r="J228" s="119"/>
      <c r="K228" s="119"/>
      <c r="L228" s="119"/>
      <c r="M228" s="119"/>
      <c r="N228" s="119"/>
      <c r="O228" s="119"/>
      <c r="P228" s="119"/>
      <c r="Q228" s="119">
        <f t="shared" si="4"/>
        <v>118175.01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118175.01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>
        <v>10808.99</v>
      </c>
      <c r="G229" s="119">
        <v>27832.41</v>
      </c>
      <c r="H229" s="119"/>
      <c r="I229" s="119"/>
      <c r="J229" s="119"/>
      <c r="K229" s="119"/>
      <c r="L229" s="119"/>
      <c r="M229" s="119"/>
      <c r="N229" s="119"/>
      <c r="O229" s="119"/>
      <c r="P229" s="119"/>
      <c r="Q229" s="119">
        <f t="shared" si="4"/>
        <v>63639.58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63639.58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>
        <v>1742.4</v>
      </c>
      <c r="G230" s="119">
        <v>17000</v>
      </c>
      <c r="H230" s="119"/>
      <c r="I230" s="119"/>
      <c r="J230" s="119"/>
      <c r="K230" s="119"/>
      <c r="L230" s="119"/>
      <c r="M230" s="119"/>
      <c r="N230" s="119"/>
      <c r="O230" s="119"/>
      <c r="P230" s="119"/>
      <c r="Q230" s="119">
        <f t="shared" si="4"/>
        <v>18742.400000000001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18742.400000000001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6933.4299999999994</v>
      </c>
      <c r="F231" s="119">
        <v>8238.6899999999987</v>
      </c>
      <c r="G231" s="119">
        <v>8580.24</v>
      </c>
      <c r="H231" s="119"/>
      <c r="I231" s="119"/>
      <c r="J231" s="119"/>
      <c r="K231" s="119"/>
      <c r="L231" s="119"/>
      <c r="M231" s="119"/>
      <c r="N231" s="119"/>
      <c r="O231" s="119"/>
      <c r="P231" s="119"/>
      <c r="Q231" s="119">
        <f t="shared" si="4"/>
        <v>23752.36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23752.36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>
        <v>77384.829999999987</v>
      </c>
      <c r="G232" s="119">
        <v>137243.21000000002</v>
      </c>
      <c r="H232" s="119"/>
      <c r="I232" s="119"/>
      <c r="J232" s="119"/>
      <c r="K232" s="119"/>
      <c r="L232" s="119"/>
      <c r="M232" s="119"/>
      <c r="N232" s="119"/>
      <c r="O232" s="119"/>
      <c r="P232" s="119"/>
      <c r="Q232" s="119">
        <f t="shared" si="4"/>
        <v>261555.1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261555.1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>
        <v>60000</v>
      </c>
      <c r="G233" s="119">
        <v>30000</v>
      </c>
      <c r="H233" s="119"/>
      <c r="I233" s="119"/>
      <c r="J233" s="119"/>
      <c r="K233" s="119"/>
      <c r="L233" s="119"/>
      <c r="M233" s="119"/>
      <c r="N233" s="119"/>
      <c r="O233" s="119"/>
      <c r="P233" s="119"/>
      <c r="Q233" s="119">
        <f t="shared" si="4"/>
        <v>90000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90000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>
        <v>6624.9299999999994</v>
      </c>
      <c r="G234" s="119">
        <v>158894.95000000001</v>
      </c>
      <c r="H234" s="119"/>
      <c r="I234" s="119"/>
      <c r="J234" s="119"/>
      <c r="K234" s="119"/>
      <c r="L234" s="119"/>
      <c r="M234" s="119"/>
      <c r="N234" s="119"/>
      <c r="O234" s="119"/>
      <c r="P234" s="119"/>
      <c r="Q234" s="119">
        <f t="shared" si="4"/>
        <v>165519.88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165519.88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15974692.659999998</v>
      </c>
      <c r="F235" s="119">
        <v>31288201.32</v>
      </c>
      <c r="G235" s="119">
        <v>29418498.18</v>
      </c>
      <c r="H235" s="119"/>
      <c r="I235" s="119"/>
      <c r="J235" s="119"/>
      <c r="K235" s="119"/>
      <c r="L235" s="119"/>
      <c r="M235" s="119"/>
      <c r="N235" s="119"/>
      <c r="O235" s="119"/>
      <c r="P235" s="119"/>
      <c r="Q235" s="119">
        <f t="shared" si="4"/>
        <v>76681392.159999996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76681392.159999996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983782.04999999981</v>
      </c>
      <c r="F236" s="119">
        <v>5507601.5000000028</v>
      </c>
      <c r="G236" s="119">
        <v>6229947.2899999991</v>
      </c>
      <c r="H236" s="119"/>
      <c r="I236" s="119"/>
      <c r="J236" s="119"/>
      <c r="K236" s="119"/>
      <c r="L236" s="119"/>
      <c r="M236" s="119"/>
      <c r="N236" s="119"/>
      <c r="O236" s="119"/>
      <c r="P236" s="119"/>
      <c r="Q236" s="119">
        <f t="shared" si="4"/>
        <v>12721330.840000002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12721330.840000002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252860.84999999995</v>
      </c>
      <c r="F237" s="119">
        <v>354570.58999999997</v>
      </c>
      <c r="G237" s="119">
        <v>408339.91999999993</v>
      </c>
      <c r="H237" s="119"/>
      <c r="I237" s="119"/>
      <c r="J237" s="119"/>
      <c r="K237" s="119"/>
      <c r="L237" s="119"/>
      <c r="M237" s="119"/>
      <c r="N237" s="119"/>
      <c r="O237" s="119"/>
      <c r="P237" s="119"/>
      <c r="Q237" s="119">
        <f t="shared" si="4"/>
        <v>1015771.3599999999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1015771.3599999999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>
        <v>436943.82000000007</v>
      </c>
      <c r="G238" s="119">
        <v>647491.99</v>
      </c>
      <c r="H238" s="119"/>
      <c r="I238" s="119"/>
      <c r="J238" s="119"/>
      <c r="K238" s="119"/>
      <c r="L238" s="119"/>
      <c r="M238" s="119"/>
      <c r="N238" s="119"/>
      <c r="O238" s="119"/>
      <c r="P238" s="119"/>
      <c r="Q238" s="119">
        <f t="shared" si="4"/>
        <v>1466087.3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1466087.3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>
        <v>31093.31</v>
      </c>
      <c r="G239" s="119">
        <v>889832.63000000012</v>
      </c>
      <c r="H239" s="119"/>
      <c r="I239" s="119"/>
      <c r="J239" s="119"/>
      <c r="K239" s="119"/>
      <c r="L239" s="119"/>
      <c r="M239" s="119"/>
      <c r="N239" s="119"/>
      <c r="O239" s="119"/>
      <c r="P239" s="119"/>
      <c r="Q239" s="119">
        <f t="shared" si="4"/>
        <v>920925.94000000018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920925.94000000018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>
        <v>0</v>
      </c>
      <c r="G240" s="119">
        <v>751469.54</v>
      </c>
      <c r="H240" s="119"/>
      <c r="I240" s="119"/>
      <c r="J240" s="119"/>
      <c r="K240" s="119"/>
      <c r="L240" s="119"/>
      <c r="M240" s="119"/>
      <c r="N240" s="119"/>
      <c r="O240" s="119"/>
      <c r="P240" s="119"/>
      <c r="Q240" s="119">
        <f t="shared" si="4"/>
        <v>946217.53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946217.53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92805.040000000008</v>
      </c>
      <c r="F241" s="119">
        <v>108611.39</v>
      </c>
      <c r="G241" s="119">
        <v>131631.49000000002</v>
      </c>
      <c r="H241" s="119"/>
      <c r="I241" s="119"/>
      <c r="J241" s="119"/>
      <c r="K241" s="119"/>
      <c r="L241" s="119"/>
      <c r="M241" s="119"/>
      <c r="N241" s="119"/>
      <c r="O241" s="119"/>
      <c r="P241" s="119"/>
      <c r="Q241" s="119">
        <f t="shared" si="4"/>
        <v>333047.92000000004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333047.92000000004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49992941.520000003</v>
      </c>
      <c r="F242" s="119">
        <v>60436732.719999999</v>
      </c>
      <c r="G242" s="119">
        <v>61009059.660000004</v>
      </c>
      <c r="H242" s="119"/>
      <c r="I242" s="119"/>
      <c r="J242" s="119"/>
      <c r="K242" s="119"/>
      <c r="L242" s="119"/>
      <c r="M242" s="119"/>
      <c r="N242" s="119"/>
      <c r="O242" s="119"/>
      <c r="P242" s="119"/>
      <c r="Q242" s="119">
        <f t="shared" si="4"/>
        <v>171438733.90000001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171438733.90000001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>
        <v>22900</v>
      </c>
      <c r="G243" s="119">
        <v>186350</v>
      </c>
      <c r="H243" s="119"/>
      <c r="I243" s="119"/>
      <c r="J243" s="119"/>
      <c r="K243" s="119"/>
      <c r="L243" s="119"/>
      <c r="M243" s="119"/>
      <c r="N243" s="119"/>
      <c r="O243" s="119"/>
      <c r="P243" s="119"/>
      <c r="Q243" s="119">
        <f t="shared" si="4"/>
        <v>209250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209250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203544.83000000002</v>
      </c>
      <c r="F244" s="119">
        <v>303020.05</v>
      </c>
      <c r="G244" s="119">
        <v>332625.83999999997</v>
      </c>
      <c r="H244" s="119"/>
      <c r="I244" s="119"/>
      <c r="J244" s="119"/>
      <c r="K244" s="119"/>
      <c r="L244" s="119"/>
      <c r="M244" s="119"/>
      <c r="N244" s="119"/>
      <c r="O244" s="119"/>
      <c r="P244" s="119"/>
      <c r="Q244" s="119">
        <f t="shared" si="4"/>
        <v>839190.72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839190.72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>
        <v>0</v>
      </c>
      <c r="G245" s="119">
        <v>0</v>
      </c>
      <c r="H245" s="119"/>
      <c r="I245" s="119"/>
      <c r="J245" s="119"/>
      <c r="K245" s="119"/>
      <c r="L245" s="119"/>
      <c r="M245" s="119"/>
      <c r="N245" s="119"/>
      <c r="O245" s="119"/>
      <c r="P245" s="119"/>
      <c r="Q245" s="119">
        <f t="shared" si="4"/>
        <v>0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0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1192731.4300000002</v>
      </c>
      <c r="F246" s="119">
        <v>1115280.3400000003</v>
      </c>
      <c r="G246" s="119">
        <v>1159978.5300000003</v>
      </c>
      <c r="H246" s="119"/>
      <c r="I246" s="119"/>
      <c r="J246" s="119"/>
      <c r="K246" s="119"/>
      <c r="L246" s="119"/>
      <c r="M246" s="119"/>
      <c r="N246" s="119"/>
      <c r="O246" s="119"/>
      <c r="P246" s="119"/>
      <c r="Q246" s="119">
        <f t="shared" si="4"/>
        <v>3467990.3000000007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3467990.3000000007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>
        <v>18106708.800000001</v>
      </c>
      <c r="G247" s="119">
        <v>17700704.399999999</v>
      </c>
      <c r="H247" s="119"/>
      <c r="I247" s="119"/>
      <c r="J247" s="119"/>
      <c r="K247" s="119"/>
      <c r="L247" s="119"/>
      <c r="M247" s="119"/>
      <c r="N247" s="119"/>
      <c r="O247" s="119"/>
      <c r="P247" s="119"/>
      <c r="Q247" s="119">
        <f t="shared" si="4"/>
        <v>53053070.559999995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53053070.559999995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</v>
      </c>
      <c r="F248" s="119">
        <v>4548.5499999999993</v>
      </c>
      <c r="G248" s="119">
        <v>4697.83</v>
      </c>
      <c r="H248" s="119"/>
      <c r="I248" s="119"/>
      <c r="J248" s="119"/>
      <c r="K248" s="119"/>
      <c r="L248" s="119"/>
      <c r="M248" s="119"/>
      <c r="N248" s="119"/>
      <c r="O248" s="119"/>
      <c r="P248" s="119"/>
      <c r="Q248" s="119">
        <f t="shared" si="4"/>
        <v>10783.73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10783.73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>
        <v>25483.570000000007</v>
      </c>
      <c r="G249" s="119">
        <v>25482.93</v>
      </c>
      <c r="H249" s="119"/>
      <c r="I249" s="119"/>
      <c r="J249" s="119"/>
      <c r="K249" s="119"/>
      <c r="L249" s="119"/>
      <c r="M249" s="119"/>
      <c r="N249" s="119"/>
      <c r="O249" s="119"/>
      <c r="P249" s="119"/>
      <c r="Q249" s="119">
        <f t="shared" si="4"/>
        <v>76531.860000000015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76531.860000000015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>
        <v>0</v>
      </c>
      <c r="G250" s="119">
        <v>113212.2</v>
      </c>
      <c r="H250" s="119"/>
      <c r="I250" s="119"/>
      <c r="J250" s="119"/>
      <c r="K250" s="119"/>
      <c r="L250" s="119"/>
      <c r="M250" s="119"/>
      <c r="N250" s="119"/>
      <c r="O250" s="119"/>
      <c r="P250" s="119"/>
      <c r="Q250" s="119">
        <f t="shared" si="4"/>
        <v>113212.2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113212.2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71869.110000000015</v>
      </c>
      <c r="F251" s="119">
        <v>100063.01999999999</v>
      </c>
      <c r="G251" s="119">
        <v>133522.76999999999</v>
      </c>
      <c r="H251" s="119"/>
      <c r="I251" s="119"/>
      <c r="J251" s="119"/>
      <c r="K251" s="119"/>
      <c r="L251" s="119"/>
      <c r="M251" s="119"/>
      <c r="N251" s="119"/>
      <c r="O251" s="119"/>
      <c r="P251" s="119"/>
      <c r="Q251" s="119">
        <f t="shared" si="4"/>
        <v>305454.90000000002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305454.90000000002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760089769.76500022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125285.20000000003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10975.26</v>
      </c>
      <c r="V262" s="115"/>
    </row>
    <row r="263" spans="2:22" ht="25.5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363269.3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133502.13000000006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544268.16000000015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1755132.85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286671.01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300183.67000000004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31729.119999999995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402859.89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1403517.05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1674974.3499999999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1534447.0799999996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45472.17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4131.9599999999991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313246.97000000003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169395.43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113991.64000000001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9801.43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3150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1907125.0200000003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3712288.58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1360904.3199999998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138056.24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0.21000000000000002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3024969.8999999994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123530.98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4678429.08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727461.01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310202.00000000012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629208.03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320327.35000000003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734068.80999999947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714854.40999999922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1272153.0100000005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3286462.9899999937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1369581.7500000014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1576340.4300000011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418737.4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745716.23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328940.96000000008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4353371.2400000012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775759.76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194287.44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200385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910450.69000000018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802569.16999999993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151730.99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203892.67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153134.52000000002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94336.040000000008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22.259999999999998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200000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462513.83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149338.21999999997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277432.85000000003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110786.12000000001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1409771.46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168861.31000000003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2712094.3899999987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113727.66000000003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3397568.7299999995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21863174.550000004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1299999.98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2402988.89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800027.82000000007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1923229.9099999997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658855.53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677417.23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9307348.4100000001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298132.32999999996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309233.69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1971213.2799999998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137749.98000000001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871192.56000000017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179024.18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371299.78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6103316.6600000001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1224573.3999999999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5787214.71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127532703.01000001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297531.82000000007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7881805.3100000005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96652.680000000008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132225.92000000004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4938.8799999999992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372250.49999999994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60148.36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197294.34000000003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567102.25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149817.52000000002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141775.18000000002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5527221.2400000002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687001.60000000009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1035975.5700000005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1185387.6600000001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161466.57000000004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576106.41999999981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1543697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729070.79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151718.76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393528.20999999996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710545.34000000008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362334.3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278056.65000000008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168665.65000000005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203453.76000000004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111902.85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182593.35000000003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263465.55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37000.020000000004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234639.99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822096.48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1330000.0699999998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562342.98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6574999.9900000002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875000.22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1369243.8200000003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251574.99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70868.590000000011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89290.63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6037500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137733.32000000004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118397.11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256826.48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198990.55000000002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355124.97000000003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99212.50999999998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29415.969999999998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1615700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249727.7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172477.72000000006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184567.15000000002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140120.88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58158.990000000027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804334.57000000007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5392.5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84215.22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63992.44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184873.57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241660.48000000004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327286.17999999993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372566.23000000004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127183.91999999995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4429123.28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1241285.17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123644.92000000001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3190604.0600000005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50421.91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74122.449999999983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1416423.6700000002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1552784.6300000001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63861.390000000014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319353.1100000001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182945.38999999996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43257.62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270273.49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110081.75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100409.46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407781.23000000004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4451162.03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5803266.0899999999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15735.39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25000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12107872.23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71840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1409366.67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3700200.56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1026096.51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172044.04000000004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817467.21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662562.44999999984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1184400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25530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678137.69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241527.09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338316.06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474790.77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41241.03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218161.11000000002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405089.19000000012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350564.04000000004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1023192.4500000001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2488083.1700000004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345767.88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496718.72999999975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292420.37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190792.67000000004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110841.81000000004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633182.97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9296128.9600000009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28619658.600000001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11089301.969999999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1944321.71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9644895.6000000015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1524075.4000000001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2135745.86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652396.12999999989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4318000.24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507527.55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50000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186335.7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1318708.44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130000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22050.240000000002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2649631.7999999998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862536.07999999984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2786579.4899999984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370860.28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312528.36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1373308.2000000002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443720.37000000011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292164.77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657432.67999999993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300919.52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118175.01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84693.91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191910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23752.6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555573.01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90000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743752.88000000012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78480768.719999999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15246427.039999999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2324534.4149999996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1734753.1299999997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612499.4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91200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754862.4099999998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173928854.48000002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593333.36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979529.03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249999.99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4377278.6100000013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57553932.040000007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18235.080000000002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102042.00000000003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319750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624997.06000000006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sheetProtection algorithmName="SHA-512" hashValue="6nw+kqCjpVvCtsEdPl2IOHezbwTwTJ+WHjrwtu0NhjnPaVOiLHPz3ZI++QondVYbHriy7j7Y3eeDKy99Xliz2Q==" saltValue="tvbYBA7kDf5qwM5XHHoRSA==" spinCount="100000" sheet="1" objects="1" scenarios="1"/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2024-05-08T05:43:09Z</dcterms:modified>
</cp:coreProperties>
</file>