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7725" windowWidth="11715" windowHeight="6030" tabRatio="597" activeTab="0"/>
  </bookViews>
  <sheets>
    <sheet name="I " sheetId="1" r:id="rId1"/>
    <sheet name=" II" sheetId="2" r:id="rId2"/>
    <sheet name="III " sheetId="3" r:id="rId3"/>
    <sheet name=" IV " sheetId="4" r:id="rId4"/>
    <sheet name="SINTETIKA " sheetId="5" r:id="rId5"/>
  </sheets>
  <definedNames/>
  <calcPr fullCalcOnLoad="1"/>
</workbook>
</file>

<file path=xl/sharedStrings.xml><?xml version="1.0" encoding="utf-8"?>
<sst xmlns="http://schemas.openxmlformats.org/spreadsheetml/2006/main" count="278" uniqueCount="97">
  <si>
    <t>Br.nosilaca prava</t>
  </si>
  <si>
    <t>Broj djece</t>
  </si>
  <si>
    <t>Iznos</t>
  </si>
  <si>
    <t>Broj porodica</t>
  </si>
  <si>
    <t>Broj</t>
  </si>
  <si>
    <t>Podgorica</t>
  </si>
  <si>
    <t>1.Podgorica</t>
  </si>
  <si>
    <t>2.Cetinje</t>
  </si>
  <si>
    <t>Bar</t>
  </si>
  <si>
    <t>1.Bar</t>
  </si>
  <si>
    <t>2.Ulcinj</t>
  </si>
  <si>
    <t>Kotor</t>
  </si>
  <si>
    <t>1.Kotor</t>
  </si>
  <si>
    <t>2.Tivat</t>
  </si>
  <si>
    <t>3.Budva</t>
  </si>
  <si>
    <t>H.Novi</t>
  </si>
  <si>
    <t>1.H.Novi</t>
  </si>
  <si>
    <t>Berane</t>
  </si>
  <si>
    <t>1.Berane</t>
  </si>
  <si>
    <t>Plav</t>
  </si>
  <si>
    <t>1.Plav</t>
  </si>
  <si>
    <t>B.Polje</t>
  </si>
  <si>
    <t>1.B.Polje</t>
  </si>
  <si>
    <t>Pljevlja</t>
  </si>
  <si>
    <t>1.Pljevlja</t>
  </si>
  <si>
    <t>Svega:</t>
  </si>
  <si>
    <t>2.Andrij.</t>
  </si>
  <si>
    <t>USTANOVE:</t>
  </si>
  <si>
    <t xml:space="preserve"> Iznos</t>
  </si>
  <si>
    <t>Nikšić</t>
  </si>
  <si>
    <t>1.Nikšić</t>
  </si>
  <si>
    <t>2.Plužine</t>
  </si>
  <si>
    <t>3.Šavnik</t>
  </si>
  <si>
    <t>1.Rožaje</t>
  </si>
  <si>
    <t>2. Žabljak</t>
  </si>
  <si>
    <t>Rožaje</t>
  </si>
  <si>
    <t>Lična invalidnina</t>
  </si>
  <si>
    <t>Zdravstvena zaštita</t>
  </si>
  <si>
    <t>Broj članova</t>
  </si>
  <si>
    <t xml:space="preserve">Materijalno obezbjeđenje </t>
  </si>
  <si>
    <t>Dodatak za  njegu i pomoć</t>
  </si>
  <si>
    <t>Dodatak za djecu</t>
  </si>
  <si>
    <t>Troškovi sahrane</t>
  </si>
  <si>
    <t>Naknada za novorođeno dijete</t>
  </si>
  <si>
    <t>Naknade po osnovu rođenja djeteta</t>
  </si>
  <si>
    <t>Cetinje</t>
  </si>
  <si>
    <t>1.Cetinje</t>
  </si>
  <si>
    <t>3.Petnjica</t>
  </si>
  <si>
    <t>2.Gusinje</t>
  </si>
  <si>
    <t xml:space="preserve"> Pravo na povlasticu na putovanje( Shodno zakonu o povastici na putovanje lica sa invaliditetom)</t>
  </si>
  <si>
    <t>Broj korisnika</t>
  </si>
  <si>
    <t>Broj putovanja</t>
  </si>
  <si>
    <t>Pravo na troškove prevoza djece i mladih sa POP ( Shodno zakonu o socijalnoj i dječjoj zaštiti)</t>
  </si>
  <si>
    <t>R.B.</t>
  </si>
  <si>
    <t>budžetska pozicija sa koje se vrši isplata</t>
  </si>
  <si>
    <t>Vrsta prava</t>
  </si>
  <si>
    <t>broj korisnika</t>
  </si>
  <si>
    <t>BROJ KORISNIKA</t>
  </si>
  <si>
    <t>IZNOS</t>
  </si>
  <si>
    <t>broj rješenja/dokumenta</t>
  </si>
  <si>
    <t>DATUM PLAĆANJA</t>
  </si>
  <si>
    <t xml:space="preserve">Troškovi sahrane korisnika MO-a             </t>
  </si>
  <si>
    <t>Pravo na povlasticu na putovanje( Shodno zakonu o povlastici na putovanje lica sa invaliditetom)</t>
  </si>
  <si>
    <t>Pravo na troškove prevoza djece i mladih sa POP( Shodno zakonu o socijalnoj i dječjoj zaštiti)</t>
  </si>
  <si>
    <t>Naknada po osnovu rođenja djeteta</t>
  </si>
  <si>
    <t>Naknada za novorođeno djete</t>
  </si>
  <si>
    <t xml:space="preserve">Dodatak za  njegu i pomoć </t>
  </si>
  <si>
    <t>Mojkovac</t>
  </si>
  <si>
    <t>Danilovgrad</t>
  </si>
  <si>
    <t>1.Danilovgrad</t>
  </si>
  <si>
    <t>2.Golubovci</t>
  </si>
  <si>
    <t>3.Tuzi</t>
  </si>
  <si>
    <t>1.Mojkovac</t>
  </si>
  <si>
    <t>2.Kolašin</t>
  </si>
  <si>
    <t>1. Danilovgrad</t>
  </si>
  <si>
    <t>Naknade po osnovu rođenja troje ili više  djece-zaostala primanja</t>
  </si>
  <si>
    <t>Naknada roditelju ili staratelju korisnika prava na ličnu invalidninu</t>
  </si>
  <si>
    <t>Porodični smještaj, porodični smještaj-hraniteljstvo</t>
  </si>
  <si>
    <t>CZSR            OPŠTINA</t>
  </si>
  <si>
    <t>Naknade ženama po Odluci Ustavnog suda CG od 19.aprila 2017</t>
  </si>
  <si>
    <t>Uplata doprinosa korisnicama naknade po Odluci Ustavnog suda CG od 19 aprila 2017</t>
  </si>
  <si>
    <t>Uplata doprinosa korisnicama  naknade po Odluci Ustavnog suda CG od 19.aprila 2017</t>
  </si>
  <si>
    <t>Naknada ženama po Odluci Ustavnog suda CG od 19.aprila 2017</t>
  </si>
  <si>
    <t>Obeštećenje bivših korisnica naknade po osnovu rođenja  troje ili više djece</t>
  </si>
  <si>
    <t>Obeštećenje bivših korisnica naknade po osnovu rođenja troje ili više djece</t>
  </si>
  <si>
    <t>21-128/22-3670/7</t>
  </si>
  <si>
    <t>15.08.2022</t>
  </si>
  <si>
    <t>broj nos.prava</t>
  </si>
  <si>
    <t>Dodatak za djecu 0-18godina</t>
  </si>
  <si>
    <t>Dodatak za djecu 0-18</t>
  </si>
  <si>
    <t>REKAPITULAR ZA DECEMBAR 2022 .GODINE</t>
  </si>
  <si>
    <t>REKAPITULAR ZA DECEMBAR 2022.godine</t>
  </si>
  <si>
    <t xml:space="preserve">                        REKAPITULAR ZA DECEMBAR 2022.godine</t>
  </si>
  <si>
    <t>16.01.2023</t>
  </si>
  <si>
    <t>21-128/22-3670/12</t>
  </si>
  <si>
    <t>21-128/22-3702/12</t>
  </si>
  <si>
    <t>PREGLED BROJA KORISNIKA I ISPLAĆENIH SREDSTAVA  KORISNIKA MATERIJALNIH DAVANJA I USLUGA IZ OBLASTI SOCIJALNE I DJEČJE ZAŠTITE  ZA MJESEC DECEMBAR 2022.GODINE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</si>
</sst>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#,##0;[Red]#,##0"/>
    <numFmt numFmtId="175" formatCode="#,##0.00;[Red]#,##0.00"/>
    <numFmt numFmtId="176" formatCode="mmm/yyyy"/>
    <numFmt numFmtId="177" formatCode="#,##0.00;\(#,##0.00\)"/>
  </numFmts>
  <fonts count="52">
    <font>
      <sz val="12"/>
      <name val="Times New Roman YU"/>
      <family val="0"/>
    </font>
    <font>
      <sz val="12"/>
      <color indexed="8"/>
      <name val="Arial Narrow"/>
      <family val="2"/>
    </font>
    <font>
      <i/>
      <sz val="12"/>
      <name val="Times New Roman Tur"/>
      <family val="1"/>
    </font>
    <font>
      <sz val="12"/>
      <name val="Helvetica Narrow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8"/>
      <name val="Arial Narrow"/>
      <family val="2"/>
    </font>
    <font>
      <sz val="8"/>
      <name val="Times New Roman YU"/>
      <family val="1"/>
    </font>
    <font>
      <sz val="14"/>
      <name val="Arial Narrow"/>
      <family val="2"/>
    </font>
    <font>
      <sz val="14"/>
      <name val="Times New Roman YU"/>
      <family val="1"/>
    </font>
    <font>
      <b/>
      <sz val="12"/>
      <name val="Times New Roman YU"/>
      <family val="0"/>
    </font>
    <font>
      <sz val="12"/>
      <color indexed="9"/>
      <name val="Arial Narrow"/>
      <family val="2"/>
    </font>
    <font>
      <sz val="12"/>
      <color indexed="20"/>
      <name val="Arial Narrow"/>
      <family val="2"/>
    </font>
    <font>
      <b/>
      <sz val="12"/>
      <color indexed="52"/>
      <name val="Arial Narrow"/>
      <family val="2"/>
    </font>
    <font>
      <b/>
      <sz val="12"/>
      <color indexed="9"/>
      <name val="Arial Narrow"/>
      <family val="2"/>
    </font>
    <font>
      <i/>
      <sz val="12"/>
      <color indexed="23"/>
      <name val="Arial Narrow"/>
      <family val="2"/>
    </font>
    <font>
      <sz val="12"/>
      <color indexed="17"/>
      <name val="Arial Narrow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2"/>
      <color indexed="62"/>
      <name val="Arial Narrow"/>
      <family val="2"/>
    </font>
    <font>
      <sz val="12"/>
      <color indexed="52"/>
      <name val="Arial Narrow"/>
      <family val="2"/>
    </font>
    <font>
      <sz val="12"/>
      <color indexed="60"/>
      <name val="Arial Narrow"/>
      <family val="2"/>
    </font>
    <font>
      <b/>
      <sz val="12"/>
      <color indexed="63"/>
      <name val="Arial Narrow"/>
      <family val="2"/>
    </font>
    <font>
      <b/>
      <sz val="18"/>
      <color indexed="56"/>
      <name val="Cambria"/>
      <family val="2"/>
    </font>
    <font>
      <b/>
      <sz val="12"/>
      <color indexed="8"/>
      <name val="Arial Narrow"/>
      <family val="2"/>
    </font>
    <font>
      <sz val="12"/>
      <color indexed="10"/>
      <name val="Arial Narrow"/>
      <family val="2"/>
    </font>
    <font>
      <sz val="12"/>
      <color indexed="60"/>
      <name val="Times New Roman YU"/>
      <family val="0"/>
    </font>
    <font>
      <sz val="14"/>
      <color indexed="8"/>
      <name val="Arial Narrow"/>
      <family val="2"/>
    </font>
    <font>
      <sz val="12"/>
      <color theme="1"/>
      <name val="Arial Narrow"/>
      <family val="2"/>
    </font>
    <font>
      <sz val="12"/>
      <color theme="0"/>
      <name val="Arial Narrow"/>
      <family val="2"/>
    </font>
    <font>
      <sz val="12"/>
      <color rgb="FF9C0006"/>
      <name val="Arial Narrow"/>
      <family val="2"/>
    </font>
    <font>
      <b/>
      <sz val="12"/>
      <color rgb="FFFA7D00"/>
      <name val="Arial Narrow"/>
      <family val="2"/>
    </font>
    <font>
      <b/>
      <sz val="12"/>
      <color theme="0"/>
      <name val="Arial Narrow"/>
      <family val="2"/>
    </font>
    <font>
      <i/>
      <sz val="12"/>
      <color rgb="FF7F7F7F"/>
      <name val="Arial Narrow"/>
      <family val="2"/>
    </font>
    <font>
      <sz val="12"/>
      <color rgb="FF0061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2"/>
      <color rgb="FF3F3F76"/>
      <name val="Arial Narrow"/>
      <family val="2"/>
    </font>
    <font>
      <sz val="12"/>
      <color rgb="FFFA7D00"/>
      <name val="Arial Narrow"/>
      <family val="2"/>
    </font>
    <font>
      <sz val="12"/>
      <color rgb="FF9C6500"/>
      <name val="Arial Narrow"/>
      <family val="2"/>
    </font>
    <font>
      <b/>
      <sz val="12"/>
      <color rgb="FF3F3F3F"/>
      <name val="Arial Narrow"/>
      <family val="2"/>
    </font>
    <font>
      <b/>
      <sz val="18"/>
      <color theme="3"/>
      <name val="Cambria"/>
      <family val="2"/>
    </font>
    <font>
      <b/>
      <sz val="12"/>
      <color theme="1"/>
      <name val="Arial Narrow"/>
      <family val="2"/>
    </font>
    <font>
      <sz val="12"/>
      <color rgb="FFFF0000"/>
      <name val="Arial Narrow"/>
      <family val="2"/>
    </font>
    <font>
      <sz val="12"/>
      <color rgb="FFC00000"/>
      <name val="Times New Roman YU"/>
      <family val="0"/>
    </font>
    <font>
      <sz val="14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>
        <color indexed="63"/>
      </bottom>
    </border>
    <border>
      <left/>
      <right style="thin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74" fontId="0" fillId="0" borderId="0" xfId="0" applyNumberForma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justify"/>
    </xf>
    <xf numFmtId="171" fontId="0" fillId="0" borderId="0" xfId="0" applyNumberFormat="1" applyAlignment="1">
      <alignment/>
    </xf>
    <xf numFmtId="175" fontId="0" fillId="0" borderId="0" xfId="0" applyNumberFormat="1" applyAlignment="1">
      <alignment/>
    </xf>
    <xf numFmtId="174" fontId="5" fillId="0" borderId="10" xfId="0" applyNumberFormat="1" applyFont="1" applyBorder="1" applyAlignment="1">
      <alignment/>
    </xf>
    <xf numFmtId="175" fontId="5" fillId="0" borderId="10" xfId="0" applyNumberFormat="1" applyFont="1" applyBorder="1" applyAlignment="1">
      <alignment/>
    </xf>
    <xf numFmtId="174" fontId="5" fillId="0" borderId="11" xfId="0" applyNumberFormat="1" applyFont="1" applyBorder="1" applyAlignment="1">
      <alignment horizontal="right"/>
    </xf>
    <xf numFmtId="175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175" fontId="7" fillId="0" borderId="10" xfId="42" applyNumberFormat="1" applyFont="1" applyBorder="1" applyAlignment="1">
      <alignment/>
    </xf>
    <xf numFmtId="174" fontId="7" fillId="0" borderId="10" xfId="42" applyNumberFormat="1" applyFont="1" applyBorder="1" applyAlignment="1">
      <alignment/>
    </xf>
    <xf numFmtId="171" fontId="7" fillId="0" borderId="10" xfId="42" applyFont="1" applyBorder="1" applyAlignment="1">
      <alignment/>
    </xf>
    <xf numFmtId="174" fontId="7" fillId="0" borderId="10" xfId="0" applyNumberFormat="1" applyFont="1" applyBorder="1" applyAlignment="1">
      <alignment horizontal="right"/>
    </xf>
    <xf numFmtId="174" fontId="5" fillId="0" borderId="12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175" fontId="8" fillId="0" borderId="0" xfId="0" applyNumberFormat="1" applyFont="1" applyAlignment="1">
      <alignment/>
    </xf>
    <xf numFmtId="175" fontId="50" fillId="0" borderId="0" xfId="0" applyNumberFormat="1" applyFont="1" applyAlignment="1">
      <alignment/>
    </xf>
    <xf numFmtId="0" fontId="7" fillId="0" borderId="0" xfId="0" applyFont="1" applyAlignment="1">
      <alignment/>
    </xf>
    <xf numFmtId="171" fontId="5" fillId="0" borderId="0" xfId="42" applyFont="1" applyFill="1" applyBorder="1" applyAlignment="1">
      <alignment horizontal="right"/>
    </xf>
    <xf numFmtId="0" fontId="0" fillId="0" borderId="0" xfId="0" applyFont="1" applyAlignment="1">
      <alignment/>
    </xf>
    <xf numFmtId="174" fontId="7" fillId="0" borderId="10" xfId="42" applyNumberFormat="1" applyFont="1" applyBorder="1" applyAlignment="1">
      <alignment horizontal="center"/>
    </xf>
    <xf numFmtId="175" fontId="5" fillId="0" borderId="10" xfId="0" applyNumberFormat="1" applyFont="1" applyBorder="1" applyAlignment="1">
      <alignment horizontal="right"/>
    </xf>
    <xf numFmtId="174" fontId="5" fillId="0" borderId="10" xfId="0" applyNumberFormat="1" applyFont="1" applyBorder="1" applyAlignment="1">
      <alignment horizontal="right"/>
    </xf>
    <xf numFmtId="175" fontId="0" fillId="0" borderId="0" xfId="0" applyNumberFormat="1" applyFont="1" applyAlignment="1">
      <alignment/>
    </xf>
    <xf numFmtId="0" fontId="11" fillId="0" borderId="13" xfId="0" applyFont="1" applyBorder="1" applyAlignment="1">
      <alignment/>
    </xf>
    <xf numFmtId="0" fontId="12" fillId="0" borderId="10" xfId="0" applyFont="1" applyBorder="1" applyAlignment="1">
      <alignment horizontal="left" wrapText="1"/>
    </xf>
    <xf numFmtId="174" fontId="12" fillId="0" borderId="10" xfId="0" applyNumberFormat="1" applyFont="1" applyBorder="1" applyAlignment="1">
      <alignment horizontal="right" wrapText="1"/>
    </xf>
    <xf numFmtId="175" fontId="7" fillId="0" borderId="10" xfId="0" applyNumberFormat="1" applyFont="1" applyBorder="1" applyAlignment="1">
      <alignment horizontal="right"/>
    </xf>
    <xf numFmtId="0" fontId="0" fillId="0" borderId="14" xfId="0" applyBorder="1" applyAlignment="1">
      <alignment/>
    </xf>
    <xf numFmtId="0" fontId="7" fillId="0" borderId="10" xfId="0" applyFont="1" applyBorder="1" applyAlignment="1">
      <alignment/>
    </xf>
    <xf numFmtId="175" fontId="14" fillId="0" borderId="0" xfId="0" applyNumberFormat="1" applyFont="1" applyAlignment="1">
      <alignment/>
    </xf>
    <xf numFmtId="0" fontId="14" fillId="0" borderId="0" xfId="0" applyFont="1" applyAlignment="1">
      <alignment/>
    </xf>
    <xf numFmtId="174" fontId="14" fillId="0" borderId="0" xfId="0" applyNumberFormat="1" applyFont="1" applyAlignment="1">
      <alignment/>
    </xf>
    <xf numFmtId="171" fontId="14" fillId="0" borderId="0" xfId="0" applyNumberFormat="1" applyFont="1" applyAlignment="1">
      <alignment/>
    </xf>
    <xf numFmtId="0" fontId="0" fillId="0" borderId="10" xfId="0" applyBorder="1" applyAlignment="1">
      <alignment/>
    </xf>
    <xf numFmtId="175" fontId="0" fillId="0" borderId="10" xfId="0" applyNumberFormat="1" applyBorder="1" applyAlignment="1">
      <alignment/>
    </xf>
    <xf numFmtId="175" fontId="5" fillId="0" borderId="10" xfId="0" applyNumberFormat="1" applyFont="1" applyFill="1" applyBorder="1" applyAlignment="1">
      <alignment horizontal="right"/>
    </xf>
    <xf numFmtId="174" fontId="5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4" fillId="33" borderId="0" xfId="0" applyFont="1" applyFill="1" applyAlignment="1">
      <alignment/>
    </xf>
    <xf numFmtId="4" fontId="5" fillId="33" borderId="10" xfId="0" applyNumberFormat="1" applyFont="1" applyFill="1" applyBorder="1" applyAlignment="1">
      <alignment/>
    </xf>
    <xf numFmtId="175" fontId="5" fillId="33" borderId="10" xfId="0" applyNumberFormat="1" applyFont="1" applyFill="1" applyBorder="1" applyAlignment="1">
      <alignment/>
    </xf>
    <xf numFmtId="175" fontId="5" fillId="33" borderId="0" xfId="0" applyNumberFormat="1" applyFont="1" applyFill="1" applyBorder="1" applyAlignment="1">
      <alignment/>
    </xf>
    <xf numFmtId="175" fontId="1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75" fontId="0" fillId="0" borderId="10" xfId="0" applyNumberFormat="1" applyFont="1" applyBorder="1" applyAlignment="1">
      <alignment/>
    </xf>
    <xf numFmtId="0" fontId="12" fillId="0" borderId="10" xfId="0" applyFont="1" applyFill="1" applyBorder="1" applyAlignment="1">
      <alignment horizontal="left" vertical="justify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175" fontId="51" fillId="33" borderId="10" xfId="0" applyNumberFormat="1" applyFont="1" applyFill="1" applyBorder="1" applyAlignment="1">
      <alignment horizontal="right"/>
    </xf>
    <xf numFmtId="174" fontId="5" fillId="0" borderId="10" xfId="0" applyNumberFormat="1" applyFont="1" applyBorder="1" applyAlignment="1">
      <alignment/>
    </xf>
    <xf numFmtId="175" fontId="5" fillId="0" borderId="10" xfId="0" applyNumberFormat="1" applyFont="1" applyBorder="1" applyAlignment="1">
      <alignment/>
    </xf>
    <xf numFmtId="175" fontId="5" fillId="33" borderId="10" xfId="0" applyNumberFormat="1" applyFont="1" applyFill="1" applyBorder="1" applyAlignment="1">
      <alignment/>
    </xf>
    <xf numFmtId="171" fontId="7" fillId="33" borderId="10" xfId="42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left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justify"/>
    </xf>
    <xf numFmtId="0" fontId="9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justify"/>
    </xf>
    <xf numFmtId="0" fontId="9" fillId="0" borderId="10" xfId="0" applyFont="1" applyBorder="1" applyAlignment="1">
      <alignment horizontal="left" vertical="justify"/>
    </xf>
    <xf numFmtId="0" fontId="11" fillId="33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175" fontId="0" fillId="0" borderId="10" xfId="0" applyNumberFormat="1" applyFont="1" applyBorder="1" applyAlignment="1">
      <alignment/>
    </xf>
    <xf numFmtId="0" fontId="12" fillId="0" borderId="10" xfId="0" applyFont="1" applyBorder="1" applyAlignment="1">
      <alignment vertical="justify"/>
    </xf>
    <xf numFmtId="0" fontId="12" fillId="0" borderId="10" xfId="0" applyFont="1" applyBorder="1" applyAlignment="1">
      <alignment vertical="center" wrapText="1"/>
    </xf>
    <xf numFmtId="0" fontId="12" fillId="0" borderId="14" xfId="0" applyFont="1" applyFill="1" applyBorder="1" applyAlignment="1">
      <alignment horizontal="left" wrapText="1"/>
    </xf>
    <xf numFmtId="175" fontId="0" fillId="0" borderId="14" xfId="0" applyNumberFormat="1" applyBorder="1" applyAlignment="1">
      <alignment/>
    </xf>
    <xf numFmtId="174" fontId="5" fillId="0" borderId="19" xfId="0" applyNumberFormat="1" applyFont="1" applyFill="1" applyBorder="1" applyAlignment="1">
      <alignment/>
    </xf>
    <xf numFmtId="175" fontId="5" fillId="0" borderId="19" xfId="0" applyNumberFormat="1" applyFont="1" applyFill="1" applyBorder="1" applyAlignment="1">
      <alignment/>
    </xf>
    <xf numFmtId="171" fontId="5" fillId="33" borderId="10" xfId="45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49" fontId="5" fillId="0" borderId="24" xfId="0" applyNumberFormat="1" applyFont="1" applyBorder="1" applyAlignment="1">
      <alignment horizontal="right"/>
    </xf>
    <xf numFmtId="0" fontId="5" fillId="0" borderId="14" xfId="0" applyFont="1" applyBorder="1" applyAlignment="1">
      <alignment horizontal="center"/>
    </xf>
    <xf numFmtId="3" fontId="0" fillId="0" borderId="0" xfId="0" applyNumberFormat="1" applyAlignment="1">
      <alignment/>
    </xf>
    <xf numFmtId="49" fontId="5" fillId="33" borderId="24" xfId="0" applyNumberFormat="1" applyFont="1" applyFill="1" applyBorder="1" applyAlignment="1">
      <alignment horizontal="right"/>
    </xf>
    <xf numFmtId="175" fontId="13" fillId="33" borderId="10" xfId="0" applyNumberFormat="1" applyFont="1" applyFill="1" applyBorder="1" applyAlignment="1">
      <alignment horizontal="center"/>
    </xf>
    <xf numFmtId="175" fontId="12" fillId="33" borderId="10" xfId="0" applyNumberFormat="1" applyFont="1" applyFill="1" applyBorder="1" applyAlignment="1">
      <alignment horizontal="right"/>
    </xf>
    <xf numFmtId="0" fontId="13" fillId="33" borderId="10" xfId="0" applyFont="1" applyFill="1" applyBorder="1" applyAlignment="1">
      <alignment horizontal="center"/>
    </xf>
    <xf numFmtId="49" fontId="5" fillId="33" borderId="24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174" fontId="5" fillId="33" borderId="10" xfId="0" applyNumberFormat="1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horizontal="center"/>
    </xf>
    <xf numFmtId="174" fontId="7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justify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174" fontId="12" fillId="0" borderId="14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49" fontId="5" fillId="33" borderId="24" xfId="0" applyNumberFormat="1" applyFont="1" applyFill="1" applyBorder="1" applyAlignment="1">
      <alignment horizontal="right"/>
    </xf>
    <xf numFmtId="0" fontId="12" fillId="0" borderId="2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2" fillId="0" borderId="10" xfId="0" applyFont="1" applyBorder="1" applyAlignment="1">
      <alignment horizontal="left" wrapText="1"/>
    </xf>
    <xf numFmtId="174" fontId="12" fillId="0" borderId="10" xfId="0" applyNumberFormat="1" applyFont="1" applyBorder="1" applyAlignment="1">
      <alignment horizontal="center" vertical="center"/>
    </xf>
    <xf numFmtId="175" fontId="12" fillId="0" borderId="10" xfId="0" applyNumberFormat="1" applyFont="1" applyBorder="1" applyAlignment="1">
      <alignment horizontal="center" vertical="center"/>
    </xf>
    <xf numFmtId="174" fontId="12" fillId="0" borderId="10" xfId="0" applyNumberFormat="1" applyFont="1" applyBorder="1" applyAlignment="1">
      <alignment horizontal="center" wrapText="1"/>
    </xf>
    <xf numFmtId="175" fontId="12" fillId="33" borderId="10" xfId="0" applyNumberFormat="1" applyFont="1" applyFill="1" applyBorder="1" applyAlignment="1">
      <alignment horizontal="right" wrapText="1"/>
    </xf>
    <xf numFmtId="175" fontId="13" fillId="33" borderId="10" xfId="0" applyNumberFormat="1" applyFont="1" applyFill="1" applyBorder="1" applyAlignment="1">
      <alignment horizontal="center"/>
    </xf>
    <xf numFmtId="175" fontId="12" fillId="33" borderId="10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 vertical="justify"/>
    </xf>
    <xf numFmtId="175" fontId="12" fillId="33" borderId="10" xfId="0" applyNumberFormat="1" applyFont="1" applyFill="1" applyBorder="1" applyAlignment="1">
      <alignment horizontal="right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13" fillId="33" borderId="10" xfId="0" applyFont="1" applyFill="1" applyBorder="1" applyAlignment="1">
      <alignment horizontal="center"/>
    </xf>
    <xf numFmtId="3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74" fontId="12" fillId="0" borderId="10" xfId="0" applyNumberFormat="1" applyFont="1" applyBorder="1" applyAlignment="1">
      <alignment horizontal="center"/>
    </xf>
    <xf numFmtId="175" fontId="7" fillId="33" borderId="10" xfId="0" applyNumberFormat="1" applyFont="1" applyFill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8"/>
  <sheetViews>
    <sheetView tabSelected="1" zoomScalePageLayoutView="0" workbookViewId="0" topLeftCell="A1">
      <selection activeCell="Q32" sqref="Q32"/>
    </sheetView>
  </sheetViews>
  <sheetFormatPr defaultColWidth="8.796875" defaultRowHeight="15"/>
  <cols>
    <col min="1" max="1" width="9.69921875" style="0" bestFit="1" customWidth="1"/>
    <col min="2" max="2" width="11.09765625" style="0" customWidth="1"/>
    <col min="3" max="3" width="7.5" style="0" customWidth="1"/>
    <col min="4" max="4" width="7.3984375" style="0" customWidth="1"/>
    <col min="5" max="5" width="11.19921875" style="0" customWidth="1"/>
    <col min="6" max="6" width="5.69921875" style="0" customWidth="1"/>
    <col min="7" max="7" width="6.69921875" style="0" customWidth="1"/>
    <col min="8" max="8" width="11.19921875" style="0" customWidth="1"/>
    <col min="9" max="9" width="7.5" style="0" customWidth="1"/>
    <col min="10" max="10" width="7.3984375" style="0" customWidth="1"/>
    <col min="11" max="11" width="11.19921875" style="0" customWidth="1"/>
    <col min="12" max="12" width="6.59765625" style="0" customWidth="1"/>
    <col min="13" max="13" width="11" style="0" bestFit="1" customWidth="1"/>
    <col min="14" max="14" width="8.5" style="0" customWidth="1"/>
    <col min="15" max="15" width="11.59765625" style="0" customWidth="1"/>
    <col min="16" max="16" width="8.5" style="0" customWidth="1"/>
    <col min="17" max="17" width="11.59765625" style="0" customWidth="1"/>
  </cols>
  <sheetData>
    <row r="1" ht="13.5" customHeight="1"/>
    <row r="2" spans="1:17" s="1" customFormat="1" ht="23.25" customHeight="1">
      <c r="A2" s="101" t="s">
        <v>90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</row>
    <row r="3" spans="1:17" ht="32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48" customHeight="1">
      <c r="A4" s="105" t="s">
        <v>78</v>
      </c>
      <c r="B4" s="105"/>
      <c r="C4" s="105" t="s">
        <v>41</v>
      </c>
      <c r="D4" s="105"/>
      <c r="E4" s="105"/>
      <c r="F4" s="105" t="s">
        <v>88</v>
      </c>
      <c r="G4" s="105"/>
      <c r="H4" s="105"/>
      <c r="I4" s="105" t="s">
        <v>39</v>
      </c>
      <c r="J4" s="105"/>
      <c r="K4" s="105"/>
      <c r="L4" s="105" t="s">
        <v>36</v>
      </c>
      <c r="M4" s="105"/>
      <c r="N4" s="106" t="s">
        <v>40</v>
      </c>
      <c r="O4" s="106"/>
      <c r="P4" s="102" t="s">
        <v>77</v>
      </c>
      <c r="Q4" s="102"/>
    </row>
    <row r="5" spans="1:17" ht="45" customHeight="1">
      <c r="A5" s="105"/>
      <c r="B5" s="105"/>
      <c r="C5" s="9" t="s">
        <v>0</v>
      </c>
      <c r="D5" s="9" t="s">
        <v>1</v>
      </c>
      <c r="E5" s="8" t="s">
        <v>2</v>
      </c>
      <c r="F5" s="9" t="s">
        <v>0</v>
      </c>
      <c r="G5" s="9" t="s">
        <v>1</v>
      </c>
      <c r="H5" s="8" t="s">
        <v>2</v>
      </c>
      <c r="I5" s="9" t="s">
        <v>3</v>
      </c>
      <c r="J5" s="9" t="s">
        <v>38</v>
      </c>
      <c r="K5" s="8" t="s">
        <v>2</v>
      </c>
      <c r="L5" s="8" t="s">
        <v>4</v>
      </c>
      <c r="M5" s="8" t="s">
        <v>2</v>
      </c>
      <c r="N5" s="8" t="s">
        <v>4</v>
      </c>
      <c r="O5" s="8" t="s">
        <v>28</v>
      </c>
      <c r="P5" s="8" t="s">
        <v>4</v>
      </c>
      <c r="Q5" s="8" t="s">
        <v>28</v>
      </c>
    </row>
    <row r="6" spans="1:18" ht="15.75">
      <c r="A6" s="7" t="s">
        <v>5</v>
      </c>
      <c r="B6" s="7" t="s">
        <v>6</v>
      </c>
      <c r="C6" s="12">
        <v>1513</v>
      </c>
      <c r="D6" s="12">
        <v>2971</v>
      </c>
      <c r="E6" s="13">
        <v>156408.25</v>
      </c>
      <c r="F6" s="12">
        <v>20786</v>
      </c>
      <c r="G6" s="12">
        <v>36275</v>
      </c>
      <c r="H6" s="13">
        <v>1158150</v>
      </c>
      <c r="I6" s="12">
        <v>1266</v>
      </c>
      <c r="J6" s="12">
        <v>4522</v>
      </c>
      <c r="K6" s="30">
        <v>145115</v>
      </c>
      <c r="L6" s="12">
        <v>866</v>
      </c>
      <c r="M6" s="13">
        <v>191855.67</v>
      </c>
      <c r="N6" s="12">
        <v>4672</v>
      </c>
      <c r="O6" s="13">
        <v>432814.16</v>
      </c>
      <c r="P6" s="12">
        <v>181</v>
      </c>
      <c r="Q6" s="13">
        <v>53653.6</v>
      </c>
      <c r="R6" s="80"/>
    </row>
    <row r="7" spans="1:17" ht="15.75">
      <c r="A7" s="7"/>
      <c r="B7" s="7" t="s">
        <v>70</v>
      </c>
      <c r="C7" s="12">
        <v>94</v>
      </c>
      <c r="D7" s="12">
        <v>144</v>
      </c>
      <c r="E7" s="13">
        <v>8307.86</v>
      </c>
      <c r="F7" s="12">
        <v>1757</v>
      </c>
      <c r="G7" s="12">
        <v>3193</v>
      </c>
      <c r="H7" s="13">
        <v>95790</v>
      </c>
      <c r="I7" s="12">
        <v>55</v>
      </c>
      <c r="J7" s="12">
        <v>153</v>
      </c>
      <c r="K7" s="45">
        <v>5682.75</v>
      </c>
      <c r="L7" s="12">
        <v>70</v>
      </c>
      <c r="M7" s="13">
        <v>17396.35</v>
      </c>
      <c r="N7" s="12">
        <v>714</v>
      </c>
      <c r="O7" s="13">
        <v>54774.37</v>
      </c>
      <c r="P7" s="12">
        <v>18</v>
      </c>
      <c r="Q7" s="13">
        <v>7050.07</v>
      </c>
    </row>
    <row r="8" spans="1:17" ht="15.75">
      <c r="A8" s="7"/>
      <c r="B8" s="7" t="s">
        <v>71</v>
      </c>
      <c r="C8" s="12">
        <v>126</v>
      </c>
      <c r="D8" s="12">
        <v>291</v>
      </c>
      <c r="E8" s="13">
        <v>14807.52</v>
      </c>
      <c r="F8" s="12">
        <v>1412</v>
      </c>
      <c r="G8" s="12">
        <v>2863</v>
      </c>
      <c r="H8" s="13">
        <v>85890</v>
      </c>
      <c r="I8" s="12">
        <v>130</v>
      </c>
      <c r="J8" s="12">
        <v>468</v>
      </c>
      <c r="K8" s="30">
        <v>14971.02</v>
      </c>
      <c r="L8" s="12">
        <v>114</v>
      </c>
      <c r="M8" s="13">
        <v>23671.44</v>
      </c>
      <c r="N8" s="12">
        <v>610</v>
      </c>
      <c r="O8" s="13">
        <v>49298.45</v>
      </c>
      <c r="P8" s="12">
        <v>5</v>
      </c>
      <c r="Q8" s="13">
        <v>2065</v>
      </c>
    </row>
    <row r="9" spans="1:17" ht="15.75">
      <c r="A9" s="7" t="s">
        <v>68</v>
      </c>
      <c r="B9" s="7" t="s">
        <v>69</v>
      </c>
      <c r="C9" s="12">
        <v>109</v>
      </c>
      <c r="D9" s="12">
        <v>191</v>
      </c>
      <c r="E9" s="13">
        <v>10361.91</v>
      </c>
      <c r="F9" s="12">
        <v>1634</v>
      </c>
      <c r="G9" s="12">
        <v>3044</v>
      </c>
      <c r="H9" s="13">
        <v>91320</v>
      </c>
      <c r="I9" s="12">
        <v>83</v>
      </c>
      <c r="J9" s="12">
        <v>263</v>
      </c>
      <c r="K9" s="30">
        <v>8878.97</v>
      </c>
      <c r="L9" s="12">
        <v>90</v>
      </c>
      <c r="M9" s="13">
        <v>20101.16</v>
      </c>
      <c r="N9" s="12">
        <v>655</v>
      </c>
      <c r="O9" s="13">
        <v>69755.63</v>
      </c>
      <c r="P9" s="12">
        <v>14</v>
      </c>
      <c r="Q9" s="13">
        <v>4035.42</v>
      </c>
    </row>
    <row r="10" spans="1:17" ht="15.75">
      <c r="A10" s="7" t="s">
        <v>45</v>
      </c>
      <c r="B10" s="7" t="s">
        <v>46</v>
      </c>
      <c r="C10" s="12">
        <v>133</v>
      </c>
      <c r="D10" s="12">
        <v>229</v>
      </c>
      <c r="E10" s="13">
        <v>11744.46</v>
      </c>
      <c r="F10" s="12">
        <v>1444</v>
      </c>
      <c r="G10" s="12">
        <v>2445</v>
      </c>
      <c r="H10" s="13">
        <v>73500</v>
      </c>
      <c r="I10" s="12">
        <v>136</v>
      </c>
      <c r="J10" s="12">
        <v>397</v>
      </c>
      <c r="K10" s="30">
        <v>14304</v>
      </c>
      <c r="L10" s="46">
        <v>120</v>
      </c>
      <c r="M10" s="15">
        <v>25680.73</v>
      </c>
      <c r="N10" s="12">
        <v>918</v>
      </c>
      <c r="O10" s="15">
        <v>122460.39</v>
      </c>
      <c r="P10" s="12">
        <v>15</v>
      </c>
      <c r="Q10" s="13">
        <v>5038.01</v>
      </c>
    </row>
    <row r="11" spans="1:17" ht="15.75">
      <c r="A11" s="7" t="s">
        <v>29</v>
      </c>
      <c r="B11" s="7" t="s">
        <v>30</v>
      </c>
      <c r="C11" s="12">
        <v>718</v>
      </c>
      <c r="D11" s="12">
        <v>1408</v>
      </c>
      <c r="E11" s="13">
        <v>74117.21</v>
      </c>
      <c r="F11" s="12">
        <v>6659</v>
      </c>
      <c r="G11" s="12">
        <v>12033</v>
      </c>
      <c r="H11" s="13">
        <v>363750</v>
      </c>
      <c r="I11" s="12">
        <v>853</v>
      </c>
      <c r="J11" s="12">
        <v>2570</v>
      </c>
      <c r="K11" s="30">
        <v>91250.15</v>
      </c>
      <c r="L11" s="46">
        <v>343</v>
      </c>
      <c r="M11" s="13">
        <v>72800.21</v>
      </c>
      <c r="N11" s="12">
        <v>2654</v>
      </c>
      <c r="O11" s="13">
        <v>257211.94</v>
      </c>
      <c r="P11" s="12">
        <v>35</v>
      </c>
      <c r="Q11" s="13">
        <v>13547.27</v>
      </c>
    </row>
    <row r="12" spans="1:17" ht="15.75">
      <c r="A12" s="7"/>
      <c r="B12" s="7" t="s">
        <v>31</v>
      </c>
      <c r="C12" s="12">
        <v>15</v>
      </c>
      <c r="D12" s="12">
        <v>24</v>
      </c>
      <c r="E12" s="13">
        <v>1253.44</v>
      </c>
      <c r="F12" s="12">
        <v>175</v>
      </c>
      <c r="G12" s="12">
        <v>319</v>
      </c>
      <c r="H12" s="13">
        <v>9570</v>
      </c>
      <c r="I12" s="12">
        <v>27</v>
      </c>
      <c r="J12" s="12">
        <v>54</v>
      </c>
      <c r="K12" s="30">
        <v>2556.66</v>
      </c>
      <c r="L12" s="12">
        <v>13</v>
      </c>
      <c r="M12" s="15">
        <v>2693.08</v>
      </c>
      <c r="N12" s="12">
        <v>130</v>
      </c>
      <c r="O12" s="13">
        <v>10028.04</v>
      </c>
      <c r="P12" s="12">
        <v>1</v>
      </c>
      <c r="Q12" s="13">
        <v>325</v>
      </c>
    </row>
    <row r="13" spans="1:17" ht="15.75">
      <c r="A13" s="7"/>
      <c r="B13" s="7" t="s">
        <v>32</v>
      </c>
      <c r="C13" s="12">
        <v>7</v>
      </c>
      <c r="D13" s="12">
        <v>21</v>
      </c>
      <c r="E13" s="13">
        <v>1112.22</v>
      </c>
      <c r="F13" s="12">
        <v>101</v>
      </c>
      <c r="G13" s="80">
        <v>187</v>
      </c>
      <c r="H13" s="81">
        <v>5610</v>
      </c>
      <c r="I13" s="12">
        <v>19</v>
      </c>
      <c r="J13" s="12">
        <v>52</v>
      </c>
      <c r="K13" s="30">
        <v>1986.74</v>
      </c>
      <c r="L13" s="12">
        <v>8</v>
      </c>
      <c r="M13" s="13">
        <v>1657.28</v>
      </c>
      <c r="N13" s="12">
        <v>75</v>
      </c>
      <c r="O13" s="13">
        <v>5697.75</v>
      </c>
      <c r="P13" s="12">
        <v>3</v>
      </c>
      <c r="Q13" s="13">
        <v>437.5</v>
      </c>
    </row>
    <row r="14" spans="1:17" ht="15.75">
      <c r="A14" s="7" t="s">
        <v>8</v>
      </c>
      <c r="B14" s="7" t="s">
        <v>9</v>
      </c>
      <c r="C14" s="12">
        <v>321</v>
      </c>
      <c r="D14" s="12">
        <v>635</v>
      </c>
      <c r="E14" s="13">
        <v>34472.59</v>
      </c>
      <c r="F14" s="12">
        <v>4531</v>
      </c>
      <c r="G14" s="12">
        <v>7889</v>
      </c>
      <c r="H14" s="13">
        <v>240120</v>
      </c>
      <c r="I14" s="12">
        <v>270</v>
      </c>
      <c r="J14" s="12">
        <v>966</v>
      </c>
      <c r="K14" s="30">
        <v>30514.88</v>
      </c>
      <c r="L14" s="12">
        <v>204</v>
      </c>
      <c r="M14" s="13">
        <v>44587.46</v>
      </c>
      <c r="N14" s="12">
        <v>1143</v>
      </c>
      <c r="O14" s="13">
        <v>110969.28</v>
      </c>
      <c r="P14" s="12">
        <v>34</v>
      </c>
      <c r="Q14" s="13">
        <v>15167.91</v>
      </c>
    </row>
    <row r="15" spans="1:17" ht="15.75">
      <c r="A15" s="7"/>
      <c r="B15" s="7" t="s">
        <v>10</v>
      </c>
      <c r="C15" s="12">
        <v>136</v>
      </c>
      <c r="D15" s="12">
        <v>289</v>
      </c>
      <c r="E15" s="13">
        <v>14841.07</v>
      </c>
      <c r="F15" s="12">
        <v>1920</v>
      </c>
      <c r="G15" s="12">
        <v>3460</v>
      </c>
      <c r="H15" s="13">
        <v>105210</v>
      </c>
      <c r="I15" s="12">
        <v>144</v>
      </c>
      <c r="J15" s="12">
        <v>487</v>
      </c>
      <c r="K15" s="30">
        <v>17045.35</v>
      </c>
      <c r="L15" s="12">
        <v>103</v>
      </c>
      <c r="M15" s="13">
        <v>21185.52</v>
      </c>
      <c r="N15" s="12">
        <v>532</v>
      </c>
      <c r="O15" s="13">
        <v>40416.04</v>
      </c>
      <c r="P15" s="12">
        <v>8</v>
      </c>
      <c r="Q15" s="13">
        <v>2847.5</v>
      </c>
    </row>
    <row r="16" spans="1:17" ht="15.75">
      <c r="A16" s="7" t="s">
        <v>11</v>
      </c>
      <c r="B16" s="7" t="s">
        <v>12</v>
      </c>
      <c r="C16" s="12">
        <v>55</v>
      </c>
      <c r="D16" s="12">
        <v>82</v>
      </c>
      <c r="E16" s="13">
        <v>4819.41</v>
      </c>
      <c r="F16" s="12">
        <v>2387</v>
      </c>
      <c r="G16" s="12">
        <v>4163</v>
      </c>
      <c r="H16" s="13">
        <v>128430</v>
      </c>
      <c r="I16" s="12">
        <v>32</v>
      </c>
      <c r="J16" s="12">
        <v>66</v>
      </c>
      <c r="K16" s="30">
        <v>3157.78</v>
      </c>
      <c r="L16" s="12">
        <v>76</v>
      </c>
      <c r="M16" s="13">
        <v>15799.36</v>
      </c>
      <c r="N16" s="12">
        <v>379</v>
      </c>
      <c r="O16" s="13">
        <v>29248.45</v>
      </c>
      <c r="P16" s="12">
        <v>2</v>
      </c>
      <c r="Q16" s="13">
        <v>910</v>
      </c>
    </row>
    <row r="17" spans="1:17" ht="15.75">
      <c r="A17" s="7"/>
      <c r="B17" s="7" t="s">
        <v>13</v>
      </c>
      <c r="C17" s="12">
        <v>47</v>
      </c>
      <c r="D17" s="12">
        <v>78</v>
      </c>
      <c r="E17" s="13">
        <v>4474.32</v>
      </c>
      <c r="F17" s="12">
        <v>1757</v>
      </c>
      <c r="G17" s="12">
        <v>3129</v>
      </c>
      <c r="H17" s="13">
        <v>95040</v>
      </c>
      <c r="I17" s="12">
        <v>26</v>
      </c>
      <c r="J17" s="12">
        <v>75</v>
      </c>
      <c r="K17" s="30">
        <v>2746.45</v>
      </c>
      <c r="L17" s="12">
        <v>42</v>
      </c>
      <c r="M17" s="13">
        <v>8700.72</v>
      </c>
      <c r="N17" s="12">
        <v>276</v>
      </c>
      <c r="O17" s="13">
        <v>23275.83</v>
      </c>
      <c r="P17" s="12">
        <v>1</v>
      </c>
      <c r="Q17" s="13">
        <v>201.39</v>
      </c>
    </row>
    <row r="18" spans="1:17" ht="15.75">
      <c r="A18" s="7"/>
      <c r="B18" s="7" t="s">
        <v>14</v>
      </c>
      <c r="C18" s="12">
        <v>80</v>
      </c>
      <c r="D18" s="12">
        <v>105</v>
      </c>
      <c r="E18" s="13">
        <v>7181.94</v>
      </c>
      <c r="F18" s="12">
        <v>3020</v>
      </c>
      <c r="G18" s="12">
        <v>5104</v>
      </c>
      <c r="H18" s="13">
        <v>160290</v>
      </c>
      <c r="I18" s="12">
        <v>33</v>
      </c>
      <c r="J18" s="12">
        <v>88</v>
      </c>
      <c r="K18" s="30">
        <v>3462.69</v>
      </c>
      <c r="L18" s="12">
        <v>86</v>
      </c>
      <c r="M18" s="13">
        <v>17739.78</v>
      </c>
      <c r="N18" s="12">
        <v>310</v>
      </c>
      <c r="O18" s="13">
        <v>27975.95</v>
      </c>
      <c r="P18" s="12">
        <v>6</v>
      </c>
      <c r="Q18" s="13">
        <v>3212.34</v>
      </c>
    </row>
    <row r="19" spans="1:17" ht="15.75">
      <c r="A19" s="7" t="s">
        <v>15</v>
      </c>
      <c r="B19" s="7" t="s">
        <v>16</v>
      </c>
      <c r="C19" s="12">
        <v>68</v>
      </c>
      <c r="D19" s="12">
        <v>86</v>
      </c>
      <c r="E19" s="13">
        <v>5163.63</v>
      </c>
      <c r="F19" s="12">
        <v>3017</v>
      </c>
      <c r="G19" s="12">
        <v>5197</v>
      </c>
      <c r="H19" s="13">
        <v>156060</v>
      </c>
      <c r="I19" s="12">
        <v>23</v>
      </c>
      <c r="J19" s="12">
        <v>57</v>
      </c>
      <c r="K19" s="30">
        <v>2261.99</v>
      </c>
      <c r="L19" s="12">
        <v>131</v>
      </c>
      <c r="M19" s="13">
        <v>27759.44</v>
      </c>
      <c r="N19" s="12">
        <v>588</v>
      </c>
      <c r="O19" s="13">
        <v>55017.45</v>
      </c>
      <c r="P19" s="12">
        <v>8</v>
      </c>
      <c r="Q19" s="13">
        <v>3605</v>
      </c>
    </row>
    <row r="20" spans="1:17" ht="15.75">
      <c r="A20" s="7" t="s">
        <v>17</v>
      </c>
      <c r="B20" s="7" t="s">
        <v>18</v>
      </c>
      <c r="C20" s="12">
        <v>495</v>
      </c>
      <c r="D20" s="12">
        <v>1073</v>
      </c>
      <c r="E20" s="13">
        <v>53453.23</v>
      </c>
      <c r="F20" s="12">
        <v>2297</v>
      </c>
      <c r="G20" s="12">
        <v>4190</v>
      </c>
      <c r="H20" s="13">
        <v>126120</v>
      </c>
      <c r="I20" s="12">
        <v>592</v>
      </c>
      <c r="J20" s="12">
        <v>2039</v>
      </c>
      <c r="K20" s="30">
        <v>64669.25</v>
      </c>
      <c r="L20" s="12">
        <v>127</v>
      </c>
      <c r="M20" s="13">
        <v>26606.1</v>
      </c>
      <c r="N20" s="12">
        <v>1679</v>
      </c>
      <c r="O20" s="13">
        <v>165292.48</v>
      </c>
      <c r="P20" s="12">
        <v>17</v>
      </c>
      <c r="Q20" s="13">
        <v>6476.5</v>
      </c>
    </row>
    <row r="21" spans="1:17" ht="15.75">
      <c r="A21" s="7"/>
      <c r="B21" s="7" t="s">
        <v>26</v>
      </c>
      <c r="C21" s="12">
        <v>61</v>
      </c>
      <c r="D21" s="12">
        <v>126</v>
      </c>
      <c r="E21" s="13">
        <v>6320.26</v>
      </c>
      <c r="F21" s="12">
        <v>345</v>
      </c>
      <c r="G21" s="12">
        <v>665</v>
      </c>
      <c r="H21" s="13">
        <v>19950</v>
      </c>
      <c r="I21" s="12">
        <v>63</v>
      </c>
      <c r="J21" s="12">
        <v>226</v>
      </c>
      <c r="K21" s="30">
        <v>7031.03</v>
      </c>
      <c r="L21" s="12">
        <v>22</v>
      </c>
      <c r="M21" s="13">
        <v>4405.56</v>
      </c>
      <c r="N21" s="12">
        <v>176</v>
      </c>
      <c r="O21" s="13">
        <v>13370.72</v>
      </c>
      <c r="P21" s="12">
        <v>2</v>
      </c>
      <c r="Q21" s="13">
        <v>857.5</v>
      </c>
    </row>
    <row r="22" spans="1:17" ht="15.75">
      <c r="A22" s="7"/>
      <c r="B22" s="7" t="s">
        <v>47</v>
      </c>
      <c r="C22" s="7">
        <v>155</v>
      </c>
      <c r="D22" s="7">
        <v>379</v>
      </c>
      <c r="E22" s="13">
        <v>18629.88</v>
      </c>
      <c r="F22" s="7">
        <v>249</v>
      </c>
      <c r="G22" s="7">
        <v>501</v>
      </c>
      <c r="H22" s="13">
        <v>15090</v>
      </c>
      <c r="I22" s="7">
        <v>192</v>
      </c>
      <c r="J22" s="7">
        <v>732</v>
      </c>
      <c r="K22" s="30">
        <v>22728.79</v>
      </c>
      <c r="L22" s="12">
        <v>29</v>
      </c>
      <c r="M22" s="13">
        <v>6007.64</v>
      </c>
      <c r="N22" s="12">
        <v>288</v>
      </c>
      <c r="O22" s="13">
        <v>22031.3</v>
      </c>
      <c r="P22" s="12">
        <v>8</v>
      </c>
      <c r="Q22" s="13">
        <v>2530</v>
      </c>
    </row>
    <row r="23" spans="1:17" ht="15.75">
      <c r="A23" s="7" t="s">
        <v>19</v>
      </c>
      <c r="B23" s="7" t="s">
        <v>20</v>
      </c>
      <c r="C23" s="12">
        <v>242</v>
      </c>
      <c r="D23" s="12">
        <v>587</v>
      </c>
      <c r="E23" s="13">
        <v>29080.38</v>
      </c>
      <c r="F23" s="12">
        <v>679</v>
      </c>
      <c r="G23" s="12">
        <v>1380</v>
      </c>
      <c r="H23" s="13">
        <v>41730</v>
      </c>
      <c r="I23" s="12">
        <v>290</v>
      </c>
      <c r="J23" s="12">
        <v>1110</v>
      </c>
      <c r="K23" s="30">
        <v>34003.63</v>
      </c>
      <c r="L23" s="12">
        <v>61</v>
      </c>
      <c r="M23" s="13">
        <v>12636.76</v>
      </c>
      <c r="N23" s="12">
        <v>560</v>
      </c>
      <c r="O23" s="13">
        <v>45339.71</v>
      </c>
      <c r="P23" s="12">
        <v>9</v>
      </c>
      <c r="Q23" s="13">
        <v>3177.39</v>
      </c>
    </row>
    <row r="24" spans="1:17" ht="15.75">
      <c r="A24" s="7"/>
      <c r="B24" s="7" t="s">
        <v>48</v>
      </c>
      <c r="C24" s="12">
        <v>79</v>
      </c>
      <c r="D24" s="12">
        <v>171</v>
      </c>
      <c r="E24" s="13">
        <v>8401.99</v>
      </c>
      <c r="F24" s="12">
        <v>218</v>
      </c>
      <c r="G24" s="12">
        <v>421</v>
      </c>
      <c r="H24" s="13">
        <v>12960</v>
      </c>
      <c r="I24" s="12">
        <v>131</v>
      </c>
      <c r="J24" s="12">
        <v>378</v>
      </c>
      <c r="K24" s="30">
        <v>14073.83</v>
      </c>
      <c r="L24" s="12">
        <v>27</v>
      </c>
      <c r="M24" s="13">
        <v>5593.32</v>
      </c>
      <c r="N24" s="12">
        <v>169</v>
      </c>
      <c r="O24" s="13">
        <v>12838.93</v>
      </c>
      <c r="P24" s="12">
        <v>2</v>
      </c>
      <c r="Q24" s="13">
        <v>780</v>
      </c>
    </row>
    <row r="25" spans="1:17" ht="15.75">
      <c r="A25" s="7" t="s">
        <v>35</v>
      </c>
      <c r="B25" s="7" t="s">
        <v>33</v>
      </c>
      <c r="C25" s="12">
        <v>883</v>
      </c>
      <c r="D25" s="12">
        <v>2055</v>
      </c>
      <c r="E25" s="13">
        <v>102663.68</v>
      </c>
      <c r="F25" s="12">
        <v>1865</v>
      </c>
      <c r="G25" s="12">
        <v>3647</v>
      </c>
      <c r="H25" s="13">
        <v>112890</v>
      </c>
      <c r="I25" s="12">
        <v>1028</v>
      </c>
      <c r="J25" s="12">
        <v>4004</v>
      </c>
      <c r="K25" s="30">
        <v>123537.69</v>
      </c>
      <c r="L25" s="12">
        <v>168</v>
      </c>
      <c r="M25" s="15">
        <v>41289.63</v>
      </c>
      <c r="N25" s="12">
        <v>1447</v>
      </c>
      <c r="O25" s="15">
        <v>201496.27</v>
      </c>
      <c r="P25" s="12">
        <v>14</v>
      </c>
      <c r="Q25" s="13">
        <v>6130</v>
      </c>
    </row>
    <row r="26" spans="1:17" ht="15.75">
      <c r="A26" s="7" t="s">
        <v>21</v>
      </c>
      <c r="B26" s="7" t="s">
        <v>22</v>
      </c>
      <c r="C26" s="12">
        <v>355</v>
      </c>
      <c r="D26" s="12">
        <v>723</v>
      </c>
      <c r="E26" s="13">
        <v>39483.21</v>
      </c>
      <c r="F26" s="12">
        <v>4080</v>
      </c>
      <c r="G26" s="12">
        <v>7730</v>
      </c>
      <c r="H26" s="13">
        <v>233850</v>
      </c>
      <c r="I26" s="12">
        <v>404</v>
      </c>
      <c r="J26" s="12">
        <v>1362</v>
      </c>
      <c r="K26" s="30">
        <v>44113.8</v>
      </c>
      <c r="L26" s="12">
        <v>303</v>
      </c>
      <c r="M26" s="13">
        <v>61892.14</v>
      </c>
      <c r="N26" s="12">
        <v>1984</v>
      </c>
      <c r="O26" s="13">
        <v>199147.71</v>
      </c>
      <c r="P26" s="63">
        <v>16</v>
      </c>
      <c r="Q26" s="15">
        <v>4659.37</v>
      </c>
    </row>
    <row r="27" spans="1:17" ht="15.75">
      <c r="A27" s="7" t="s">
        <v>67</v>
      </c>
      <c r="B27" s="7" t="s">
        <v>72</v>
      </c>
      <c r="C27" s="12">
        <v>60</v>
      </c>
      <c r="D27" s="12">
        <v>111</v>
      </c>
      <c r="E27" s="13">
        <v>5809.45</v>
      </c>
      <c r="F27" s="12">
        <v>584</v>
      </c>
      <c r="G27" s="12">
        <v>1023</v>
      </c>
      <c r="H27" s="13">
        <v>30720</v>
      </c>
      <c r="I27" s="12">
        <v>74</v>
      </c>
      <c r="J27" s="12">
        <v>208</v>
      </c>
      <c r="K27" s="30">
        <v>7222.78</v>
      </c>
      <c r="L27" s="12">
        <v>53</v>
      </c>
      <c r="M27" s="13">
        <v>12379.19</v>
      </c>
      <c r="N27" s="12">
        <v>804</v>
      </c>
      <c r="O27" s="13">
        <v>61079.88</v>
      </c>
      <c r="P27" s="12">
        <v>5</v>
      </c>
      <c r="Q27" s="13">
        <v>1777.08</v>
      </c>
    </row>
    <row r="28" spans="1:17" ht="15.75">
      <c r="A28" s="7"/>
      <c r="B28" s="16" t="s">
        <v>73</v>
      </c>
      <c r="C28" s="12">
        <v>91</v>
      </c>
      <c r="D28" s="12">
        <v>184</v>
      </c>
      <c r="E28" s="13">
        <v>9372.61</v>
      </c>
      <c r="F28" s="12">
        <v>554</v>
      </c>
      <c r="G28" s="12">
        <v>973</v>
      </c>
      <c r="H28" s="13">
        <v>29280</v>
      </c>
      <c r="I28" s="12">
        <v>138</v>
      </c>
      <c r="J28" s="12">
        <v>354</v>
      </c>
      <c r="K28" s="30">
        <v>13955.52</v>
      </c>
      <c r="L28" s="12">
        <v>46</v>
      </c>
      <c r="M28" s="13">
        <v>9301.42</v>
      </c>
      <c r="N28" s="12">
        <v>294</v>
      </c>
      <c r="O28" s="13">
        <v>23088.8</v>
      </c>
      <c r="P28" s="12">
        <v>17</v>
      </c>
      <c r="Q28" s="13">
        <v>7543.71</v>
      </c>
    </row>
    <row r="29" spans="1:17" ht="15.75">
      <c r="A29" s="7" t="s">
        <v>23</v>
      </c>
      <c r="B29" s="7" t="s">
        <v>24</v>
      </c>
      <c r="C29" s="12">
        <v>213</v>
      </c>
      <c r="D29" s="12">
        <v>354</v>
      </c>
      <c r="E29" s="30">
        <v>18554.4</v>
      </c>
      <c r="F29" s="12">
        <v>2043</v>
      </c>
      <c r="G29" s="12">
        <v>3405</v>
      </c>
      <c r="H29" s="30">
        <v>103200</v>
      </c>
      <c r="I29" s="12">
        <v>259</v>
      </c>
      <c r="J29" s="12">
        <v>667</v>
      </c>
      <c r="K29" s="30">
        <v>24744.39</v>
      </c>
      <c r="L29" s="12">
        <v>137</v>
      </c>
      <c r="M29" s="13">
        <v>35337.27</v>
      </c>
      <c r="N29" s="12">
        <v>1609</v>
      </c>
      <c r="O29" s="13">
        <v>126432.26</v>
      </c>
      <c r="P29" s="12">
        <v>5</v>
      </c>
      <c r="Q29" s="13">
        <v>1741.39</v>
      </c>
    </row>
    <row r="30" spans="1:17" ht="15.75">
      <c r="A30" s="7"/>
      <c r="B30" s="7" t="s">
        <v>34</v>
      </c>
      <c r="C30" s="12">
        <v>10</v>
      </c>
      <c r="D30" s="12">
        <v>12</v>
      </c>
      <c r="E30" s="13">
        <v>670.84</v>
      </c>
      <c r="F30" s="12">
        <v>266</v>
      </c>
      <c r="G30" s="12">
        <v>486</v>
      </c>
      <c r="H30" s="13">
        <v>14580</v>
      </c>
      <c r="I30" s="12">
        <v>28</v>
      </c>
      <c r="J30" s="12">
        <v>36</v>
      </c>
      <c r="K30" s="13">
        <v>2261.94</v>
      </c>
      <c r="L30" s="12">
        <v>12</v>
      </c>
      <c r="M30" s="13">
        <v>2409.94</v>
      </c>
      <c r="N30" s="12">
        <v>230</v>
      </c>
      <c r="O30" s="13">
        <v>17852.95</v>
      </c>
      <c r="P30" s="59">
        <v>1</v>
      </c>
      <c r="Q30" s="60">
        <v>201.39</v>
      </c>
    </row>
    <row r="31" spans="1:17" ht="15.75" customHeight="1" hidden="1">
      <c r="A31" s="103" t="s">
        <v>27</v>
      </c>
      <c r="B31" s="103"/>
      <c r="C31" s="12"/>
      <c r="D31" s="12"/>
      <c r="E31" s="13"/>
      <c r="F31" s="13"/>
      <c r="G31" s="13"/>
      <c r="H31" s="13"/>
      <c r="I31" s="12"/>
      <c r="J31" s="12"/>
      <c r="K31" s="13"/>
      <c r="L31" s="7"/>
      <c r="M31" s="13"/>
      <c r="N31" s="7"/>
      <c r="O31" s="13"/>
      <c r="P31" s="7"/>
      <c r="Q31" s="13"/>
    </row>
    <row r="32" spans="1:17" ht="15.75">
      <c r="A32" s="104" t="s">
        <v>25</v>
      </c>
      <c r="B32" s="104"/>
      <c r="C32" s="17">
        <f aca="true" t="shared" si="0" ref="C32:N32">SUM(C6:C30)</f>
        <v>6066</v>
      </c>
      <c r="D32" s="17">
        <f t="shared" si="0"/>
        <v>12329</v>
      </c>
      <c r="E32" s="18">
        <f t="shared" si="0"/>
        <v>641505.7599999999</v>
      </c>
      <c r="F32" s="19">
        <f aca="true" t="shared" si="1" ref="F32:K32">SUM(F6:F30)</f>
        <v>63780</v>
      </c>
      <c r="G32" s="19">
        <f t="shared" si="1"/>
        <v>113722</v>
      </c>
      <c r="H32" s="18">
        <f t="shared" si="1"/>
        <v>3509100</v>
      </c>
      <c r="I32" s="17">
        <f t="shared" si="1"/>
        <v>6296</v>
      </c>
      <c r="J32" s="17">
        <f t="shared" si="1"/>
        <v>21334</v>
      </c>
      <c r="K32" s="18">
        <f t="shared" si="1"/>
        <v>702277.0800000001</v>
      </c>
      <c r="L32" s="17">
        <f t="shared" si="0"/>
        <v>3251</v>
      </c>
      <c r="M32" s="18">
        <f t="shared" si="0"/>
        <v>709487.17</v>
      </c>
      <c r="N32" s="19">
        <f t="shared" si="0"/>
        <v>22896</v>
      </c>
      <c r="O32" s="18">
        <f>SUM(O6:O30)</f>
        <v>2176914.7399999998</v>
      </c>
      <c r="P32" s="19">
        <f>SUM(P6:P30)</f>
        <v>427</v>
      </c>
      <c r="Q32" s="18">
        <f>SUM(Q6:Q30)</f>
        <v>147970.34</v>
      </c>
    </row>
    <row r="34" spans="2:5" ht="15.75" hidden="1">
      <c r="B34" t="s">
        <v>87</v>
      </c>
      <c r="E34" s="91">
        <f>C32+F32+I32+L32+N32+P32+' II'!D31+' II'!G31+' II'!J31+' II'!L31+'III '!D33+'III '!F33+' IV '!E33+' IV '!G33+' IV '!I33+' IV '!K33</f>
        <v>128641</v>
      </c>
    </row>
    <row r="36" spans="5:14" ht="15.75">
      <c r="E36" s="11"/>
      <c r="F36" s="11"/>
      <c r="G36" s="11"/>
      <c r="H36" s="11"/>
      <c r="K36" s="11"/>
      <c r="N36" s="2"/>
    </row>
    <row r="38" ht="15.75">
      <c r="Q38" s="11"/>
    </row>
  </sheetData>
  <sheetProtection/>
  <mergeCells count="10">
    <mergeCell ref="A2:Q2"/>
    <mergeCell ref="P4:Q4"/>
    <mergeCell ref="A31:B31"/>
    <mergeCell ref="A32:B32"/>
    <mergeCell ref="A4:B5"/>
    <mergeCell ref="C4:E4"/>
    <mergeCell ref="I4:K4"/>
    <mergeCell ref="L4:M4"/>
    <mergeCell ref="N4:O4"/>
    <mergeCell ref="F4:H4"/>
  </mergeCells>
  <printOptions/>
  <pageMargins left="0" right="0" top="0" bottom="0" header="0.5118110236220472" footer="0.5118110236220472"/>
  <pageSetup orientation="landscape" paperSize="9" scale="85" r:id="rId1"/>
  <headerFooter alignWithMargins="0">
    <oddHeader>&amp;L&amp;"Arial Narrow,Bold Italic"Ministarstvo rada i socijalnog staranja&amp;"Arial Narrow,Regular"
&amp;"Arial Narrow,Italic"Direkcija za informatiku i analitičko-statističke poslove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U37"/>
  <sheetViews>
    <sheetView zoomScale="96" zoomScaleNormal="96" zoomScalePageLayoutView="0" workbookViewId="0" topLeftCell="A1">
      <selection activeCell="S21" sqref="S21"/>
    </sheetView>
  </sheetViews>
  <sheetFormatPr defaultColWidth="8.796875" defaultRowHeight="15"/>
  <cols>
    <col min="1" max="1" width="29.09765625" style="0" customWidth="1"/>
    <col min="2" max="2" width="9.69921875" style="0" bestFit="1" customWidth="1"/>
    <col min="3" max="3" width="11.19921875" style="0" customWidth="1"/>
    <col min="4" max="4" width="7.69921875" style="0" customWidth="1"/>
    <col min="5" max="5" width="8.3984375" style="0" customWidth="1"/>
    <col min="6" max="6" width="12" style="0" customWidth="1"/>
    <col min="7" max="7" width="9.8984375" style="0" customWidth="1"/>
    <col min="8" max="8" width="12.8984375" style="0" hidden="1" customWidth="1"/>
    <col min="9" max="9" width="9.5" style="0" customWidth="1"/>
    <col min="10" max="10" width="5.5" style="0" customWidth="1"/>
    <col min="11" max="11" width="4.8984375" style="0" customWidth="1"/>
    <col min="13" max="13" width="9" style="0" customWidth="1"/>
    <col min="15" max="15" width="0" style="0" hidden="1" customWidth="1"/>
  </cols>
  <sheetData>
    <row r="1" ht="29.25" customHeight="1"/>
    <row r="2" spans="2:13" ht="15.75">
      <c r="B2" s="101" t="s">
        <v>91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2:13" ht="15" customHeight="1">
      <c r="B3" s="4"/>
      <c r="C3" s="4"/>
      <c r="D3" s="4"/>
      <c r="E3" s="4"/>
      <c r="F3" s="4"/>
      <c r="G3" s="4"/>
      <c r="H3" s="4"/>
      <c r="I3" s="4"/>
      <c r="J3" s="6"/>
      <c r="K3" s="6"/>
      <c r="L3" s="4"/>
      <c r="M3" s="4"/>
    </row>
    <row r="4" spans="2:13" ht="76.5" customHeight="1">
      <c r="B4" s="105" t="s">
        <v>78</v>
      </c>
      <c r="C4" s="105"/>
      <c r="D4" s="107" t="s">
        <v>49</v>
      </c>
      <c r="E4" s="107"/>
      <c r="F4" s="107"/>
      <c r="G4" s="108" t="s">
        <v>52</v>
      </c>
      <c r="H4" s="108"/>
      <c r="I4" s="109"/>
      <c r="J4" s="110" t="s">
        <v>37</v>
      </c>
      <c r="K4" s="109"/>
      <c r="L4" s="107" t="s">
        <v>42</v>
      </c>
      <c r="M4" s="107"/>
    </row>
    <row r="5" spans="2:13" ht="33" customHeight="1">
      <c r="B5" s="105"/>
      <c r="C5" s="105"/>
      <c r="D5" s="9" t="s">
        <v>50</v>
      </c>
      <c r="E5" s="9" t="s">
        <v>51</v>
      </c>
      <c r="F5" s="8" t="s">
        <v>2</v>
      </c>
      <c r="G5" s="23" t="s">
        <v>50</v>
      </c>
      <c r="H5" s="23"/>
      <c r="I5" s="8" t="s">
        <v>2</v>
      </c>
      <c r="J5" s="8" t="s">
        <v>4</v>
      </c>
      <c r="K5" s="8" t="s">
        <v>2</v>
      </c>
      <c r="L5" s="8" t="s">
        <v>4</v>
      </c>
      <c r="M5" s="8" t="s">
        <v>2</v>
      </c>
    </row>
    <row r="6" spans="2:13" ht="15.75">
      <c r="B6" s="7" t="s">
        <v>5</v>
      </c>
      <c r="C6" s="7" t="s">
        <v>6</v>
      </c>
      <c r="D6" s="43">
        <v>188</v>
      </c>
      <c r="E6" s="12">
        <v>789</v>
      </c>
      <c r="F6" s="13">
        <v>33087.5</v>
      </c>
      <c r="G6" s="43">
        <v>241</v>
      </c>
      <c r="H6" s="12"/>
      <c r="I6" s="13">
        <v>20308.4</v>
      </c>
      <c r="J6" s="98">
        <v>131</v>
      </c>
      <c r="K6" s="82"/>
      <c r="L6" s="5">
        <v>3</v>
      </c>
      <c r="M6" s="50">
        <v>1694.17</v>
      </c>
    </row>
    <row r="7" spans="2:13" ht="15.75">
      <c r="B7" s="7"/>
      <c r="C7" s="7" t="s">
        <v>70</v>
      </c>
      <c r="D7" s="43">
        <v>24</v>
      </c>
      <c r="E7" s="43">
        <v>129</v>
      </c>
      <c r="F7" s="44">
        <v>5250</v>
      </c>
      <c r="G7" s="43">
        <v>21</v>
      </c>
      <c r="H7" s="43"/>
      <c r="I7" s="44">
        <v>1646.8</v>
      </c>
      <c r="J7" s="97">
        <v>12</v>
      </c>
      <c r="K7" s="82"/>
      <c r="L7" s="5">
        <v>0</v>
      </c>
      <c r="M7" s="50">
        <v>0</v>
      </c>
    </row>
    <row r="8" spans="2:15" ht="15.75">
      <c r="B8" s="7"/>
      <c r="C8" s="7" t="s">
        <v>71</v>
      </c>
      <c r="D8" s="7">
        <v>17</v>
      </c>
      <c r="E8" s="7">
        <v>90</v>
      </c>
      <c r="F8" s="13">
        <v>4741.6</v>
      </c>
      <c r="G8" s="7">
        <v>6</v>
      </c>
      <c r="H8" s="7"/>
      <c r="I8" s="13">
        <v>496.8</v>
      </c>
      <c r="J8" s="97">
        <v>12</v>
      </c>
      <c r="K8" s="82"/>
      <c r="L8" s="5">
        <v>0</v>
      </c>
      <c r="M8" s="49">
        <v>0</v>
      </c>
      <c r="O8" s="11" t="e">
        <f>#REF!+#REF!+#REF!+#REF!</f>
        <v>#REF!</v>
      </c>
    </row>
    <row r="9" spans="2:15" ht="15.75">
      <c r="B9" s="7" t="s">
        <v>68</v>
      </c>
      <c r="C9" s="7" t="s">
        <v>74</v>
      </c>
      <c r="D9" s="7">
        <v>38</v>
      </c>
      <c r="E9" s="7">
        <v>158</v>
      </c>
      <c r="F9" s="13">
        <v>7379.6</v>
      </c>
      <c r="G9" s="7">
        <v>21</v>
      </c>
      <c r="H9" s="7"/>
      <c r="I9" s="13">
        <v>3403.42</v>
      </c>
      <c r="J9" s="97">
        <v>22</v>
      </c>
      <c r="K9" s="82"/>
      <c r="L9" s="5">
        <v>1</v>
      </c>
      <c r="M9" s="50">
        <v>379.94</v>
      </c>
      <c r="O9" s="11"/>
    </row>
    <row r="10" spans="2:15" ht="15.75">
      <c r="B10" s="7" t="s">
        <v>45</v>
      </c>
      <c r="C10" s="7" t="s">
        <v>46</v>
      </c>
      <c r="D10" s="12">
        <v>22</v>
      </c>
      <c r="E10" s="12">
        <v>88</v>
      </c>
      <c r="F10" s="13">
        <v>4758.4</v>
      </c>
      <c r="G10" s="12">
        <v>12</v>
      </c>
      <c r="H10" s="12"/>
      <c r="I10" s="13">
        <v>1093.6</v>
      </c>
      <c r="J10" s="97">
        <v>35</v>
      </c>
      <c r="K10" s="82"/>
      <c r="L10" s="83">
        <v>0</v>
      </c>
      <c r="M10" s="61">
        <v>0</v>
      </c>
      <c r="O10" s="11" t="e">
        <f>#REF!</f>
        <v>#REF!</v>
      </c>
    </row>
    <row r="11" spans="2:13" ht="15.75">
      <c r="B11" s="7" t="s">
        <v>29</v>
      </c>
      <c r="C11" s="7" t="s">
        <v>30</v>
      </c>
      <c r="D11" s="12">
        <v>178</v>
      </c>
      <c r="E11" s="12">
        <v>1049</v>
      </c>
      <c r="F11" s="13">
        <v>36466.69</v>
      </c>
      <c r="G11" s="12">
        <v>29</v>
      </c>
      <c r="H11" s="12"/>
      <c r="I11" s="13">
        <v>4641.6</v>
      </c>
      <c r="J11" s="99">
        <v>88</v>
      </c>
      <c r="K11" s="82"/>
      <c r="L11" s="5">
        <v>4</v>
      </c>
      <c r="M11" s="50">
        <v>1591.11</v>
      </c>
    </row>
    <row r="12" spans="2:13" ht="15.75">
      <c r="B12" s="7"/>
      <c r="C12" s="7" t="s">
        <v>31</v>
      </c>
      <c r="D12" s="12">
        <v>6</v>
      </c>
      <c r="E12" s="12">
        <v>24</v>
      </c>
      <c r="F12" s="13">
        <v>1025.6</v>
      </c>
      <c r="G12" s="12">
        <v>0</v>
      </c>
      <c r="H12" s="12"/>
      <c r="I12" s="13">
        <v>0</v>
      </c>
      <c r="J12" s="97">
        <v>8</v>
      </c>
      <c r="K12" s="82"/>
      <c r="L12" s="5">
        <v>0</v>
      </c>
      <c r="M12" s="50">
        <v>0</v>
      </c>
    </row>
    <row r="13" spans="2:15" ht="15.75">
      <c r="B13" s="7"/>
      <c r="C13" s="7" t="s">
        <v>32</v>
      </c>
      <c r="D13" s="12">
        <v>3</v>
      </c>
      <c r="E13" s="12">
        <v>24</v>
      </c>
      <c r="F13" s="13">
        <v>1137.2</v>
      </c>
      <c r="G13" s="12">
        <v>0</v>
      </c>
      <c r="H13" s="12"/>
      <c r="I13" s="13">
        <v>0</v>
      </c>
      <c r="J13" s="97">
        <v>2</v>
      </c>
      <c r="K13" s="82"/>
      <c r="L13" s="5">
        <v>0</v>
      </c>
      <c r="M13" s="50">
        <v>0</v>
      </c>
      <c r="O13" s="11" t="e">
        <f>#REF!+#REF!+#REF!</f>
        <v>#REF!</v>
      </c>
    </row>
    <row r="14" spans="2:16" ht="15.75">
      <c r="B14" s="7" t="s">
        <v>8</v>
      </c>
      <c r="C14" s="7" t="s">
        <v>9</v>
      </c>
      <c r="D14" s="12">
        <v>61</v>
      </c>
      <c r="E14" s="12">
        <v>188</v>
      </c>
      <c r="F14" s="13">
        <v>10663.7</v>
      </c>
      <c r="G14" s="12">
        <v>18</v>
      </c>
      <c r="H14" s="12"/>
      <c r="I14" s="13">
        <v>5386</v>
      </c>
      <c r="J14" s="97">
        <v>139</v>
      </c>
      <c r="K14" s="82"/>
      <c r="L14" s="5">
        <v>3</v>
      </c>
      <c r="M14" s="50">
        <v>1139.82</v>
      </c>
      <c r="O14" s="11"/>
      <c r="P14" s="11"/>
    </row>
    <row r="15" spans="2:15" ht="15.75">
      <c r="B15" s="7"/>
      <c r="C15" s="7" t="s">
        <v>10</v>
      </c>
      <c r="D15" s="12">
        <v>22</v>
      </c>
      <c r="E15" s="12">
        <v>82</v>
      </c>
      <c r="F15" s="13">
        <v>4244.48</v>
      </c>
      <c r="G15" s="12">
        <v>0</v>
      </c>
      <c r="H15" s="12"/>
      <c r="I15" s="13">
        <v>0</v>
      </c>
      <c r="J15" s="97">
        <v>71</v>
      </c>
      <c r="K15" s="82"/>
      <c r="L15" s="5">
        <v>2</v>
      </c>
      <c r="M15" s="50">
        <v>759.88</v>
      </c>
      <c r="O15" s="11" t="e">
        <f>#REF!+#REF!</f>
        <v>#REF!</v>
      </c>
    </row>
    <row r="16" spans="2:15" ht="15.75">
      <c r="B16" s="7" t="s">
        <v>11</v>
      </c>
      <c r="C16" s="7" t="s">
        <v>12</v>
      </c>
      <c r="D16" s="12">
        <v>22</v>
      </c>
      <c r="E16" s="12">
        <v>150</v>
      </c>
      <c r="F16" s="13">
        <v>5996.8</v>
      </c>
      <c r="G16" s="12">
        <v>12</v>
      </c>
      <c r="H16" s="12"/>
      <c r="I16" s="13">
        <v>2634</v>
      </c>
      <c r="J16" s="97">
        <v>10</v>
      </c>
      <c r="K16" s="82"/>
      <c r="L16" s="5">
        <v>0</v>
      </c>
      <c r="M16" s="50">
        <v>0</v>
      </c>
      <c r="O16" s="11"/>
    </row>
    <row r="17" spans="2:13" ht="15.75">
      <c r="B17" s="7"/>
      <c r="C17" s="7" t="s">
        <v>13</v>
      </c>
      <c r="D17" s="12">
        <v>28</v>
      </c>
      <c r="E17" s="12">
        <v>74</v>
      </c>
      <c r="F17" s="13">
        <v>3811</v>
      </c>
      <c r="G17" s="12">
        <v>5</v>
      </c>
      <c r="H17" s="12"/>
      <c r="I17" s="13">
        <v>1765</v>
      </c>
      <c r="J17" s="97">
        <v>12</v>
      </c>
      <c r="K17" s="82"/>
      <c r="L17" s="5">
        <v>1</v>
      </c>
      <c r="M17" s="50">
        <v>436.94</v>
      </c>
    </row>
    <row r="18" spans="2:15" ht="15.75">
      <c r="B18" s="7"/>
      <c r="C18" s="7" t="s">
        <v>14</v>
      </c>
      <c r="D18" s="12">
        <v>32</v>
      </c>
      <c r="E18" s="12">
        <v>121</v>
      </c>
      <c r="F18" s="13">
        <v>5264.7</v>
      </c>
      <c r="G18" s="12">
        <v>24</v>
      </c>
      <c r="H18" s="12"/>
      <c r="I18" s="13">
        <v>10500</v>
      </c>
      <c r="J18" s="97">
        <v>8</v>
      </c>
      <c r="K18" s="82"/>
      <c r="L18" s="5">
        <v>0</v>
      </c>
      <c r="M18" s="50">
        <v>0</v>
      </c>
      <c r="O18" s="11" t="e">
        <f>#REF!+#REF!+#REF!</f>
        <v>#REF!</v>
      </c>
    </row>
    <row r="19" spans="2:21" ht="15.75">
      <c r="B19" s="7" t="s">
        <v>15</v>
      </c>
      <c r="C19" s="7" t="s">
        <v>16</v>
      </c>
      <c r="D19" s="12">
        <v>43</v>
      </c>
      <c r="E19" s="12">
        <v>105</v>
      </c>
      <c r="F19" s="13">
        <v>4796.7</v>
      </c>
      <c r="G19" s="12">
        <v>20</v>
      </c>
      <c r="H19" s="12"/>
      <c r="I19" s="13">
        <v>1503</v>
      </c>
      <c r="J19" s="97">
        <v>115</v>
      </c>
      <c r="K19" s="82"/>
      <c r="L19" s="5">
        <v>0</v>
      </c>
      <c r="M19" s="50">
        <v>0</v>
      </c>
      <c r="O19" s="11" t="e">
        <f>#REF!</f>
        <v>#REF!</v>
      </c>
      <c r="U19" s="47"/>
    </row>
    <row r="20" spans="2:21" ht="15.75">
      <c r="B20" s="7" t="s">
        <v>17</v>
      </c>
      <c r="C20" s="7" t="s">
        <v>18</v>
      </c>
      <c r="D20" s="12">
        <v>157</v>
      </c>
      <c r="E20" s="12">
        <v>488</v>
      </c>
      <c r="F20" s="13">
        <v>24114.3</v>
      </c>
      <c r="G20" s="12">
        <v>3</v>
      </c>
      <c r="H20" s="12"/>
      <c r="I20" s="13">
        <v>277.6</v>
      </c>
      <c r="J20" s="97">
        <v>125</v>
      </c>
      <c r="K20" s="82"/>
      <c r="L20" s="5">
        <v>1</v>
      </c>
      <c r="M20" s="50">
        <v>379.94</v>
      </c>
      <c r="U20" s="47"/>
    </row>
    <row r="21" spans="2:21" ht="15.75">
      <c r="B21" s="7"/>
      <c r="C21" s="7" t="s">
        <v>26</v>
      </c>
      <c r="D21" s="12">
        <v>26</v>
      </c>
      <c r="E21" s="12">
        <v>99</v>
      </c>
      <c r="F21" s="13">
        <v>5136.7</v>
      </c>
      <c r="G21" s="12">
        <v>0</v>
      </c>
      <c r="H21" s="12"/>
      <c r="I21" s="13">
        <v>0</v>
      </c>
      <c r="J21" s="97">
        <v>20</v>
      </c>
      <c r="K21" s="82"/>
      <c r="L21" s="5">
        <v>2</v>
      </c>
      <c r="M21" s="50">
        <v>759.88</v>
      </c>
      <c r="U21" s="48"/>
    </row>
    <row r="22" spans="2:21" ht="15.75">
      <c r="B22" s="7"/>
      <c r="C22" s="7" t="s">
        <v>47</v>
      </c>
      <c r="D22" s="12">
        <v>20</v>
      </c>
      <c r="E22" s="12">
        <v>94</v>
      </c>
      <c r="F22" s="13">
        <v>4951.6</v>
      </c>
      <c r="G22" s="12">
        <v>1</v>
      </c>
      <c r="H22" s="12"/>
      <c r="I22" s="13">
        <v>149.6</v>
      </c>
      <c r="J22" s="97">
        <v>14</v>
      </c>
      <c r="K22" s="82"/>
      <c r="L22" s="5">
        <v>0</v>
      </c>
      <c r="M22" s="50">
        <v>0</v>
      </c>
      <c r="O22" s="11" t="e">
        <f>#REF!+#REF!+#REF!</f>
        <v>#REF!</v>
      </c>
      <c r="U22" s="47"/>
    </row>
    <row r="23" spans="2:15" ht="15.75">
      <c r="B23" s="7" t="s">
        <v>19</v>
      </c>
      <c r="C23" s="7" t="s">
        <v>20</v>
      </c>
      <c r="D23" s="12">
        <v>280</v>
      </c>
      <c r="E23" s="12">
        <v>1199</v>
      </c>
      <c r="F23" s="13">
        <v>60929.4</v>
      </c>
      <c r="G23" s="12">
        <v>3</v>
      </c>
      <c r="H23" s="12"/>
      <c r="I23" s="13">
        <v>675.6</v>
      </c>
      <c r="J23" s="97">
        <v>60</v>
      </c>
      <c r="K23" s="82"/>
      <c r="L23" s="5">
        <v>3</v>
      </c>
      <c r="M23" s="50">
        <v>1139.82</v>
      </c>
      <c r="O23" s="11" t="e">
        <f>#REF!</f>
        <v>#REF!</v>
      </c>
    </row>
    <row r="24" spans="2:13" ht="15.75">
      <c r="B24" s="7"/>
      <c r="C24" s="7" t="s">
        <v>48</v>
      </c>
      <c r="D24" s="12">
        <v>88</v>
      </c>
      <c r="E24" s="12">
        <v>434</v>
      </c>
      <c r="F24" s="13">
        <v>23510.3</v>
      </c>
      <c r="G24" s="12">
        <v>0</v>
      </c>
      <c r="H24" s="12"/>
      <c r="I24" s="13">
        <v>0</v>
      </c>
      <c r="J24" s="97">
        <v>0</v>
      </c>
      <c r="K24" s="82"/>
      <c r="L24" s="5">
        <v>3</v>
      </c>
      <c r="M24" s="50">
        <v>1139.82</v>
      </c>
    </row>
    <row r="25" spans="2:13" ht="15.75">
      <c r="B25" s="7" t="s">
        <v>35</v>
      </c>
      <c r="C25" s="7" t="s">
        <v>33</v>
      </c>
      <c r="D25" s="12">
        <v>273</v>
      </c>
      <c r="E25" s="12">
        <v>1941</v>
      </c>
      <c r="F25" s="13">
        <v>121527.5</v>
      </c>
      <c r="G25" s="12">
        <v>0</v>
      </c>
      <c r="H25" s="12"/>
      <c r="I25" s="13">
        <v>0</v>
      </c>
      <c r="J25" s="98">
        <v>113</v>
      </c>
      <c r="K25" s="82"/>
      <c r="L25" s="83">
        <v>5</v>
      </c>
      <c r="M25" s="61">
        <v>1899.7</v>
      </c>
    </row>
    <row r="26" spans="2:13" ht="15.75">
      <c r="B26" s="7" t="s">
        <v>21</v>
      </c>
      <c r="C26" s="7" t="s">
        <v>22</v>
      </c>
      <c r="D26" s="12">
        <v>221</v>
      </c>
      <c r="E26" s="12">
        <v>1155</v>
      </c>
      <c r="F26" s="13">
        <v>68359.6</v>
      </c>
      <c r="G26" s="12">
        <v>37</v>
      </c>
      <c r="H26" s="12"/>
      <c r="I26" s="13">
        <v>1598</v>
      </c>
      <c r="J26" s="98">
        <v>36</v>
      </c>
      <c r="K26" s="82"/>
      <c r="L26" s="5">
        <v>4</v>
      </c>
      <c r="M26" s="50">
        <v>1519.76</v>
      </c>
    </row>
    <row r="27" spans="2:13" ht="15.75">
      <c r="B27" s="7" t="s">
        <v>67</v>
      </c>
      <c r="C27" s="7" t="s">
        <v>72</v>
      </c>
      <c r="D27" s="12">
        <v>132</v>
      </c>
      <c r="E27" s="12">
        <v>722</v>
      </c>
      <c r="F27" s="13">
        <v>39882</v>
      </c>
      <c r="G27" s="12">
        <v>3</v>
      </c>
      <c r="H27" s="12"/>
      <c r="I27" s="13">
        <v>203</v>
      </c>
      <c r="J27" s="97">
        <v>27</v>
      </c>
      <c r="K27" s="82"/>
      <c r="L27" s="83">
        <v>3</v>
      </c>
      <c r="M27" s="61">
        <v>1169.82</v>
      </c>
    </row>
    <row r="28" spans="2:15" ht="15.75">
      <c r="B28" s="7"/>
      <c r="C28" s="16" t="s">
        <v>73</v>
      </c>
      <c r="D28" s="12">
        <v>19</v>
      </c>
      <c r="E28" s="12">
        <v>48</v>
      </c>
      <c r="F28" s="13">
        <v>1615.5</v>
      </c>
      <c r="G28" s="12">
        <v>5</v>
      </c>
      <c r="H28" s="12"/>
      <c r="I28" s="13">
        <v>762.9</v>
      </c>
      <c r="J28" s="97">
        <v>22</v>
      </c>
      <c r="K28" s="82"/>
      <c r="L28" s="5">
        <v>0</v>
      </c>
      <c r="M28" s="50">
        <v>0</v>
      </c>
      <c r="O28" s="11" t="e">
        <f>#REF!+#REF!+#REF!</f>
        <v>#REF!</v>
      </c>
    </row>
    <row r="29" spans="2:13" ht="15.75">
      <c r="B29" s="7" t="s">
        <v>23</v>
      </c>
      <c r="C29" s="7" t="s">
        <v>24</v>
      </c>
      <c r="D29" s="12">
        <v>249</v>
      </c>
      <c r="E29" s="12">
        <v>1583</v>
      </c>
      <c r="F29" s="13">
        <v>76256.2</v>
      </c>
      <c r="G29" s="12">
        <v>36</v>
      </c>
      <c r="H29" s="12"/>
      <c r="I29" s="13">
        <v>2447.6</v>
      </c>
      <c r="J29" s="97">
        <v>102</v>
      </c>
      <c r="K29" s="82"/>
      <c r="L29" s="5">
        <v>3</v>
      </c>
      <c r="M29" s="50">
        <v>1269.82</v>
      </c>
    </row>
    <row r="30" spans="2:13" ht="15.75">
      <c r="B30" s="7"/>
      <c r="C30" s="7" t="s">
        <v>34</v>
      </c>
      <c r="D30" s="31">
        <v>20</v>
      </c>
      <c r="E30" s="31">
        <v>68</v>
      </c>
      <c r="F30" s="30">
        <v>2702</v>
      </c>
      <c r="G30" s="31">
        <v>0</v>
      </c>
      <c r="H30" s="31"/>
      <c r="I30" s="30">
        <v>0</v>
      </c>
      <c r="J30" s="97">
        <v>43</v>
      </c>
      <c r="K30" s="82"/>
      <c r="L30" s="5">
        <v>0</v>
      </c>
      <c r="M30" s="50">
        <v>0</v>
      </c>
    </row>
    <row r="31" spans="2:13" ht="15.75">
      <c r="B31" s="104" t="s">
        <v>25</v>
      </c>
      <c r="C31" s="104"/>
      <c r="D31" s="19">
        <f>SUM(D6:D30)</f>
        <v>2169</v>
      </c>
      <c r="E31" s="19">
        <f>SUM(E6:E30)</f>
        <v>10902</v>
      </c>
      <c r="F31" s="20">
        <f>SUM(F6:F30)</f>
        <v>557609.07</v>
      </c>
      <c r="G31" s="21">
        <f>SUM(G6:G30)</f>
        <v>497</v>
      </c>
      <c r="H31" s="21"/>
      <c r="I31" s="20">
        <f>SUM(I6:I30)</f>
        <v>59492.91999999999</v>
      </c>
      <c r="J31" s="100">
        <f>SUM(J6:J30)</f>
        <v>1227</v>
      </c>
      <c r="K31" s="62">
        <f>SUM(K6:K30)</f>
        <v>0</v>
      </c>
      <c r="L31" s="29">
        <f>SUM(L6:L30)</f>
        <v>38</v>
      </c>
      <c r="M31" s="18">
        <f>SUM(M6:M30)</f>
        <v>15280.42</v>
      </c>
    </row>
    <row r="33" ht="15.75">
      <c r="M33" s="51"/>
    </row>
    <row r="34" spans="4:8" ht="15.75">
      <c r="D34" s="11"/>
      <c r="E34" s="11"/>
      <c r="F34" s="11"/>
      <c r="G34" s="11"/>
      <c r="H34" s="11"/>
    </row>
    <row r="35" spans="7:13" ht="15.75">
      <c r="G35" s="11"/>
      <c r="H35" s="11"/>
      <c r="M35" s="11"/>
    </row>
    <row r="36" spans="9:10" ht="15.75">
      <c r="I36" s="11"/>
      <c r="J36" s="11"/>
    </row>
    <row r="37" ht="15.75">
      <c r="L37" s="11"/>
    </row>
  </sheetData>
  <sheetProtection/>
  <mergeCells count="7">
    <mergeCell ref="B31:C31"/>
    <mergeCell ref="B2:M2"/>
    <mergeCell ref="B4:C5"/>
    <mergeCell ref="D4:F4"/>
    <mergeCell ref="G4:I4"/>
    <mergeCell ref="J4:K4"/>
    <mergeCell ref="L4:M4"/>
  </mergeCells>
  <printOptions/>
  <pageMargins left="0" right="0" top="0" bottom="0" header="0.5118110236220472" footer="0.5118110236220472"/>
  <pageSetup orientation="landscape" paperSize="9" r:id="rId1"/>
  <headerFooter alignWithMargins="0">
    <oddHeader>&amp;L&amp;"Arial Narrow,Italic"Ministarstvo rada i socijlanog staranja&amp;"Arial Narrow,Regular"
&amp;"Arial Narrow,Italic"Direkcija za informatiku i analitičko-statističke poslove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Y37"/>
  <sheetViews>
    <sheetView zoomScalePageLayoutView="0" workbookViewId="0" topLeftCell="B1">
      <selection activeCell="AD10" sqref="AD10"/>
    </sheetView>
  </sheetViews>
  <sheetFormatPr defaultColWidth="8.796875" defaultRowHeight="15"/>
  <cols>
    <col min="1" max="1" width="23.69921875" style="0" customWidth="1"/>
    <col min="2" max="2" width="9.69921875" style="0" bestFit="1" customWidth="1"/>
    <col min="3" max="3" width="11.3984375" style="0" customWidth="1"/>
    <col min="4" max="4" width="6.59765625" style="0" customWidth="1"/>
    <col min="5" max="5" width="23.8984375" style="0" customWidth="1"/>
    <col min="6" max="6" width="6.59765625" style="0" bestFit="1" customWidth="1"/>
    <col min="7" max="7" width="28.59765625" style="0" customWidth="1"/>
    <col min="8" max="17" width="9" style="0" hidden="1" customWidth="1"/>
    <col min="18" max="18" width="12.59765625" style="0" hidden="1" customWidth="1"/>
    <col min="19" max="20" width="0" style="0" hidden="1" customWidth="1"/>
    <col min="21" max="21" width="11.09765625" style="0" hidden="1" customWidth="1"/>
    <col min="22" max="22" width="11.3984375" style="0" hidden="1" customWidth="1"/>
    <col min="23" max="23" width="9.8984375" style="0" hidden="1" customWidth="1"/>
    <col min="24" max="24" width="0" style="0" hidden="1" customWidth="1"/>
  </cols>
  <sheetData>
    <row r="1" ht="38.25" customHeight="1"/>
    <row r="2" spans="2:7" ht="19.5" customHeight="1">
      <c r="B2" s="101" t="s">
        <v>92</v>
      </c>
      <c r="C2" s="101"/>
      <c r="D2" s="101"/>
      <c r="E2" s="101"/>
      <c r="F2" s="101"/>
      <c r="G2" s="101"/>
    </row>
    <row r="3" ht="10.5" customHeight="1" hidden="1" thickBot="1"/>
    <row r="5" spans="2:7" ht="13.5" customHeight="1">
      <c r="B5" s="105" t="s">
        <v>78</v>
      </c>
      <c r="C5" s="105"/>
      <c r="D5" s="105" t="s">
        <v>44</v>
      </c>
      <c r="E5" s="105"/>
      <c r="F5" s="107" t="s">
        <v>43</v>
      </c>
      <c r="G5" s="107"/>
    </row>
    <row r="6" spans="2:7" ht="45.75" customHeight="1">
      <c r="B6" s="105"/>
      <c r="C6" s="105"/>
      <c r="D6" s="105"/>
      <c r="E6" s="105"/>
      <c r="F6" s="107"/>
      <c r="G6" s="107"/>
    </row>
    <row r="7" spans="2:7" ht="17.25" customHeight="1">
      <c r="B7" s="105"/>
      <c r="C7" s="105"/>
      <c r="D7" s="8" t="s">
        <v>4</v>
      </c>
      <c r="E7" s="8" t="s">
        <v>2</v>
      </c>
      <c r="F7" s="8" t="s">
        <v>4</v>
      </c>
      <c r="G7" s="8" t="s">
        <v>2</v>
      </c>
    </row>
    <row r="8" spans="2:21" ht="15.75">
      <c r="B8" s="7" t="s">
        <v>5</v>
      </c>
      <c r="C8" s="7" t="s">
        <v>6</v>
      </c>
      <c r="D8" s="12">
        <v>617</v>
      </c>
      <c r="E8" s="13">
        <v>56699.03</v>
      </c>
      <c r="F8" s="12">
        <v>201</v>
      </c>
      <c r="G8" s="13">
        <v>31010.46</v>
      </c>
      <c r="H8" t="e">
        <f>#REF!+#REF!</f>
        <v>#REF!</v>
      </c>
      <c r="I8">
        <v>247</v>
      </c>
      <c r="J8" s="2" t="e">
        <f>D8+#REF!</f>
        <v>#REF!</v>
      </c>
      <c r="U8" s="11" t="e">
        <f>#REF!+#REF!+#REF!+#REF!+#REF!+#REF!+#REF!+#REF!+#REF!</f>
        <v>#REF!</v>
      </c>
    </row>
    <row r="9" spans="2:10" ht="15.75">
      <c r="B9" s="7"/>
      <c r="C9" s="7" t="s">
        <v>70</v>
      </c>
      <c r="D9" s="12">
        <v>57</v>
      </c>
      <c r="E9" s="13">
        <v>5073.79</v>
      </c>
      <c r="F9" s="12">
        <v>11</v>
      </c>
      <c r="G9" s="13">
        <v>1394.58</v>
      </c>
      <c r="H9" t="e">
        <f>#REF!+#REF!</f>
        <v>#REF!</v>
      </c>
      <c r="I9">
        <v>2</v>
      </c>
      <c r="J9" s="2" t="e">
        <f>D9+#REF!</f>
        <v>#REF!</v>
      </c>
    </row>
    <row r="10" spans="2:23" ht="15.75">
      <c r="B10" s="38"/>
      <c r="C10" s="7" t="s">
        <v>71</v>
      </c>
      <c r="D10" s="12">
        <v>80</v>
      </c>
      <c r="E10" s="13">
        <v>7160.72</v>
      </c>
      <c r="F10" s="12">
        <v>10</v>
      </c>
      <c r="G10" s="13">
        <v>1267.8</v>
      </c>
      <c r="J10" s="2"/>
      <c r="U10" s="10"/>
      <c r="V10" s="11" t="e">
        <f>#REF!+#REF!+#REF!</f>
        <v>#REF!</v>
      </c>
      <c r="W10" s="11" t="e">
        <f>#REF!+#REF!++#REF!+#REF!+#REF!</f>
        <v>#REF!</v>
      </c>
    </row>
    <row r="11" spans="2:23" ht="15.75">
      <c r="B11" s="7" t="s">
        <v>68</v>
      </c>
      <c r="C11" s="7" t="s">
        <v>69</v>
      </c>
      <c r="D11" s="7">
        <v>61</v>
      </c>
      <c r="E11" s="13">
        <v>5088.42</v>
      </c>
      <c r="F11" s="7">
        <v>22</v>
      </c>
      <c r="G11" s="13">
        <v>2789.16</v>
      </c>
      <c r="J11" s="2"/>
      <c r="U11" s="10"/>
      <c r="V11" s="11"/>
      <c r="W11" s="11"/>
    </row>
    <row r="12" spans="2:23" ht="15.75">
      <c r="B12" s="7" t="s">
        <v>45</v>
      </c>
      <c r="C12" s="7" t="s">
        <v>7</v>
      </c>
      <c r="D12" s="12">
        <v>50</v>
      </c>
      <c r="E12" s="13">
        <v>4516.45</v>
      </c>
      <c r="F12" s="12">
        <v>7</v>
      </c>
      <c r="G12" s="13">
        <v>887.46</v>
      </c>
      <c r="H12" t="e">
        <f>#REF!+#REF!</f>
        <v>#REF!</v>
      </c>
      <c r="I12">
        <v>18</v>
      </c>
      <c r="J12" s="2" t="e">
        <f>D12+#REF!</f>
        <v>#REF!</v>
      </c>
      <c r="U12" s="10" t="e">
        <f>#REF!+#REF!</f>
        <v>#REF!</v>
      </c>
      <c r="V12" s="11" t="e">
        <f>#REF!</f>
        <v>#REF!</v>
      </c>
      <c r="W12" s="11" t="e">
        <f>#REF!+#REF!</f>
        <v>#REF!</v>
      </c>
    </row>
    <row r="13" spans="2:21" ht="15.75">
      <c r="B13" s="7" t="s">
        <v>29</v>
      </c>
      <c r="C13" s="7" t="s">
        <v>30</v>
      </c>
      <c r="D13" s="12">
        <v>274</v>
      </c>
      <c r="E13" s="13">
        <v>24590.67</v>
      </c>
      <c r="F13" s="12">
        <v>51</v>
      </c>
      <c r="G13" s="13">
        <v>6744.72</v>
      </c>
      <c r="H13" t="e">
        <f>#REF!+#REF!</f>
        <v>#REF!</v>
      </c>
      <c r="I13">
        <v>74</v>
      </c>
      <c r="J13" s="2" t="e">
        <f>D13+#REF!</f>
        <v>#REF!</v>
      </c>
      <c r="U13" s="11" t="e">
        <f>#REF!+#REF!+#REF!+#REF!+#REF!+#REF!+#REF!</f>
        <v>#REF!</v>
      </c>
    </row>
    <row r="14" spans="2:22" ht="15.75">
      <c r="B14" s="7"/>
      <c r="C14" s="7" t="s">
        <v>31</v>
      </c>
      <c r="D14" s="12">
        <v>8</v>
      </c>
      <c r="E14" s="13">
        <v>687.54</v>
      </c>
      <c r="F14" s="12">
        <v>0</v>
      </c>
      <c r="G14" s="13">
        <v>0</v>
      </c>
      <c r="H14" t="e">
        <f>#REF!+#REF!</f>
        <v>#REF!</v>
      </c>
      <c r="I14">
        <v>4</v>
      </c>
      <c r="J14" s="2" t="e">
        <f>D14+#REF!</f>
        <v>#REF!</v>
      </c>
      <c r="V14" s="25"/>
    </row>
    <row r="15" spans="2:23" ht="15.75">
      <c r="B15" s="7"/>
      <c r="C15" s="7" t="s">
        <v>32</v>
      </c>
      <c r="D15" s="12">
        <v>1</v>
      </c>
      <c r="E15" s="13">
        <v>91.87</v>
      </c>
      <c r="F15" s="12">
        <v>0</v>
      </c>
      <c r="G15" s="13">
        <v>0</v>
      </c>
      <c r="H15" t="e">
        <f>#REF!+#REF!</f>
        <v>#REF!</v>
      </c>
      <c r="I15">
        <v>0</v>
      </c>
      <c r="J15" s="2" t="e">
        <f>D15+#REF!</f>
        <v>#REF!</v>
      </c>
      <c r="R15" s="10" t="e">
        <f>#REF!+#REF!+#REF!</f>
        <v>#REF!</v>
      </c>
      <c r="U15" s="11"/>
      <c r="V15" s="32" t="e">
        <f>#REF!+#REF!</f>
        <v>#REF!</v>
      </c>
      <c r="W15" s="11" t="e">
        <f>#REF!+#REF!+#REF!+#REF!+#REF!+#REF!+#REF!+#REF!+#REF!</f>
        <v>#REF!</v>
      </c>
    </row>
    <row r="16" spans="2:21" ht="15.75">
      <c r="B16" s="7" t="s">
        <v>8</v>
      </c>
      <c r="C16" s="7" t="s">
        <v>9</v>
      </c>
      <c r="D16" s="12">
        <v>195</v>
      </c>
      <c r="E16" s="13">
        <v>17307.9</v>
      </c>
      <c r="F16" s="12">
        <v>33</v>
      </c>
      <c r="G16" s="13">
        <v>4589.46</v>
      </c>
      <c r="H16" t="e">
        <f>#REF!+#REF!</f>
        <v>#REF!</v>
      </c>
      <c r="I16">
        <v>35</v>
      </c>
      <c r="J16" s="2" t="e">
        <f>D16+#REF!</f>
        <v>#REF!</v>
      </c>
      <c r="U16" s="11" t="e">
        <f>#REF!+#REF!+#REF!+#REF!</f>
        <v>#REF!</v>
      </c>
    </row>
    <row r="17" spans="2:23" ht="15.75">
      <c r="B17" s="7"/>
      <c r="C17" s="7" t="s">
        <v>10</v>
      </c>
      <c r="D17" s="12">
        <v>111</v>
      </c>
      <c r="E17" s="13">
        <v>10408.68</v>
      </c>
      <c r="F17" s="12">
        <v>16</v>
      </c>
      <c r="G17" s="13">
        <v>2282.04</v>
      </c>
      <c r="H17" t="e">
        <f>#REF!+#REF!</f>
        <v>#REF!</v>
      </c>
      <c r="I17">
        <v>11</v>
      </c>
      <c r="J17" s="2" t="e">
        <f>D17+#REF!</f>
        <v>#REF!</v>
      </c>
      <c r="R17" s="10" t="e">
        <f>#REF!+#REF!</f>
        <v>#REF!</v>
      </c>
      <c r="V17" s="11" t="e">
        <f>#REF!+#REF!+#REF!</f>
        <v>#REF!</v>
      </c>
      <c r="W17" s="11" t="e">
        <f>#REF!+#REF!+#REF!+#REF!</f>
        <v>#REF!</v>
      </c>
    </row>
    <row r="18" spans="2:21" ht="15.75">
      <c r="B18" s="7" t="s">
        <v>11</v>
      </c>
      <c r="C18" s="7" t="s">
        <v>12</v>
      </c>
      <c r="D18" s="12">
        <v>53</v>
      </c>
      <c r="E18" s="13">
        <v>5150.23</v>
      </c>
      <c r="F18" s="12">
        <v>27</v>
      </c>
      <c r="G18" s="13">
        <v>3663.39</v>
      </c>
      <c r="H18" t="e">
        <f>#REF!+#REF!</f>
        <v>#REF!</v>
      </c>
      <c r="I18">
        <v>47</v>
      </c>
      <c r="J18" s="2" t="e">
        <f>D18+#REF!</f>
        <v>#REF!</v>
      </c>
      <c r="U18" s="11" t="e">
        <f>#REF!+#REF!+#REF!+#REF!+#REF!+#REF!+#REF!</f>
        <v>#REF!</v>
      </c>
    </row>
    <row r="19" spans="2:23" ht="15.75">
      <c r="B19" s="7"/>
      <c r="C19" s="7" t="s">
        <v>13</v>
      </c>
      <c r="D19" s="12">
        <v>41</v>
      </c>
      <c r="E19" s="13">
        <v>3511.4</v>
      </c>
      <c r="F19" s="12">
        <v>18</v>
      </c>
      <c r="G19" s="13">
        <v>2282.04</v>
      </c>
      <c r="H19" t="e">
        <f>#REF!+#REF!</f>
        <v>#REF!</v>
      </c>
      <c r="I19">
        <v>29</v>
      </c>
      <c r="J19" s="2" t="e">
        <f>D19+#REF!</f>
        <v>#REF!</v>
      </c>
      <c r="V19" s="11"/>
      <c r="W19" s="11" t="e">
        <f>#REF!+#REF!+#REF!+#REF!+#REF!+#REF!+#REF!+#REF!+#REF!</f>
        <v>#REF!</v>
      </c>
    </row>
    <row r="20" spans="2:22" ht="15.75">
      <c r="B20" s="7"/>
      <c r="C20" s="7" t="s">
        <v>14</v>
      </c>
      <c r="D20" s="12">
        <v>50</v>
      </c>
      <c r="E20" s="13">
        <v>4858.93</v>
      </c>
      <c r="F20" s="12">
        <v>31</v>
      </c>
      <c r="G20" s="13">
        <v>4631.87</v>
      </c>
      <c r="H20" t="e">
        <f>#REF!+#REF!</f>
        <v>#REF!</v>
      </c>
      <c r="I20">
        <v>22</v>
      </c>
      <c r="J20" s="2" t="e">
        <f>D20+#REF!</f>
        <v>#REF!</v>
      </c>
      <c r="R20" s="10" t="e">
        <f>#REF!+#REF!+#REF!</f>
        <v>#REF!</v>
      </c>
      <c r="V20" s="32" t="e">
        <f>#REF!+#REF!+#REF!+#REF!+#REF!</f>
        <v>#REF!</v>
      </c>
    </row>
    <row r="21" spans="2:23" ht="15.75">
      <c r="B21" s="7" t="s">
        <v>15</v>
      </c>
      <c r="C21" s="7" t="s">
        <v>16</v>
      </c>
      <c r="D21" s="12">
        <v>69</v>
      </c>
      <c r="E21" s="13">
        <v>6045.64</v>
      </c>
      <c r="F21" s="12">
        <v>19</v>
      </c>
      <c r="G21" s="13">
        <v>2535.6</v>
      </c>
      <c r="J21" s="2" t="e">
        <f>D21+#REF!</f>
        <v>#REF!</v>
      </c>
      <c r="N21">
        <v>18</v>
      </c>
      <c r="O21">
        <v>1963.26</v>
      </c>
      <c r="P21">
        <v>183</v>
      </c>
      <c r="Q21">
        <v>12221.17</v>
      </c>
      <c r="R21" s="10" t="e">
        <f>#REF!</f>
        <v>#REF!</v>
      </c>
      <c r="U21" s="11" t="e">
        <f>#REF!+#REF!+#REF!</f>
        <v>#REF!</v>
      </c>
      <c r="V21" s="11" t="e">
        <f>#REF!</f>
        <v>#REF!</v>
      </c>
      <c r="W21" s="11" t="e">
        <f>#REF!+#REF!+#REF!</f>
        <v>#REF!</v>
      </c>
    </row>
    <row r="22" spans="2:22" ht="15.75">
      <c r="B22" s="7" t="s">
        <v>17</v>
      </c>
      <c r="C22" s="7" t="s">
        <v>18</v>
      </c>
      <c r="D22" s="12">
        <v>141</v>
      </c>
      <c r="E22" s="13">
        <v>12290.43</v>
      </c>
      <c r="F22" s="12">
        <v>19</v>
      </c>
      <c r="G22" s="13">
        <v>2459.58</v>
      </c>
      <c r="H22" t="e">
        <f>#REF!+#REF!</f>
        <v>#REF!</v>
      </c>
      <c r="I22">
        <v>38</v>
      </c>
      <c r="J22" s="2" t="e">
        <f>D22+#REF!</f>
        <v>#REF!</v>
      </c>
      <c r="U22" s="11" t="e">
        <f>#REF!+#REF!+#REF!</f>
        <v>#REF!</v>
      </c>
      <c r="V22" s="25"/>
    </row>
    <row r="23" spans="2:21" ht="15.75">
      <c r="B23" s="7"/>
      <c r="C23" s="7" t="s">
        <v>26</v>
      </c>
      <c r="D23" s="12">
        <v>19</v>
      </c>
      <c r="E23" s="13">
        <v>1695.15</v>
      </c>
      <c r="F23" s="12">
        <v>3</v>
      </c>
      <c r="G23" s="13">
        <v>380.34</v>
      </c>
      <c r="H23" t="e">
        <f>#REF!+#REF!</f>
        <v>#REF!</v>
      </c>
      <c r="I23">
        <v>7</v>
      </c>
      <c r="J23" s="2" t="e">
        <f>D23+#REF!</f>
        <v>#REF!</v>
      </c>
      <c r="R23" s="10" t="e">
        <f>#REF!+#REF!</f>
        <v>#REF!</v>
      </c>
      <c r="U23" s="11"/>
    </row>
    <row r="24" spans="2:25" ht="15.75">
      <c r="B24" s="7"/>
      <c r="C24" s="7" t="s">
        <v>47</v>
      </c>
      <c r="D24" s="12">
        <v>24</v>
      </c>
      <c r="E24" s="13">
        <v>2062.64</v>
      </c>
      <c r="F24" s="12">
        <v>1</v>
      </c>
      <c r="G24" s="13">
        <v>152.16</v>
      </c>
      <c r="H24" s="40" t="e">
        <f>#REF!+#REF!</f>
        <v>#REF!</v>
      </c>
      <c r="I24" s="40"/>
      <c r="J24" s="41" t="e">
        <f>D24+#REF!</f>
        <v>#REF!</v>
      </c>
      <c r="K24" s="40"/>
      <c r="L24" s="40"/>
      <c r="M24" s="40"/>
      <c r="N24" s="40"/>
      <c r="O24" s="40"/>
      <c r="P24" s="40"/>
      <c r="Q24" s="40"/>
      <c r="R24" s="42"/>
      <c r="S24" s="40"/>
      <c r="T24" s="40"/>
      <c r="U24" s="39"/>
      <c r="V24" s="39" t="e">
        <f>#REF!+#REF!+#REF!</f>
        <v>#REF!</v>
      </c>
      <c r="W24" s="39" t="e">
        <f>#REF!+#REF!+#REF!+#REF!+#REF!+#REF!+#REF!+#REF!+#REF!</f>
        <v>#REF!</v>
      </c>
      <c r="X24" s="40"/>
      <c r="Y24" s="40"/>
    </row>
    <row r="25" spans="2:23" ht="15.75">
      <c r="B25" s="7" t="s">
        <v>19</v>
      </c>
      <c r="C25" s="7" t="s">
        <v>20</v>
      </c>
      <c r="D25" s="12">
        <v>82</v>
      </c>
      <c r="E25" s="13">
        <v>7822.49</v>
      </c>
      <c r="F25" s="12">
        <v>12</v>
      </c>
      <c r="G25" s="13">
        <v>1597.5</v>
      </c>
      <c r="H25" t="e">
        <f>#REF!+#REF!</f>
        <v>#REF!</v>
      </c>
      <c r="I25">
        <v>0</v>
      </c>
      <c r="J25" s="2">
        <f>D25+E25</f>
        <v>7904.49</v>
      </c>
      <c r="R25" s="10" t="e">
        <f>#REF!</f>
        <v>#REF!</v>
      </c>
      <c r="U25" s="11" t="e">
        <f>#REF!+#REF!</f>
        <v>#REF!</v>
      </c>
      <c r="V25" s="11" t="e">
        <f>#REF!</f>
        <v>#REF!</v>
      </c>
      <c r="W25" s="11" t="e">
        <f>#REF!+#REF!+#REF!</f>
        <v>#REF!</v>
      </c>
    </row>
    <row r="26" spans="2:22" ht="15.75">
      <c r="B26" s="7"/>
      <c r="C26" s="7" t="s">
        <v>48</v>
      </c>
      <c r="D26" s="12">
        <v>28</v>
      </c>
      <c r="E26" s="13">
        <v>2745.83</v>
      </c>
      <c r="F26" s="12">
        <v>7</v>
      </c>
      <c r="G26" s="13">
        <v>938.22</v>
      </c>
      <c r="H26" t="e">
        <f>#REF!+#REF!</f>
        <v>#REF!</v>
      </c>
      <c r="J26" s="2" t="e">
        <f>D26+#REF!</f>
        <v>#REF!</v>
      </c>
      <c r="R26" s="10"/>
      <c r="V26" s="25"/>
    </row>
    <row r="27" spans="2:23" ht="15.75">
      <c r="B27" s="7" t="s">
        <v>35</v>
      </c>
      <c r="C27" s="7" t="s">
        <v>33</v>
      </c>
      <c r="D27" s="12">
        <v>195</v>
      </c>
      <c r="E27" s="13">
        <v>18445.9</v>
      </c>
      <c r="F27" s="12">
        <v>23</v>
      </c>
      <c r="G27" s="13">
        <v>3271.14</v>
      </c>
      <c r="H27" t="e">
        <f>#REF!+#REF!</f>
        <v>#REF!</v>
      </c>
      <c r="I27">
        <v>13</v>
      </c>
      <c r="J27" s="2" t="e">
        <f>D27+#REF!</f>
        <v>#REF!</v>
      </c>
      <c r="R27" s="10" t="e">
        <f>#REF!</f>
        <v>#REF!</v>
      </c>
      <c r="U27" s="11" t="e">
        <f>#REF!+#REF!</f>
        <v>#REF!</v>
      </c>
      <c r="V27" s="11" t="e">
        <f>#REF!</f>
        <v>#REF!</v>
      </c>
      <c r="W27" s="11" t="e">
        <f>#REF!+#REF!+#REF!</f>
        <v>#REF!</v>
      </c>
    </row>
    <row r="28" spans="2:21" ht="15.75">
      <c r="B28" s="7" t="s">
        <v>21</v>
      </c>
      <c r="C28" s="7" t="s">
        <v>22</v>
      </c>
      <c r="D28" s="12">
        <v>202</v>
      </c>
      <c r="E28" s="15">
        <v>19452.99</v>
      </c>
      <c r="F28" s="12">
        <v>36</v>
      </c>
      <c r="G28" s="15">
        <v>4817.64</v>
      </c>
      <c r="H28" t="e">
        <f>#REF!+#REF!</f>
        <v>#REF!</v>
      </c>
      <c r="I28">
        <v>64</v>
      </c>
      <c r="J28" s="2" t="e">
        <f>D28+#REF!</f>
        <v>#REF!</v>
      </c>
      <c r="U28" s="11" t="e">
        <f>#REF!+#REF!+#REF!+#REF!+#REF!+#REF!</f>
        <v>#REF!</v>
      </c>
    </row>
    <row r="29" spans="2:22" ht="15.75">
      <c r="B29" s="7" t="s">
        <v>67</v>
      </c>
      <c r="C29" s="7" t="s">
        <v>72</v>
      </c>
      <c r="D29" s="12">
        <v>22</v>
      </c>
      <c r="E29" s="13">
        <v>1950.31</v>
      </c>
      <c r="F29" s="12">
        <v>3</v>
      </c>
      <c r="G29" s="13">
        <v>380.34</v>
      </c>
      <c r="H29" t="e">
        <f>#REF!+#REF!</f>
        <v>#REF!</v>
      </c>
      <c r="J29" s="2" t="e">
        <f>D29+#REF!</f>
        <v>#REF!</v>
      </c>
      <c r="V29" s="11"/>
    </row>
    <row r="30" spans="2:23" ht="15.75">
      <c r="B30" s="7"/>
      <c r="C30" s="16" t="s">
        <v>73</v>
      </c>
      <c r="D30" s="12">
        <v>23</v>
      </c>
      <c r="E30" s="13">
        <v>2064.41</v>
      </c>
      <c r="F30" s="12">
        <v>3</v>
      </c>
      <c r="G30" s="13">
        <v>405.72</v>
      </c>
      <c r="H30" t="e">
        <f>#REF!+#REF!</f>
        <v>#REF!</v>
      </c>
      <c r="I30">
        <v>6</v>
      </c>
      <c r="J30" s="2" t="e">
        <f>D30+#REF!</f>
        <v>#REF!</v>
      </c>
      <c r="R30" s="10" t="e">
        <f>#REF!+#REF!</f>
        <v>#REF!</v>
      </c>
      <c r="V30" s="11" t="e">
        <f>#REF!+#REF!+#REF!+#REF!</f>
        <v>#REF!</v>
      </c>
      <c r="W30" s="11" t="e">
        <f>#REF!+#REF!+#REF!+#REF!+#REF!+#REF!+#REF!+#REF!+#REF!</f>
        <v>#REF!</v>
      </c>
    </row>
    <row r="31" spans="2:22" ht="15.75">
      <c r="B31" s="7" t="s">
        <v>23</v>
      </c>
      <c r="C31" s="7" t="s">
        <v>24</v>
      </c>
      <c r="D31" s="12">
        <v>72</v>
      </c>
      <c r="E31" s="13">
        <v>6229.72</v>
      </c>
      <c r="F31" s="12">
        <v>15</v>
      </c>
      <c r="G31" s="13">
        <v>1927.08</v>
      </c>
      <c r="H31" t="e">
        <f>#REF!+#REF!</f>
        <v>#REF!</v>
      </c>
      <c r="I31">
        <v>42</v>
      </c>
      <c r="J31" s="2" t="e">
        <f>D31+#REF!</f>
        <v>#REF!</v>
      </c>
      <c r="U31" s="11" t="e">
        <f>#REF!+#REF!+#REF!+#REF!</f>
        <v>#REF!</v>
      </c>
      <c r="V31" s="25"/>
    </row>
    <row r="32" spans="2:23" ht="15.75" customHeight="1" thickBot="1">
      <c r="B32" s="7"/>
      <c r="C32" s="7" t="s">
        <v>34</v>
      </c>
      <c r="D32" s="12">
        <v>10</v>
      </c>
      <c r="E32" s="13">
        <v>859.43</v>
      </c>
      <c r="F32" s="12">
        <v>0</v>
      </c>
      <c r="G32" s="13">
        <v>0</v>
      </c>
      <c r="H32" t="e">
        <f>#REF!+#REF!</f>
        <v>#REF!</v>
      </c>
      <c r="I32">
        <v>1</v>
      </c>
      <c r="J32" s="2" t="e">
        <f>D32+#REF!</f>
        <v>#REF!</v>
      </c>
      <c r="R32" s="10" t="e">
        <f>#REF!+#REF!</f>
        <v>#REF!</v>
      </c>
      <c r="V32" s="11" t="e">
        <f>#REF!</f>
        <v>#REF!</v>
      </c>
      <c r="W32" s="11" t="e">
        <f>#REF!+#REF!+#REF!+#REF!+#REF!+#REF!</f>
        <v>#REF!</v>
      </c>
    </row>
    <row r="33" spans="2:22" ht="16.5" thickBot="1">
      <c r="B33" s="104" t="s">
        <v>25</v>
      </c>
      <c r="C33" s="104"/>
      <c r="D33" s="21">
        <f>SUM(D8:D32)</f>
        <v>2485</v>
      </c>
      <c r="E33" s="36">
        <f aca="true" t="shared" si="0" ref="E33:S33">SUM(E8:E32)</f>
        <v>226810.56999999995</v>
      </c>
      <c r="F33" s="21">
        <f t="shared" si="0"/>
        <v>568</v>
      </c>
      <c r="G33" s="36">
        <f t="shared" si="0"/>
        <v>80408.3</v>
      </c>
      <c r="H33" s="22" t="e">
        <f t="shared" si="0"/>
        <v>#REF!</v>
      </c>
      <c r="I33" s="14">
        <f t="shared" si="0"/>
        <v>660</v>
      </c>
      <c r="J33" s="14" t="e">
        <f t="shared" si="0"/>
        <v>#REF!</v>
      </c>
      <c r="K33" s="14">
        <f t="shared" si="0"/>
        <v>0</v>
      </c>
      <c r="L33" s="14">
        <f t="shared" si="0"/>
        <v>0</v>
      </c>
      <c r="M33" s="14">
        <f t="shared" si="0"/>
        <v>0</v>
      </c>
      <c r="N33" s="14">
        <f t="shared" si="0"/>
        <v>18</v>
      </c>
      <c r="O33" s="14">
        <f t="shared" si="0"/>
        <v>1963.26</v>
      </c>
      <c r="P33" s="14">
        <f t="shared" si="0"/>
        <v>183</v>
      </c>
      <c r="Q33" s="14">
        <f t="shared" si="0"/>
        <v>12221.17</v>
      </c>
      <c r="R33" s="14" t="e">
        <f t="shared" si="0"/>
        <v>#REF!</v>
      </c>
      <c r="S33" s="14">
        <f t="shared" si="0"/>
        <v>0</v>
      </c>
      <c r="U33" s="27" t="e">
        <f>SUM(U8:U32)</f>
        <v>#REF!</v>
      </c>
      <c r="V33" s="25"/>
    </row>
    <row r="34" spans="4:22" ht="15.75">
      <c r="D34" s="4"/>
      <c r="E34" s="4"/>
      <c r="F34" s="4"/>
      <c r="G34" s="4"/>
      <c r="V34" s="11" t="e">
        <f>SUM(V10:V33)</f>
        <v>#REF!</v>
      </c>
    </row>
    <row r="35" spans="4:7" ht="15.75">
      <c r="D35" s="4"/>
      <c r="E35" s="24"/>
      <c r="F35" s="4"/>
      <c r="G35" s="26"/>
    </row>
    <row r="36" spans="4:7" ht="15.75">
      <c r="D36" s="4"/>
      <c r="E36" s="4"/>
      <c r="F36" s="4"/>
      <c r="G36" s="4"/>
    </row>
    <row r="37" spans="3:22" ht="15.75">
      <c r="C37" s="3"/>
      <c r="V37" s="11"/>
    </row>
  </sheetData>
  <sheetProtection/>
  <mergeCells count="5">
    <mergeCell ref="B2:G2"/>
    <mergeCell ref="B5:C7"/>
    <mergeCell ref="D5:E6"/>
    <mergeCell ref="F5:G6"/>
    <mergeCell ref="B33:C33"/>
  </mergeCells>
  <printOptions/>
  <pageMargins left="0.35433070866141736" right="0" top="0" bottom="0" header="0.5118110236220472" footer="0.5118110236220472"/>
  <pageSetup orientation="landscape" paperSize="9" r:id="rId1"/>
  <headerFooter alignWithMargins="0">
    <oddHeader>&amp;L&amp;"-,Italic"Ministarstvo rada i socijalnog staranja
Direkcija za informatiku i analitičko-statističke poslove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L41"/>
  <sheetViews>
    <sheetView zoomScalePageLayoutView="0" workbookViewId="0" topLeftCell="A4">
      <selection activeCell="N14" sqref="N14"/>
    </sheetView>
  </sheetViews>
  <sheetFormatPr defaultColWidth="8.796875" defaultRowHeight="15"/>
  <cols>
    <col min="1" max="1" width="9.69921875" style="0" bestFit="1" customWidth="1"/>
    <col min="2" max="2" width="11.3984375" style="0" customWidth="1"/>
    <col min="3" max="3" width="8.59765625" style="0" hidden="1" customWidth="1"/>
    <col min="4" max="4" width="12.5" style="0" hidden="1" customWidth="1"/>
    <col min="5" max="5" width="8.59765625" style="0" customWidth="1"/>
    <col min="6" max="6" width="15.59765625" style="0" customWidth="1"/>
    <col min="7" max="7" width="8.59765625" style="0" customWidth="1"/>
    <col min="8" max="8" width="15.59765625" style="0" customWidth="1"/>
    <col min="9" max="9" width="8.59765625" style="0" customWidth="1"/>
    <col min="10" max="10" width="15.5" style="0" customWidth="1"/>
    <col min="11" max="11" width="8.59765625" style="0" customWidth="1"/>
    <col min="12" max="12" width="15.59765625" style="0" customWidth="1"/>
  </cols>
  <sheetData>
    <row r="1" ht="38.25" customHeight="1"/>
    <row r="2" spans="1:12" ht="40.5" customHeight="1">
      <c r="A2" s="101" t="s">
        <v>92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ht="8.25" customHeight="1"/>
    <row r="4" ht="7.5" customHeight="1"/>
    <row r="5" spans="1:12" ht="13.5" customHeight="1">
      <c r="A5" s="105" t="s">
        <v>78</v>
      </c>
      <c r="B5" s="105"/>
      <c r="C5" s="107" t="s">
        <v>75</v>
      </c>
      <c r="D5" s="107"/>
      <c r="E5" s="111" t="s">
        <v>79</v>
      </c>
      <c r="F5" s="112"/>
      <c r="G5" s="111" t="s">
        <v>80</v>
      </c>
      <c r="H5" s="112"/>
      <c r="I5" s="111" t="s">
        <v>84</v>
      </c>
      <c r="J5" s="112"/>
      <c r="K5" s="111" t="s">
        <v>76</v>
      </c>
      <c r="L5" s="112"/>
    </row>
    <row r="6" spans="1:12" ht="45.75" customHeight="1">
      <c r="A6" s="105"/>
      <c r="B6" s="105"/>
      <c r="C6" s="107"/>
      <c r="D6" s="107"/>
      <c r="E6" s="113"/>
      <c r="F6" s="114"/>
      <c r="G6" s="113"/>
      <c r="H6" s="114"/>
      <c r="I6" s="113"/>
      <c r="J6" s="114"/>
      <c r="K6" s="113"/>
      <c r="L6" s="114"/>
    </row>
    <row r="7" spans="1:12" ht="17.25" customHeight="1">
      <c r="A7" s="105"/>
      <c r="B7" s="105"/>
      <c r="C7" s="8" t="s">
        <v>4</v>
      </c>
      <c r="D7" s="8" t="s">
        <v>2</v>
      </c>
      <c r="E7" s="8" t="s">
        <v>4</v>
      </c>
      <c r="F7" s="8" t="s">
        <v>2</v>
      </c>
      <c r="G7" s="8" t="s">
        <v>4</v>
      </c>
      <c r="H7" s="8" t="s">
        <v>2</v>
      </c>
      <c r="I7" s="8" t="s">
        <v>4</v>
      </c>
      <c r="J7" s="8" t="s">
        <v>2</v>
      </c>
      <c r="K7" s="8" t="s">
        <v>4</v>
      </c>
      <c r="L7" s="8" t="s">
        <v>2</v>
      </c>
    </row>
    <row r="8" spans="1:12" ht="15.75">
      <c r="A8" s="56" t="s">
        <v>5</v>
      </c>
      <c r="B8" s="56" t="s">
        <v>6</v>
      </c>
      <c r="C8" s="59">
        <v>0</v>
      </c>
      <c r="D8" s="60">
        <v>0</v>
      </c>
      <c r="E8" s="12">
        <v>70</v>
      </c>
      <c r="F8" s="13">
        <v>19672.32</v>
      </c>
      <c r="G8" s="12">
        <v>70</v>
      </c>
      <c r="H8" s="13">
        <v>4986.23</v>
      </c>
      <c r="I8" s="12">
        <v>3390</v>
      </c>
      <c r="J8" s="13">
        <v>839162.33</v>
      </c>
      <c r="K8" s="12">
        <v>724</v>
      </c>
      <c r="L8" s="13">
        <v>178141.84</v>
      </c>
    </row>
    <row r="9" spans="1:12" ht="15.75">
      <c r="A9" s="56"/>
      <c r="B9" s="56" t="s">
        <v>70</v>
      </c>
      <c r="C9" s="59">
        <v>0</v>
      </c>
      <c r="D9" s="60">
        <v>0</v>
      </c>
      <c r="E9" s="12">
        <v>6</v>
      </c>
      <c r="F9" s="13">
        <v>1585</v>
      </c>
      <c r="G9" s="12">
        <v>6</v>
      </c>
      <c r="H9" s="13">
        <v>408.73</v>
      </c>
      <c r="I9" s="12">
        <v>418</v>
      </c>
      <c r="J9" s="13">
        <v>95354.32</v>
      </c>
      <c r="K9" s="12">
        <v>63</v>
      </c>
      <c r="L9" s="13">
        <v>15256.48</v>
      </c>
    </row>
    <row r="10" spans="1:12" ht="15.75">
      <c r="A10" s="56"/>
      <c r="B10" s="56" t="s">
        <v>71</v>
      </c>
      <c r="C10" s="59">
        <v>0</v>
      </c>
      <c r="D10" s="60">
        <v>0</v>
      </c>
      <c r="E10" s="12">
        <v>4</v>
      </c>
      <c r="F10" s="13">
        <v>985</v>
      </c>
      <c r="G10" s="12">
        <v>4</v>
      </c>
      <c r="H10" s="13">
        <v>254.01</v>
      </c>
      <c r="I10" s="12">
        <v>602</v>
      </c>
      <c r="J10" s="13">
        <v>120768</v>
      </c>
      <c r="K10" s="12">
        <v>78</v>
      </c>
      <c r="L10" s="54">
        <v>18621.88</v>
      </c>
    </row>
    <row r="11" spans="1:12" ht="15.75">
      <c r="A11" s="56" t="s">
        <v>68</v>
      </c>
      <c r="B11" s="56" t="s">
        <v>69</v>
      </c>
      <c r="C11" s="59">
        <v>0</v>
      </c>
      <c r="D11" s="60">
        <v>0</v>
      </c>
      <c r="E11" s="12">
        <v>11</v>
      </c>
      <c r="F11" s="13">
        <v>3193</v>
      </c>
      <c r="G11" s="12">
        <v>11</v>
      </c>
      <c r="H11" s="13">
        <v>823.37</v>
      </c>
      <c r="I11" s="12">
        <v>516</v>
      </c>
      <c r="J11" s="13">
        <v>123696</v>
      </c>
      <c r="K11" s="7">
        <v>72</v>
      </c>
      <c r="L11" s="13">
        <v>17275.72</v>
      </c>
    </row>
    <row r="12" spans="1:12" ht="15.75">
      <c r="A12" s="56" t="s">
        <v>45</v>
      </c>
      <c r="B12" s="56" t="s">
        <v>7</v>
      </c>
      <c r="C12" s="59">
        <v>0</v>
      </c>
      <c r="D12" s="60">
        <v>0</v>
      </c>
      <c r="E12" s="12">
        <v>5</v>
      </c>
      <c r="F12" s="13">
        <v>1393</v>
      </c>
      <c r="G12" s="12">
        <v>5</v>
      </c>
      <c r="H12" s="13">
        <v>359.21</v>
      </c>
      <c r="I12" s="12">
        <v>526</v>
      </c>
      <c r="J12" s="13">
        <v>160464</v>
      </c>
      <c r="K12" s="12">
        <v>83</v>
      </c>
      <c r="L12" s="13">
        <v>19070.6</v>
      </c>
    </row>
    <row r="13" spans="1:12" ht="15.75">
      <c r="A13" s="56" t="s">
        <v>29</v>
      </c>
      <c r="B13" s="56" t="s">
        <v>30</v>
      </c>
      <c r="C13" s="59">
        <v>0</v>
      </c>
      <c r="D13" s="60">
        <v>0</v>
      </c>
      <c r="E13" s="12">
        <v>22</v>
      </c>
      <c r="F13" s="13">
        <v>5080.48</v>
      </c>
      <c r="G13" s="12">
        <v>22</v>
      </c>
      <c r="H13" s="13">
        <v>1310.13</v>
      </c>
      <c r="I13" s="12">
        <v>2034</v>
      </c>
      <c r="J13" s="13">
        <v>498768</v>
      </c>
      <c r="K13" s="12">
        <v>299</v>
      </c>
      <c r="L13" s="13">
        <v>71122.12</v>
      </c>
    </row>
    <row r="14" spans="1:12" ht="15.75">
      <c r="A14" s="56"/>
      <c r="B14" s="56" t="s">
        <v>31</v>
      </c>
      <c r="C14" s="59">
        <v>0</v>
      </c>
      <c r="D14" s="60">
        <v>0</v>
      </c>
      <c r="E14" s="12">
        <v>0</v>
      </c>
      <c r="F14" s="13">
        <v>0</v>
      </c>
      <c r="G14" s="12">
        <v>0</v>
      </c>
      <c r="H14" s="13">
        <v>0</v>
      </c>
      <c r="I14" s="12">
        <v>87</v>
      </c>
      <c r="J14" s="13">
        <v>23184</v>
      </c>
      <c r="K14" s="12">
        <v>10</v>
      </c>
      <c r="L14" s="13">
        <v>2243.6</v>
      </c>
    </row>
    <row r="15" spans="1:12" ht="15.75">
      <c r="A15" s="56"/>
      <c r="B15" s="56" t="s">
        <v>32</v>
      </c>
      <c r="C15" s="59">
        <v>0</v>
      </c>
      <c r="D15" s="60">
        <v>0</v>
      </c>
      <c r="E15" s="12">
        <v>0</v>
      </c>
      <c r="F15" s="13">
        <v>0</v>
      </c>
      <c r="G15" s="12">
        <v>0</v>
      </c>
      <c r="H15" s="13">
        <v>0</v>
      </c>
      <c r="I15" s="12">
        <v>74</v>
      </c>
      <c r="J15" s="13">
        <v>19104</v>
      </c>
      <c r="K15" s="12">
        <v>7</v>
      </c>
      <c r="L15" s="13">
        <v>1570.52</v>
      </c>
    </row>
    <row r="16" spans="1:12" ht="15.75">
      <c r="A16" s="56" t="s">
        <v>8</v>
      </c>
      <c r="B16" s="56" t="s">
        <v>9</v>
      </c>
      <c r="C16" s="59">
        <v>0</v>
      </c>
      <c r="D16" s="60">
        <v>0</v>
      </c>
      <c r="E16" s="12">
        <v>10</v>
      </c>
      <c r="F16" s="13">
        <v>2786</v>
      </c>
      <c r="G16" s="12">
        <v>10</v>
      </c>
      <c r="H16" s="13">
        <v>718.42</v>
      </c>
      <c r="I16" s="12">
        <v>678</v>
      </c>
      <c r="J16" s="13">
        <v>172224</v>
      </c>
      <c r="K16" s="12">
        <v>171</v>
      </c>
      <c r="L16" s="13">
        <v>42404.04</v>
      </c>
    </row>
    <row r="17" spans="1:12" ht="15.75">
      <c r="A17" s="56"/>
      <c r="B17" s="56" t="s">
        <v>10</v>
      </c>
      <c r="C17" s="59">
        <v>0</v>
      </c>
      <c r="D17" s="60">
        <v>0</v>
      </c>
      <c r="E17" s="12">
        <v>3</v>
      </c>
      <c r="F17" s="13">
        <v>722</v>
      </c>
      <c r="G17" s="12">
        <v>4</v>
      </c>
      <c r="H17" s="13">
        <v>235.95</v>
      </c>
      <c r="I17" s="12">
        <v>347</v>
      </c>
      <c r="J17" s="13">
        <v>85488</v>
      </c>
      <c r="K17" s="12">
        <v>84</v>
      </c>
      <c r="L17" s="13">
        <v>20641.12</v>
      </c>
    </row>
    <row r="18" spans="1:12" ht="15.75">
      <c r="A18" s="56" t="s">
        <v>11</v>
      </c>
      <c r="B18" s="56" t="s">
        <v>12</v>
      </c>
      <c r="C18" s="59">
        <v>0</v>
      </c>
      <c r="D18" s="60">
        <v>0</v>
      </c>
      <c r="E18" s="12">
        <v>8</v>
      </c>
      <c r="F18" s="13">
        <v>2258</v>
      </c>
      <c r="G18" s="12">
        <v>8</v>
      </c>
      <c r="H18" s="13">
        <v>582.26</v>
      </c>
      <c r="I18" s="12">
        <v>328</v>
      </c>
      <c r="J18" s="13">
        <v>92736</v>
      </c>
      <c r="K18" s="12">
        <v>61</v>
      </c>
      <c r="L18" s="13">
        <v>15256.48</v>
      </c>
    </row>
    <row r="19" spans="1:12" ht="15.75">
      <c r="A19" s="56"/>
      <c r="B19" s="56" t="s">
        <v>13</v>
      </c>
      <c r="C19" s="59">
        <v>0</v>
      </c>
      <c r="D19" s="60">
        <v>0</v>
      </c>
      <c r="E19" s="12">
        <v>9</v>
      </c>
      <c r="F19" s="13">
        <v>2306</v>
      </c>
      <c r="G19" s="12">
        <v>9</v>
      </c>
      <c r="H19" s="13">
        <v>594.66</v>
      </c>
      <c r="I19" s="12">
        <v>134</v>
      </c>
      <c r="J19" s="13">
        <v>37248</v>
      </c>
      <c r="K19" s="12">
        <v>38</v>
      </c>
      <c r="L19" s="13">
        <v>9871.84</v>
      </c>
    </row>
    <row r="20" spans="1:12" ht="15.75">
      <c r="A20" s="56"/>
      <c r="B20" s="56" t="s">
        <v>14</v>
      </c>
      <c r="C20" s="59">
        <v>0</v>
      </c>
      <c r="D20" s="60">
        <v>0</v>
      </c>
      <c r="E20" s="12">
        <v>5</v>
      </c>
      <c r="F20" s="13">
        <v>1393</v>
      </c>
      <c r="G20" s="12">
        <v>5</v>
      </c>
      <c r="H20" s="13">
        <v>359.21</v>
      </c>
      <c r="I20" s="12">
        <v>220</v>
      </c>
      <c r="J20" s="13">
        <v>65616</v>
      </c>
      <c r="K20" s="12">
        <v>78</v>
      </c>
      <c r="L20" s="13">
        <v>18621.88</v>
      </c>
    </row>
    <row r="21" spans="1:12" ht="15.75">
      <c r="A21" s="56" t="s">
        <v>15</v>
      </c>
      <c r="B21" s="56" t="s">
        <v>16</v>
      </c>
      <c r="C21" s="59">
        <v>0</v>
      </c>
      <c r="D21" s="60">
        <v>0</v>
      </c>
      <c r="E21" s="12">
        <v>9</v>
      </c>
      <c r="F21" s="13">
        <v>2236</v>
      </c>
      <c r="G21" s="12">
        <v>9</v>
      </c>
      <c r="H21" s="13">
        <v>576.6</v>
      </c>
      <c r="I21" s="12">
        <v>402</v>
      </c>
      <c r="J21" s="13">
        <v>117072</v>
      </c>
      <c r="K21" s="12">
        <v>115</v>
      </c>
      <c r="L21" s="13">
        <v>26025.76</v>
      </c>
    </row>
    <row r="22" spans="1:12" ht="15.75">
      <c r="A22" s="56" t="s">
        <v>17</v>
      </c>
      <c r="B22" s="56" t="s">
        <v>18</v>
      </c>
      <c r="C22" s="59">
        <v>0</v>
      </c>
      <c r="D22" s="60">
        <v>0</v>
      </c>
      <c r="E22" s="12">
        <v>11</v>
      </c>
      <c r="F22" s="13">
        <v>2763</v>
      </c>
      <c r="G22" s="12">
        <v>11</v>
      </c>
      <c r="H22" s="13">
        <v>712.51</v>
      </c>
      <c r="I22" s="12">
        <v>908</v>
      </c>
      <c r="J22" s="13">
        <v>215760</v>
      </c>
      <c r="K22" s="12">
        <v>95</v>
      </c>
      <c r="L22" s="13">
        <v>22211.64</v>
      </c>
    </row>
    <row r="23" spans="1:12" ht="15.75">
      <c r="A23" s="56"/>
      <c r="B23" s="56" t="s">
        <v>26</v>
      </c>
      <c r="C23" s="59">
        <v>0</v>
      </c>
      <c r="D23" s="60">
        <v>0</v>
      </c>
      <c r="E23" s="12">
        <v>2</v>
      </c>
      <c r="F23" s="13">
        <v>528</v>
      </c>
      <c r="G23" s="12">
        <v>1</v>
      </c>
      <c r="H23" s="13">
        <v>68.08</v>
      </c>
      <c r="I23" s="12">
        <v>140</v>
      </c>
      <c r="J23" s="13">
        <v>32928</v>
      </c>
      <c r="K23" s="12">
        <v>17</v>
      </c>
      <c r="L23" s="13">
        <v>4262.84</v>
      </c>
    </row>
    <row r="24" spans="1:12" ht="15.75">
      <c r="A24" s="56"/>
      <c r="B24" s="56" t="s">
        <v>47</v>
      </c>
      <c r="C24" s="59">
        <v>0</v>
      </c>
      <c r="D24" s="60">
        <v>0</v>
      </c>
      <c r="E24" s="12">
        <v>1</v>
      </c>
      <c r="F24" s="13">
        <v>336</v>
      </c>
      <c r="G24" s="12">
        <v>1</v>
      </c>
      <c r="H24" s="13">
        <v>86.64</v>
      </c>
      <c r="I24" s="12">
        <v>175</v>
      </c>
      <c r="J24" s="13">
        <v>35472</v>
      </c>
      <c r="K24" s="12">
        <v>20</v>
      </c>
      <c r="L24" s="13">
        <v>4711.56</v>
      </c>
    </row>
    <row r="25" spans="1:12" ht="15.75">
      <c r="A25" s="56" t="s">
        <v>19</v>
      </c>
      <c r="B25" s="56" t="s">
        <v>20</v>
      </c>
      <c r="C25" s="59">
        <v>0</v>
      </c>
      <c r="D25" s="60">
        <v>0</v>
      </c>
      <c r="E25" s="12">
        <v>1</v>
      </c>
      <c r="F25" s="13">
        <v>336</v>
      </c>
      <c r="G25" s="12">
        <v>1</v>
      </c>
      <c r="H25" s="13">
        <v>68.08</v>
      </c>
      <c r="I25" s="12">
        <v>320</v>
      </c>
      <c r="J25" s="13">
        <v>70217.81</v>
      </c>
      <c r="K25" s="12">
        <v>55</v>
      </c>
      <c r="L25" s="13">
        <v>13237.24</v>
      </c>
    </row>
    <row r="26" spans="1:12" ht="15.75">
      <c r="A26" s="56"/>
      <c r="B26" s="56" t="s">
        <v>48</v>
      </c>
      <c r="C26" s="59">
        <v>0</v>
      </c>
      <c r="D26" s="60">
        <v>0</v>
      </c>
      <c r="E26" s="12">
        <v>1</v>
      </c>
      <c r="F26" s="13">
        <v>336</v>
      </c>
      <c r="G26" s="12">
        <v>1</v>
      </c>
      <c r="H26" s="13">
        <v>86.64</v>
      </c>
      <c r="I26" s="12">
        <v>91</v>
      </c>
      <c r="J26" s="13">
        <v>18912</v>
      </c>
      <c r="K26" s="12">
        <v>26</v>
      </c>
      <c r="L26" s="13">
        <v>6506.44</v>
      </c>
    </row>
    <row r="27" spans="1:12" ht="15.75">
      <c r="A27" s="56" t="s">
        <v>35</v>
      </c>
      <c r="B27" s="56" t="s">
        <v>33</v>
      </c>
      <c r="C27" s="59">
        <v>0</v>
      </c>
      <c r="D27" s="60">
        <v>0</v>
      </c>
      <c r="E27" s="12">
        <v>4</v>
      </c>
      <c r="F27" s="13">
        <v>915</v>
      </c>
      <c r="G27" s="12">
        <v>4</v>
      </c>
      <c r="H27" s="13">
        <v>235.95</v>
      </c>
      <c r="I27" s="12">
        <v>966</v>
      </c>
      <c r="J27" s="13">
        <v>223920</v>
      </c>
      <c r="K27" s="12">
        <v>133</v>
      </c>
      <c r="L27" s="13">
        <v>31410.4</v>
      </c>
    </row>
    <row r="28" spans="1:12" ht="15.75">
      <c r="A28" s="56" t="s">
        <v>21</v>
      </c>
      <c r="B28" s="56" t="s">
        <v>22</v>
      </c>
      <c r="C28" s="59">
        <v>0</v>
      </c>
      <c r="D28" s="60">
        <v>0</v>
      </c>
      <c r="E28" s="63">
        <v>7</v>
      </c>
      <c r="F28" s="15">
        <v>1564</v>
      </c>
      <c r="G28" s="12">
        <v>7</v>
      </c>
      <c r="H28" s="13">
        <v>403.32</v>
      </c>
      <c r="I28" s="12">
        <v>2220</v>
      </c>
      <c r="J28" s="13">
        <v>531360</v>
      </c>
      <c r="K28" s="12">
        <v>253</v>
      </c>
      <c r="L28" s="15">
        <v>64840.04</v>
      </c>
    </row>
    <row r="29" spans="1:12" ht="15.75">
      <c r="A29" s="56" t="s">
        <v>67</v>
      </c>
      <c r="B29" s="56" t="s">
        <v>72</v>
      </c>
      <c r="C29" s="59">
        <v>0</v>
      </c>
      <c r="D29" s="60">
        <v>0</v>
      </c>
      <c r="E29" s="12">
        <v>7</v>
      </c>
      <c r="F29" s="13">
        <v>2064</v>
      </c>
      <c r="G29" s="12">
        <v>7</v>
      </c>
      <c r="H29" s="13">
        <v>532.24</v>
      </c>
      <c r="I29" s="12">
        <v>328</v>
      </c>
      <c r="J29" s="13">
        <v>76361.81</v>
      </c>
      <c r="K29" s="12">
        <v>50</v>
      </c>
      <c r="L29" s="13">
        <v>11442.36</v>
      </c>
    </row>
    <row r="30" spans="1:12" ht="15.75">
      <c r="A30" s="56"/>
      <c r="B30" s="57" t="s">
        <v>73</v>
      </c>
      <c r="C30" s="59">
        <v>0</v>
      </c>
      <c r="D30" s="60">
        <v>0</v>
      </c>
      <c r="E30" s="12">
        <v>3</v>
      </c>
      <c r="F30" s="13">
        <v>721</v>
      </c>
      <c r="G30" s="12">
        <v>3</v>
      </c>
      <c r="H30" s="13">
        <v>185.93</v>
      </c>
      <c r="I30" s="12">
        <v>233</v>
      </c>
      <c r="J30" s="13">
        <v>56400</v>
      </c>
      <c r="K30" s="12">
        <v>36</v>
      </c>
      <c r="L30" s="13">
        <v>8076.96</v>
      </c>
    </row>
    <row r="31" spans="1:12" ht="15.75">
      <c r="A31" s="56" t="s">
        <v>23</v>
      </c>
      <c r="B31" s="56" t="s">
        <v>24</v>
      </c>
      <c r="C31" s="59">
        <v>0</v>
      </c>
      <c r="D31" s="60">
        <v>0</v>
      </c>
      <c r="E31" s="12">
        <v>2</v>
      </c>
      <c r="F31" s="13">
        <v>529</v>
      </c>
      <c r="G31" s="12">
        <v>2</v>
      </c>
      <c r="H31" s="13">
        <v>136.41</v>
      </c>
      <c r="I31" s="12">
        <v>612</v>
      </c>
      <c r="J31" s="13">
        <v>139433.81</v>
      </c>
      <c r="K31" s="12">
        <v>112</v>
      </c>
      <c r="L31" s="13">
        <v>26025.76</v>
      </c>
    </row>
    <row r="32" spans="1:12" ht="15.75" customHeight="1">
      <c r="A32" s="56"/>
      <c r="B32" s="56" t="s">
        <v>34</v>
      </c>
      <c r="C32" s="59">
        <v>0</v>
      </c>
      <c r="D32" s="60">
        <v>0</v>
      </c>
      <c r="E32" s="59">
        <v>0</v>
      </c>
      <c r="F32" s="60">
        <v>0</v>
      </c>
      <c r="G32" s="59">
        <v>0</v>
      </c>
      <c r="H32" s="60">
        <v>0</v>
      </c>
      <c r="I32" s="59">
        <v>98</v>
      </c>
      <c r="J32" s="60">
        <v>28752</v>
      </c>
      <c r="K32" s="59">
        <v>12</v>
      </c>
      <c r="L32" s="60">
        <v>2916.68</v>
      </c>
    </row>
    <row r="33" spans="1:12" ht="15.75">
      <c r="A33" s="104" t="s">
        <v>25</v>
      </c>
      <c r="B33" s="104"/>
      <c r="C33" s="21">
        <f aca="true" t="shared" si="0" ref="C33:L33">SUM(C8:C32)</f>
        <v>0</v>
      </c>
      <c r="D33" s="36">
        <f t="shared" si="0"/>
        <v>0</v>
      </c>
      <c r="E33" s="21">
        <f t="shared" si="0"/>
        <v>201</v>
      </c>
      <c r="F33" s="36">
        <f t="shared" si="0"/>
        <v>53701.8</v>
      </c>
      <c r="G33" s="21">
        <f t="shared" si="0"/>
        <v>201</v>
      </c>
      <c r="H33" s="36">
        <f t="shared" si="0"/>
        <v>13724.579999999998</v>
      </c>
      <c r="I33" s="21">
        <f>SUM(I8:I32)</f>
        <v>15847</v>
      </c>
      <c r="J33" s="135">
        <f>SUM(J8:J32)</f>
        <v>3880402.08</v>
      </c>
      <c r="K33" s="21">
        <f t="shared" si="0"/>
        <v>2692</v>
      </c>
      <c r="L33" s="36">
        <f t="shared" si="0"/>
        <v>651765.8</v>
      </c>
    </row>
    <row r="34" spans="3:12" ht="15.75"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3:12" ht="15.75">
      <c r="C35" s="4"/>
      <c r="D35" s="24"/>
      <c r="E35" s="24"/>
      <c r="F35" s="24"/>
      <c r="G35" s="4"/>
      <c r="H35" s="4"/>
      <c r="I35" s="4"/>
      <c r="J35" s="4"/>
      <c r="K35" s="4"/>
      <c r="L35" s="4"/>
    </row>
    <row r="36" spans="3:12" ht="15.75"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3:12" ht="15.75">
      <c r="C37" s="4"/>
      <c r="D37" s="4"/>
      <c r="E37" s="4"/>
      <c r="F37" s="4"/>
      <c r="G37" s="4"/>
      <c r="H37" s="4"/>
      <c r="I37" s="4"/>
      <c r="J37" s="4"/>
      <c r="K37" s="4"/>
      <c r="L37" s="4"/>
    </row>
    <row r="38" ht="15.75">
      <c r="B38" s="3"/>
    </row>
    <row r="41" spans="8:12" ht="15.75">
      <c r="H41" s="28"/>
      <c r="I41" s="28"/>
      <c r="J41" s="28"/>
      <c r="K41" s="28"/>
      <c r="L41" s="28"/>
    </row>
  </sheetData>
  <sheetProtection/>
  <mergeCells count="8">
    <mergeCell ref="A33:B33"/>
    <mergeCell ref="A2:L2"/>
    <mergeCell ref="A5:B7"/>
    <mergeCell ref="C5:D6"/>
    <mergeCell ref="E5:F6"/>
    <mergeCell ref="G5:H6"/>
    <mergeCell ref="K5:L6"/>
    <mergeCell ref="I5:J6"/>
  </mergeCells>
  <printOptions/>
  <pageMargins left="0" right="0" top="0" bottom="0" header="0.5118110236220472" footer="0.5118110236220472"/>
  <pageSetup orientation="landscape" paperSize="9" scale="95" r:id="rId1"/>
  <headerFooter alignWithMargins="0">
    <oddHeader>&amp;L&amp;"-,Italic"Ministarstvo rada i socijalnog staranja
Direkcija za informatiku i analitičko-statističke poslove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6">
      <selection activeCell="A23" sqref="A23:IV27"/>
    </sheetView>
  </sheetViews>
  <sheetFormatPr defaultColWidth="8.796875" defaultRowHeight="15"/>
  <cols>
    <col min="1" max="1" width="5.5" style="0" customWidth="1"/>
    <col min="2" max="2" width="7.5" style="0" customWidth="1"/>
    <col min="3" max="3" width="48.59765625" style="0" customWidth="1"/>
    <col min="4" max="4" width="0" style="0" hidden="1" customWidth="1"/>
    <col min="5" max="5" width="10.8984375" style="0" customWidth="1"/>
    <col min="6" max="6" width="9.8984375" style="0" customWidth="1"/>
    <col min="7" max="7" width="13.3984375" style="0" customWidth="1"/>
    <col min="8" max="9" width="0" style="0" hidden="1" customWidth="1"/>
    <col min="10" max="10" width="23.5" style="0" customWidth="1"/>
    <col min="11" max="11" width="12.09765625" style="0" customWidth="1"/>
    <col min="12" max="12" width="9.8984375" style="0" bestFit="1" customWidth="1"/>
    <col min="14" max="14" width="11.3984375" style="0" bestFit="1" customWidth="1"/>
    <col min="15" max="15" width="9.8984375" style="0" bestFit="1" customWidth="1"/>
    <col min="18" max="18" width="9.8984375" style="0" bestFit="1" customWidth="1"/>
  </cols>
  <sheetData>
    <row r="1" spans="1:11" ht="39.75" customHeight="1">
      <c r="A1" s="127" t="s">
        <v>96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ht="16.5" thickBot="1"/>
    <row r="3" spans="1:11" ht="54">
      <c r="A3" s="65" t="s">
        <v>53</v>
      </c>
      <c r="B3" s="66" t="s">
        <v>54</v>
      </c>
      <c r="C3" s="67" t="s">
        <v>55</v>
      </c>
      <c r="D3" s="68" t="s">
        <v>56</v>
      </c>
      <c r="E3" s="129" t="s">
        <v>57</v>
      </c>
      <c r="F3" s="130"/>
      <c r="G3" s="69" t="s">
        <v>58</v>
      </c>
      <c r="H3" s="33"/>
      <c r="I3" s="33"/>
      <c r="J3" s="70" t="s">
        <v>59</v>
      </c>
      <c r="K3" s="71" t="s">
        <v>60</v>
      </c>
    </row>
    <row r="4" spans="1:11" ht="18">
      <c r="A4" s="118">
        <v>1</v>
      </c>
      <c r="B4" s="119">
        <v>4211</v>
      </c>
      <c r="C4" s="120" t="s">
        <v>41</v>
      </c>
      <c r="D4" s="72"/>
      <c r="E4" s="132">
        <f>'I '!C32</f>
        <v>6066</v>
      </c>
      <c r="F4" s="132">
        <f>'I '!D32</f>
        <v>12329</v>
      </c>
      <c r="G4" s="128">
        <f>'I '!E32</f>
        <v>641505.7599999999</v>
      </c>
      <c r="H4" s="73"/>
      <c r="I4" s="74"/>
      <c r="J4" s="116" t="s">
        <v>94</v>
      </c>
      <c r="K4" s="117" t="s">
        <v>93</v>
      </c>
    </row>
    <row r="5" spans="1:11" ht="18">
      <c r="A5" s="118"/>
      <c r="B5" s="119"/>
      <c r="C5" s="120"/>
      <c r="D5" s="35">
        <v>18567</v>
      </c>
      <c r="E5" s="133"/>
      <c r="F5" s="133"/>
      <c r="G5" s="128"/>
      <c r="H5" s="73"/>
      <c r="I5" s="74"/>
      <c r="J5" s="116"/>
      <c r="K5" s="117"/>
    </row>
    <row r="6" spans="1:11" ht="18">
      <c r="A6" s="118">
        <v>2</v>
      </c>
      <c r="B6" s="119">
        <v>4211</v>
      </c>
      <c r="C6" s="120" t="s">
        <v>89</v>
      </c>
      <c r="D6" s="35"/>
      <c r="E6" s="121">
        <f>'I '!F32</f>
        <v>63780</v>
      </c>
      <c r="F6" s="121">
        <f>'I '!G32</f>
        <v>113722</v>
      </c>
      <c r="G6" s="122">
        <f>'I '!H32</f>
        <v>3509100</v>
      </c>
      <c r="H6" s="73"/>
      <c r="I6" s="74"/>
      <c r="J6" s="116" t="s">
        <v>94</v>
      </c>
      <c r="K6" s="117" t="s">
        <v>93</v>
      </c>
    </row>
    <row r="7" spans="1:11" ht="18">
      <c r="A7" s="118"/>
      <c r="B7" s="119"/>
      <c r="C7" s="120"/>
      <c r="D7" s="35"/>
      <c r="E7" s="121"/>
      <c r="F7" s="121"/>
      <c r="G7" s="122"/>
      <c r="H7" s="73"/>
      <c r="I7" s="74"/>
      <c r="J7" s="116"/>
      <c r="K7" s="117"/>
    </row>
    <row r="8" spans="1:11" ht="18">
      <c r="A8" s="118">
        <v>3</v>
      </c>
      <c r="B8" s="119">
        <v>4213</v>
      </c>
      <c r="C8" s="120" t="s">
        <v>39</v>
      </c>
      <c r="D8" s="35"/>
      <c r="E8" s="123">
        <f>'I '!I32</f>
        <v>6296</v>
      </c>
      <c r="F8" s="123">
        <f>'I '!J32</f>
        <v>21334</v>
      </c>
      <c r="G8" s="126">
        <f>'I '!K32</f>
        <v>702277.0800000001</v>
      </c>
      <c r="H8" s="73"/>
      <c r="I8" s="74"/>
      <c r="J8" s="116" t="s">
        <v>94</v>
      </c>
      <c r="K8" s="117" t="s">
        <v>93</v>
      </c>
    </row>
    <row r="9" spans="1:11" ht="18">
      <c r="A9" s="118"/>
      <c r="B9" s="119"/>
      <c r="C9" s="120"/>
      <c r="D9" s="35">
        <v>39030</v>
      </c>
      <c r="E9" s="123"/>
      <c r="F9" s="123"/>
      <c r="G9" s="126"/>
      <c r="H9" s="125"/>
      <c r="I9" s="74"/>
      <c r="J9" s="116"/>
      <c r="K9" s="117"/>
    </row>
    <row r="10" spans="1:11" ht="18">
      <c r="A10" s="84">
        <v>4</v>
      </c>
      <c r="B10" s="86">
        <v>4213</v>
      </c>
      <c r="C10" s="34" t="s">
        <v>61</v>
      </c>
      <c r="D10" s="35"/>
      <c r="E10" s="123">
        <f>' II'!L31</f>
        <v>38</v>
      </c>
      <c r="F10" s="123"/>
      <c r="G10" s="94">
        <f>' II'!M31</f>
        <v>15280.42</v>
      </c>
      <c r="H10" s="125"/>
      <c r="I10" s="74"/>
      <c r="J10" s="5" t="s">
        <v>94</v>
      </c>
      <c r="K10" s="92" t="s">
        <v>93</v>
      </c>
    </row>
    <row r="11" spans="1:11" ht="36">
      <c r="A11" s="84">
        <v>5</v>
      </c>
      <c r="B11" s="86">
        <v>4213</v>
      </c>
      <c r="C11" s="34" t="s">
        <v>62</v>
      </c>
      <c r="D11" s="35"/>
      <c r="E11" s="123">
        <f>' II'!D31</f>
        <v>2169</v>
      </c>
      <c r="F11" s="123"/>
      <c r="G11" s="58">
        <f>' II'!F31</f>
        <v>557609.07</v>
      </c>
      <c r="H11" s="125"/>
      <c r="I11" s="75"/>
      <c r="J11" s="5" t="s">
        <v>94</v>
      </c>
      <c r="K11" s="92" t="s">
        <v>93</v>
      </c>
    </row>
    <row r="12" spans="1:11" ht="36.75">
      <c r="A12" s="84">
        <v>6</v>
      </c>
      <c r="B12" s="86">
        <v>4213</v>
      </c>
      <c r="C12" s="34" t="s">
        <v>63</v>
      </c>
      <c r="D12" s="35"/>
      <c r="E12" s="123">
        <f>' II'!G31</f>
        <v>497</v>
      </c>
      <c r="F12" s="123"/>
      <c r="G12" s="58">
        <f>' II'!I31</f>
        <v>59492.91999999999</v>
      </c>
      <c r="H12" s="93"/>
      <c r="I12" s="75"/>
      <c r="J12" s="5" t="s">
        <v>94</v>
      </c>
      <c r="K12" s="92" t="s">
        <v>93</v>
      </c>
    </row>
    <row r="13" spans="1:11" ht="18">
      <c r="A13" s="84">
        <v>7</v>
      </c>
      <c r="B13" s="86">
        <v>4214</v>
      </c>
      <c r="C13" s="34" t="s">
        <v>64</v>
      </c>
      <c r="D13" s="35">
        <v>5836</v>
      </c>
      <c r="E13" s="123">
        <f>'III '!D33</f>
        <v>2485</v>
      </c>
      <c r="F13" s="123"/>
      <c r="G13" s="124">
        <f>'III '!E33</f>
        <v>226810.56999999995</v>
      </c>
      <c r="H13" s="124"/>
      <c r="I13" s="74"/>
      <c r="J13" s="5" t="s">
        <v>94</v>
      </c>
      <c r="K13" s="92" t="s">
        <v>93</v>
      </c>
    </row>
    <row r="14" spans="1:12" ht="18">
      <c r="A14" s="84">
        <v>8</v>
      </c>
      <c r="B14" s="86">
        <v>4214</v>
      </c>
      <c r="C14" s="34" t="s">
        <v>65</v>
      </c>
      <c r="D14" s="35"/>
      <c r="E14" s="123">
        <f>'III '!F33</f>
        <v>568</v>
      </c>
      <c r="F14" s="123"/>
      <c r="G14" s="94">
        <f>'III '!G33</f>
        <v>80408.3</v>
      </c>
      <c r="H14" s="73"/>
      <c r="I14" s="74"/>
      <c r="J14" s="5" t="s">
        <v>94</v>
      </c>
      <c r="K14" s="96" t="s">
        <v>93</v>
      </c>
      <c r="L14" s="52"/>
    </row>
    <row r="15" spans="1:12" ht="18">
      <c r="A15" s="84">
        <v>9</v>
      </c>
      <c r="B15" s="86">
        <v>4215</v>
      </c>
      <c r="C15" s="34" t="s">
        <v>66</v>
      </c>
      <c r="D15" s="35">
        <v>4545</v>
      </c>
      <c r="E15" s="123">
        <f>'I '!N32</f>
        <v>22896</v>
      </c>
      <c r="F15" s="123"/>
      <c r="G15" s="94">
        <f>'I '!O32</f>
        <v>2176914.7399999998</v>
      </c>
      <c r="H15" s="125"/>
      <c r="I15" s="74"/>
      <c r="J15" s="5" t="s">
        <v>94</v>
      </c>
      <c r="K15" s="96" t="s">
        <v>93</v>
      </c>
      <c r="L15" s="53"/>
    </row>
    <row r="16" spans="1:12" ht="18">
      <c r="A16" s="84">
        <v>10</v>
      </c>
      <c r="B16" s="86">
        <v>4215</v>
      </c>
      <c r="C16" s="34" t="s">
        <v>36</v>
      </c>
      <c r="D16" s="35">
        <v>1166</v>
      </c>
      <c r="E16" s="123">
        <f>'I '!L32</f>
        <v>3251</v>
      </c>
      <c r="F16" s="123"/>
      <c r="G16" s="94">
        <f>'I '!M32</f>
        <v>709487.17</v>
      </c>
      <c r="H16" s="131"/>
      <c r="I16" s="75"/>
      <c r="J16" s="5" t="s">
        <v>94</v>
      </c>
      <c r="K16" s="96" t="s">
        <v>93</v>
      </c>
      <c r="L16" s="52"/>
    </row>
    <row r="17" spans="1:15" ht="37.5" customHeight="1">
      <c r="A17" s="84">
        <v>11</v>
      </c>
      <c r="B17" s="86">
        <v>4215</v>
      </c>
      <c r="C17" s="76" t="s">
        <v>76</v>
      </c>
      <c r="D17" s="76"/>
      <c r="E17" s="123">
        <f>' IV '!K33</f>
        <v>2692</v>
      </c>
      <c r="F17" s="123"/>
      <c r="G17" s="94">
        <f>' IV '!L33</f>
        <v>651765.8</v>
      </c>
      <c r="H17" s="95"/>
      <c r="I17" s="75"/>
      <c r="J17" s="5" t="s">
        <v>94</v>
      </c>
      <c r="K17" s="96" t="s">
        <v>93</v>
      </c>
      <c r="O17" s="11"/>
    </row>
    <row r="18" spans="1:15" ht="37.5" customHeight="1">
      <c r="A18" s="84">
        <v>12</v>
      </c>
      <c r="B18" s="86">
        <v>4217</v>
      </c>
      <c r="C18" s="76" t="s">
        <v>77</v>
      </c>
      <c r="D18" s="76"/>
      <c r="E18" s="123">
        <f>'I '!P32</f>
        <v>427</v>
      </c>
      <c r="F18" s="123"/>
      <c r="G18" s="124">
        <f>'I '!Q32</f>
        <v>147970.34</v>
      </c>
      <c r="H18" s="124"/>
      <c r="I18" s="75"/>
      <c r="J18" s="5" t="s">
        <v>94</v>
      </c>
      <c r="K18" s="96" t="s">
        <v>93</v>
      </c>
      <c r="O18" s="11"/>
    </row>
    <row r="19" spans="1:11" ht="36" hidden="1">
      <c r="A19" s="84">
        <v>13</v>
      </c>
      <c r="B19" s="86">
        <v>4218</v>
      </c>
      <c r="C19" s="77" t="s">
        <v>75</v>
      </c>
      <c r="D19" s="76"/>
      <c r="E19" s="123">
        <f>' IV '!C33</f>
        <v>0</v>
      </c>
      <c r="F19" s="123"/>
      <c r="G19" s="94">
        <f>' IV '!D33</f>
        <v>0</v>
      </c>
      <c r="H19" s="95"/>
      <c r="I19" s="75"/>
      <c r="J19" s="5" t="s">
        <v>85</v>
      </c>
      <c r="K19" s="89" t="s">
        <v>86</v>
      </c>
    </row>
    <row r="20" spans="1:11" ht="36">
      <c r="A20" s="84">
        <v>13</v>
      </c>
      <c r="B20" s="87">
        <v>4218</v>
      </c>
      <c r="C20" s="55" t="s">
        <v>82</v>
      </c>
      <c r="D20" s="43"/>
      <c r="E20" s="134">
        <f>' IV '!E33</f>
        <v>201</v>
      </c>
      <c r="F20" s="134"/>
      <c r="G20" s="126">
        <f>' IV '!F33</f>
        <v>53701.8</v>
      </c>
      <c r="H20" s="126"/>
      <c r="I20" s="43"/>
      <c r="J20" s="5" t="s">
        <v>94</v>
      </c>
      <c r="K20" s="96" t="s">
        <v>93</v>
      </c>
    </row>
    <row r="21" spans="1:11" ht="36">
      <c r="A21" s="84">
        <v>14</v>
      </c>
      <c r="B21" s="87">
        <v>4218</v>
      </c>
      <c r="C21" s="64" t="s">
        <v>81</v>
      </c>
      <c r="D21" s="43"/>
      <c r="E21" s="134">
        <f>' IV '!G33</f>
        <v>201</v>
      </c>
      <c r="F21" s="134"/>
      <c r="G21" s="126">
        <f>' IV '!H33</f>
        <v>13724.579999999998</v>
      </c>
      <c r="H21" s="126"/>
      <c r="I21" s="43"/>
      <c r="J21" s="5" t="s">
        <v>95</v>
      </c>
      <c r="K21" s="96" t="s">
        <v>93</v>
      </c>
    </row>
    <row r="22" spans="1:11" ht="37.5" customHeight="1" thickBot="1">
      <c r="A22" s="85">
        <v>15</v>
      </c>
      <c r="B22" s="88">
        <v>4218</v>
      </c>
      <c r="C22" s="78" t="s">
        <v>83</v>
      </c>
      <c r="D22" s="37"/>
      <c r="E22" s="115">
        <f>' IV '!I33</f>
        <v>15847</v>
      </c>
      <c r="F22" s="115"/>
      <c r="G22" s="79">
        <f>' IV '!J33</f>
        <v>3880402.08</v>
      </c>
      <c r="H22" s="37"/>
      <c r="I22" s="37"/>
      <c r="J22" s="90" t="s">
        <v>94</v>
      </c>
      <c r="K22" s="96" t="s">
        <v>93</v>
      </c>
    </row>
  </sheetData>
  <sheetProtection/>
  <mergeCells count="45">
    <mergeCell ref="E21:F21"/>
    <mergeCell ref="G21:H21"/>
    <mergeCell ref="K4:K5"/>
    <mergeCell ref="E20:F20"/>
    <mergeCell ref="G20:H20"/>
    <mergeCell ref="E19:F19"/>
    <mergeCell ref="E12:F12"/>
    <mergeCell ref="E13:F13"/>
    <mergeCell ref="E17:F17"/>
    <mergeCell ref="G13:H13"/>
    <mergeCell ref="H15:H16"/>
    <mergeCell ref="F4:F5"/>
    <mergeCell ref="J4:J5"/>
    <mergeCell ref="F8:F9"/>
    <mergeCell ref="E4:E5"/>
    <mergeCell ref="E15:F15"/>
    <mergeCell ref="E16:F16"/>
    <mergeCell ref="E8:E9"/>
    <mergeCell ref="E11:F11"/>
    <mergeCell ref="A1:K1"/>
    <mergeCell ref="A4:A5"/>
    <mergeCell ref="B4:B5"/>
    <mergeCell ref="C4:C5"/>
    <mergeCell ref="G4:G5"/>
    <mergeCell ref="E3:F3"/>
    <mergeCell ref="G18:H18"/>
    <mergeCell ref="K8:K9"/>
    <mergeCell ref="H9:H11"/>
    <mergeCell ref="A8:A9"/>
    <mergeCell ref="B8:B9"/>
    <mergeCell ref="C8:C9"/>
    <mergeCell ref="G8:G9"/>
    <mergeCell ref="J8:J9"/>
    <mergeCell ref="E10:F10"/>
    <mergeCell ref="E14:F14"/>
    <mergeCell ref="E22:F22"/>
    <mergeCell ref="J6:J7"/>
    <mergeCell ref="K6:K7"/>
    <mergeCell ref="A6:A7"/>
    <mergeCell ref="B6:B7"/>
    <mergeCell ref="C6:C7"/>
    <mergeCell ref="E6:E7"/>
    <mergeCell ref="F6:F7"/>
    <mergeCell ref="G6:G7"/>
    <mergeCell ref="E18:F18"/>
  </mergeCells>
  <printOptions/>
  <pageMargins left="0" right="0" top="0.7480314960629921" bottom="0" header="0.31496062992125984" footer="0.31496062992125984"/>
  <pageSetup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</dc:creator>
  <cp:keywords/>
  <dc:description/>
  <cp:lastModifiedBy>Karolina Bjelanovic</cp:lastModifiedBy>
  <cp:lastPrinted>2023-01-27T07:11:05Z</cp:lastPrinted>
  <dcterms:created xsi:type="dcterms:W3CDTF">2004-03-12T09:29:14Z</dcterms:created>
  <dcterms:modified xsi:type="dcterms:W3CDTF">2023-01-27T12:06:03Z</dcterms:modified>
  <cp:category/>
  <cp:version/>
  <cp:contentType/>
  <cp:contentStatus/>
</cp:coreProperties>
</file>