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April 2023 - GDDS\"/>
    </mc:Choice>
  </mc:AlternateContent>
  <xr:revisionPtr revIDLastSave="0" documentId="13_ncr:1_{95CB56D8-4DDC-4CD8-B30F-4F04427325AC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O47" i="3" s="1"/>
  <c r="P47" i="3" s="1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M39" i="3" l="1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<sst xmlns="http://schemas.openxmlformats.org/spreadsheetml/2006/main" count="360" uniqueCount="133">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</sst>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4</v>
      </c>
      <c r="D6" t="str">
        <f>VLOOKUP(C6,E9:F20,2,FALSE)</f>
        <v>Januar - April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25" sqref="J25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April</v>
      </c>
      <c r="K10" s="171"/>
      <c r="L10" s="160" t="s">
        <v>11</v>
      </c>
      <c r="M10" s="170" t="str">
        <f>IF(J10="Januar","-",'Analitika 2023'!F4)</f>
        <v>Januar - April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88154.07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293139.28000000003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1810890.3399999999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5282928.21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3554869.37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13574329.629999997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120117971.85999997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406176184.78999996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3041442.14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11800525.720000001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85185563.75000003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300805128.53000003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213798891.53</v>
      </c>
      <c r="K25" s="158">
        <f>IFERROR($J25/$J$25,0)</f>
        <v>1</v>
      </c>
      <c r="L25" s="155"/>
      <c r="M25" s="164">
        <f>SUM(M13:M23)</f>
        <v>737932236.16000009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E28" sqref="E28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April</v>
      </c>
      <c r="G4" s="44"/>
      <c r="H4" s="44"/>
      <c r="I4" s="44"/>
      <c r="J4" s="44"/>
      <c r="K4" s="45" t="s">
        <v>15</v>
      </c>
      <c r="L4" s="46" t="str">
        <f>Master!D4</f>
        <v>April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844851796.61999989</v>
      </c>
      <c r="F8" s="75">
        <f>SUM(F9:F96)</f>
        <v>737932236.15999997</v>
      </c>
      <c r="G8" s="76">
        <f t="shared" ref="G8" si="0">IFERROR(F8/E8,0)</f>
        <v>0.87344577961749836</v>
      </c>
      <c r="H8" s="77">
        <f t="shared" ref="H8" si="1">F8/$D$4</f>
        <v>0.11951093773847699</v>
      </c>
      <c r="I8" s="75">
        <f>SUM(I9:I96)</f>
        <v>-106919560.45999981</v>
      </c>
      <c r="J8" s="78">
        <f t="shared" ref="J8:J9" si="2">IFERROR(I8/E8,0)</f>
        <v>-0.12655422038250153</v>
      </c>
      <c r="K8" s="79">
        <f t="shared" ref="K8:L8" si="3">SUM(K9:K96)</f>
        <v>223332753.11999992</v>
      </c>
      <c r="L8" s="80">
        <f t="shared" si="3"/>
        <v>213798891.52999997</v>
      </c>
      <c r="M8" s="76">
        <f>IFERROR(L8/K8,0)</f>
        <v>0.95731095660260246</v>
      </c>
      <c r="N8" s="77">
        <f>L8/$D$4</f>
        <v>3.462554522236258E-2</v>
      </c>
      <c r="O8" s="80">
        <f t="shared" ref="O8" si="4">SUM(O9:O96)</f>
        <v>-9533861.589999957</v>
      </c>
      <c r="P8" s="78">
        <f t="shared" ref="P8:P9" si="5">IFERROR(O8/K8,0)</f>
        <v>-4.2689043397397583E-2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354505.66</v>
      </c>
      <c r="F9" s="86">
        <f>VLOOKUP($C9,'2023'!$C$8:$U$95,19,FALSE)</f>
        <v>293139.28000000003</v>
      </c>
      <c r="G9" s="87">
        <f t="shared" ref="G9" si="6">IFERROR(F9/E9,0)</f>
        <v>0.82689590908083122</v>
      </c>
      <c r="H9" s="88">
        <f t="shared" ref="H9" si="7">F9/$D$4</f>
        <v>4.7475023483302564E-5</v>
      </c>
      <c r="I9" s="89">
        <f t="shared" ref="I9" si="8">F9-E9</f>
        <v>-61366.379999999946</v>
      </c>
      <c r="J9" s="90">
        <f t="shared" si="2"/>
        <v>-0.17310409091916881</v>
      </c>
      <c r="K9" s="91">
        <f>VLOOKUP($C9,'2023'!$C$105:$U$192,VLOOKUP($L$4,Master!$D$9:$G$20,4,FALSE),FALSE)</f>
        <v>88045.36</v>
      </c>
      <c r="L9" s="92">
        <f>VLOOKUP($C9,'2023'!$C$8:$U$95,VLOOKUP($L$4,Master!$D$9:$G$20,4,FALSE),FALSE)</f>
        <v>88154.07</v>
      </c>
      <c r="M9" s="87">
        <f>IFERROR(L9/K9,0)</f>
        <v>1.0012347044750569</v>
      </c>
      <c r="N9" s="88">
        <f>L9/$D$4</f>
        <v>1.4276887571664562E-5</v>
      </c>
      <c r="O9" s="89">
        <f>L9-K9</f>
        <v>108.7100000000064</v>
      </c>
      <c r="P9" s="90">
        <f t="shared" si="5"/>
        <v>1.2347044750570207E-3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3691845.790000001</v>
      </c>
      <c r="F10" s="86">
        <f>VLOOKUP($C10,'2023'!$C$8:$U$95,19,FALSE)</f>
        <v>2653929.4699999997</v>
      </c>
      <c r="G10" s="87">
        <f t="shared" ref="G10:G73" si="9">IFERROR(F10/E10,0)</f>
        <v>0.71886249344125475</v>
      </c>
      <c r="H10" s="88">
        <f t="shared" ref="H10:H73" si="10">F10/$D$4</f>
        <v>4.2981399118971264E-4</v>
      </c>
      <c r="I10" s="89">
        <f t="shared" ref="I10:I73" si="11">F10-E10</f>
        <v>-1037916.3200000012</v>
      </c>
      <c r="J10" s="90">
        <f t="shared" ref="J10:J73" si="12">IFERROR(I10/E10,0)</f>
        <v>-0.28113750655874525</v>
      </c>
      <c r="K10" s="91">
        <f>VLOOKUP($C10,'2023'!$C$105:$U$192,VLOOKUP($L$4,Master!$D$9:$G$20,4,FALSE),FALSE)</f>
        <v>1112217.7700000003</v>
      </c>
      <c r="L10" s="92">
        <f>VLOOKUP($C10,'2023'!$C$8:$U$95,VLOOKUP($L$4,Master!$D$9:$G$20,4,FALSE),FALSE)</f>
        <v>623554.57999999984</v>
      </c>
      <c r="M10" s="92">
        <f t="shared" ref="M10:M73" si="13">IFERROR(L10/K10,0)</f>
        <v>0.56064072775963625</v>
      </c>
      <c r="N10" s="88">
        <f t="shared" ref="N10:N73" si="14">L10/$D$4</f>
        <v>1.0098704045606191E-4</v>
      </c>
      <c r="O10" s="92">
        <f t="shared" ref="O10:O73" si="15">L10-K10</f>
        <v>-488663.19000000041</v>
      </c>
      <c r="P10" s="93">
        <f t="shared" ref="P10:P73" si="16">IFERROR(O10/K10,0)</f>
        <v>-0.43935927224036375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1830382.8</v>
      </c>
      <c r="F11" s="86">
        <f>VLOOKUP($C11,'2023'!$C$8:$U$95,19,FALSE)</f>
        <v>2617478.7400000002</v>
      </c>
      <c r="G11" s="87">
        <f t="shared" si="9"/>
        <v>1.4300171199161182</v>
      </c>
      <c r="H11" s="88">
        <f t="shared" si="10"/>
        <v>4.2391065656074891E-4</v>
      </c>
      <c r="I11" s="89">
        <f t="shared" si="11"/>
        <v>787095.94000000018</v>
      </c>
      <c r="J11" s="90">
        <f t="shared" si="12"/>
        <v>0.43001711991611818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1184455.76</v>
      </c>
      <c r="M11" s="92">
        <f t="shared" si="13"/>
        <v>32.894284734343401</v>
      </c>
      <c r="N11" s="88">
        <f t="shared" si="14"/>
        <v>1.918271240242283E-4</v>
      </c>
      <c r="O11" s="92">
        <f t="shared" si="15"/>
        <v>1148447.81</v>
      </c>
      <c r="P11" s="93">
        <f t="shared" si="16"/>
        <v>31.894284734343398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14633.68</v>
      </c>
      <c r="F12" s="86">
        <f>VLOOKUP($C12,'2023'!$C$8:$U$95,19,FALSE)</f>
        <v>11520</v>
      </c>
      <c r="G12" s="87">
        <f t="shared" si="9"/>
        <v>0.78722508623941478</v>
      </c>
      <c r="H12" s="88">
        <f t="shared" si="10"/>
        <v>1.8657079001068895E-6</v>
      </c>
      <c r="I12" s="89">
        <f t="shared" si="11"/>
        <v>-3113.6800000000003</v>
      </c>
      <c r="J12" s="90">
        <f t="shared" si="12"/>
        <v>-0.21277491376058519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2880</v>
      </c>
      <c r="M12" s="92">
        <f t="shared" si="13"/>
        <v>0.78722508623941478</v>
      </c>
      <c r="N12" s="88">
        <f t="shared" si="14"/>
        <v>4.6642697502672237E-7</v>
      </c>
      <c r="O12" s="92">
        <f t="shared" si="15"/>
        <v>-778.42000000000007</v>
      </c>
      <c r="P12" s="93">
        <f t="shared" si="16"/>
        <v>-0.21277491376058519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425707.04000000004</v>
      </c>
      <c r="F13" s="86">
        <f>VLOOKUP($C13,'2023'!$C$8:$U$95,19,FALSE)</f>
        <v>275579.63</v>
      </c>
      <c r="G13" s="87">
        <f t="shared" si="9"/>
        <v>0.64734571925331552</v>
      </c>
      <c r="H13" s="88">
        <f t="shared" si="10"/>
        <v>4.4631171249959512E-5</v>
      </c>
      <c r="I13" s="89">
        <f t="shared" si="11"/>
        <v>-150127.41000000003</v>
      </c>
      <c r="J13" s="90">
        <f t="shared" si="12"/>
        <v>-0.35265428074668442</v>
      </c>
      <c r="K13" s="91">
        <f>VLOOKUP($C13,'2023'!$C$105:$U$192,VLOOKUP($L$4,Master!$D$9:$G$20,4,FALSE),FALSE)</f>
        <v>101711.01000000001</v>
      </c>
      <c r="L13" s="92">
        <f>VLOOKUP($C13,'2023'!$C$8:$U$95,VLOOKUP($L$4,Master!$D$9:$G$20,4,FALSE),FALSE)</f>
        <v>74141.680000000008</v>
      </c>
      <c r="M13" s="92">
        <f t="shared" si="13"/>
        <v>0.72894448693410874</v>
      </c>
      <c r="N13" s="88">
        <f t="shared" si="14"/>
        <v>1.2007527613124738E-5</v>
      </c>
      <c r="O13" s="92">
        <f t="shared" si="15"/>
        <v>-27569.33</v>
      </c>
      <c r="P13" s="93">
        <f t="shared" si="16"/>
        <v>-0.27105551306589126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9527484.1200000085</v>
      </c>
      <c r="F14" s="86">
        <f>VLOOKUP($C14,'2023'!$C$8:$U$95,19,FALSE)</f>
        <v>9770223.7499999963</v>
      </c>
      <c r="G14" s="87">
        <f t="shared" si="9"/>
        <v>1.0254778309722323</v>
      </c>
      <c r="H14" s="88">
        <f t="shared" si="10"/>
        <v>1.5823249684190062E-3</v>
      </c>
      <c r="I14" s="89">
        <f t="shared" si="11"/>
        <v>242739.62999998778</v>
      </c>
      <c r="J14" s="90">
        <f t="shared" si="12"/>
        <v>2.5477830972232319E-2</v>
      </c>
      <c r="K14" s="91">
        <f>VLOOKUP($C14,'2023'!$C$105:$U$192,VLOOKUP($L$4,Master!$D$9:$G$20,4,FALSE),FALSE)</f>
        <v>2349376.6700000009</v>
      </c>
      <c r="L14" s="92">
        <f>VLOOKUP($C14,'2023'!$C$8:$U$95,VLOOKUP($L$4,Master!$D$9:$G$20,4,FALSE),FALSE)</f>
        <v>2588979.9899999998</v>
      </c>
      <c r="M14" s="92">
        <f t="shared" si="13"/>
        <v>1.1019859110118766</v>
      </c>
      <c r="N14" s="88">
        <f t="shared" si="14"/>
        <v>4.1929517539597702E-4</v>
      </c>
      <c r="O14" s="92">
        <f t="shared" si="15"/>
        <v>239603.3199999989</v>
      </c>
      <c r="P14" s="93">
        <f t="shared" si="16"/>
        <v>0.10198591101187653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3653529.0200000005</v>
      </c>
      <c r="F15" s="86">
        <f>VLOOKUP($C15,'2023'!$C$8:$U$95,19,FALSE)</f>
        <v>3405267.0500000007</v>
      </c>
      <c r="G15" s="87">
        <f t="shared" si="9"/>
        <v>0.93204872093776348</v>
      </c>
      <c r="H15" s="88">
        <f t="shared" si="10"/>
        <v>5.5149597544780244E-4</v>
      </c>
      <c r="I15" s="89">
        <f t="shared" si="11"/>
        <v>-248261.96999999974</v>
      </c>
      <c r="J15" s="90">
        <f t="shared" si="12"/>
        <v>-6.7951279062236566E-2</v>
      </c>
      <c r="K15" s="91">
        <f>VLOOKUP($C15,'2023'!$C$105:$U$192,VLOOKUP($L$4,Master!$D$9:$G$20,4,FALSE),FALSE)</f>
        <v>899605.16000000038</v>
      </c>
      <c r="L15" s="92">
        <f>VLOOKUP($C15,'2023'!$C$8:$U$95,VLOOKUP($L$4,Master!$D$9:$G$20,4,FALSE),FALSE)</f>
        <v>859072.66000000038</v>
      </c>
      <c r="M15" s="92">
        <f t="shared" si="13"/>
        <v>0.9549441223747539</v>
      </c>
      <c r="N15" s="88">
        <f t="shared" si="14"/>
        <v>1.3913009101804171E-4</v>
      </c>
      <c r="O15" s="92">
        <f t="shared" si="15"/>
        <v>-40532.5</v>
      </c>
      <c r="P15" s="93">
        <f t="shared" si="16"/>
        <v>-4.5055877625246148E-2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217883.31000000006</v>
      </c>
      <c r="F16" s="86">
        <f>VLOOKUP($C16,'2023'!$C$8:$U$95,19,FALSE)</f>
        <v>123259.20000000001</v>
      </c>
      <c r="G16" s="87">
        <f t="shared" si="9"/>
        <v>0.56571198592494298</v>
      </c>
      <c r="H16" s="88">
        <f t="shared" si="10"/>
        <v>1.9962297152852007E-5</v>
      </c>
      <c r="I16" s="89">
        <f t="shared" si="11"/>
        <v>-94624.110000000044</v>
      </c>
      <c r="J16" s="90">
        <f t="shared" si="12"/>
        <v>-0.43428801407505707</v>
      </c>
      <c r="K16" s="91">
        <f>VLOOKUP($C16,'2023'!$C$105:$U$192,VLOOKUP($L$4,Master!$D$9:$G$20,4,FALSE),FALSE)</f>
        <v>78788.040000000008</v>
      </c>
      <c r="L16" s="92">
        <f>VLOOKUP($C16,'2023'!$C$8:$U$95,VLOOKUP($L$4,Master!$D$9:$G$20,4,FALSE),FALSE)</f>
        <v>32675.040000000005</v>
      </c>
      <c r="M16" s="92">
        <f t="shared" si="13"/>
        <v>0.41472081295587504</v>
      </c>
      <c r="N16" s="88">
        <f t="shared" si="14"/>
        <v>5.2918472451656797E-6</v>
      </c>
      <c r="O16" s="92">
        <f t="shared" si="15"/>
        <v>-46113</v>
      </c>
      <c r="P16" s="93">
        <f t="shared" si="16"/>
        <v>-0.58527918704412496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1346951.4500000007</v>
      </c>
      <c r="F17" s="86">
        <f>VLOOKUP($C17,'2023'!$C$8:$U$95,19,FALSE)</f>
        <v>1410861.23</v>
      </c>
      <c r="G17" s="87">
        <f t="shared" si="9"/>
        <v>1.0474477235241102</v>
      </c>
      <c r="H17" s="88">
        <f t="shared" si="10"/>
        <v>2.2849435267061833E-4</v>
      </c>
      <c r="I17" s="89">
        <f t="shared" si="11"/>
        <v>63909.779999999329</v>
      </c>
      <c r="J17" s="90">
        <f t="shared" si="12"/>
        <v>4.7447723524110169E-2</v>
      </c>
      <c r="K17" s="91">
        <f>VLOOKUP($C17,'2023'!$C$105:$U$192,VLOOKUP($L$4,Master!$D$9:$G$20,4,FALSE),FALSE)</f>
        <v>321438.63000000018</v>
      </c>
      <c r="L17" s="92">
        <f>VLOOKUP($C17,'2023'!$C$8:$U$95,VLOOKUP($L$4,Master!$D$9:$G$20,4,FALSE),FALSE)</f>
        <v>326349.87999999995</v>
      </c>
      <c r="M17" s="92">
        <f t="shared" si="13"/>
        <v>1.0152789663146577</v>
      </c>
      <c r="N17" s="88">
        <f t="shared" si="14"/>
        <v>5.2853606711365911E-5</v>
      </c>
      <c r="O17" s="92">
        <f t="shared" si="15"/>
        <v>4911.2499999997672</v>
      </c>
      <c r="P17" s="93">
        <f t="shared" si="16"/>
        <v>1.5278966314657838E-2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424541.76</v>
      </c>
      <c r="F18" s="86">
        <f>VLOOKUP($C18,'2023'!$C$8:$U$95,19,FALSE)</f>
        <v>393761.99</v>
      </c>
      <c r="G18" s="87">
        <f t="shared" si="9"/>
        <v>0.92749884016121287</v>
      </c>
      <c r="H18" s="88">
        <f t="shared" si="10"/>
        <v>6.3771254818125866E-5</v>
      </c>
      <c r="I18" s="89">
        <f t="shared" si="11"/>
        <v>-30779.770000000019</v>
      </c>
      <c r="J18" s="90">
        <f t="shared" si="12"/>
        <v>-7.250115983878716E-2</v>
      </c>
      <c r="K18" s="91">
        <f>VLOOKUP($C18,'2023'!$C$105:$U$192,VLOOKUP($L$4,Master!$D$9:$G$20,4,FALSE),FALSE)</f>
        <v>104813.73000000001</v>
      </c>
      <c r="L18" s="92">
        <f>VLOOKUP($C18,'2023'!$C$8:$U$95,VLOOKUP($L$4,Master!$D$9:$G$20,4,FALSE),FALSE)</f>
        <v>95345.97</v>
      </c>
      <c r="M18" s="92">
        <f t="shared" si="13"/>
        <v>0.90967061280998196</v>
      </c>
      <c r="N18" s="88">
        <f t="shared" si="14"/>
        <v>1.5441643183364106E-5</v>
      </c>
      <c r="O18" s="92">
        <f t="shared" si="15"/>
        <v>-9467.7600000000093</v>
      </c>
      <c r="P18" s="93">
        <f t="shared" si="16"/>
        <v>-9.0329387190018026E-2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133400</v>
      </c>
      <c r="F19" s="86">
        <f>VLOOKUP($C19,'2023'!$C$8:$U$95,19,FALSE)</f>
        <v>92065.03</v>
      </c>
      <c r="G19" s="87">
        <f t="shared" si="9"/>
        <v>0.69014265367316341</v>
      </c>
      <c r="H19" s="88">
        <f t="shared" si="10"/>
        <v>1.4910282447445989E-5</v>
      </c>
      <c r="I19" s="89">
        <f t="shared" si="11"/>
        <v>-41334.97</v>
      </c>
      <c r="J19" s="90">
        <f t="shared" si="12"/>
        <v>-0.30985734632683659</v>
      </c>
      <c r="K19" s="91">
        <f>VLOOKUP($C19,'2023'!$C$105:$U$192,VLOOKUP($L$4,Master!$D$9:$G$20,4,FALSE),FALSE)</f>
        <v>33350</v>
      </c>
      <c r="L19" s="92">
        <f>VLOOKUP($C19,'2023'!$C$8:$U$95,VLOOKUP($L$4,Master!$D$9:$G$20,4,FALSE),FALSE)</f>
        <v>26000</v>
      </c>
      <c r="M19" s="92">
        <f t="shared" si="13"/>
        <v>0.77961019490254868</v>
      </c>
      <c r="N19" s="88">
        <f t="shared" si="14"/>
        <v>4.2107990801023551E-6</v>
      </c>
      <c r="O19" s="92">
        <f t="shared" si="15"/>
        <v>-7350</v>
      </c>
      <c r="P19" s="93">
        <f t="shared" si="16"/>
        <v>-0.22038980509745126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123591.96000000002</v>
      </c>
      <c r="F20" s="86">
        <f>VLOOKUP($C20,'2023'!$C$8:$U$95,19,FALSE)</f>
        <v>115540.03</v>
      </c>
      <c r="G20" s="87">
        <f t="shared" si="9"/>
        <v>0.93485069740782478</v>
      </c>
      <c r="H20" s="88">
        <f t="shared" si="10"/>
        <v>1.8712148155346095E-5</v>
      </c>
      <c r="I20" s="89">
        <f t="shared" si="11"/>
        <v>-8051.9300000000221</v>
      </c>
      <c r="J20" s="90">
        <f t="shared" si="12"/>
        <v>-6.5149302592175259E-2</v>
      </c>
      <c r="K20" s="91">
        <f>VLOOKUP($C20,'2023'!$C$105:$U$192,VLOOKUP($L$4,Master!$D$9:$G$20,4,FALSE),FALSE)</f>
        <v>30441.490000000005</v>
      </c>
      <c r="L20" s="92">
        <f>VLOOKUP($C20,'2023'!$C$8:$U$95,VLOOKUP($L$4,Master!$D$9:$G$20,4,FALSE),FALSE)</f>
        <v>28077.030000000006</v>
      </c>
      <c r="M20" s="92">
        <f t="shared" si="13"/>
        <v>0.92232771786137935</v>
      </c>
      <c r="N20" s="88">
        <f t="shared" si="14"/>
        <v>4.547182003692548E-6</v>
      </c>
      <c r="O20" s="92">
        <f t="shared" si="15"/>
        <v>-2364.4599999999991</v>
      </c>
      <c r="P20" s="93">
        <f t="shared" si="16"/>
        <v>-7.7672282138620638E-2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10091.679999999998</v>
      </c>
      <c r="F21" s="86">
        <f>VLOOKUP($C21,'2023'!$C$8:$U$95,19,FALSE)</f>
        <v>6840</v>
      </c>
      <c r="G21" s="87">
        <f t="shared" si="9"/>
        <v>0.67778605742552289</v>
      </c>
      <c r="H21" s="88">
        <f t="shared" si="10"/>
        <v>1.1077640656884656E-6</v>
      </c>
      <c r="I21" s="89">
        <f t="shared" si="11"/>
        <v>-3251.6799999999985</v>
      </c>
      <c r="J21" s="90">
        <f t="shared" si="12"/>
        <v>-0.32221394257447711</v>
      </c>
      <c r="K21" s="91">
        <f>VLOOKUP($C21,'2023'!$C$105:$U$192,VLOOKUP($L$4,Master!$D$9:$G$20,4,FALSE),FALSE)</f>
        <v>2522.9199999999996</v>
      </c>
      <c r="L21" s="92">
        <f>VLOOKUP($C21,'2023'!$C$8:$U$95,VLOOKUP($L$4,Master!$D$9:$G$20,4,FALSE),FALSE)</f>
        <v>2140</v>
      </c>
      <c r="M21" s="92">
        <f t="shared" si="13"/>
        <v>0.84822348707053741</v>
      </c>
      <c r="N21" s="88">
        <f t="shared" si="14"/>
        <v>3.4658115505457844E-7</v>
      </c>
      <c r="O21" s="92">
        <f t="shared" si="15"/>
        <v>-382.91999999999962</v>
      </c>
      <c r="P21" s="93">
        <f t="shared" si="16"/>
        <v>-0.15177651292946256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3733.32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-3733.32</v>
      </c>
      <c r="J22" s="90">
        <f t="shared" si="12"/>
        <v>-1</v>
      </c>
      <c r="K22" s="91">
        <f>VLOOKUP($C22,'2023'!$C$105:$U$192,VLOOKUP($L$4,Master!$D$9:$G$20,4,FALSE),FALSE)</f>
        <v>933.33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-933.33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939301.54000000015</v>
      </c>
      <c r="F23" s="86">
        <f>VLOOKUP($C23,'2023'!$C$8:$U$95,19,FALSE)</f>
        <v>653217.29999999981</v>
      </c>
      <c r="G23" s="87">
        <f t="shared" si="9"/>
        <v>0.69542875443385277</v>
      </c>
      <c r="H23" s="88">
        <f t="shared" si="10"/>
        <v>1.0579103099795936E-4</v>
      </c>
      <c r="I23" s="89">
        <f t="shared" si="11"/>
        <v>-286084.24000000034</v>
      </c>
      <c r="J23" s="90">
        <f t="shared" si="12"/>
        <v>-0.30457124556614729</v>
      </c>
      <c r="K23" s="91">
        <f>VLOOKUP($C23,'2023'!$C$105:$U$192,VLOOKUP($L$4,Master!$D$9:$G$20,4,FALSE),FALSE)</f>
        <v>276881.93000000005</v>
      </c>
      <c r="L23" s="92">
        <f>VLOOKUP($C23,'2023'!$C$8:$U$95,VLOOKUP($L$4,Master!$D$9:$G$20,4,FALSE),FALSE)</f>
        <v>220176.95999999996</v>
      </c>
      <c r="M23" s="92">
        <f t="shared" si="13"/>
        <v>0.79520162258331528</v>
      </c>
      <c r="N23" s="88">
        <f t="shared" si="14"/>
        <v>3.5658497716451261E-5</v>
      </c>
      <c r="O23" s="92">
        <f t="shared" si="15"/>
        <v>-56704.970000000088</v>
      </c>
      <c r="P23" s="93">
        <f t="shared" si="16"/>
        <v>-0.20479837741668472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4129471.6800000011</v>
      </c>
      <c r="F24" s="86">
        <f>VLOOKUP($C24,'2023'!$C$8:$U$95,19,FALSE)</f>
        <v>3670824.7799999989</v>
      </c>
      <c r="G24" s="87">
        <f t="shared" si="9"/>
        <v>0.8889332739049074</v>
      </c>
      <c r="H24" s="88">
        <f t="shared" si="10"/>
        <v>5.9450406180157399E-4</v>
      </c>
      <c r="I24" s="89">
        <f t="shared" si="11"/>
        <v>-458646.90000000224</v>
      </c>
      <c r="J24" s="90">
        <f t="shared" si="12"/>
        <v>-0.11106672609509266</v>
      </c>
      <c r="K24" s="91">
        <f>VLOOKUP($C24,'2023'!$C$105:$U$192,VLOOKUP($L$4,Master!$D$9:$G$20,4,FALSE),FALSE)</f>
        <v>1032367.9200000003</v>
      </c>
      <c r="L24" s="92">
        <f>VLOOKUP($C24,'2023'!$C$8:$U$95,VLOOKUP($L$4,Master!$D$9:$G$20,4,FALSE),FALSE)</f>
        <v>967151.03999999969</v>
      </c>
      <c r="M24" s="92">
        <f t="shared" si="13"/>
        <v>0.93682787043595794</v>
      </c>
      <c r="N24" s="88">
        <f t="shared" si="14"/>
        <v>1.566337965212321E-4</v>
      </c>
      <c r="O24" s="92">
        <f t="shared" si="15"/>
        <v>-65216.880000000587</v>
      </c>
      <c r="P24" s="93">
        <f t="shared" si="16"/>
        <v>-6.3172129564042029E-2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135394.38</v>
      </c>
      <c r="F25" s="86">
        <f>VLOOKUP($C25,'2023'!$C$8:$U$95,19,FALSE)</f>
        <v>103379.25999999998</v>
      </c>
      <c r="G25" s="87">
        <f t="shared" si="9"/>
        <v>0.76354173637044598</v>
      </c>
      <c r="H25" s="88">
        <f t="shared" si="10"/>
        <v>1.674266511191008E-5</v>
      </c>
      <c r="I25" s="89">
        <f t="shared" si="11"/>
        <v>-32015.120000000024</v>
      </c>
      <c r="J25" s="90">
        <f t="shared" si="12"/>
        <v>-0.23645826362955408</v>
      </c>
      <c r="K25" s="91">
        <f>VLOOKUP($C25,'2023'!$C$105:$U$192,VLOOKUP($L$4,Master!$D$9:$G$20,4,FALSE),FALSE)</f>
        <v>29872.89</v>
      </c>
      <c r="L25" s="92">
        <f>VLOOKUP($C25,'2023'!$C$8:$U$95,VLOOKUP($L$4,Master!$D$9:$G$20,4,FALSE),FALSE)</f>
        <v>26312.87</v>
      </c>
      <c r="M25" s="92">
        <f t="shared" si="13"/>
        <v>0.88082773377466994</v>
      </c>
      <c r="N25" s="88">
        <f t="shared" si="14"/>
        <v>4.2614695688789554E-6</v>
      </c>
      <c r="O25" s="92">
        <f t="shared" si="15"/>
        <v>-3560.0200000000004</v>
      </c>
      <c r="P25" s="93">
        <f t="shared" si="16"/>
        <v>-0.11917226622533007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44190431.509999983</v>
      </c>
      <c r="F26" s="86">
        <f>VLOOKUP($C26,'2023'!$C$8:$U$95,19,FALSE)</f>
        <v>34246853.089999974</v>
      </c>
      <c r="G26" s="87">
        <f t="shared" si="9"/>
        <v>0.77498345048407491</v>
      </c>
      <c r="H26" s="88">
        <f t="shared" si="10"/>
        <v>5.5464083649143219E-3</v>
      </c>
      <c r="I26" s="89">
        <f t="shared" si="11"/>
        <v>-9943578.4200000092</v>
      </c>
      <c r="J26" s="90">
        <f t="shared" si="12"/>
        <v>-0.22501654951592512</v>
      </c>
      <c r="K26" s="91">
        <f>VLOOKUP($C26,'2023'!$C$105:$U$192,VLOOKUP($L$4,Master!$D$9:$G$20,4,FALSE),FALSE)</f>
        <v>8822873.299999997</v>
      </c>
      <c r="L26" s="92">
        <f>VLOOKUP($C26,'2023'!$C$8:$U$95,VLOOKUP($L$4,Master!$D$9:$G$20,4,FALSE),FALSE)</f>
        <v>8287831.6799999978</v>
      </c>
      <c r="M26" s="92">
        <f t="shared" si="13"/>
        <v>0.93935744039302937</v>
      </c>
      <c r="N26" s="88">
        <f t="shared" si="14"/>
        <v>1.3422459236225824E-3</v>
      </c>
      <c r="O26" s="92">
        <f t="shared" si="15"/>
        <v>-535041.61999999918</v>
      </c>
      <c r="P26" s="93">
        <f t="shared" si="16"/>
        <v>-6.0642559606970597E-2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20674787.749999996</v>
      </c>
      <c r="F27" s="86">
        <f>VLOOKUP($C27,'2023'!$C$8:$U$95,19,FALSE)</f>
        <v>15507616.340000005</v>
      </c>
      <c r="G27" s="87">
        <f t="shared" si="9"/>
        <v>0.75007378685181458</v>
      </c>
      <c r="H27" s="88">
        <f t="shared" si="10"/>
        <v>2.5115175622712413E-3</v>
      </c>
      <c r="I27" s="89">
        <f t="shared" si="11"/>
        <v>-5167171.4099999908</v>
      </c>
      <c r="J27" s="90">
        <f t="shared" si="12"/>
        <v>-0.24992621314818536</v>
      </c>
      <c r="K27" s="91">
        <f>VLOOKUP($C27,'2023'!$C$105:$U$192,VLOOKUP($L$4,Master!$D$9:$G$20,4,FALSE),FALSE)</f>
        <v>4747836.0199999977</v>
      </c>
      <c r="L27" s="92">
        <f>VLOOKUP($C27,'2023'!$C$8:$U$95,VLOOKUP($L$4,Master!$D$9:$G$20,4,FALSE),FALSE)</f>
        <v>4142284.4700000044</v>
      </c>
      <c r="M27" s="92">
        <f t="shared" si="13"/>
        <v>0.87245735795230905</v>
      </c>
      <c r="N27" s="88">
        <f t="shared" si="14"/>
        <v>6.7085875522301106E-4</v>
      </c>
      <c r="O27" s="92">
        <f t="shared" si="15"/>
        <v>-605551.54999999329</v>
      </c>
      <c r="P27" s="93">
        <f t="shared" si="16"/>
        <v>-0.12754264204769095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143985.87000000002</v>
      </c>
      <c r="F28" s="86">
        <f>VLOOKUP($C28,'2023'!$C$8:$U$95,19,FALSE)</f>
        <v>129086.19</v>
      </c>
      <c r="G28" s="87">
        <f t="shared" si="9"/>
        <v>0.89651984600988954</v>
      </c>
      <c r="H28" s="88">
        <f t="shared" si="10"/>
        <v>2.0906000388689145E-5</v>
      </c>
      <c r="I28" s="89">
        <f t="shared" si="11"/>
        <v>-14899.680000000022</v>
      </c>
      <c r="J28" s="90">
        <f t="shared" si="12"/>
        <v>-0.10348015399011042</v>
      </c>
      <c r="K28" s="91">
        <f>VLOOKUP($C28,'2023'!$C$105:$U$192,VLOOKUP($L$4,Master!$D$9:$G$20,4,FALSE),FALSE)</f>
        <v>33823.770000000004</v>
      </c>
      <c r="L28" s="92">
        <f>VLOOKUP($C28,'2023'!$C$8:$U$95,VLOOKUP($L$4,Master!$D$9:$G$20,4,FALSE),FALSE)</f>
        <v>32683.119999999995</v>
      </c>
      <c r="M28" s="92">
        <f t="shared" si="13"/>
        <v>0.96627667465808786</v>
      </c>
      <c r="N28" s="88">
        <f t="shared" si="14"/>
        <v>5.2931558319567254E-6</v>
      </c>
      <c r="O28" s="92">
        <f t="shared" si="15"/>
        <v>-1140.6500000000087</v>
      </c>
      <c r="P28" s="93">
        <f t="shared" si="16"/>
        <v>-3.3723325341912171E-2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125669255.53999998</v>
      </c>
      <c r="F29" s="86">
        <f>VLOOKUP($C29,'2023'!$C$8:$U$95,19,FALSE)</f>
        <v>106866841.47000001</v>
      </c>
      <c r="G29" s="87">
        <f t="shared" si="9"/>
        <v>0.85038175018061413</v>
      </c>
      <c r="H29" s="88">
        <f t="shared" si="10"/>
        <v>1.730749222135847E-2</v>
      </c>
      <c r="I29" s="89">
        <f t="shared" si="11"/>
        <v>-18802414.069999963</v>
      </c>
      <c r="J29" s="90">
        <f t="shared" si="12"/>
        <v>-0.1496182498193859</v>
      </c>
      <c r="K29" s="91">
        <f>VLOOKUP($C29,'2023'!$C$105:$U$192,VLOOKUP($L$4,Master!$D$9:$G$20,4,FALSE),FALSE)</f>
        <v>40966076.269999981</v>
      </c>
      <c r="L29" s="92">
        <f>VLOOKUP($C29,'2023'!$C$8:$U$95,VLOOKUP($L$4,Master!$D$9:$G$20,4,FALSE),FALSE)</f>
        <v>37296793.829999983</v>
      </c>
      <c r="M29" s="92">
        <f t="shared" si="13"/>
        <v>0.91043119639243886</v>
      </c>
      <c r="N29" s="88">
        <f t="shared" si="14"/>
        <v>6.0403578903896584E-3</v>
      </c>
      <c r="O29" s="92">
        <f t="shared" si="15"/>
        <v>-3669282.4399999976</v>
      </c>
      <c r="P29" s="93">
        <f t="shared" si="16"/>
        <v>-8.9568803607561101E-2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894743.94</v>
      </c>
      <c r="F30" s="86">
        <f>VLOOKUP($C30,'2023'!$C$8:$U$95,19,FALSE)</f>
        <v>689866.35</v>
      </c>
      <c r="G30" s="87">
        <f t="shared" si="9"/>
        <v>0.77102098059473867</v>
      </c>
      <c r="H30" s="88">
        <f t="shared" si="10"/>
        <v>1.1172648430667573E-4</v>
      </c>
      <c r="I30" s="89">
        <f t="shared" si="11"/>
        <v>-204877.58999999997</v>
      </c>
      <c r="J30" s="90">
        <f t="shared" si="12"/>
        <v>-0.22897901940526133</v>
      </c>
      <c r="K30" s="91">
        <f>VLOOKUP($C30,'2023'!$C$105:$U$192,VLOOKUP($L$4,Master!$D$9:$G$20,4,FALSE),FALSE)</f>
        <v>216934.86999999994</v>
      </c>
      <c r="L30" s="92">
        <f>VLOOKUP($C30,'2023'!$C$8:$U$95,VLOOKUP($L$4,Master!$D$9:$G$20,4,FALSE),FALSE)</f>
        <v>265239.24</v>
      </c>
      <c r="M30" s="92">
        <f t="shared" si="13"/>
        <v>1.2226676144780231</v>
      </c>
      <c r="N30" s="88">
        <f t="shared" si="14"/>
        <v>4.2956505684578758E-5</v>
      </c>
      <c r="O30" s="92">
        <f t="shared" si="15"/>
        <v>48304.370000000054</v>
      </c>
      <c r="P30" s="93">
        <f t="shared" si="16"/>
        <v>0.22266761447802313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136183.25999999998</v>
      </c>
      <c r="F31" s="86">
        <f>VLOOKUP($C31,'2023'!$C$8:$U$95,19,FALSE)</f>
        <v>121033.91</v>
      </c>
      <c r="G31" s="87">
        <f t="shared" si="9"/>
        <v>0.88875761969569544</v>
      </c>
      <c r="H31" s="88">
        <f t="shared" si="10"/>
        <v>1.9601902957276584E-5</v>
      </c>
      <c r="I31" s="89">
        <f t="shared" si="11"/>
        <v>-15149.349999999977</v>
      </c>
      <c r="J31" s="90">
        <f t="shared" si="12"/>
        <v>-0.1112423803043045</v>
      </c>
      <c r="K31" s="91">
        <f>VLOOKUP($C31,'2023'!$C$105:$U$192,VLOOKUP($L$4,Master!$D$9:$G$20,4,FALSE),FALSE)</f>
        <v>34045.829999999994</v>
      </c>
      <c r="L31" s="92">
        <f>VLOOKUP($C31,'2023'!$C$8:$U$95,VLOOKUP($L$4,Master!$D$9:$G$20,4,FALSE),FALSE)</f>
        <v>33261.39</v>
      </c>
      <c r="M31" s="92">
        <f t="shared" si="13"/>
        <v>0.97695929281207139</v>
      </c>
      <c r="N31" s="88">
        <f t="shared" si="14"/>
        <v>5.3868088621125258E-6</v>
      </c>
      <c r="O31" s="92">
        <f t="shared" si="15"/>
        <v>-784.43999999999505</v>
      </c>
      <c r="P31" s="93">
        <f t="shared" si="16"/>
        <v>-2.30407071879286E-2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304850.04000000004</v>
      </c>
      <c r="F32" s="86">
        <f>VLOOKUP($C32,'2023'!$C$8:$U$95,19,FALSE)</f>
        <v>221138.74</v>
      </c>
      <c r="G32" s="87">
        <f t="shared" si="9"/>
        <v>0.72540170898452228</v>
      </c>
      <c r="H32" s="88">
        <f t="shared" si="10"/>
        <v>3.5814261652576687E-5</v>
      </c>
      <c r="I32" s="89">
        <f t="shared" si="11"/>
        <v>-83711.300000000047</v>
      </c>
      <c r="J32" s="90">
        <f t="shared" si="12"/>
        <v>-0.27459829101547778</v>
      </c>
      <c r="K32" s="91">
        <f>VLOOKUP($C32,'2023'!$C$105:$U$192,VLOOKUP($L$4,Master!$D$9:$G$20,4,FALSE),FALSE)</f>
        <v>74562.510000000009</v>
      </c>
      <c r="L32" s="92">
        <f>VLOOKUP($C32,'2023'!$C$8:$U$95,VLOOKUP($L$4,Master!$D$9:$G$20,4,FALSE),FALSE)</f>
        <v>57928.289999999994</v>
      </c>
      <c r="M32" s="92">
        <f t="shared" si="13"/>
        <v>0.77690906596357856</v>
      </c>
      <c r="N32" s="88">
        <f t="shared" si="14"/>
        <v>9.3817073170731697E-6</v>
      </c>
      <c r="O32" s="92">
        <f t="shared" si="15"/>
        <v>-16634.220000000016</v>
      </c>
      <c r="P32" s="93">
        <f t="shared" si="16"/>
        <v>-0.22309093403642144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233941.04000000004</v>
      </c>
      <c r="F33" s="86">
        <f>VLOOKUP($C33,'2023'!$C$8:$U$95,19,FALSE)</f>
        <v>203670.60000000003</v>
      </c>
      <c r="G33" s="87">
        <f t="shared" si="9"/>
        <v>0.87060654257158132</v>
      </c>
      <c r="H33" s="88">
        <f t="shared" si="10"/>
        <v>3.2985229812457493E-5</v>
      </c>
      <c r="I33" s="89">
        <f t="shared" si="11"/>
        <v>-30270.440000000002</v>
      </c>
      <c r="J33" s="90">
        <f t="shared" si="12"/>
        <v>-0.12939345742841871</v>
      </c>
      <c r="K33" s="91">
        <f>VLOOKUP($C33,'2023'!$C$105:$U$192,VLOOKUP($L$4,Master!$D$9:$G$20,4,FALSE),FALSE)</f>
        <v>56985.260000000009</v>
      </c>
      <c r="L33" s="92">
        <f>VLOOKUP($C33,'2023'!$C$8:$U$95,VLOOKUP($L$4,Master!$D$9:$G$20,4,FALSE),FALSE)</f>
        <v>63016.180000000008</v>
      </c>
      <c r="M33" s="92">
        <f t="shared" si="13"/>
        <v>1.105832982072908</v>
      </c>
      <c r="N33" s="88">
        <f t="shared" si="14"/>
        <v>1.0205710491367863E-5</v>
      </c>
      <c r="O33" s="92">
        <f t="shared" si="15"/>
        <v>6030.9199999999983</v>
      </c>
      <c r="P33" s="93">
        <f t="shared" si="16"/>
        <v>0.10583298207290792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9603815.1499999985</v>
      </c>
      <c r="F34" s="86">
        <f>VLOOKUP($C34,'2023'!$C$8:$U$95,19,FALSE)</f>
        <v>5161054.13</v>
      </c>
      <c r="G34" s="87">
        <f t="shared" si="9"/>
        <v>0.53739623778577217</v>
      </c>
      <c r="H34" s="88">
        <f t="shared" si="10"/>
        <v>8.3585238396009461E-4</v>
      </c>
      <c r="I34" s="89">
        <f t="shared" si="11"/>
        <v>-4442761.0199999986</v>
      </c>
      <c r="J34" s="90">
        <f t="shared" si="12"/>
        <v>-0.46260376221422789</v>
      </c>
      <c r="K34" s="91">
        <f>VLOOKUP($C34,'2023'!$C$105:$U$192,VLOOKUP($L$4,Master!$D$9:$G$20,4,FALSE),FALSE)</f>
        <v>2409788.9199999995</v>
      </c>
      <c r="L34" s="92">
        <f>VLOOKUP($C34,'2023'!$C$8:$U$95,VLOOKUP($L$4,Master!$D$9:$G$20,4,FALSE),FALSE)</f>
        <v>1936939.8</v>
      </c>
      <c r="M34" s="92">
        <f t="shared" si="13"/>
        <v>0.8037798596899518</v>
      </c>
      <c r="N34" s="88">
        <f t="shared" si="14"/>
        <v>3.1369478184821691E-4</v>
      </c>
      <c r="O34" s="92">
        <f t="shared" si="15"/>
        <v>-472849.11999999941</v>
      </c>
      <c r="P34" s="93">
        <f t="shared" si="16"/>
        <v>-0.1962201403100482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5767145.5300000031</v>
      </c>
      <c r="F35" s="86">
        <f>VLOOKUP($C35,'2023'!$C$8:$U$95,19,FALSE)</f>
        <v>5399089.1500000004</v>
      </c>
      <c r="G35" s="87">
        <f t="shared" si="9"/>
        <v>0.93618049378407098</v>
      </c>
      <c r="H35" s="88">
        <f t="shared" si="10"/>
        <v>8.7440306254656173E-4</v>
      </c>
      <c r="I35" s="89">
        <f t="shared" si="11"/>
        <v>-368056.38000000268</v>
      </c>
      <c r="J35" s="90">
        <f t="shared" si="12"/>
        <v>-6.3819506215929064E-2</v>
      </c>
      <c r="K35" s="91">
        <f>VLOOKUP($C35,'2023'!$C$105:$U$192,VLOOKUP($L$4,Master!$D$9:$G$20,4,FALSE),FALSE)</f>
        <v>1428339.6300000006</v>
      </c>
      <c r="L35" s="92">
        <f>VLOOKUP($C35,'2023'!$C$8:$U$95,VLOOKUP($L$4,Master!$D$9:$G$20,4,FALSE),FALSE)</f>
        <v>1515380.86</v>
      </c>
      <c r="M35" s="92">
        <f t="shared" si="13"/>
        <v>1.0609387488604509</v>
      </c>
      <c r="N35" s="88">
        <f t="shared" si="14"/>
        <v>2.4542170504971984E-4</v>
      </c>
      <c r="O35" s="92">
        <f t="shared" si="15"/>
        <v>87041.229999999516</v>
      </c>
      <c r="P35" s="93">
        <f t="shared" si="16"/>
        <v>6.0938748860450982E-2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6690499.0700000059</v>
      </c>
      <c r="F36" s="86">
        <f>VLOOKUP($C36,'2023'!$C$8:$U$95,19,FALSE)</f>
        <v>5535636.2800000012</v>
      </c>
      <c r="G36" s="87">
        <f t="shared" si="9"/>
        <v>0.82738764658403818</v>
      </c>
      <c r="H36" s="88">
        <f t="shared" si="10"/>
        <v>8.9651739060020105E-4</v>
      </c>
      <c r="I36" s="89">
        <f t="shared" si="11"/>
        <v>-1154862.7900000047</v>
      </c>
      <c r="J36" s="90">
        <f t="shared" si="12"/>
        <v>-0.17261235341596179</v>
      </c>
      <c r="K36" s="91">
        <f>VLOOKUP($C36,'2023'!$C$105:$U$192,VLOOKUP($L$4,Master!$D$9:$G$20,4,FALSE),FALSE)</f>
        <v>1617481.1400000015</v>
      </c>
      <c r="L36" s="92">
        <f>VLOOKUP($C36,'2023'!$C$8:$U$95,VLOOKUP($L$4,Master!$D$9:$G$20,4,FALSE),FALSE)</f>
        <v>1498800.6100000003</v>
      </c>
      <c r="M36" s="92">
        <f t="shared" si="13"/>
        <v>0.92662632839106795</v>
      </c>
      <c r="N36" s="88">
        <f t="shared" si="14"/>
        <v>2.4273647037864808E-4</v>
      </c>
      <c r="O36" s="92">
        <f t="shared" si="15"/>
        <v>-118680.53000000119</v>
      </c>
      <c r="P36" s="93">
        <f t="shared" si="16"/>
        <v>-7.3373671608932073E-2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189689.59999999998</v>
      </c>
      <c r="F37" s="86">
        <f>VLOOKUP($C37,'2023'!$C$8:$U$95,19,FALSE)</f>
        <v>80691.88</v>
      </c>
      <c r="G37" s="87">
        <f t="shared" si="9"/>
        <v>0.42538905664833504</v>
      </c>
      <c r="H37" s="88">
        <f t="shared" si="10"/>
        <v>1.3068357464451139E-5</v>
      </c>
      <c r="I37" s="89">
        <f t="shared" si="11"/>
        <v>-108997.71999999997</v>
      </c>
      <c r="J37" s="90">
        <f t="shared" si="12"/>
        <v>-0.57461094335166496</v>
      </c>
      <c r="K37" s="91">
        <f>VLOOKUP($C37,'2023'!$C$105:$U$192,VLOOKUP($L$4,Master!$D$9:$G$20,4,FALSE),FALSE)</f>
        <v>53663.65</v>
      </c>
      <c r="L37" s="92">
        <f>VLOOKUP($C37,'2023'!$C$8:$U$95,VLOOKUP($L$4,Master!$D$9:$G$20,4,FALSE),FALSE)</f>
        <v>21627.64</v>
      </c>
      <c r="M37" s="92">
        <f t="shared" si="13"/>
        <v>0.40302215745667691</v>
      </c>
      <c r="N37" s="88">
        <f t="shared" si="14"/>
        <v>3.5026787160301881E-6</v>
      </c>
      <c r="O37" s="92">
        <f t="shared" si="15"/>
        <v>-32036.010000000002</v>
      </c>
      <c r="P37" s="93">
        <f t="shared" si="16"/>
        <v>-0.59697784254332309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91205038.659999952</v>
      </c>
      <c r="F38" s="86">
        <f>VLOOKUP($C38,'2023'!$C$8:$U$95,19,FALSE)</f>
        <v>82867058.340000018</v>
      </c>
      <c r="G38" s="87">
        <f t="shared" si="9"/>
        <v>0.90857982801714721</v>
      </c>
      <c r="H38" s="88">
        <f t="shared" si="10"/>
        <v>1.3420635885725394E-2</v>
      </c>
      <c r="I38" s="89">
        <f t="shared" si="11"/>
        <v>-8337980.3199999332</v>
      </c>
      <c r="J38" s="90">
        <f t="shared" si="12"/>
        <v>-9.1420171982852794E-2</v>
      </c>
      <c r="K38" s="91">
        <f>VLOOKUP($C38,'2023'!$C$105:$U$192,VLOOKUP($L$4,Master!$D$9:$G$20,4,FALSE),FALSE)</f>
        <v>22908666.429999989</v>
      </c>
      <c r="L38" s="92">
        <f>VLOOKUP($C38,'2023'!$C$8:$U$95,VLOOKUP($L$4,Master!$D$9:$G$20,4,FALSE),FALSE)</f>
        <v>22769117.670000013</v>
      </c>
      <c r="M38" s="92">
        <f t="shared" si="13"/>
        <v>0.99390847300403184</v>
      </c>
      <c r="N38" s="88">
        <f t="shared" si="14"/>
        <v>3.6875453745991663E-3</v>
      </c>
      <c r="O38" s="92">
        <f t="shared" si="15"/>
        <v>-139548.75999997556</v>
      </c>
      <c r="P38" s="93">
        <f t="shared" si="16"/>
        <v>-6.091526995968208E-3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501092.56000000006</v>
      </c>
      <c r="F39" s="86">
        <f>VLOOKUP($C39,'2023'!$C$8:$U$95,19,FALSE)</f>
        <v>378182.19000000006</v>
      </c>
      <c r="G39" s="87">
        <f t="shared" si="9"/>
        <v>0.7547152366421086</v>
      </c>
      <c r="H39" s="88">
        <f t="shared" si="10"/>
        <v>6.1248046837042092E-5</v>
      </c>
      <c r="I39" s="89">
        <f t="shared" si="11"/>
        <v>-122910.37</v>
      </c>
      <c r="J39" s="90">
        <f t="shared" si="12"/>
        <v>-0.24528476335789137</v>
      </c>
      <c r="K39" s="91">
        <f>VLOOKUP($C39,'2023'!$C$105:$U$192,VLOOKUP($L$4,Master!$D$9:$G$20,4,FALSE),FALSE)</f>
        <v>124332.14000000001</v>
      </c>
      <c r="L39" s="92">
        <f>VLOOKUP($C39,'2023'!$C$8:$U$95,VLOOKUP($L$4,Master!$D$9:$G$20,4,FALSE),FALSE)</f>
        <v>122555.20000000001</v>
      </c>
      <c r="M39" s="92">
        <f t="shared" si="13"/>
        <v>0.98570812020126086</v>
      </c>
      <c r="N39" s="88">
        <f t="shared" si="14"/>
        <v>1.9848281670067699E-5</v>
      </c>
      <c r="O39" s="92">
        <f t="shared" si="15"/>
        <v>-1776.9400000000023</v>
      </c>
      <c r="P39" s="93">
        <f t="shared" si="16"/>
        <v>-1.4291879798739105E-2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251202.16000000003</v>
      </c>
      <c r="F40" s="86">
        <f>VLOOKUP($C40,'2023'!$C$8:$U$95,19,FALSE)</f>
        <v>176048.88</v>
      </c>
      <c r="G40" s="87">
        <f t="shared" si="9"/>
        <v>0.7008255024558705</v>
      </c>
      <c r="H40" s="88">
        <f t="shared" si="10"/>
        <v>2.851178699834807E-5</v>
      </c>
      <c r="I40" s="89">
        <f t="shared" si="11"/>
        <v>-75153.280000000028</v>
      </c>
      <c r="J40" s="90">
        <f t="shared" si="12"/>
        <v>-0.29917449754412945</v>
      </c>
      <c r="K40" s="91">
        <f>VLOOKUP($C40,'2023'!$C$105:$U$192,VLOOKUP($L$4,Master!$D$9:$G$20,4,FALSE),FALSE)</f>
        <v>62800.290000000008</v>
      </c>
      <c r="L40" s="92">
        <f>VLOOKUP($C40,'2023'!$C$8:$U$95,VLOOKUP($L$4,Master!$D$9:$G$20,4,FALSE),FALSE)</f>
        <v>37292.729999999996</v>
      </c>
      <c r="M40" s="92">
        <f t="shared" si="13"/>
        <v>0.59383053804369357</v>
      </c>
      <c r="N40" s="88">
        <f t="shared" si="14"/>
        <v>6.039699737634826E-6</v>
      </c>
      <c r="O40" s="92">
        <f t="shared" si="15"/>
        <v>-25507.560000000012</v>
      </c>
      <c r="P40" s="93">
        <f t="shared" si="16"/>
        <v>-0.40616946195630638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234372.88000000003</v>
      </c>
      <c r="F41" s="86">
        <f>VLOOKUP($C41,'2023'!$C$8:$U$95,19,FALSE)</f>
        <v>180850.03000000003</v>
      </c>
      <c r="G41" s="87">
        <f t="shared" si="9"/>
        <v>0.77163377435136693</v>
      </c>
      <c r="H41" s="88">
        <f t="shared" si="10"/>
        <v>2.928935153694167E-5</v>
      </c>
      <c r="I41" s="89">
        <f t="shared" si="11"/>
        <v>-53522.850000000006</v>
      </c>
      <c r="J41" s="90">
        <f t="shared" si="12"/>
        <v>-0.22836622564863307</v>
      </c>
      <c r="K41" s="91">
        <f>VLOOKUP($C41,'2023'!$C$105:$U$192,VLOOKUP($L$4,Master!$D$9:$G$20,4,FALSE),FALSE)</f>
        <v>57276.470000000008</v>
      </c>
      <c r="L41" s="92">
        <f>VLOOKUP($C41,'2023'!$C$8:$U$95,VLOOKUP($L$4,Master!$D$9:$G$20,4,FALSE),FALSE)</f>
        <v>56254.11</v>
      </c>
      <c r="M41" s="92">
        <f t="shared" si="13"/>
        <v>0.98215043629609144</v>
      </c>
      <c r="N41" s="88">
        <f t="shared" si="14"/>
        <v>9.1105674861529492E-6</v>
      </c>
      <c r="O41" s="92">
        <f t="shared" si="15"/>
        <v>-1022.3600000000079</v>
      </c>
      <c r="P41" s="93">
        <f t="shared" si="16"/>
        <v>-1.7849563703908562E-2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118016.47000000003</v>
      </c>
      <c r="F42" s="86">
        <f>VLOOKUP($C42,'2023'!$C$8:$U$95,19,FALSE)</f>
        <v>95045.03</v>
      </c>
      <c r="G42" s="87">
        <f t="shared" si="9"/>
        <v>0.80535394763120749</v>
      </c>
      <c r="H42" s="88">
        <f t="shared" si="10"/>
        <v>1.5392904803550027E-5</v>
      </c>
      <c r="I42" s="89">
        <f t="shared" si="11"/>
        <v>-22971.440000000031</v>
      </c>
      <c r="J42" s="90">
        <f t="shared" si="12"/>
        <v>-0.19464605236879248</v>
      </c>
      <c r="K42" s="91">
        <f>VLOOKUP($C42,'2023'!$C$105:$U$192,VLOOKUP($L$4,Master!$D$9:$G$20,4,FALSE),FALSE)</f>
        <v>29445.330000000009</v>
      </c>
      <c r="L42" s="92">
        <f>VLOOKUP($C42,'2023'!$C$8:$U$95,VLOOKUP($L$4,Master!$D$9:$G$20,4,FALSE),FALSE)</f>
        <v>31857.59</v>
      </c>
      <c r="M42" s="92">
        <f t="shared" si="13"/>
        <v>1.081923347437437</v>
      </c>
      <c r="N42" s="88">
        <f t="shared" si="14"/>
        <v>5.1594581025491528E-6</v>
      </c>
      <c r="O42" s="92">
        <f t="shared" si="15"/>
        <v>2412.2599999999911</v>
      </c>
      <c r="P42" s="93">
        <f t="shared" si="16"/>
        <v>8.1923347437437122E-2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7403145.6200000038</v>
      </c>
      <c r="F43" s="86">
        <f>VLOOKUP($C43,'2023'!$C$8:$U$95,19,FALSE)</f>
        <v>4558241.2299999986</v>
      </c>
      <c r="G43" s="87">
        <f t="shared" si="9"/>
        <v>0.61571681336183093</v>
      </c>
      <c r="H43" s="88">
        <f t="shared" si="10"/>
        <v>7.3822453762186998E-4</v>
      </c>
      <c r="I43" s="89">
        <f t="shared" si="11"/>
        <v>-2844904.3900000053</v>
      </c>
      <c r="J43" s="90">
        <f t="shared" si="12"/>
        <v>-0.38428318663816907</v>
      </c>
      <c r="K43" s="91">
        <f>VLOOKUP($C43,'2023'!$C$105:$U$192,VLOOKUP($L$4,Master!$D$9:$G$20,4,FALSE),FALSE)</f>
        <v>1909617.6700000009</v>
      </c>
      <c r="L43" s="92">
        <f>VLOOKUP($C43,'2023'!$C$8:$U$95,VLOOKUP($L$4,Master!$D$9:$G$20,4,FALSE),FALSE)</f>
        <v>1249117.0599999998</v>
      </c>
      <c r="M43" s="92">
        <f t="shared" si="13"/>
        <v>0.65411892632937318</v>
      </c>
      <c r="N43" s="88">
        <f t="shared" si="14"/>
        <v>2.0229926796877528E-4</v>
      </c>
      <c r="O43" s="92">
        <f t="shared" si="15"/>
        <v>-660500.61000000103</v>
      </c>
      <c r="P43" s="93">
        <f t="shared" si="16"/>
        <v>-0.34588107367062682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701767.00000000012</v>
      </c>
      <c r="F44" s="86">
        <f>VLOOKUP($C44,'2023'!$C$8:$U$95,19,FALSE)</f>
        <v>615396.74</v>
      </c>
      <c r="G44" s="87">
        <f t="shared" si="9"/>
        <v>0.87692459178046256</v>
      </c>
      <c r="H44" s="88">
        <f t="shared" si="10"/>
        <v>9.9665847180384156E-5</v>
      </c>
      <c r="I44" s="89">
        <f t="shared" si="11"/>
        <v>-86370.260000000126</v>
      </c>
      <c r="J44" s="90">
        <f t="shared" si="12"/>
        <v>-0.12307540821953741</v>
      </c>
      <c r="K44" s="91">
        <f>VLOOKUP($C44,'2023'!$C$105:$U$192,VLOOKUP($L$4,Master!$D$9:$G$20,4,FALSE),FALSE)</f>
        <v>175726.75000000003</v>
      </c>
      <c r="L44" s="92">
        <f>VLOOKUP($C44,'2023'!$C$8:$U$95,VLOOKUP($L$4,Master!$D$9:$G$20,4,FALSE),FALSE)</f>
        <v>163720.99999999994</v>
      </c>
      <c r="M44" s="92">
        <f t="shared" si="13"/>
        <v>0.93167943981209411</v>
      </c>
      <c r="N44" s="88">
        <f t="shared" si="14"/>
        <v>2.6515239853593746E-5</v>
      </c>
      <c r="O44" s="92">
        <f t="shared" si="15"/>
        <v>-12005.750000000087</v>
      </c>
      <c r="P44" s="93">
        <f t="shared" si="16"/>
        <v>-6.832056018790586E-2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351767.84000000008</v>
      </c>
      <c r="F45" s="86">
        <f>VLOOKUP($C45,'2023'!$C$8:$U$95,19,FALSE)</f>
        <v>177592.94000000003</v>
      </c>
      <c r="G45" s="87">
        <f t="shared" si="9"/>
        <v>0.50485837477354378</v>
      </c>
      <c r="H45" s="88">
        <f t="shared" si="10"/>
        <v>2.8761853399410493E-5</v>
      </c>
      <c r="I45" s="89">
        <f t="shared" si="11"/>
        <v>-174174.90000000005</v>
      </c>
      <c r="J45" s="90">
        <f t="shared" si="12"/>
        <v>-0.49514162522645622</v>
      </c>
      <c r="K45" s="91">
        <f>VLOOKUP($C45,'2023'!$C$105:$U$192,VLOOKUP($L$4,Master!$D$9:$G$20,4,FALSE),FALSE)</f>
        <v>93599.210000000021</v>
      </c>
      <c r="L45" s="92">
        <f>VLOOKUP($C45,'2023'!$C$8:$U$95,VLOOKUP($L$4,Master!$D$9:$G$20,4,FALSE),FALSE)</f>
        <v>40556.97</v>
      </c>
      <c r="M45" s="92">
        <f t="shared" si="13"/>
        <v>0.4333046187035125</v>
      </c>
      <c r="N45" s="88">
        <f t="shared" si="14"/>
        <v>6.5683558449130312E-6</v>
      </c>
      <c r="O45" s="92">
        <f t="shared" si="15"/>
        <v>-53042.24000000002</v>
      </c>
      <c r="P45" s="93">
        <f t="shared" si="16"/>
        <v>-0.56669538129648755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3384705.7400000007</v>
      </c>
      <c r="F46" s="86">
        <f>VLOOKUP($C46,'2023'!$C$8:$U$95,19,FALSE)</f>
        <v>1841221.6600000001</v>
      </c>
      <c r="G46" s="87">
        <f t="shared" si="9"/>
        <v>0.54398278652134757</v>
      </c>
      <c r="H46" s="88">
        <f t="shared" si="10"/>
        <v>2.9819286431509738E-4</v>
      </c>
      <c r="I46" s="89">
        <f t="shared" si="11"/>
        <v>-1543484.0800000005</v>
      </c>
      <c r="J46" s="90">
        <f t="shared" si="12"/>
        <v>-0.45601721347865243</v>
      </c>
      <c r="K46" s="91">
        <f>VLOOKUP($C46,'2023'!$C$105:$U$192,VLOOKUP($L$4,Master!$D$9:$G$20,4,FALSE),FALSE)</f>
        <v>550036.30000000028</v>
      </c>
      <c r="L46" s="92">
        <f>VLOOKUP($C46,'2023'!$C$8:$U$95,VLOOKUP($L$4,Master!$D$9:$G$20,4,FALSE),FALSE)</f>
        <v>389077.62000000011</v>
      </c>
      <c r="M46" s="92">
        <f t="shared" si="13"/>
        <v>0.70736716831234581</v>
      </c>
      <c r="N46" s="88">
        <f t="shared" si="14"/>
        <v>6.3012603245554393E-5</v>
      </c>
      <c r="O46" s="92">
        <f t="shared" si="15"/>
        <v>-160958.68000000017</v>
      </c>
      <c r="P46" s="93">
        <f t="shared" si="16"/>
        <v>-0.29263283168765425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301898.12</v>
      </c>
      <c r="F47" s="86">
        <f>VLOOKUP($C47,'2023'!$C$8:$U$95,19,FALSE)</f>
        <v>245329.44</v>
      </c>
      <c r="G47" s="87">
        <f t="shared" si="9"/>
        <v>0.81262327834303838</v>
      </c>
      <c r="H47" s="88">
        <f t="shared" si="10"/>
        <v>3.973203770284715E-5</v>
      </c>
      <c r="I47" s="89">
        <f t="shared" si="11"/>
        <v>-56568.679999999993</v>
      </c>
      <c r="J47" s="90">
        <f t="shared" si="12"/>
        <v>-0.18737672165696162</v>
      </c>
      <c r="K47" s="91">
        <f>VLOOKUP($C47,'2023'!$C$105:$U$192,VLOOKUP($L$4,Master!$D$9:$G$20,4,FALSE),FALSE)</f>
        <v>75474.53</v>
      </c>
      <c r="L47" s="92">
        <f>VLOOKUP($C47,'2023'!$C$8:$U$95,VLOOKUP($L$4,Master!$D$9:$G$20,4,FALSE),FALSE)</f>
        <v>63281.690000000017</v>
      </c>
      <c r="M47" s="92">
        <f t="shared" si="13"/>
        <v>0.83845093172491458</v>
      </c>
      <c r="N47" s="88">
        <f t="shared" si="14"/>
        <v>1.0248710847666248E-5</v>
      </c>
      <c r="O47" s="92">
        <f t="shared" si="15"/>
        <v>-12192.839999999982</v>
      </c>
      <c r="P47" s="93">
        <f t="shared" si="16"/>
        <v>-0.16154906827508542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236425.90000000008</v>
      </c>
      <c r="F48" s="86">
        <f>VLOOKUP($C48,'2023'!$C$8:$U$95,19,FALSE)</f>
        <v>182699.93</v>
      </c>
      <c r="G48" s="87">
        <f t="shared" si="9"/>
        <v>0.77275768010188362</v>
      </c>
      <c r="H48" s="88">
        <f t="shared" si="10"/>
        <v>2.9588949891490947E-5</v>
      </c>
      <c r="I48" s="89">
        <f t="shared" si="11"/>
        <v>-53725.970000000088</v>
      </c>
      <c r="J48" s="90">
        <f t="shared" si="12"/>
        <v>-0.22724231989811636</v>
      </c>
      <c r="K48" s="91">
        <f>VLOOKUP($C48,'2023'!$C$105:$U$192,VLOOKUP($L$4,Master!$D$9:$G$20,4,FALSE),FALSE)</f>
        <v>58655.770000000019</v>
      </c>
      <c r="L48" s="92">
        <f>VLOOKUP($C48,'2023'!$C$8:$U$95,VLOOKUP($L$4,Master!$D$9:$G$20,4,FALSE),FALSE)</f>
        <v>50951.910000000011</v>
      </c>
      <c r="M48" s="92">
        <f t="shared" si="13"/>
        <v>0.86865980959758937</v>
      </c>
      <c r="N48" s="88">
        <f t="shared" si="14"/>
        <v>8.2518559906714629E-6</v>
      </c>
      <c r="O48" s="92">
        <f t="shared" si="15"/>
        <v>-7703.8600000000079</v>
      </c>
      <c r="P48" s="93">
        <f t="shared" si="16"/>
        <v>-0.13134019040241063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839624.5399999998</v>
      </c>
      <c r="F49" s="86">
        <f>VLOOKUP($C49,'2023'!$C$8:$U$95,19,FALSE)</f>
        <v>800856.93</v>
      </c>
      <c r="G49" s="87">
        <f t="shared" si="9"/>
        <v>0.9538274453007296</v>
      </c>
      <c r="H49" s="88">
        <f t="shared" si="10"/>
        <v>1.2970183169759987E-4</v>
      </c>
      <c r="I49" s="89">
        <f t="shared" si="11"/>
        <v>-38767.609999999753</v>
      </c>
      <c r="J49" s="90">
        <f t="shared" si="12"/>
        <v>-4.6172554699270417E-2</v>
      </c>
      <c r="K49" s="91">
        <f>VLOOKUP($C49,'2023'!$C$105:$U$192,VLOOKUP($L$4,Master!$D$9:$G$20,4,FALSE),FALSE)</f>
        <v>209906.71999999994</v>
      </c>
      <c r="L49" s="92">
        <f>VLOOKUP($C49,'2023'!$C$8:$U$95,VLOOKUP($L$4,Master!$D$9:$G$20,4,FALSE),FALSE)</f>
        <v>199148.77</v>
      </c>
      <c r="M49" s="92">
        <f t="shared" si="13"/>
        <v>0.94874890141678192</v>
      </c>
      <c r="N49" s="88">
        <f t="shared" si="14"/>
        <v>3.2252902212289052E-5</v>
      </c>
      <c r="O49" s="92">
        <f t="shared" si="15"/>
        <v>-10757.949999999953</v>
      </c>
      <c r="P49" s="93">
        <f t="shared" si="16"/>
        <v>-5.1251098583218087E-2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136468.12</v>
      </c>
      <c r="F50" s="86">
        <f>VLOOKUP($C50,'2023'!$C$8:$U$95,19,FALSE)</f>
        <v>120322.79999999999</v>
      </c>
      <c r="G50" s="87">
        <f t="shared" si="9"/>
        <v>0.8816916361125221</v>
      </c>
      <c r="H50" s="88">
        <f t="shared" si="10"/>
        <v>1.9486735982897676E-5</v>
      </c>
      <c r="I50" s="89">
        <f t="shared" si="11"/>
        <v>-16145.320000000007</v>
      </c>
      <c r="J50" s="90">
        <f t="shared" si="12"/>
        <v>-0.11830836388747795</v>
      </c>
      <c r="K50" s="91">
        <f>VLOOKUP($C50,'2023'!$C$105:$U$192,VLOOKUP($L$4,Master!$D$9:$G$20,4,FALSE),FALSE)</f>
        <v>33935.78</v>
      </c>
      <c r="L50" s="92">
        <f>VLOOKUP($C50,'2023'!$C$8:$U$95,VLOOKUP($L$4,Master!$D$9:$G$20,4,FALSE),FALSE)</f>
        <v>31623.15</v>
      </c>
      <c r="M50" s="92">
        <f t="shared" si="13"/>
        <v>0.93185275246362398</v>
      </c>
      <c r="N50" s="88">
        <f t="shared" si="14"/>
        <v>5.1214896511514917E-6</v>
      </c>
      <c r="O50" s="92">
        <f t="shared" si="15"/>
        <v>-2312.6299999999974</v>
      </c>
      <c r="P50" s="93">
        <f t="shared" si="16"/>
        <v>-6.8147247536375979E-2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2247322.0099999979</v>
      </c>
      <c r="F51" s="86">
        <f>VLOOKUP($C51,'2023'!$C$8:$U$95,19,FALSE)</f>
        <v>1716529.35</v>
      </c>
      <c r="G51" s="87">
        <f t="shared" si="9"/>
        <v>0.7638110348058228</v>
      </c>
      <c r="H51" s="88">
        <f t="shared" si="10"/>
        <v>2.779984695364882E-4</v>
      </c>
      <c r="I51" s="89">
        <f t="shared" si="11"/>
        <v>-530792.65999999782</v>
      </c>
      <c r="J51" s="90">
        <f t="shared" si="12"/>
        <v>-0.23618896519417718</v>
      </c>
      <c r="K51" s="91">
        <f>VLOOKUP($C51,'2023'!$C$105:$U$192,VLOOKUP($L$4,Master!$D$9:$G$20,4,FALSE),FALSE)</f>
        <v>530338.17999999947</v>
      </c>
      <c r="L51" s="92">
        <f>VLOOKUP($C51,'2023'!$C$8:$U$95,VLOOKUP($L$4,Master!$D$9:$G$20,4,FALSE),FALSE)</f>
        <v>371168.52</v>
      </c>
      <c r="M51" s="92">
        <f t="shared" si="13"/>
        <v>0.69987139149589495</v>
      </c>
      <c r="N51" s="88">
        <f t="shared" si="14"/>
        <v>6.0112156253036636E-5</v>
      </c>
      <c r="O51" s="92">
        <f t="shared" si="15"/>
        <v>-159169.65999999945</v>
      </c>
      <c r="P51" s="93">
        <f t="shared" si="16"/>
        <v>-0.30012860850410505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388010.8600000001</v>
      </c>
      <c r="F52" s="86">
        <f>VLOOKUP($C52,'2023'!$C$8:$U$95,19,FALSE)</f>
        <v>331864.85000000003</v>
      </c>
      <c r="G52" s="87">
        <f t="shared" si="9"/>
        <v>0.85529783882853161</v>
      </c>
      <c r="H52" s="88">
        <f t="shared" si="10"/>
        <v>5.3746777119165618E-5</v>
      </c>
      <c r="I52" s="89">
        <f t="shared" si="11"/>
        <v>-56146.010000000068</v>
      </c>
      <c r="J52" s="90">
        <f t="shared" si="12"/>
        <v>-0.14470216117146839</v>
      </c>
      <c r="K52" s="91">
        <f>VLOOKUP($C52,'2023'!$C$105:$U$192,VLOOKUP($L$4,Master!$D$9:$G$20,4,FALSE),FALSE)</f>
        <v>86765.510000000024</v>
      </c>
      <c r="L52" s="92">
        <f>VLOOKUP($C52,'2023'!$C$8:$U$95,VLOOKUP($L$4,Master!$D$9:$G$20,4,FALSE),FALSE)</f>
        <v>95592.44</v>
      </c>
      <c r="M52" s="92">
        <f t="shared" si="13"/>
        <v>1.1017331656322884</v>
      </c>
      <c r="N52" s="88">
        <f t="shared" si="14"/>
        <v>1.5481559939105366E-5</v>
      </c>
      <c r="O52" s="92">
        <f t="shared" si="15"/>
        <v>8826.9299999999785</v>
      </c>
      <c r="P52" s="93">
        <f t="shared" si="16"/>
        <v>0.1017331656322884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24574892.290000007</v>
      </c>
      <c r="F53" s="86">
        <f>VLOOKUP($C53,'2023'!$C$8:$U$95,19,FALSE)</f>
        <v>15886814.84</v>
      </c>
      <c r="G53" s="87">
        <f t="shared" si="9"/>
        <v>0.64646528873962339</v>
      </c>
      <c r="H53" s="88">
        <f t="shared" si="10"/>
        <v>2.5729302043857091E-3</v>
      </c>
      <c r="I53" s="89">
        <f t="shared" si="11"/>
        <v>-8688077.4500000067</v>
      </c>
      <c r="J53" s="90">
        <f t="shared" si="12"/>
        <v>-0.35353471126037656</v>
      </c>
      <c r="K53" s="91">
        <f>VLOOKUP($C53,'2023'!$C$105:$U$192,VLOOKUP($L$4,Master!$D$9:$G$20,4,FALSE),FALSE)</f>
        <v>6260210.6900000013</v>
      </c>
      <c r="L53" s="92">
        <f>VLOOKUP($C53,'2023'!$C$8:$U$95,VLOOKUP($L$4,Master!$D$9:$G$20,4,FALSE),FALSE)</f>
        <v>4010582.4800000009</v>
      </c>
      <c r="M53" s="92">
        <f t="shared" si="13"/>
        <v>0.64064656584265856</v>
      </c>
      <c r="N53" s="88">
        <f t="shared" si="14"/>
        <v>6.4952911605610096E-4</v>
      </c>
      <c r="O53" s="92">
        <f t="shared" si="15"/>
        <v>-2249628.2100000004</v>
      </c>
      <c r="P53" s="93">
        <f t="shared" si="16"/>
        <v>-0.35935343415734144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8960247.8200000022</v>
      </c>
      <c r="F54" s="86">
        <f>VLOOKUP($C54,'2023'!$C$8:$U$95,19,FALSE)</f>
        <v>6008227.4700000007</v>
      </c>
      <c r="G54" s="87">
        <f t="shared" si="9"/>
        <v>0.67054255537320606</v>
      </c>
      <c r="H54" s="88">
        <f t="shared" si="10"/>
        <v>9.7305533475852701E-4</v>
      </c>
      <c r="I54" s="89">
        <f t="shared" si="11"/>
        <v>-2952020.3500000015</v>
      </c>
      <c r="J54" s="90">
        <f t="shared" si="12"/>
        <v>-0.32945744462679388</v>
      </c>
      <c r="K54" s="91">
        <f>VLOOKUP($C54,'2023'!$C$105:$U$192,VLOOKUP($L$4,Master!$D$9:$G$20,4,FALSE),FALSE)</f>
        <v>1383026.6400000001</v>
      </c>
      <c r="L54" s="92">
        <f>VLOOKUP($C54,'2023'!$C$8:$U$95,VLOOKUP($L$4,Master!$D$9:$G$20,4,FALSE),FALSE)</f>
        <v>548471.81000000006</v>
      </c>
      <c r="M54" s="92">
        <f t="shared" si="13"/>
        <v>0.39657356853227355</v>
      </c>
      <c r="N54" s="88">
        <f t="shared" si="14"/>
        <v>8.8827099731156678E-5</v>
      </c>
      <c r="O54" s="92">
        <f t="shared" si="15"/>
        <v>-834554.83000000007</v>
      </c>
      <c r="P54" s="93">
        <f t="shared" si="16"/>
        <v>-0.60342643146772645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20396.219999999998</v>
      </c>
      <c r="F55" s="86">
        <f>VLOOKUP($C55,'2023'!$C$8:$U$95,19,FALSE)</f>
        <v>8910.68</v>
      </c>
      <c r="G55" s="87">
        <f t="shared" si="9"/>
        <v>0.43687899032271671</v>
      </c>
      <c r="H55" s="88">
        <f t="shared" si="10"/>
        <v>1.4431185825802481E-6</v>
      </c>
      <c r="I55" s="89">
        <f t="shared" si="11"/>
        <v>-11485.539999999997</v>
      </c>
      <c r="J55" s="90">
        <f t="shared" si="12"/>
        <v>-0.56312100967728329</v>
      </c>
      <c r="K55" s="91">
        <f>VLOOKUP($C55,'2023'!$C$105:$U$192,VLOOKUP($L$4,Master!$D$9:$G$20,4,FALSE),FALSE)</f>
        <v>4923.4999999999991</v>
      </c>
      <c r="L55" s="92">
        <f>VLOOKUP($C55,'2023'!$C$8:$U$95,VLOOKUP($L$4,Master!$D$9:$G$20,4,FALSE),FALSE)</f>
        <v>4780.12</v>
      </c>
      <c r="M55" s="92">
        <f t="shared" si="13"/>
        <v>0.97087844013405111</v>
      </c>
      <c r="N55" s="88">
        <f t="shared" si="14"/>
        <v>7.7415864995303336E-7</v>
      </c>
      <c r="O55" s="92">
        <f t="shared" si="15"/>
        <v>-143.3799999999992</v>
      </c>
      <c r="P55" s="93">
        <f t="shared" si="16"/>
        <v>-2.9121559865948863E-2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179768.82</v>
      </c>
      <c r="F56" s="86">
        <f>VLOOKUP($C56,'2023'!$C$8:$U$95,19,FALSE)</f>
        <v>41302.28</v>
      </c>
      <c r="G56" s="87">
        <f t="shared" si="9"/>
        <v>0.22975218950650061</v>
      </c>
      <c r="H56" s="88">
        <f t="shared" si="10"/>
        <v>6.68906163962038E-6</v>
      </c>
      <c r="I56" s="89">
        <f t="shared" si="11"/>
        <v>-138466.54</v>
      </c>
      <c r="J56" s="90">
        <f t="shared" si="12"/>
        <v>-0.77024781049349944</v>
      </c>
      <c r="K56" s="91">
        <f>VLOOKUP($C56,'2023'!$C$105:$U$192,VLOOKUP($L$4,Master!$D$9:$G$20,4,FALSE),FALSE)</f>
        <v>36993.19</v>
      </c>
      <c r="L56" s="92">
        <f>VLOOKUP($C56,'2023'!$C$8:$U$95,VLOOKUP($L$4,Master!$D$9:$G$20,4,FALSE),FALSE)</f>
        <v>10437.920000000002</v>
      </c>
      <c r="M56" s="92">
        <f t="shared" si="13"/>
        <v>0.28215787824732069</v>
      </c>
      <c r="N56" s="88">
        <f t="shared" si="14"/>
        <v>1.6904609205454607E-6</v>
      </c>
      <c r="O56" s="92">
        <f t="shared" si="15"/>
        <v>-26555.27</v>
      </c>
      <c r="P56" s="93">
        <f t="shared" si="16"/>
        <v>-0.71784212175267936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17999706.780000005</v>
      </c>
      <c r="F57" s="86">
        <f>VLOOKUP($C57,'2023'!$C$8:$U$95,19,FALSE)</f>
        <v>6658451.0800000001</v>
      </c>
      <c r="G57" s="87">
        <f t="shared" si="9"/>
        <v>0.36991997488527967</v>
      </c>
      <c r="H57" s="88">
        <f t="shared" si="10"/>
        <v>1.0783615262527128E-3</v>
      </c>
      <c r="I57" s="89">
        <f t="shared" si="11"/>
        <v>-11341255.700000005</v>
      </c>
      <c r="J57" s="90">
        <f t="shared" si="12"/>
        <v>-0.63008002511472028</v>
      </c>
      <c r="K57" s="91">
        <f>VLOOKUP($C57,'2023'!$C$105:$U$192,VLOOKUP($L$4,Master!$D$9:$G$20,4,FALSE),FALSE)</f>
        <v>4499426.620000001</v>
      </c>
      <c r="L57" s="92">
        <f>VLOOKUP($C57,'2023'!$C$8:$U$95,VLOOKUP($L$4,Master!$D$9:$G$20,4,FALSE),FALSE)</f>
        <v>2149789.41</v>
      </c>
      <c r="M57" s="92">
        <f t="shared" si="13"/>
        <v>0.47779185917693656</v>
      </c>
      <c r="N57" s="88">
        <f t="shared" si="14"/>
        <v>3.4816658730929941E-4</v>
      </c>
      <c r="O57" s="92">
        <f t="shared" si="15"/>
        <v>-2349637.2100000009</v>
      </c>
      <c r="P57" s="93">
        <f t="shared" si="16"/>
        <v>-0.52220814082306344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1936900.2800000003</v>
      </c>
      <c r="F58" s="86">
        <f>VLOOKUP($C58,'2023'!$C$8:$U$95,19,FALSE)</f>
        <v>1515890.9500000002</v>
      </c>
      <c r="G58" s="87">
        <f t="shared" si="9"/>
        <v>0.78263758111491422</v>
      </c>
      <c r="H58" s="88">
        <f t="shared" si="10"/>
        <v>2.4550431606905712E-4</v>
      </c>
      <c r="I58" s="89">
        <f t="shared" si="11"/>
        <v>-421009.33000000007</v>
      </c>
      <c r="J58" s="90">
        <f t="shared" si="12"/>
        <v>-0.21736241888508581</v>
      </c>
      <c r="K58" s="91">
        <f>VLOOKUP($C58,'2023'!$C$105:$U$192,VLOOKUP($L$4,Master!$D$9:$G$20,4,FALSE),FALSE)</f>
        <v>484225.01000000013</v>
      </c>
      <c r="L58" s="92">
        <f>VLOOKUP($C58,'2023'!$C$8:$U$95,VLOOKUP($L$4,Master!$D$9:$G$20,4,FALSE),FALSE)</f>
        <v>434979.74000000005</v>
      </c>
      <c r="M58" s="92">
        <f t="shared" si="13"/>
        <v>0.89830085397695569</v>
      </c>
      <c r="N58" s="88">
        <f t="shared" si="14"/>
        <v>7.0446626502121607E-5</v>
      </c>
      <c r="O58" s="92">
        <f t="shared" si="15"/>
        <v>-49245.270000000077</v>
      </c>
      <c r="P58" s="93">
        <f t="shared" si="16"/>
        <v>-0.10169914602304425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184627.75999999998</v>
      </c>
      <c r="F59" s="86">
        <f>VLOOKUP($C59,'2023'!$C$8:$U$95,19,FALSE)</f>
        <v>48226.65</v>
      </c>
      <c r="G59" s="87">
        <f t="shared" si="9"/>
        <v>0.26121017771108745</v>
      </c>
      <c r="H59" s="88">
        <f t="shared" si="10"/>
        <v>7.8104897483237789E-6</v>
      </c>
      <c r="I59" s="89">
        <f t="shared" si="11"/>
        <v>-136401.10999999999</v>
      </c>
      <c r="J59" s="90">
        <f t="shared" si="12"/>
        <v>-0.73878982228891255</v>
      </c>
      <c r="K59" s="91">
        <f>VLOOKUP($C59,'2023'!$C$105:$U$192,VLOOKUP($L$4,Master!$D$9:$G$20,4,FALSE),FALSE)</f>
        <v>45494.34</v>
      </c>
      <c r="L59" s="92">
        <f>VLOOKUP($C59,'2023'!$C$8:$U$95,VLOOKUP($L$4,Master!$D$9:$G$20,4,FALSE),FALSE)</f>
        <v>16633.099999999999</v>
      </c>
      <c r="M59" s="92">
        <f t="shared" si="13"/>
        <v>0.36560811740537397</v>
      </c>
      <c r="N59" s="88">
        <f t="shared" si="14"/>
        <v>2.6937939299711718E-6</v>
      </c>
      <c r="O59" s="92">
        <f t="shared" si="15"/>
        <v>-28861.239999999998</v>
      </c>
      <c r="P59" s="93">
        <f t="shared" si="16"/>
        <v>-0.63439188259462609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1151841.9400000002</v>
      </c>
      <c r="F60" s="86">
        <f>VLOOKUP($C60,'2023'!$C$8:$U$95,19,FALSE)</f>
        <v>684009.94</v>
      </c>
      <c r="G60" s="87">
        <f t="shared" si="9"/>
        <v>0.59384010622151839</v>
      </c>
      <c r="H60" s="88">
        <f t="shared" si="10"/>
        <v>1.1077801638972564E-4</v>
      </c>
      <c r="I60" s="89">
        <f t="shared" si="11"/>
        <v>-467832.00000000023</v>
      </c>
      <c r="J60" s="90">
        <f t="shared" si="12"/>
        <v>-0.40615989377848161</v>
      </c>
      <c r="K60" s="91">
        <f>VLOOKUP($C60,'2023'!$C$105:$U$192,VLOOKUP($L$4,Master!$D$9:$G$20,4,FALSE),FALSE)</f>
        <v>282960.47000000003</v>
      </c>
      <c r="L60" s="92">
        <f>VLOOKUP($C60,'2023'!$C$8:$U$95,VLOOKUP($L$4,Master!$D$9:$G$20,4,FALSE),FALSE)</f>
        <v>233442.71000000002</v>
      </c>
      <c r="M60" s="92">
        <f t="shared" si="13"/>
        <v>0.82500113885165649</v>
      </c>
      <c r="N60" s="88">
        <f t="shared" si="14"/>
        <v>3.780693648171542E-5</v>
      </c>
      <c r="O60" s="92">
        <f t="shared" si="15"/>
        <v>-49517.760000000009</v>
      </c>
      <c r="P60" s="93">
        <f t="shared" si="16"/>
        <v>-0.17499886114834345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1331704.8300000005</v>
      </c>
      <c r="F61" s="86">
        <f>VLOOKUP($C61,'2023'!$C$8:$U$95,19,FALSE)</f>
        <v>484172.24</v>
      </c>
      <c r="G61" s="87">
        <f t="shared" si="9"/>
        <v>0.36357324017515186</v>
      </c>
      <c r="H61" s="88">
        <f t="shared" si="10"/>
        <v>7.8413539338580642E-5</v>
      </c>
      <c r="I61" s="89">
        <f t="shared" si="11"/>
        <v>-847532.59000000055</v>
      </c>
      <c r="J61" s="90">
        <f t="shared" si="12"/>
        <v>-0.63642675982484809</v>
      </c>
      <c r="K61" s="91">
        <f>VLOOKUP($C61,'2023'!$C$105:$U$192,VLOOKUP($L$4,Master!$D$9:$G$20,4,FALSE),FALSE)</f>
        <v>305342.5900000002</v>
      </c>
      <c r="L61" s="92">
        <f>VLOOKUP($C61,'2023'!$C$8:$U$95,VLOOKUP($L$4,Master!$D$9:$G$20,4,FALSE),FALSE)</f>
        <v>106551.88999999998</v>
      </c>
      <c r="M61" s="92">
        <f t="shared" si="13"/>
        <v>0.34895849281949143</v>
      </c>
      <c r="N61" s="88">
        <f t="shared" si="14"/>
        <v>1.7256484630583354E-5</v>
      </c>
      <c r="O61" s="92">
        <f t="shared" si="15"/>
        <v>-198790.70000000022</v>
      </c>
      <c r="P61" s="93">
        <f t="shared" si="16"/>
        <v>-0.65104150718050857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633075.30999999994</v>
      </c>
      <c r="F62" s="86">
        <f>VLOOKUP($C62,'2023'!$C$8:$U$95,19,FALSE)</f>
        <v>604045.89</v>
      </c>
      <c r="G62" s="87">
        <f t="shared" si="9"/>
        <v>0.95414539227568373</v>
      </c>
      <c r="H62" s="88">
        <f t="shared" si="10"/>
        <v>9.7827533767369548E-5</v>
      </c>
      <c r="I62" s="89">
        <f t="shared" si="11"/>
        <v>-29029.419999999925</v>
      </c>
      <c r="J62" s="90">
        <f t="shared" si="12"/>
        <v>-4.5854607724316286E-2</v>
      </c>
      <c r="K62" s="91">
        <f>VLOOKUP($C62,'2023'!$C$105:$U$192,VLOOKUP($L$4,Master!$D$9:$G$20,4,FALSE),FALSE)</f>
        <v>152521.96</v>
      </c>
      <c r="L62" s="92">
        <f>VLOOKUP($C62,'2023'!$C$8:$U$95,VLOOKUP($L$4,Master!$D$9:$G$20,4,FALSE),FALSE)</f>
        <v>154136.04</v>
      </c>
      <c r="M62" s="92">
        <f t="shared" si="13"/>
        <v>1.0105826072520967</v>
      </c>
      <c r="N62" s="88">
        <f t="shared" si="14"/>
        <v>2.4962919055485377E-5</v>
      </c>
      <c r="O62" s="92">
        <f t="shared" si="15"/>
        <v>1614.0800000000163</v>
      </c>
      <c r="P62" s="93">
        <f t="shared" si="16"/>
        <v>1.0582607252096789E-2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3014101.1599999978</v>
      </c>
      <c r="F63" s="86">
        <f>VLOOKUP($C63,'2023'!$C$8:$U$95,19,FALSE)</f>
        <v>3529138.66</v>
      </c>
      <c r="G63" s="87">
        <f t="shared" si="9"/>
        <v>1.1708759834723008</v>
      </c>
      <c r="H63" s="88">
        <f t="shared" si="10"/>
        <v>5.7155745473390991E-4</v>
      </c>
      <c r="I63" s="89">
        <f t="shared" si="11"/>
        <v>515037.50000000233</v>
      </c>
      <c r="J63" s="90">
        <f t="shared" si="12"/>
        <v>0.17087598347230082</v>
      </c>
      <c r="K63" s="91">
        <f>VLOOKUP($C63,'2023'!$C$105:$U$192,VLOOKUP($L$4,Master!$D$9:$G$20,4,FALSE),FALSE)</f>
        <v>758181.56999999948</v>
      </c>
      <c r="L63" s="92">
        <f>VLOOKUP($C63,'2023'!$C$8:$U$95,VLOOKUP($L$4,Master!$D$9:$G$20,4,FALSE),FALSE)</f>
        <v>677960.85</v>
      </c>
      <c r="M63" s="92">
        <f t="shared" si="13"/>
        <v>0.89419326032944912</v>
      </c>
      <c r="N63" s="88">
        <f t="shared" si="14"/>
        <v>1.0979834321251579E-4</v>
      </c>
      <c r="O63" s="92">
        <f t="shared" si="15"/>
        <v>-80220.719999999506</v>
      </c>
      <c r="P63" s="93">
        <f t="shared" si="16"/>
        <v>-0.10580673967055089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642470.83000000031</v>
      </c>
      <c r="F64" s="86">
        <f>VLOOKUP($C64,'2023'!$C$8:$U$95,19,FALSE)</f>
        <v>924869.84000000008</v>
      </c>
      <c r="G64" s="87">
        <f t="shared" si="9"/>
        <v>1.4395514890535959</v>
      </c>
      <c r="H64" s="88">
        <f t="shared" si="10"/>
        <v>1.4978619505716972E-4</v>
      </c>
      <c r="I64" s="89">
        <f t="shared" si="11"/>
        <v>282399.00999999978</v>
      </c>
      <c r="J64" s="90">
        <f t="shared" si="12"/>
        <v>0.43955148905359587</v>
      </c>
      <c r="K64" s="91">
        <f>VLOOKUP($C64,'2023'!$C$105:$U$192,VLOOKUP($L$4,Master!$D$9:$G$20,4,FALSE),FALSE)</f>
        <v>160617.72000000003</v>
      </c>
      <c r="L64" s="92">
        <f>VLOOKUP($C64,'2023'!$C$8:$U$95,VLOOKUP($L$4,Master!$D$9:$G$20,4,FALSE),FALSE)</f>
        <v>310439.43000000005</v>
      </c>
      <c r="M64" s="92">
        <f t="shared" si="13"/>
        <v>1.9327844399733727</v>
      </c>
      <c r="N64" s="88">
        <f t="shared" si="14"/>
        <v>5.0276848702749983E-5</v>
      </c>
      <c r="O64" s="92">
        <f t="shared" si="15"/>
        <v>149821.71000000002</v>
      </c>
      <c r="P64" s="93">
        <f t="shared" si="16"/>
        <v>0.93278443997337279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41505493.63000007</v>
      </c>
      <c r="F65" s="86">
        <f>VLOOKUP($C65,'2023'!$C$8:$U$95,19,FALSE)</f>
        <v>7907807.8399999999</v>
      </c>
      <c r="G65" s="87">
        <f t="shared" si="9"/>
        <v>0.19052436553324728</v>
      </c>
      <c r="H65" s="88">
        <f t="shared" si="10"/>
        <v>1.2806996145499304E-3</v>
      </c>
      <c r="I65" s="89">
        <f t="shared" si="11"/>
        <v>-33597685.790000066</v>
      </c>
      <c r="J65" s="90">
        <f t="shared" si="12"/>
        <v>-0.80947563446675264</v>
      </c>
      <c r="K65" s="91">
        <f>VLOOKUP($C65,'2023'!$C$105:$U$192,VLOOKUP($L$4,Master!$D$9:$G$20,4,FALSE),FALSE)</f>
        <v>10269362.150000013</v>
      </c>
      <c r="L65" s="92">
        <f>VLOOKUP($C65,'2023'!$C$8:$U$95,VLOOKUP($L$4,Master!$D$9:$G$20,4,FALSE),FALSE)</f>
        <v>4106784.0500000003</v>
      </c>
      <c r="M65" s="92">
        <f t="shared" si="13"/>
        <v>0.39990643917451046</v>
      </c>
      <c r="N65" s="88">
        <f t="shared" si="14"/>
        <v>6.6510932691996245E-4</v>
      </c>
      <c r="O65" s="92">
        <f t="shared" si="15"/>
        <v>-6162578.1000000127</v>
      </c>
      <c r="P65" s="93">
        <f t="shared" si="16"/>
        <v>-0.60009356082548948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578912.80000000005</v>
      </c>
      <c r="F66" s="86">
        <f>VLOOKUP($C66,'2023'!$C$8:$U$95,19,FALSE)</f>
        <v>495130.85000000009</v>
      </c>
      <c r="G66" s="87">
        <f t="shared" si="9"/>
        <v>0.85527708145337267</v>
      </c>
      <c r="H66" s="88">
        <f t="shared" si="10"/>
        <v>8.0188327988857589E-5</v>
      </c>
      <c r="I66" s="89">
        <f t="shared" si="11"/>
        <v>-83781.949999999953</v>
      </c>
      <c r="J66" s="90">
        <f t="shared" si="12"/>
        <v>-0.1447229185466273</v>
      </c>
      <c r="K66" s="91">
        <f>VLOOKUP($C66,'2023'!$C$105:$U$192,VLOOKUP($L$4,Master!$D$9:$G$20,4,FALSE),FALSE)</f>
        <v>133809.66000000003</v>
      </c>
      <c r="L66" s="92">
        <f>VLOOKUP($C66,'2023'!$C$8:$U$95,VLOOKUP($L$4,Master!$D$9:$G$20,4,FALSE),FALSE)</f>
        <v>143168.17000000001</v>
      </c>
      <c r="M66" s="92">
        <f t="shared" si="13"/>
        <v>1.0699389715211889</v>
      </c>
      <c r="N66" s="88">
        <f t="shared" si="14"/>
        <v>2.3186630712920677E-5</v>
      </c>
      <c r="O66" s="92">
        <f t="shared" si="15"/>
        <v>9358.5099999999802</v>
      </c>
      <c r="P66" s="93">
        <f t="shared" si="16"/>
        <v>6.993897152118897E-2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71947886.679999888</v>
      </c>
      <c r="F67" s="86">
        <f>VLOOKUP($C67,'2023'!$C$8:$U$95,19,FALSE)</f>
        <v>77936331.889999926</v>
      </c>
      <c r="G67" s="87">
        <f t="shared" si="9"/>
        <v>1.0832330939285908</v>
      </c>
      <c r="H67" s="88">
        <f t="shared" si="10"/>
        <v>1.2622085947267827E-2</v>
      </c>
      <c r="I67" s="89">
        <f t="shared" si="11"/>
        <v>5988445.2100000381</v>
      </c>
      <c r="J67" s="90">
        <f t="shared" si="12"/>
        <v>8.3233093928590809E-2</v>
      </c>
      <c r="K67" s="91">
        <f>VLOOKUP($C67,'2023'!$C$105:$U$192,VLOOKUP($L$4,Master!$D$9:$G$20,4,FALSE),FALSE)</f>
        <v>17780903.419999998</v>
      </c>
      <c r="L67" s="92">
        <f>VLOOKUP($C67,'2023'!$C$8:$U$95,VLOOKUP($L$4,Master!$D$9:$G$20,4,FALSE),FALSE)</f>
        <v>20668249.219999962</v>
      </c>
      <c r="M67" s="92">
        <f t="shared" si="13"/>
        <v>1.1623846512068825</v>
      </c>
      <c r="N67" s="88">
        <f t="shared" si="14"/>
        <v>3.3473017231885403E-3</v>
      </c>
      <c r="O67" s="92">
        <f t="shared" si="15"/>
        <v>2887345.7999999635</v>
      </c>
      <c r="P67" s="93">
        <f t="shared" si="16"/>
        <v>0.16238465120688247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22356.970000000005</v>
      </c>
      <c r="F68" s="86">
        <f>VLOOKUP($C68,'2023'!$C$8:$U$95,19,FALSE)</f>
        <v>15321.84</v>
      </c>
      <c r="G68" s="87">
        <f t="shared" si="9"/>
        <v>0.68532721562895138</v>
      </c>
      <c r="H68" s="88">
        <f t="shared" si="10"/>
        <v>2.4814303760567488E-6</v>
      </c>
      <c r="I68" s="89">
        <f t="shared" si="11"/>
        <v>-7035.1300000000047</v>
      </c>
      <c r="J68" s="90">
        <f t="shared" si="12"/>
        <v>-0.31467278437104862</v>
      </c>
      <c r="K68" s="91">
        <f>VLOOKUP($C68,'2023'!$C$105:$U$192,VLOOKUP($L$4,Master!$D$9:$G$20,4,FALSE),FALSE)</f>
        <v>5680.1500000000005</v>
      </c>
      <c r="L68" s="92">
        <f>VLOOKUP($C68,'2023'!$C$8:$U$95,VLOOKUP($L$4,Master!$D$9:$G$20,4,FALSE),FALSE)</f>
        <v>4580.25</v>
      </c>
      <c r="M68" s="92">
        <f t="shared" si="13"/>
        <v>0.80636074751547049</v>
      </c>
      <c r="N68" s="88">
        <f t="shared" si="14"/>
        <v>7.4178894179380036E-7</v>
      </c>
      <c r="O68" s="92">
        <f t="shared" si="15"/>
        <v>-1099.9000000000005</v>
      </c>
      <c r="P68" s="93">
        <f t="shared" si="16"/>
        <v>-0.19363925248452954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98230.080000000002</v>
      </c>
      <c r="F69" s="86">
        <f>VLOOKUP($C69,'2023'!$C$8:$U$95,19,FALSE)</f>
        <v>87650.880000000005</v>
      </c>
      <c r="G69" s="87">
        <f t="shared" si="9"/>
        <v>0.89230182852340145</v>
      </c>
      <c r="H69" s="88">
        <f t="shared" si="10"/>
        <v>1.4195394033621612E-5</v>
      </c>
      <c r="I69" s="89">
        <f t="shared" si="11"/>
        <v>-10579.199999999997</v>
      </c>
      <c r="J69" s="90">
        <f t="shared" si="12"/>
        <v>-0.10769817147659859</v>
      </c>
      <c r="K69" s="91">
        <f>VLOOKUP($C69,'2023'!$C$105:$U$192,VLOOKUP($L$4,Master!$D$9:$G$20,4,FALSE),FALSE)</f>
        <v>24557.52</v>
      </c>
      <c r="L69" s="92">
        <f>VLOOKUP($C69,'2023'!$C$8:$U$95,VLOOKUP($L$4,Master!$D$9:$G$20,4,FALSE),FALSE)</f>
        <v>20931.949999999997</v>
      </c>
      <c r="M69" s="92">
        <f t="shared" si="13"/>
        <v>0.85236416380807167</v>
      </c>
      <c r="N69" s="88">
        <f t="shared" si="14"/>
        <v>3.3900090694134028E-6</v>
      </c>
      <c r="O69" s="92">
        <f t="shared" si="15"/>
        <v>-3625.5700000000033</v>
      </c>
      <c r="P69" s="93">
        <f t="shared" si="16"/>
        <v>-0.1476358361919283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575178.75999999989</v>
      </c>
      <c r="F70" s="86">
        <f>VLOOKUP($C70,'2023'!$C$8:$U$95,19,FALSE)</f>
        <v>561714.3600000001</v>
      </c>
      <c r="G70" s="87">
        <f t="shared" si="9"/>
        <v>0.97659092974851891</v>
      </c>
      <c r="H70" s="88">
        <f t="shared" si="10"/>
        <v>9.0971781168010899E-5</v>
      </c>
      <c r="I70" s="89">
        <f t="shared" si="11"/>
        <v>-13464.39999999979</v>
      </c>
      <c r="J70" s="90">
        <f t="shared" si="12"/>
        <v>-2.3409070251481111E-2</v>
      </c>
      <c r="K70" s="91">
        <f>VLOOKUP($C70,'2023'!$C$105:$U$192,VLOOKUP($L$4,Master!$D$9:$G$20,4,FALSE),FALSE)</f>
        <v>128597.31000000003</v>
      </c>
      <c r="L70" s="92">
        <f>VLOOKUP($C70,'2023'!$C$8:$U$95,VLOOKUP($L$4,Master!$D$9:$G$20,4,FALSE),FALSE)</f>
        <v>198064.24999999997</v>
      </c>
      <c r="M70" s="92">
        <f t="shared" si="13"/>
        <v>1.5401896820392271</v>
      </c>
      <c r="N70" s="88">
        <f t="shared" si="14"/>
        <v>3.2077260065429334E-5</v>
      </c>
      <c r="O70" s="92">
        <f t="shared" si="15"/>
        <v>69466.939999999944</v>
      </c>
      <c r="P70" s="93">
        <f t="shared" si="16"/>
        <v>0.54018968203922713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4836218.38</v>
      </c>
      <c r="F71" s="86">
        <f>VLOOKUP($C71,'2023'!$C$8:$U$95,19,FALSE)</f>
        <v>296453.24000000005</v>
      </c>
      <c r="G71" s="87">
        <f t="shared" si="9"/>
        <v>6.1298563610355426E-2</v>
      </c>
      <c r="H71" s="88">
        <f t="shared" si="10"/>
        <v>4.8011731934052414E-5</v>
      </c>
      <c r="I71" s="89">
        <f t="shared" si="11"/>
        <v>-4539765.1399999997</v>
      </c>
      <c r="J71" s="90">
        <f t="shared" si="12"/>
        <v>-0.93870143638964454</v>
      </c>
      <c r="K71" s="91">
        <f>VLOOKUP($C71,'2023'!$C$105:$U$192,VLOOKUP($L$4,Master!$D$9:$G$20,4,FALSE),FALSE)</f>
        <v>1058411.4699999997</v>
      </c>
      <c r="L71" s="92">
        <f>VLOOKUP($C71,'2023'!$C$8:$U$95,VLOOKUP($L$4,Master!$D$9:$G$20,4,FALSE),FALSE)</f>
        <v>95629.030000000013</v>
      </c>
      <c r="M71" s="92">
        <f t="shared" si="13"/>
        <v>9.0351467940913407E-2</v>
      </c>
      <c r="N71" s="88">
        <f t="shared" si="14"/>
        <v>1.548748582904156E-5</v>
      </c>
      <c r="O71" s="92">
        <f t="shared" si="15"/>
        <v>-962782.43999999971</v>
      </c>
      <c r="P71" s="93">
        <f t="shared" si="16"/>
        <v>-0.90964853205908658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4062858.1700000009</v>
      </c>
      <c r="F72" s="86">
        <f>VLOOKUP($C72,'2023'!$C$8:$U$95,19,FALSE)</f>
        <v>2315240.5499999998</v>
      </c>
      <c r="G72" s="87">
        <f t="shared" si="9"/>
        <v>0.56985512492059243</v>
      </c>
      <c r="H72" s="88">
        <f t="shared" si="10"/>
        <v>3.7496202992906422E-4</v>
      </c>
      <c r="I72" s="89">
        <f t="shared" si="11"/>
        <v>-1747617.620000001</v>
      </c>
      <c r="J72" s="90">
        <f t="shared" si="12"/>
        <v>-0.43014487507940763</v>
      </c>
      <c r="K72" s="91">
        <f>VLOOKUP($C72,'2023'!$C$105:$U$192,VLOOKUP($L$4,Master!$D$9:$G$20,4,FALSE),FALSE)</f>
        <v>1539641.9800000007</v>
      </c>
      <c r="L72" s="92">
        <f>VLOOKUP($C72,'2023'!$C$8:$U$95,VLOOKUP($L$4,Master!$D$9:$G$20,4,FALSE),FALSE)</f>
        <v>377143.44999999995</v>
      </c>
      <c r="M72" s="92">
        <f t="shared" si="13"/>
        <v>0.24495529148925893</v>
      </c>
      <c r="N72" s="88">
        <f t="shared" si="14"/>
        <v>6.1079818935639546E-5</v>
      </c>
      <c r="O72" s="92">
        <f t="shared" si="15"/>
        <v>-1162498.5300000007</v>
      </c>
      <c r="P72" s="93">
        <f t="shared" si="16"/>
        <v>-0.75504470851074101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541376.6599999998</v>
      </c>
      <c r="F73" s="86">
        <f>VLOOKUP($C73,'2023'!$C$8:$U$95,19,FALSE)</f>
        <v>411071.80999999994</v>
      </c>
      <c r="G73" s="87">
        <f t="shared" si="9"/>
        <v>0.75930833442283985</v>
      </c>
      <c r="H73" s="88">
        <f t="shared" si="10"/>
        <v>6.6574646130923454E-5</v>
      </c>
      <c r="I73" s="89">
        <f t="shared" si="11"/>
        <v>-130304.84999999986</v>
      </c>
      <c r="J73" s="90">
        <f t="shared" si="12"/>
        <v>-0.2406916655771601</v>
      </c>
      <c r="K73" s="91">
        <f>VLOOKUP($C73,'2023'!$C$105:$U$192,VLOOKUP($L$4,Master!$D$9:$G$20,4,FALSE),FALSE)</f>
        <v>135344.15999999995</v>
      </c>
      <c r="L73" s="92">
        <f>VLOOKUP($C73,'2023'!$C$8:$U$95,VLOOKUP($L$4,Master!$D$9:$G$20,4,FALSE),FALSE)</f>
        <v>129581.02999999996</v>
      </c>
      <c r="M73" s="92">
        <f t="shared" si="13"/>
        <v>0.95741870207033686</v>
      </c>
      <c r="N73" s="88">
        <f t="shared" si="14"/>
        <v>2.0986141612412133E-5</v>
      </c>
      <c r="O73" s="92">
        <f t="shared" si="15"/>
        <v>-5763.1299999999901</v>
      </c>
      <c r="P73" s="93">
        <f t="shared" si="16"/>
        <v>-4.2581297929663108E-2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2101339.2600000002</v>
      </c>
      <c r="F74" s="86">
        <f>VLOOKUP($C74,'2023'!$C$8:$U$95,19,FALSE)</f>
        <v>1986637.3599999999</v>
      </c>
      <c r="G74" s="87">
        <f t="shared" ref="G74:G96" si="17">IFERROR(F74/E74,0)</f>
        <v>0.94541485890288823</v>
      </c>
      <c r="H74" s="88">
        <f t="shared" ref="H74:H96" si="18">F74/$D$4</f>
        <v>3.2174349107634499E-4</v>
      </c>
      <c r="I74" s="89">
        <f t="shared" ref="I74:I96" si="19">F74-E74</f>
        <v>-114701.90000000037</v>
      </c>
      <c r="J74" s="90">
        <f t="shared" ref="J74:J96" si="20">IFERROR(I74/E74,0)</f>
        <v>-5.4585141097111732E-2</v>
      </c>
      <c r="K74" s="91">
        <f>VLOOKUP($C74,'2023'!$C$105:$U$192,VLOOKUP($L$4,Master!$D$9:$G$20,4,FALSE),FALSE)</f>
        <v>525148.87</v>
      </c>
      <c r="L74" s="92">
        <f>VLOOKUP($C74,'2023'!$C$8:$U$95,VLOOKUP($L$4,Master!$D$9:$G$20,4,FALSE),FALSE)</f>
        <v>710764.61999999988</v>
      </c>
      <c r="M74" s="92">
        <f t="shared" ref="M74:M96" si="21">IFERROR(L74/K74,0)</f>
        <v>1.3534535835524122</v>
      </c>
      <c r="N74" s="88">
        <f t="shared" ref="N74:N96" si="22">L74/$D$4</f>
        <v>1.1511103877174228E-4</v>
      </c>
      <c r="O74" s="92">
        <f t="shared" ref="O74:O96" si="23">L74-K74</f>
        <v>185615.74999999988</v>
      </c>
      <c r="P74" s="93">
        <f t="shared" ref="P74:P96" si="24">IFERROR(O74/K74,0)</f>
        <v>0.35345358355241224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1965563.5799999996</v>
      </c>
      <c r="F75" s="86">
        <f>VLOOKUP($C75,'2023'!$C$8:$U$95,19,FALSE)</f>
        <v>2872455.5600000005</v>
      </c>
      <c r="G75" s="87">
        <f t="shared" si="17"/>
        <v>1.4613903051663184</v>
      </c>
      <c r="H75" s="88">
        <f t="shared" si="18"/>
        <v>4.6520512421857293E-4</v>
      </c>
      <c r="I75" s="89">
        <f t="shared" si="19"/>
        <v>906891.98000000091</v>
      </c>
      <c r="J75" s="90">
        <f t="shared" si="20"/>
        <v>0.46139030516631829</v>
      </c>
      <c r="K75" s="91">
        <f>VLOOKUP($C75,'2023'!$C$105:$U$192,VLOOKUP($L$4,Master!$D$9:$G$20,4,FALSE),FALSE)</f>
        <v>491182.56999999995</v>
      </c>
      <c r="L75" s="92">
        <f>VLOOKUP($C75,'2023'!$C$8:$U$95,VLOOKUP($L$4,Master!$D$9:$G$20,4,FALSE),FALSE)</f>
        <v>2490213.0500000003</v>
      </c>
      <c r="M75" s="92">
        <f t="shared" si="21"/>
        <v>5.069831875345252</v>
      </c>
      <c r="N75" s="88">
        <f t="shared" si="22"/>
        <v>4.0329949308457233E-4</v>
      </c>
      <c r="O75" s="92">
        <f t="shared" si="23"/>
        <v>1999030.4800000004</v>
      </c>
      <c r="P75" s="93">
        <f t="shared" si="24"/>
        <v>4.069831875345252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274373.9800000001</v>
      </c>
      <c r="F76" s="86">
        <f>VLOOKUP($C76,'2023'!$C$8:$U$95,19,FALSE)</f>
        <v>203844.53000000003</v>
      </c>
      <c r="G76" s="87">
        <f t="shared" si="17"/>
        <v>0.74294410133205768</v>
      </c>
      <c r="H76" s="88">
        <f t="shared" si="18"/>
        <v>3.3013398438765268E-5</v>
      </c>
      <c r="I76" s="89">
        <f t="shared" si="19"/>
        <v>-70529.45000000007</v>
      </c>
      <c r="J76" s="90">
        <f t="shared" si="20"/>
        <v>-0.25705589866794237</v>
      </c>
      <c r="K76" s="91">
        <f>VLOOKUP($C76,'2023'!$C$105:$U$192,VLOOKUP($L$4,Master!$D$9:$G$20,4,FALSE),FALSE)</f>
        <v>68593.330000000031</v>
      </c>
      <c r="L76" s="92">
        <f>VLOOKUP($C76,'2023'!$C$8:$U$95,VLOOKUP($L$4,Master!$D$9:$G$20,4,FALSE),FALSE)</f>
        <v>48487.890000000007</v>
      </c>
      <c r="M76" s="92">
        <f t="shared" si="21"/>
        <v>0.70688928500774029</v>
      </c>
      <c r="N76" s="88">
        <f t="shared" si="22"/>
        <v>7.8527985618501608E-6</v>
      </c>
      <c r="O76" s="92">
        <f t="shared" si="23"/>
        <v>-20105.440000000024</v>
      </c>
      <c r="P76" s="93">
        <f t="shared" si="24"/>
        <v>-0.29311071499225966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789296.96</v>
      </c>
      <c r="F77" s="86">
        <f>VLOOKUP($C77,'2023'!$C$8:$U$95,19,FALSE)</f>
        <v>665317.12000000011</v>
      </c>
      <c r="G77" s="87">
        <f t="shared" si="17"/>
        <v>0.84292370770058478</v>
      </c>
      <c r="H77" s="88">
        <f t="shared" si="18"/>
        <v>1.0775064295662879E-4</v>
      </c>
      <c r="I77" s="89">
        <f t="shared" si="19"/>
        <v>-123979.83999999985</v>
      </c>
      <c r="J77" s="90">
        <f t="shared" si="20"/>
        <v>-0.15707629229941525</v>
      </c>
      <c r="K77" s="91">
        <f>VLOOKUP($C77,'2023'!$C$105:$U$192,VLOOKUP($L$4,Master!$D$9:$G$20,4,FALSE),FALSE)</f>
        <v>196489.46999999991</v>
      </c>
      <c r="L77" s="92">
        <f>VLOOKUP($C77,'2023'!$C$8:$U$95,VLOOKUP($L$4,Master!$D$9:$G$20,4,FALSE),FALSE)</f>
        <v>179397.01</v>
      </c>
      <c r="M77" s="92">
        <f t="shared" si="21"/>
        <v>0.91301080917974942</v>
      </c>
      <c r="N77" s="88">
        <f t="shared" si="22"/>
        <v>2.9054029410812039E-5</v>
      </c>
      <c r="O77" s="92">
        <f t="shared" si="23"/>
        <v>-17092.459999999905</v>
      </c>
      <c r="P77" s="93">
        <f t="shared" si="24"/>
        <v>-8.6989190820250639E-2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727323.32</v>
      </c>
      <c r="F78" s="86">
        <f>VLOOKUP($C78,'2023'!$C$8:$U$95,19,FALSE)</f>
        <v>701576.24</v>
      </c>
      <c r="G78" s="87">
        <f t="shared" si="17"/>
        <v>0.96460022758516806</v>
      </c>
      <c r="H78" s="88">
        <f t="shared" si="18"/>
        <v>1.1362294561591034E-4</v>
      </c>
      <c r="I78" s="89">
        <f t="shared" si="19"/>
        <v>-25747.079999999958</v>
      </c>
      <c r="J78" s="90">
        <f t="shared" si="20"/>
        <v>-3.5399772414831908E-2</v>
      </c>
      <c r="K78" s="91">
        <f>VLOOKUP($C78,'2023'!$C$105:$U$192,VLOOKUP($L$4,Master!$D$9:$G$20,4,FALSE),FALSE)</f>
        <v>181830.83</v>
      </c>
      <c r="L78" s="92">
        <f>VLOOKUP($C78,'2023'!$C$8:$U$95,VLOOKUP($L$4,Master!$D$9:$G$20,4,FALSE),FALSE)</f>
        <v>155228.07999999999</v>
      </c>
      <c r="M78" s="92">
        <f t="shared" si="21"/>
        <v>0.85369505270365864</v>
      </c>
      <c r="N78" s="88">
        <f t="shared" si="22"/>
        <v>2.5139779095002103E-5</v>
      </c>
      <c r="O78" s="92">
        <f t="shared" si="23"/>
        <v>-26602.75</v>
      </c>
      <c r="P78" s="93">
        <f t="shared" si="24"/>
        <v>-0.14630494729634133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68000</v>
      </c>
      <c r="F79" s="86">
        <f>VLOOKUP($C79,'2023'!$C$8:$U$95,19,FALSE)</f>
        <v>68000</v>
      </c>
      <c r="G79" s="87">
        <f t="shared" si="17"/>
        <v>1</v>
      </c>
      <c r="H79" s="88">
        <f t="shared" si="18"/>
        <v>1.101285913257539E-5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16000</v>
      </c>
      <c r="L79" s="92">
        <f>VLOOKUP($C79,'2023'!$C$8:$U$95,VLOOKUP($L$4,Master!$D$9:$G$20,4,FALSE),FALSE)</f>
        <v>16000</v>
      </c>
      <c r="M79" s="92">
        <f t="shared" si="21"/>
        <v>1</v>
      </c>
      <c r="N79" s="88">
        <f t="shared" si="22"/>
        <v>2.5912609723706798E-6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3391387.0399999991</v>
      </c>
      <c r="F80" s="86">
        <f>VLOOKUP($C80,'2023'!$C$8:$U$95,19,FALSE)</f>
        <v>2920121.7000000007</v>
      </c>
      <c r="G80" s="87">
        <f t="shared" si="17"/>
        <v>0.86104053166400063</v>
      </c>
      <c r="H80" s="88">
        <f t="shared" si="18"/>
        <v>4.7292483723642028E-4</v>
      </c>
      <c r="I80" s="89">
        <f t="shared" si="19"/>
        <v>-471265.33999999845</v>
      </c>
      <c r="J80" s="90">
        <f t="shared" si="20"/>
        <v>-0.13895946833599934</v>
      </c>
      <c r="K80" s="91">
        <f>VLOOKUP($C80,'2023'!$C$105:$U$192,VLOOKUP($L$4,Master!$D$9:$G$20,4,FALSE),FALSE)</f>
        <v>847846.75999999978</v>
      </c>
      <c r="L80" s="92">
        <f>VLOOKUP($C80,'2023'!$C$8:$U$95,VLOOKUP($L$4,Master!$D$9:$G$20,4,FALSE),FALSE)</f>
        <v>810020.7200000002</v>
      </c>
      <c r="M80" s="92">
        <f t="shared" si="21"/>
        <v>0.95538575862458963</v>
      </c>
      <c r="N80" s="88">
        <f t="shared" si="22"/>
        <v>1.3118594240922493E-4</v>
      </c>
      <c r="O80" s="92">
        <f t="shared" si="23"/>
        <v>-37826.039999999572</v>
      </c>
      <c r="P80" s="93">
        <f t="shared" si="24"/>
        <v>-4.461424137541032E-2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263899.33999999997</v>
      </c>
      <c r="F81" s="86">
        <f>VLOOKUP($C81,'2023'!$C$8:$U$95,19,FALSE)</f>
        <v>238723.34000000003</v>
      </c>
      <c r="G81" s="87">
        <f t="shared" si="17"/>
        <v>0.90459998876844505</v>
      </c>
      <c r="H81" s="88">
        <f t="shared" si="18"/>
        <v>3.8662154633498528E-5</v>
      </c>
      <c r="I81" s="89">
        <f t="shared" si="19"/>
        <v>-25175.999999999942</v>
      </c>
      <c r="J81" s="90">
        <f t="shared" si="20"/>
        <v>-9.5400011231554976E-2</v>
      </c>
      <c r="K81" s="91">
        <f>VLOOKUP($C81,'2023'!$C$105:$U$192,VLOOKUP($L$4,Master!$D$9:$G$20,4,FALSE),FALSE)</f>
        <v>65974.849999999991</v>
      </c>
      <c r="L81" s="92">
        <f>VLOOKUP($C81,'2023'!$C$8:$U$95,VLOOKUP($L$4,Master!$D$9:$G$20,4,FALSE),FALSE)</f>
        <v>73508.220000000016</v>
      </c>
      <c r="M81" s="92">
        <f t="shared" si="21"/>
        <v>1.1141854812856722</v>
      </c>
      <c r="N81" s="88">
        <f t="shared" si="22"/>
        <v>1.1904936352152369E-5</v>
      </c>
      <c r="O81" s="92">
        <f t="shared" si="23"/>
        <v>7533.3700000000244</v>
      </c>
      <c r="P81" s="93">
        <f t="shared" si="24"/>
        <v>0.11418548128567212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73333.34</v>
      </c>
      <c r="F82" s="86">
        <f>VLOOKUP($C82,'2023'!$C$8:$U$95,19,FALSE)</f>
        <v>73333.34</v>
      </c>
      <c r="G82" s="87">
        <f t="shared" si="17"/>
        <v>1</v>
      </c>
      <c r="H82" s="88">
        <f t="shared" si="18"/>
        <v>1.1876613869724355E-5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18333.330000000002</v>
      </c>
      <c r="L82" s="92">
        <f>VLOOKUP($C82,'2023'!$C$8:$U$95,VLOOKUP($L$4,Master!$D$9:$G$20,4,FALSE),FALSE)</f>
        <v>18333.330000000002</v>
      </c>
      <c r="M82" s="92">
        <f t="shared" si="21"/>
        <v>1</v>
      </c>
      <c r="N82" s="88">
        <f t="shared" si="22"/>
        <v>2.969152657662035E-6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134619.34</v>
      </c>
      <c r="F83" s="86">
        <f>VLOOKUP($C83,'2023'!$C$8:$U$95,19,FALSE)</f>
        <v>107239.36000000002</v>
      </c>
      <c r="G83" s="87">
        <f t="shared" si="17"/>
        <v>0.79661183898242272</v>
      </c>
      <c r="H83" s="88">
        <f t="shared" si="18"/>
        <v>1.7367823016875589E-5</v>
      </c>
      <c r="I83" s="89">
        <f t="shared" si="19"/>
        <v>-27379.979999999981</v>
      </c>
      <c r="J83" s="90">
        <f t="shared" si="20"/>
        <v>-0.20338816101757728</v>
      </c>
      <c r="K83" s="91">
        <f>VLOOKUP($C83,'2023'!$C$105:$U$192,VLOOKUP($L$4,Master!$D$9:$G$20,4,FALSE),FALSE)</f>
        <v>33658.17</v>
      </c>
      <c r="L83" s="92">
        <f>VLOOKUP($C83,'2023'!$C$8:$U$95,VLOOKUP($L$4,Master!$D$9:$G$20,4,FALSE),FALSE)</f>
        <v>33288.460000000006</v>
      </c>
      <c r="M83" s="92">
        <f t="shared" si="21"/>
        <v>0.98901574268595138</v>
      </c>
      <c r="N83" s="88">
        <f t="shared" si="22"/>
        <v>5.3911929517701559E-6</v>
      </c>
      <c r="O83" s="92">
        <f t="shared" si="23"/>
        <v>-369.70999999999185</v>
      </c>
      <c r="P83" s="93">
        <f t="shared" si="24"/>
        <v>-1.0984257314048621E-2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26241.239999999998</v>
      </c>
      <c r="F84" s="86">
        <f>VLOOKUP($C84,'2023'!$C$8:$U$95,19,FALSE)</f>
        <v>19280.260000000002</v>
      </c>
      <c r="G84" s="87">
        <f t="shared" si="17"/>
        <v>0.73473128556424938</v>
      </c>
      <c r="H84" s="88">
        <f t="shared" si="18"/>
        <v>3.1225115796974706E-6</v>
      </c>
      <c r="I84" s="89">
        <f t="shared" si="19"/>
        <v>-6960.9799999999959</v>
      </c>
      <c r="J84" s="90">
        <f t="shared" si="20"/>
        <v>-0.26526871443575062</v>
      </c>
      <c r="K84" s="91">
        <f>VLOOKUP($C84,'2023'!$C$105:$U$192,VLOOKUP($L$4,Master!$D$9:$G$20,4,FALSE),FALSE)</f>
        <v>6560.3099999999995</v>
      </c>
      <c r="L84" s="92">
        <f>VLOOKUP($C84,'2023'!$C$8:$U$95,VLOOKUP($L$4,Master!$D$9:$G$20,4,FALSE),FALSE)</f>
        <v>4642.3100000000013</v>
      </c>
      <c r="M84" s="92">
        <f t="shared" si="21"/>
        <v>0.70763576721222043</v>
      </c>
      <c r="N84" s="88">
        <f t="shared" si="22"/>
        <v>7.5183979529038342E-7</v>
      </c>
      <c r="O84" s="92">
        <f t="shared" si="23"/>
        <v>-1917.9999999999982</v>
      </c>
      <c r="P84" s="93">
        <f t="shared" si="24"/>
        <v>-0.29236423278777957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185289.66999999998</v>
      </c>
      <c r="F85" s="86">
        <f>VLOOKUP($C85,'2023'!$C$8:$U$95,19,FALSE)</f>
        <v>134580.32</v>
      </c>
      <c r="G85" s="87">
        <f t="shared" si="17"/>
        <v>0.72632392296883053</v>
      </c>
      <c r="H85" s="88">
        <f t="shared" si="18"/>
        <v>2.179579567907233E-5</v>
      </c>
      <c r="I85" s="89">
        <f t="shared" si="19"/>
        <v>-50709.349999999977</v>
      </c>
      <c r="J85" s="90">
        <f t="shared" si="20"/>
        <v>-0.27367607703116953</v>
      </c>
      <c r="K85" s="91">
        <f>VLOOKUP($C85,'2023'!$C$105:$U$192,VLOOKUP($L$4,Master!$D$9:$G$20,4,FALSE),FALSE)</f>
        <v>45916.17</v>
      </c>
      <c r="L85" s="92">
        <f>VLOOKUP($C85,'2023'!$C$8:$U$95,VLOOKUP($L$4,Master!$D$9:$G$20,4,FALSE),FALSE)</f>
        <v>32750.190000000002</v>
      </c>
      <c r="M85" s="92">
        <f t="shared" si="21"/>
        <v>0.71326049189207208</v>
      </c>
      <c r="N85" s="88">
        <f t="shared" si="22"/>
        <v>5.3040180740452829E-6</v>
      </c>
      <c r="O85" s="92">
        <f t="shared" si="23"/>
        <v>-13165.979999999996</v>
      </c>
      <c r="P85" s="93">
        <f t="shared" si="24"/>
        <v>-0.28673950810792792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5734500</v>
      </c>
      <c r="F86" s="86">
        <f>VLOOKUP($C86,'2023'!$C$8:$U$95,19,FALSE)</f>
        <v>5734500</v>
      </c>
      <c r="G86" s="87">
        <f t="shared" si="17"/>
        <v>1</v>
      </c>
      <c r="H86" s="88">
        <f t="shared" si="18"/>
        <v>9.28724127878729E-4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152855.6</v>
      </c>
      <c r="F87" s="86">
        <f>VLOOKUP($C87,'2023'!$C$8:$U$95,19,FALSE)</f>
        <v>135357.69</v>
      </c>
      <c r="G87" s="87">
        <f t="shared" si="17"/>
        <v>0.88552653615569199</v>
      </c>
      <c r="H87" s="88">
        <f t="shared" si="18"/>
        <v>2.1921693712953068E-5</v>
      </c>
      <c r="I87" s="89">
        <f t="shared" si="19"/>
        <v>-17497.910000000003</v>
      </c>
      <c r="J87" s="90">
        <f t="shared" si="20"/>
        <v>-0.11447346384430798</v>
      </c>
      <c r="K87" s="91">
        <f>VLOOKUP($C87,'2023'!$C$105:$U$192,VLOOKUP($L$4,Master!$D$9:$G$20,4,FALSE),FALSE)</f>
        <v>38213.9</v>
      </c>
      <c r="L87" s="92">
        <f>VLOOKUP($C87,'2023'!$C$8:$U$95,VLOOKUP($L$4,Master!$D$9:$G$20,4,FALSE),FALSE)</f>
        <v>33707.880000000005</v>
      </c>
      <c r="M87" s="92">
        <f t="shared" si="21"/>
        <v>0.88208426776644111</v>
      </c>
      <c r="N87" s="88">
        <f t="shared" si="22"/>
        <v>5.4591196190846382E-6</v>
      </c>
      <c r="O87" s="92">
        <f t="shared" si="23"/>
        <v>-4506.0199999999968</v>
      </c>
      <c r="P87" s="93">
        <f t="shared" si="24"/>
        <v>-0.1179157322335589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685642.40999999992</v>
      </c>
      <c r="F88" s="86">
        <f>VLOOKUP($C88,'2023'!$C$8:$U$95,19,FALSE)</f>
        <v>528696.30000000005</v>
      </c>
      <c r="G88" s="87">
        <f t="shared" si="17"/>
        <v>0.77109626284640143</v>
      </c>
      <c r="H88" s="88">
        <f t="shared" si="18"/>
        <v>8.5624380526673802E-5</v>
      </c>
      <c r="I88" s="89">
        <f t="shared" si="19"/>
        <v>-156946.10999999987</v>
      </c>
      <c r="J88" s="90">
        <f t="shared" si="20"/>
        <v>-0.2289037371535986</v>
      </c>
      <c r="K88" s="91">
        <f>VLOOKUP($C88,'2023'!$C$105:$U$192,VLOOKUP($L$4,Master!$D$9:$G$20,4,FALSE),FALSE)</f>
        <v>207910.56</v>
      </c>
      <c r="L88" s="92">
        <f>VLOOKUP($C88,'2023'!$C$8:$U$95,VLOOKUP($L$4,Master!$D$9:$G$20,4,FALSE),FALSE)</f>
        <v>138151.84999999995</v>
      </c>
      <c r="M88" s="92">
        <f t="shared" si="21"/>
        <v>0.66447731178252778</v>
      </c>
      <c r="N88" s="88">
        <f t="shared" si="22"/>
        <v>2.2374218572863011E-5</v>
      </c>
      <c r="O88" s="92">
        <f t="shared" si="23"/>
        <v>-69758.71000000005</v>
      </c>
      <c r="P88" s="93">
        <f t="shared" si="24"/>
        <v>-0.33552268821747222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157963.08000000005</v>
      </c>
      <c r="F89" s="86">
        <f>VLOOKUP($C89,'2023'!$C$8:$U$95,19,FALSE)</f>
        <v>104947.92000000001</v>
      </c>
      <c r="G89" s="87">
        <f t="shared" si="17"/>
        <v>0.66438258864033284</v>
      </c>
      <c r="H89" s="88">
        <f t="shared" si="18"/>
        <v>1.6996715576717521E-5</v>
      </c>
      <c r="I89" s="89">
        <f t="shared" si="19"/>
        <v>-53015.160000000033</v>
      </c>
      <c r="J89" s="90">
        <f t="shared" si="20"/>
        <v>-0.33561741135966722</v>
      </c>
      <c r="K89" s="91">
        <f>VLOOKUP($C89,'2023'!$C$105:$U$192,VLOOKUP($L$4,Master!$D$9:$G$20,4,FALSE),FALSE)</f>
        <v>39115.770000000011</v>
      </c>
      <c r="L89" s="92">
        <f>VLOOKUP($C89,'2023'!$C$8:$U$95,VLOOKUP($L$4,Master!$D$9:$G$20,4,FALSE),FALSE)</f>
        <v>26362.870000000003</v>
      </c>
      <c r="M89" s="92">
        <f t="shared" si="21"/>
        <v>0.67397037051807995</v>
      </c>
      <c r="N89" s="88">
        <f t="shared" si="22"/>
        <v>4.2695672594176149E-6</v>
      </c>
      <c r="O89" s="92">
        <f t="shared" si="23"/>
        <v>-12752.900000000009</v>
      </c>
      <c r="P89" s="93">
        <f t="shared" si="24"/>
        <v>-0.3260296294819201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51333.32</v>
      </c>
      <c r="F90" s="86">
        <f>VLOOKUP($C90,'2023'!$C$8:$U$95,19,FALSE)</f>
        <v>79269.62</v>
      </c>
      <c r="G90" s="87">
        <f t="shared" si="17"/>
        <v>1.5442137777178642</v>
      </c>
      <c r="H90" s="88">
        <f t="shared" si="18"/>
        <v>1.2838017037540893E-5</v>
      </c>
      <c r="I90" s="89">
        <f t="shared" si="19"/>
        <v>27936.299999999996</v>
      </c>
      <c r="J90" s="90">
        <f t="shared" si="20"/>
        <v>0.54421377771786428</v>
      </c>
      <c r="K90" s="91">
        <f>VLOOKUP($C90,'2023'!$C$105:$U$192,VLOOKUP($L$4,Master!$D$9:$G$20,4,FALSE),FALSE)</f>
        <v>12833.33</v>
      </c>
      <c r="L90" s="92">
        <f>VLOOKUP($C90,'2023'!$C$8:$U$95,VLOOKUP($L$4,Master!$D$9:$G$20,4,FALSE),FALSE)</f>
        <v>12833.33</v>
      </c>
      <c r="M90" s="92">
        <f t="shared" si="21"/>
        <v>1</v>
      </c>
      <c r="N90" s="88">
        <f t="shared" si="22"/>
        <v>2.0784066984096135E-6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746860.68</v>
      </c>
      <c r="F91" s="86">
        <f>VLOOKUP($C91,'2023'!$C$8:$U$95,19,FALSE)</f>
        <v>85737.98</v>
      </c>
      <c r="G91" s="87">
        <f t="shared" si="17"/>
        <v>0.11479782280143599</v>
      </c>
      <c r="H91" s="88">
        <f t="shared" si="18"/>
        <v>1.3885592588993619E-5</v>
      </c>
      <c r="I91" s="89">
        <f t="shared" si="19"/>
        <v>-661122.70000000007</v>
      </c>
      <c r="J91" s="90">
        <f t="shared" si="20"/>
        <v>-0.88520217719856398</v>
      </c>
      <c r="K91" s="91">
        <f>VLOOKUP($C91,'2023'!$C$105:$U$192,VLOOKUP($L$4,Master!$D$9:$G$20,4,FALSE),FALSE)</f>
        <v>40956.67</v>
      </c>
      <c r="L91" s="92">
        <f>VLOOKUP($C91,'2023'!$C$8:$U$95,VLOOKUP($L$4,Master!$D$9:$G$20,4,FALSE),FALSE)</f>
        <v>25105</v>
      </c>
      <c r="M91" s="92">
        <f t="shared" si="21"/>
        <v>0.61296487238830699</v>
      </c>
      <c r="N91" s="88">
        <f t="shared" si="22"/>
        <v>4.0658504194603702E-6</v>
      </c>
      <c r="O91" s="92">
        <f t="shared" si="23"/>
        <v>-15851.669999999998</v>
      </c>
      <c r="P91" s="93">
        <f t="shared" si="24"/>
        <v>-0.38703512761169301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178937850.97999996</v>
      </c>
      <c r="F92" s="97">
        <f>VLOOKUP($C92,'2023'!$C$8:$U$95,19,FALSE)</f>
        <v>180308110.47000009</v>
      </c>
      <c r="G92" s="98">
        <f t="shared" si="17"/>
        <v>1.0076577397263662</v>
      </c>
      <c r="H92" s="99">
        <f t="shared" si="18"/>
        <v>2.9201585603925776E-2</v>
      </c>
      <c r="I92" s="100">
        <f t="shared" si="19"/>
        <v>1370259.4900001287</v>
      </c>
      <c r="J92" s="101">
        <f t="shared" si="20"/>
        <v>7.6577397263661333E-3</v>
      </c>
      <c r="K92" s="102">
        <f>VLOOKUP($C92,'2023'!$C$105:$U$192,VLOOKUP($L$4,Master!$D$9:$G$20,4,FALSE),FALSE)</f>
        <v>44698360.859999992</v>
      </c>
      <c r="L92" s="104">
        <f>VLOOKUP($C92,'2023'!$C$8:$U$95,VLOOKUP($L$4,Master!$D$9:$G$20,4,FALSE),FALSE)</f>
        <v>50047841.180000044</v>
      </c>
      <c r="M92" s="103">
        <f t="shared" si="21"/>
        <v>1.1196795635695724</v>
      </c>
      <c r="N92" s="99">
        <f t="shared" si="22"/>
        <v>8.1054386000712665E-3</v>
      </c>
      <c r="O92" s="104">
        <f t="shared" si="23"/>
        <v>5349480.3200000525</v>
      </c>
      <c r="P92" s="105">
        <f t="shared" si="24"/>
        <v>0.11967956356957232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96535046.709999949</v>
      </c>
      <c r="F93" s="97">
        <f>VLOOKUP($C93,'2023'!$C$8:$U$95,19,FALSE)</f>
        <v>104175959.35999998</v>
      </c>
      <c r="G93" s="98">
        <f t="shared" si="17"/>
        <v>1.0791516957872722</v>
      </c>
      <c r="H93" s="99">
        <f t="shared" si="18"/>
        <v>1.6871693609302626E-2</v>
      </c>
      <c r="I93" s="100">
        <f t="shared" si="19"/>
        <v>7640912.6500000358</v>
      </c>
      <c r="J93" s="101">
        <f t="shared" si="20"/>
        <v>7.9151695787272283E-2</v>
      </c>
      <c r="K93" s="102">
        <f>VLOOKUP($C93,'2023'!$C$105:$U$192,VLOOKUP($L$4,Master!$D$9:$G$20,4,FALSE),FALSE)</f>
        <v>31006968.309999984</v>
      </c>
      <c r="L93" s="104">
        <f>VLOOKUP($C93,'2023'!$C$8:$U$95,VLOOKUP($L$4,Master!$D$9:$G$20,4,FALSE),FALSE)</f>
        <v>30433273.989999991</v>
      </c>
      <c r="M93" s="104">
        <f t="shared" si="21"/>
        <v>0.98149789059464509</v>
      </c>
      <c r="N93" s="99">
        <f t="shared" si="22"/>
        <v>4.9287846969844184E-3</v>
      </c>
      <c r="O93" s="104">
        <f t="shared" si="23"/>
        <v>-573694.31999999285</v>
      </c>
      <c r="P93" s="105">
        <f t="shared" si="24"/>
        <v>-1.8502109405354926E-2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16623192.230000002</v>
      </c>
      <c r="F94" s="97">
        <f>VLOOKUP($C94,'2023'!$C$8:$U$95,19,FALSE)</f>
        <v>16147339.939999999</v>
      </c>
      <c r="G94" s="98">
        <f t="shared" si="17"/>
        <v>0.97137419315038487</v>
      </c>
      <c r="H94" s="99">
        <f t="shared" si="18"/>
        <v>2.6151232371327696E-3</v>
      </c>
      <c r="I94" s="100">
        <f t="shared" si="19"/>
        <v>-475852.29000000283</v>
      </c>
      <c r="J94" s="101">
        <f t="shared" si="20"/>
        <v>-2.8625806849615115E-2</v>
      </c>
      <c r="K94" s="102">
        <f>VLOOKUP($C94,'2023'!$C$105:$U$192,VLOOKUP($L$4,Master!$D$9:$G$20,4,FALSE),FALSE)</f>
        <v>3903479.870000001</v>
      </c>
      <c r="L94" s="104">
        <f>VLOOKUP($C94,'2023'!$C$8:$U$95,VLOOKUP($L$4,Master!$D$9:$G$20,4,FALSE),FALSE)</f>
        <v>4633161.3499999996</v>
      </c>
      <c r="M94" s="104">
        <f t="shared" si="21"/>
        <v>1.1869310216271203</v>
      </c>
      <c r="N94" s="99">
        <f t="shared" si="22"/>
        <v>7.5035813655945321E-4</v>
      </c>
      <c r="O94" s="104">
        <f t="shared" si="23"/>
        <v>729681.47999999858</v>
      </c>
      <c r="P94" s="105">
        <f t="shared" si="24"/>
        <v>0.18693102162712022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301916.88</v>
      </c>
      <c r="F95" s="97">
        <f>VLOOKUP($C95,'2023'!$C$8:$U$95,19,FALSE)</f>
        <v>54535.03</v>
      </c>
      <c r="G95" s="98">
        <f t="shared" si="17"/>
        <v>0.18062928445736456</v>
      </c>
      <c r="H95" s="99">
        <f t="shared" si="18"/>
        <v>8.832155929129012E-6</v>
      </c>
      <c r="I95" s="100">
        <f t="shared" si="19"/>
        <v>-247381.85</v>
      </c>
      <c r="J95" s="101">
        <f t="shared" si="20"/>
        <v>-0.81937071554263541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15018.190000000002</v>
      </c>
      <c r="M95" s="104">
        <f t="shared" si="21"/>
        <v>0.35989625495036809</v>
      </c>
      <c r="N95" s="99">
        <f t="shared" si="22"/>
        <v>2.4322531014154769E-6</v>
      </c>
      <c r="O95" s="104">
        <f t="shared" si="23"/>
        <v>-26711.030000000006</v>
      </c>
      <c r="P95" s="105">
        <f t="shared" si="24"/>
        <v>-0.64010374504963186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363085.52000000014</v>
      </c>
      <c r="F96" s="97">
        <f>VLOOKUP($C96,'2023'!$C$8:$U$95,19,FALSE)</f>
        <v>119183.72999999998</v>
      </c>
      <c r="G96" s="98">
        <f t="shared" si="17"/>
        <v>0.32825250095349418</v>
      </c>
      <c r="H96" s="99">
        <f t="shared" si="18"/>
        <v>1.9302259255660284E-5</v>
      </c>
      <c r="I96" s="100">
        <f t="shared" si="19"/>
        <v>-243901.79000000015</v>
      </c>
      <c r="J96" s="101">
        <f t="shared" si="20"/>
        <v>-0.67174749904650577</v>
      </c>
      <c r="K96" s="102">
        <f>VLOOKUP($C96,'2023'!$C$105:$U$192,VLOOKUP($L$4,Master!$D$9:$G$20,4,FALSE),FALSE)</f>
        <v>90771.380000000034</v>
      </c>
      <c r="L96" s="104">
        <f>VLOOKUP($C96,'2023'!$C$8:$U$95,VLOOKUP($L$4,Master!$D$9:$G$20,4,FALSE),FALSE)</f>
        <v>56269.039999999994</v>
      </c>
      <c r="M96" s="104">
        <f t="shared" si="21"/>
        <v>0.6198984746073043</v>
      </c>
      <c r="N96" s="99">
        <f t="shared" si="22"/>
        <v>9.1129854565477919E-6</v>
      </c>
      <c r="O96" s="104">
        <f t="shared" si="23"/>
        <v>-34502.34000000004</v>
      </c>
      <c r="P96" s="105">
        <f t="shared" si="24"/>
        <v>-0.38010152539269565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E8" sqref="E8:H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144637511.84999999</v>
      </c>
      <c r="F7" s="132">
        <f t="shared" si="0"/>
        <v>177858501.72999999</v>
      </c>
      <c r="G7" s="132">
        <f t="shared" si="0"/>
        <v>201637331.04999998</v>
      </c>
      <c r="H7" s="132">
        <f t="shared" si="0"/>
        <v>213798891.52999997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737932236.15999997</v>
      </c>
      <c r="R7" s="133"/>
      <c r="S7" s="134"/>
      <c r="T7" s="131"/>
      <c r="U7" s="132">
        <f>SUM(U8:U95)</f>
        <v>737932236.15999997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293139.28000000003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293139.28000000003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2653929.4699999997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2653929.4699999997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2617478.7400000002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2617478.7400000002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11520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11520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275579.63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275579.63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2623080.3499999987</v>
      </c>
      <c r="H13" s="137">
        <v>2588979.9899999998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9770223.7499999963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9770223.7499999963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947145.85999999964</v>
      </c>
      <c r="H14" s="137">
        <v>859072.66000000038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3405267.0500000007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3405267.0500000007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123259.20000000001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123259.20000000001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1410861.23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1410861.23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393761.99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393761.99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92065.03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92065.03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115540.03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115540.03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6840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6840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653217.29999999981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653217.29999999981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3670824.7799999989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3670824.7799999989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103379.25999999998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103379.25999999998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34246853.089999974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34246853.089999974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15507616.340000005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15507616.340000005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129086.19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129086.19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36410754.12000002</v>
      </c>
      <c r="F28" s="137">
        <v>14094884.39000001</v>
      </c>
      <c r="G28" s="137">
        <v>19064409.130000003</v>
      </c>
      <c r="H28" s="137">
        <v>37296793.829999983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106866841.47000001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106866841.47000001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689866.35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689866.35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121033.91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121033.91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221138.74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221138.74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203670.60000000003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203670.60000000003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0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5161054.13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5161054.13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5399089.1500000004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5399089.1500000004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5535636.2800000012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5535636.2800000012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80691.88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80691.88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82867058.340000018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82867058.340000018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0</v>
      </c>
      <c r="J38" s="137">
        <v>0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378182.19000000006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378182.19000000006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176048.88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176048.88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180850.03000000003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180850.03000000003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95045.03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95045.03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4558241.2299999986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4558241.2299999986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615396.74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615396.74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177592.94000000003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177592.94000000003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1841221.6600000001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1841221.6600000001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245329.44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245329.44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182699.93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182699.93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800856.93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800856.93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120322.79999999999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120322.79999999999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1716529.35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1716529.35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331864.85000000003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331864.85000000003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15886814.84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15886814.84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6008227.4700000007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6008227.4700000007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8910.68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8910.68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41302.28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41302.28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6658451.0800000001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6658451.0800000001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1515890.9500000002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1515890.9500000002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0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48226.65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48226.65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684009.94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684009.94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484172.24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484172.24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604045.89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604045.89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677960.85</v>
      </c>
      <c r="I62" s="137">
        <v>0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3529138.66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3529138.66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924869.84000000008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924869.84000000008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4106784.0500000003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7907807.8399999999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7907807.8399999999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495130.85000000009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495130.85000000009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77936331.889999926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77936331.889999926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0</v>
      </c>
      <c r="J67" s="137">
        <v>0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15321.84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15321.84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87650.880000000005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87650.880000000005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561714.3600000001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561714.3600000001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296453.24000000005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296453.24000000005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2315240.5499999998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2315240.5499999998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411071.80999999994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411071.80999999994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1986637.3599999999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1986637.3599999999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2872455.5600000005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2872455.5600000005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203844.53000000003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203844.53000000003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665317.12000000011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665317.12000000011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701576.24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701576.24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68000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68000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2920121.7000000007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2920121.7000000007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238723.34000000003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238723.34000000003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0</v>
      </c>
      <c r="J81" s="137">
        <v>0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73333.34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73333.34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0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107239.36000000002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107239.36000000002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0</v>
      </c>
      <c r="J83" s="137">
        <v>0</v>
      </c>
      <c r="K83" s="137">
        <v>0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19280.260000000002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19280.260000000002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0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134580.32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134580.32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5734500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5734500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135357.69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135357.69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528696.30000000005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528696.30000000005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0</v>
      </c>
      <c r="J88" s="137">
        <v>0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104947.92000000001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104947.92000000001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0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79269.62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79269.62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0</v>
      </c>
      <c r="J90" s="137">
        <v>0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85737.98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85737.98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43737480.76000005</v>
      </c>
      <c r="G91" s="137">
        <v>43991542.100000016</v>
      </c>
      <c r="H91" s="137">
        <v>50047841.180000044</v>
      </c>
      <c r="I91" s="137">
        <v>0</v>
      </c>
      <c r="J91" s="137">
        <v>0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180308110.47000009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180308110.47000009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30433273.989999991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104175959.35999998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104175959.35999998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0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16147339.939999999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16147339.939999999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0</v>
      </c>
      <c r="J94" s="137">
        <v>0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54535.03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54535.03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119183.72999999998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119183.72999999998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844851796.61999989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354505.66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3691845.790000001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1830382.8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14633.68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425707.04000000004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9527484.1200000085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3653529.0200000005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217883.31000000006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1346951.4500000007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424541.76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133400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123591.96000000002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10091.679999999998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3733.32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939301.54000000015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4129471.6800000011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135394.38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44190431.509999983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20674787.749999996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143985.87000000002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125669255.53999998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894743.94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136183.25999999998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304850.04000000004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233941.04000000004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9603815.1499999985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5767145.5300000031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6690499.0700000059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189689.59999999998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91205038.659999952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501092.56000000006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251202.16000000003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234372.88000000003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118016.47000000003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7403145.6200000038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701767.00000000012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351767.84000000008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3384705.7400000007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301898.12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236425.90000000008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839624.5399999998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136468.12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2247322.0099999979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388010.8600000001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24574892.290000007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8960247.8200000022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20396.219999999998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179768.82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17999706.780000005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1936900.2800000003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184627.75999999998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1151841.9400000002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1331704.8300000005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633075.30999999994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3014101.1599999978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642470.83000000031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41505493.63000007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578912.80000000005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71947886.679999888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22356.970000000005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98230.080000000002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575178.75999999989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4836218.38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4062858.1700000009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541376.6599999998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2101339.2600000002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1965563.5799999996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274373.9800000001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789296.96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727323.32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68000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3391387.0399999991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263899.33999999997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73333.34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134619.34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26241.239999999998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185289.66999999998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5734500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152855.6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685642.40999999992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157963.08000000005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51333.32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746860.68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178937850.97999996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96535046.709999949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16623192.230000002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301916.88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363085.52000000014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2023-05-24T09:53:51Z</dcterms:modified>
</cp:coreProperties>
</file>