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codeName="ThisWorkbook" defaultThemeVersion="124226"/>
  <bookViews>
    <workbookView xWindow="0" yWindow="0" windowWidth="20640" windowHeight="11670" tabRatio="777" firstSheet="2" activeTab="4"/>
  </bookViews>
  <sheets>
    <sheet name="Welcome tab" sheetId="12" state="hidden" r:id="rId1"/>
    <sheet name="Core data tab" sheetId="27" state="hidden" r:id="rId2"/>
    <sheet name="Cental Budget_int" sheetId="10" r:id="rId3"/>
    <sheet name="Local Government_int" sheetId="11" r:id="rId4"/>
    <sheet name="Public expenditure_int" sheetId="7" r:id="rId5"/>
    <sheet name="MasterSheet" sheetId="13" state="hidden" r:id="rId6"/>
    <sheet name="Sheet1" sheetId="25" state="hidden" r:id="rId7"/>
  </sheets>
  <definedNames>
    <definedName name="_iva1" localSheetId="2" hidden="1">{#N/A,#N/A,FALSE,"CB";#N/A,#N/A,FALSE,"CMB";#N/A,#N/A,FALSE,"NBFI"}</definedName>
    <definedName name="_iva1" localSheetId="1" hidden="1">{#N/A,#N/A,FALSE,"CB";#N/A,#N/A,FALSE,"CMB";#N/A,#N/A,FALSE,"NBFI"}</definedName>
    <definedName name="_iva1" hidden="1">{#N/A,#N/A,FALSE,"CB";#N/A,#N/A,FALSE,"CMB";#N/A,#N/A,FALSE,"NBFI"}</definedName>
    <definedName name="_iva2" localSheetId="2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2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A" localSheetId="2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vel" localSheetId="2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2" hidden="1">{#N/A,#N/A,FALSE,"CREDIT"}</definedName>
    <definedName name="DE" localSheetId="1" hidden="1">{#N/A,#N/A,FALSE,"CREDIT"}</definedName>
    <definedName name="DE" hidden="1">{#N/A,#N/A,FALSE,"CREDIT"}</definedName>
    <definedName name="E" localSheetId="2" hidden="1">{#N/A,#N/A,FALSE,"DEPO"}</definedName>
    <definedName name="E" localSheetId="1" hidden="1">{#N/A,#N/A,FALSE,"DEPO"}</definedName>
    <definedName name="E" hidden="1">{#N/A,#N/A,FALSE,"DEPO"}</definedName>
    <definedName name="EEE" localSheetId="2" hidden="1">{#N/A,#N/A,FALSE,"EXCISE"}</definedName>
    <definedName name="EEE" localSheetId="1" hidden="1">{#N/A,#N/A,FALSE,"EXCISE"}</definedName>
    <definedName name="EEE" hidden="1">{#N/A,#N/A,FALSE,"EXCISE"}</definedName>
    <definedName name="F" localSheetId="2" hidden="1">{#N/A,#N/A,FALSE,"CB";#N/A,#N/A,FALSE,"CMB";#N/A,#N/A,FALSE,"NBFI"}</definedName>
    <definedName name="F" localSheetId="1" hidden="1">{#N/A,#N/A,FALSE,"CB";#N/A,#N/A,FALSE,"CMB";#N/A,#N/A,FALSE,"NBFI"}</definedName>
    <definedName name="F" hidden="1">{#N/A,#N/A,FALSE,"CB";#N/A,#N/A,FALSE,"CMB";#N/A,#N/A,FALSE,"NBFI"}</definedName>
    <definedName name="FFF" localSheetId="2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2" hidden="1">{#N/A,#N/A,FALSE,"BANKS"}</definedName>
    <definedName name="H" localSheetId="1" hidden="1">{#N/A,#N/A,FALSE,"BANKS"}</definedName>
    <definedName name="H" hidden="1">{#N/A,#N/A,FALSE,"BANKS"}</definedName>
    <definedName name="hello" localSheetId="2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2" hidden="1">{#N/A,#N/A,FALSE,"CB";#N/A,#N/A,FALSE,"CMB";#N/A,#N/A,FALSE,"NBFI"}</definedName>
    <definedName name="iva" localSheetId="1" hidden="1">{#N/A,#N/A,FALSE,"CB";#N/A,#N/A,FALSE,"CMB";#N/A,#N/A,FALSE,"NBFI"}</definedName>
    <definedName name="iva" hidden="1">{#N/A,#N/A,FALSE,"CB";#N/A,#N/A,FALSE,"CMB";#N/A,#N/A,FALSE,"NBFI"}</definedName>
    <definedName name="jan" localSheetId="2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qqq" localSheetId="2" hidden="1">{#N/A,#N/A,FALSE,"EXTRABUDGT"}</definedName>
    <definedName name="qqq" localSheetId="1" hidden="1">{#N/A,#N/A,FALSE,"EXTRABUDGT"}</definedName>
    <definedName name="qqq" hidden="1">{#N/A,#N/A,FALSE,"EXTRABUDGT"}</definedName>
    <definedName name="wrn.BANKS." localSheetId="2" hidden="1">{#N/A,#N/A,FALSE,"BANKS"}</definedName>
    <definedName name="wrn.BANKS." localSheetId="1" hidden="1">{#N/A,#N/A,FALSE,"BANKS"}</definedName>
    <definedName name="wrn.BANKS." hidden="1">{#N/A,#N/A,FALSE,"BANKS"}</definedName>
    <definedName name="wrn.BOP." localSheetId="2" hidden="1">{#N/A,#N/A,FALSE,"BOP"}</definedName>
    <definedName name="wrn.BOP." localSheetId="1" hidden="1">{#N/A,#N/A,FALSE,"BOP"}</definedName>
    <definedName name="wrn.BOP." hidden="1">{#N/A,#N/A,FALSE,"BOP"}</definedName>
    <definedName name="wrn.CREDIT." localSheetId="2" hidden="1">{#N/A,#N/A,FALSE,"CREDIT"}</definedName>
    <definedName name="wrn.CREDIT." localSheetId="1" hidden="1">{#N/A,#N/A,FALSE,"CREDIT"}</definedName>
    <definedName name="wrn.CREDIT." hidden="1">{#N/A,#N/A,FALSE,"CREDIT"}</definedName>
    <definedName name="wrn.DEBTSVC." localSheetId="2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PO." localSheetId="2" hidden="1">{#N/A,#N/A,FALSE,"DEPO"}</definedName>
    <definedName name="wrn.DEPO." localSheetId="1" hidden="1">{#N/A,#N/A,FALSE,"DEPO"}</definedName>
    <definedName name="wrn.DEPO." hidden="1">{#N/A,#N/A,FALSE,"DEPO"}</definedName>
    <definedName name="wrn.EXCISE." localSheetId="2" hidden="1">{#N/A,#N/A,FALSE,"EXCISE"}</definedName>
    <definedName name="wrn.EXCISE." localSheetId="1" hidden="1">{#N/A,#N/A,FALSE,"EXCISE"}</definedName>
    <definedName name="wrn.EXCISE." hidden="1">{#N/A,#N/A,FALSE,"EXCISE"}</definedName>
    <definedName name="wrn.EXRATE." localSheetId="2" hidden="1">{#N/A,#N/A,FALSE,"EXRATE"}</definedName>
    <definedName name="wrn.EXRATE." localSheetId="1" hidden="1">{#N/A,#N/A,FALSE,"EXRATE"}</definedName>
    <definedName name="wrn.EXRATE." hidden="1">{#N/A,#N/A,FALSE,"EXRATE"}</definedName>
    <definedName name="wrn.EXTDEBT." localSheetId="2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RABUDGT." localSheetId="2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2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GDP." localSheetId="2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2" hidden="1">{#N/A,#N/A,FALSE,"GGOVT"}</definedName>
    <definedName name="wrn.GGOVT." localSheetId="1" hidden="1">{#N/A,#N/A,FALSE,"GGOVT"}</definedName>
    <definedName name="wrn.GGOVT." hidden="1">{#N/A,#N/A,FALSE,"GGOVT"}</definedName>
    <definedName name="wrn.GGOVT2." localSheetId="2" hidden="1">{#N/A,#N/A,FALSE,"GGOVT2"}</definedName>
    <definedName name="wrn.GGOVT2." localSheetId="1" hidden="1">{#N/A,#N/A,FALSE,"GGOVT2"}</definedName>
    <definedName name="wrn.GGOVT2." hidden="1">{#N/A,#N/A,FALSE,"GGOVT2"}</definedName>
    <definedName name="wrn.GGOVTPC." localSheetId="2" hidden="1">{#N/A,#N/A,FALSE,"GGOVT%"}</definedName>
    <definedName name="wrn.GGOVTPC." localSheetId="1" hidden="1">{#N/A,#N/A,FALSE,"GGOVT%"}</definedName>
    <definedName name="wrn.GGOVTPC." hidden="1">{#N/A,#N/A,FALSE,"GGOVT%"}</definedName>
    <definedName name="wrn.INCOMETX." localSheetId="2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TERST." localSheetId="2" hidden="1">{#N/A,#N/A,FALSE,"INTERST"}</definedName>
    <definedName name="wrn.INTERST." localSheetId="1" hidden="1">{#N/A,#N/A,FALSE,"INTERST"}</definedName>
    <definedName name="wrn.INTERST." hidden="1">{#N/A,#N/A,FALSE,"INTERST"}</definedName>
    <definedName name="wrn.MAIN." localSheetId="2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2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S." localSheetId="2" hidden="1">{#N/A,#N/A,FALSE,"MS"}</definedName>
    <definedName name="wrn.MS." localSheetId="1" hidden="1">{#N/A,#N/A,FALSE,"MS"}</definedName>
    <definedName name="wrn.MS." hidden="1">{#N/A,#N/A,FALSE,"MS"}</definedName>
    <definedName name="wrn.NBG." localSheetId="2" hidden="1">{#N/A,#N/A,FALSE,"NBG"}</definedName>
    <definedName name="wrn.NBG." localSheetId="1" hidden="1">{#N/A,#N/A,FALSE,"NBG"}</definedName>
    <definedName name="wrn.NBG." hidden="1">{#N/A,#N/A,FALSE,"NBG"}</definedName>
    <definedName name="wrn.PCPI." localSheetId="2" hidden="1">{#N/A,#N/A,FALSE,"PCPI"}</definedName>
    <definedName name="wrn.PCPI." localSheetId="1" hidden="1">{#N/A,#N/A,FALSE,"PCPI"}</definedName>
    <definedName name="wrn.PCPI." hidden="1">{#N/A,#N/A,FALSE,"PCPI"}</definedName>
    <definedName name="wrn.PENSION." localSheetId="2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RUDENT." localSheetId="2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UBLEXP." localSheetId="2" hidden="1">{#N/A,#N/A,FALSE,"PUBLEXP"}</definedName>
    <definedName name="wrn.PUBLEXP." localSheetId="1" hidden="1">{#N/A,#N/A,FALSE,"PUBLEXP"}</definedName>
    <definedName name="wrn.PUBLEXP." hidden="1">{#N/A,#N/A,FALSE,"PUBLEXP"}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2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Staff._.Report._.Tables." localSheetId="2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TE." localSheetId="2" hidden="1">{#N/A,#N/A,FALSE,"STATE"}</definedName>
    <definedName name="wrn.STATE." localSheetId="1" hidden="1">{#N/A,#N/A,FALSE,"STATE"}</definedName>
    <definedName name="wrn.STATE." hidden="1">{#N/A,#N/A,FALSE,"STATE"}</definedName>
    <definedName name="wrn.TAXARREARS." localSheetId="2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PAYRS." localSheetId="2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RADE." localSheetId="2" hidden="1">{#N/A,#N/A,FALSE,"TRADE"}</definedName>
    <definedName name="wrn.TRADE." localSheetId="1" hidden="1">{#N/A,#N/A,FALSE,"TRADE"}</definedName>
    <definedName name="wrn.TRADE." hidden="1">{#N/A,#N/A,FALSE,"TRADE"}</definedName>
    <definedName name="wrn.TRANSPORT." localSheetId="2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UNEMPL." localSheetId="2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2" hidden="1">{#N/A,#N/A,FALSE,"WAGES"}</definedName>
    <definedName name="wrn.WAGES." localSheetId="1" hidden="1">{#N/A,#N/A,FALSE,"WAGES"}</definedName>
    <definedName name="wrn.WAGES." hidden="1">{#N/A,#N/A,FALSE,"WAGES"}</definedName>
    <definedName name="yyy" localSheetId="2" hidden="1">{#N/A,#N/A,FALSE,"MS"}</definedName>
    <definedName name="yyy" localSheetId="1" hidden="1">{#N/A,#N/A,FALSE,"MS"}</definedName>
    <definedName name="yyy" hidden="1">{#N/A,#N/A,FALSE,"MS"}</definedName>
    <definedName name="yyyyy" localSheetId="2" hidden="1">{#N/A,#N/A,FALSE,"INTERST"}</definedName>
    <definedName name="yyyyy" localSheetId="1" hidden="1">{#N/A,#N/A,FALSE,"INTERST"}</definedName>
    <definedName name="yyyyy" hidden="1">{#N/A,#N/A,FALSE,"INTERST"}</definedName>
    <definedName name="Z_05AB59A7_9F04_4F70_A17E_8EF60EF35C7C_.wvu.PrintArea" localSheetId="2" hidden="1">'Cental Budget_int'!$B$12:$C$84</definedName>
    <definedName name="Z_5F444141_AB98_4370_9413_F1F0A45DC16B_.wvu.Cols" localSheetId="4" hidden="1">'Public expenditure_int'!$G:$J</definedName>
    <definedName name="Z_5F444141_AB98_4370_9413_F1F0A45DC16B_.wvu.Rows" localSheetId="4" hidden="1">'Public expenditure_int'!$61:$61,'Public expenditure_int'!$65:$65,'Public expenditure_int'!$58:$58,'Public expenditure_int'!#REF!,'Public expenditure_int'!$80:$80</definedName>
    <definedName name="Z_636A372C_EE02_4B23_8381_E3299ADF8816_.wvu.Cols" localSheetId="2" hidden="1">'Cental Budget_int'!#REF!</definedName>
    <definedName name="Z_7AC1CC92_093E_4DA9_98F8_470D5521A68C_.wvu.Rows" localSheetId="2" hidden="1">'Cental Budget_int'!$50:$51,'Cental Budget_int'!$59:$63,'Cental Budget_int'!$65:$66,'Cental Budget_int'!$78:$78</definedName>
    <definedName name="Z_A32CDCC2_9D7B_41FA_91EC_562A88521235_.wvu.Cols" localSheetId="2" hidden="1">'Cental Budget_int'!#REF!,'Cental Budget_int'!#REF!</definedName>
    <definedName name="Z_A4D59F75_8091_4878_A19C_E6F7EFCC98D0_.wvu.Cols" localSheetId="4" hidden="1">'Public expenditure_int'!#REF!,'Public expenditure_int'!#REF!,'Public expenditure_int'!#REF!,'Public expenditure_int'!#REF!,'Public expenditure_int'!#REF!,'Public expenditure_int'!#REF!,'Public expenditure_int'!$G:$G,'Public expenditure_int'!$I:$I</definedName>
    <definedName name="Z_E484E83A_8AE1_4ACE_A5D4_7D98A52A9B4B_.wvu.Cols" localSheetId="4" hidden="1">'Public expenditure_int'!$G:$J</definedName>
    <definedName name="Z_E484E83A_8AE1_4ACE_A5D4_7D98A52A9B4B_.wvu.Rows" localSheetId="4" hidden="1">'Public expenditure_int'!$61:$61,'Public expenditure_int'!$65:$65,'Public expenditure_int'!$58:$58,'Public expenditure_int'!#REF!,'Public expenditure_int'!$80:$80</definedName>
    <definedName name="Z_F37FAB72_D883_4CEB_A5EC_0FA851AD2DC3_.wvu.Cols" localSheetId="2" hidden="1">'Cental Budget_int'!#REF!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D55" i="11"/>
  <c r="D80" i="10"/>
  <c r="D84"/>
  <c r="D54" i="11"/>
  <c r="D76" i="10" l="1"/>
  <c r="D71" i="7" l="1"/>
  <c r="D70"/>
  <c r="D69"/>
  <c r="D73" l="1"/>
  <c r="D66"/>
  <c r="D65"/>
  <c r="D60"/>
  <c r="D59"/>
  <c r="D58"/>
  <c r="D57"/>
  <c r="D55"/>
  <c r="D54"/>
  <c r="D53"/>
  <c r="D51"/>
  <c r="D50"/>
  <c r="D49"/>
  <c r="D48"/>
  <c r="D47"/>
  <c r="D46"/>
  <c r="D44"/>
  <c r="D43"/>
  <c r="D42"/>
  <c r="D41"/>
  <c r="D40"/>
  <c r="D39"/>
  <c r="D38"/>
  <c r="D37"/>
  <c r="D36"/>
  <c r="D32"/>
  <c r="D31"/>
  <c r="D27"/>
  <c r="D26"/>
  <c r="D25"/>
  <c r="D24"/>
  <c r="D22"/>
  <c r="D21"/>
  <c r="D20"/>
  <c r="D19"/>
  <c r="D18"/>
  <c r="D17"/>
  <c r="D16"/>
  <c r="D15"/>
  <c r="D9"/>
  <c r="E9"/>
  <c r="D56" i="11"/>
  <c r="D26"/>
  <c r="D24" s="1"/>
  <c r="D15"/>
  <c r="D14" s="1"/>
  <c r="D9"/>
  <c r="E63" l="1"/>
  <c r="E64"/>
  <c r="D23" i="7"/>
  <c r="E23" s="1"/>
  <c r="E27"/>
  <c r="E32"/>
  <c r="D64"/>
  <c r="E64" s="1"/>
  <c r="E31"/>
  <c r="E16"/>
  <c r="E20"/>
  <c r="E24"/>
  <c r="E40"/>
  <c r="E44"/>
  <c r="E34" i="11"/>
  <c r="E59"/>
  <c r="E66"/>
  <c r="E50"/>
  <c r="E68"/>
  <c r="D25"/>
  <c r="E25" s="1"/>
  <c r="E24"/>
  <c r="D53"/>
  <c r="E14"/>
  <c r="E35"/>
  <c r="E42"/>
  <c r="E58"/>
  <c r="E51"/>
  <c r="E19"/>
  <c r="E21"/>
  <c r="E43"/>
  <c r="D14" i="7"/>
  <c r="E14" s="1"/>
  <c r="E27" i="11"/>
  <c r="E30"/>
  <c r="E38"/>
  <c r="E46"/>
  <c r="E62"/>
  <c r="E49" i="7"/>
  <c r="E58"/>
  <c r="E66"/>
  <c r="E73"/>
  <c r="E17" i="11"/>
  <c r="E22"/>
  <c r="E31"/>
  <c r="E39"/>
  <c r="E47"/>
  <c r="E37" i="7"/>
  <c r="E41"/>
  <c r="E46"/>
  <c r="E50"/>
  <c r="E54"/>
  <c r="E69"/>
  <c r="E59"/>
  <c r="E15" i="11"/>
  <c r="E20"/>
  <c r="E28"/>
  <c r="E32"/>
  <c r="E36"/>
  <c r="E40"/>
  <c r="E44"/>
  <c r="E48"/>
  <c r="E52"/>
  <c r="E56"/>
  <c r="E65"/>
  <c r="E17" i="7"/>
  <c r="E21"/>
  <c r="E25"/>
  <c r="E15"/>
  <c r="E38"/>
  <c r="E42"/>
  <c r="E47"/>
  <c r="E51"/>
  <c r="E55"/>
  <c r="E70"/>
  <c r="E48"/>
  <c r="E16" i="11"/>
  <c r="E18"/>
  <c r="E23"/>
  <c r="E26"/>
  <c r="E29"/>
  <c r="E33"/>
  <c r="E37"/>
  <c r="E41"/>
  <c r="E45"/>
  <c r="E49"/>
  <c r="E57"/>
  <c r="E18" i="7"/>
  <c r="E22"/>
  <c r="E26"/>
  <c r="E19"/>
  <c r="E39"/>
  <c r="E43"/>
  <c r="E57"/>
  <c r="E71"/>
  <c r="E56"/>
  <c r="E65"/>
  <c r="E72"/>
  <c r="D35"/>
  <c r="D52"/>
  <c r="E52" s="1"/>
  <c r="E53"/>
  <c r="D45"/>
  <c r="E45" s="1"/>
  <c r="E36"/>
  <c r="E53" i="11" l="1"/>
  <c r="E55"/>
  <c r="D33" i="7"/>
  <c r="E35"/>
  <c r="D60" i="11" l="1"/>
  <c r="D67" s="1"/>
  <c r="D61" s="1"/>
  <c r="E54"/>
  <c r="E33" i="7"/>
  <c r="D34"/>
  <c r="E34" s="1"/>
  <c r="E60" i="11" l="1"/>
  <c r="E83" i="10"/>
  <c r="E82"/>
  <c r="E81"/>
  <c r="E78"/>
  <c r="E77"/>
  <c r="E72"/>
  <c r="E71"/>
  <c r="E70"/>
  <c r="E69"/>
  <c r="E68"/>
  <c r="E67"/>
  <c r="E66"/>
  <c r="E62"/>
  <c r="E63"/>
  <c r="E64"/>
  <c r="E65"/>
  <c r="E61"/>
  <c r="E51"/>
  <c r="E52"/>
  <c r="E53"/>
  <c r="E54"/>
  <c r="E55"/>
  <c r="E56"/>
  <c r="E57"/>
  <c r="E58"/>
  <c r="E59"/>
  <c r="E47"/>
  <c r="E46"/>
  <c r="E43"/>
  <c r="E44"/>
  <c r="E45"/>
  <c r="E42"/>
  <c r="E36"/>
  <c r="E37"/>
  <c r="E38"/>
  <c r="E39"/>
  <c r="E40"/>
  <c r="E35"/>
  <c r="E31"/>
  <c r="E32"/>
  <c r="E33"/>
  <c r="E30"/>
  <c r="E26"/>
  <c r="E27"/>
  <c r="E28"/>
  <c r="E25"/>
  <c r="E18"/>
  <c r="E19"/>
  <c r="E20"/>
  <c r="E21"/>
  <c r="E22"/>
  <c r="E23"/>
  <c r="E17"/>
  <c r="E76"/>
  <c r="D60"/>
  <c r="E60" s="1"/>
  <c r="D50"/>
  <c r="E50" s="1"/>
  <c r="D48" l="1"/>
  <c r="D41"/>
  <c r="D34"/>
  <c r="D29"/>
  <c r="D24"/>
  <c r="E24" s="1"/>
  <c r="D16"/>
  <c r="E16" s="1"/>
  <c r="E34" l="1"/>
  <c r="D29" i="7"/>
  <c r="E29" s="1"/>
  <c r="E41" i="10"/>
  <c r="D30" i="7"/>
  <c r="E30" s="1"/>
  <c r="E29" i="10"/>
  <c r="D28" i="7"/>
  <c r="D15" i="10"/>
  <c r="D49"/>
  <c r="E49" s="1"/>
  <c r="E48"/>
  <c r="E28" i="7" l="1"/>
  <c r="D13"/>
  <c r="E15" i="10"/>
  <c r="D73"/>
  <c r="E13" i="7" l="1"/>
  <c r="D61"/>
  <c r="D75" i="10"/>
  <c r="E75" s="1"/>
  <c r="E73"/>
  <c r="D74"/>
  <c r="D62" i="7" l="1"/>
  <c r="E61"/>
  <c r="E74" i="10"/>
  <c r="D79"/>
  <c r="D68" i="7" l="1"/>
  <c r="E68" s="1"/>
  <c r="D67"/>
  <c r="D74" s="1"/>
  <c r="E62"/>
  <c r="D63"/>
  <c r="E63" s="1"/>
  <c r="E79" i="10"/>
  <c r="E80" l="1"/>
  <c r="E84"/>
  <c r="C11" l="1"/>
  <c r="C9" i="11" s="1"/>
  <c r="C75" i="7"/>
  <c r="C74"/>
  <c r="C71"/>
  <c r="C70"/>
  <c r="C69"/>
  <c r="C68"/>
  <c r="C67"/>
  <c r="C66"/>
  <c r="C65"/>
  <c r="C64"/>
  <c r="C63"/>
  <c r="C61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1"/>
  <c r="C69" i="11"/>
  <c r="C68"/>
  <c r="C67"/>
  <c r="C62"/>
  <c r="C61"/>
  <c r="C60"/>
  <c r="C59"/>
  <c r="C58"/>
  <c r="C57"/>
  <c r="C56"/>
  <c r="C55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2"/>
  <c r="C85" i="10"/>
  <c r="C84"/>
  <c r="C83"/>
  <c r="C82"/>
  <c r="C81"/>
  <c r="C80"/>
  <c r="C79"/>
  <c r="C78"/>
  <c r="C77"/>
  <c r="C76"/>
  <c r="C75"/>
  <c r="C73"/>
  <c r="C72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D34" i="27"/>
  <c r="E33"/>
  <c r="E32"/>
  <c r="E31"/>
  <c r="O29"/>
  <c r="O30" s="1"/>
  <c r="N29"/>
  <c r="N30"/>
  <c r="E30"/>
  <c r="E29"/>
  <c r="E28"/>
  <c r="E27"/>
  <c r="D27"/>
  <c r="E26"/>
  <c r="E25"/>
  <c r="E24"/>
  <c r="E23"/>
  <c r="E22"/>
  <c r="E21"/>
  <c r="E20"/>
  <c r="E19"/>
  <c r="E18"/>
  <c r="E17"/>
  <c r="D17"/>
  <c r="N15"/>
  <c r="L15"/>
  <c r="K15"/>
  <c r="F15"/>
  <c r="D15"/>
  <c r="F10"/>
  <c r="F9"/>
  <c r="K39" i="12"/>
  <c r="K34"/>
  <c r="K33"/>
  <c r="K32"/>
  <c r="K31"/>
  <c r="K29"/>
  <c r="K28"/>
  <c r="K27"/>
  <c r="K26"/>
  <c r="K24"/>
  <c r="K22"/>
  <c r="K21"/>
  <c r="K19"/>
  <c r="K18"/>
  <c r="I9"/>
  <c r="J8"/>
  <c r="B3"/>
  <c r="C9" i="7" l="1"/>
  <c r="I31" i="27"/>
  <c r="O26" i="12"/>
  <c r="O27" s="1"/>
  <c r="J31" i="27"/>
  <c r="L31"/>
  <c r="M31"/>
  <c r="K31"/>
  <c r="H27" l="1"/>
  <c r="K28"/>
  <c r="J27"/>
  <c r="I27"/>
  <c r="F27"/>
  <c r="L27"/>
  <c r="G28" l="1"/>
  <c r="L28"/>
  <c r="L29" s="1"/>
  <c r="L32" s="1"/>
  <c r="K27"/>
  <c r="K29" s="1"/>
  <c r="O29" i="12"/>
  <c r="M28" i="27"/>
  <c r="G27"/>
  <c r="M27"/>
  <c r="H28"/>
  <c r="H29" s="1"/>
  <c r="G29" l="1"/>
  <c r="M29"/>
  <c r="M32" s="1"/>
  <c r="K30"/>
  <c r="K33" s="1"/>
  <c r="K32"/>
  <c r="I28"/>
  <c r="I29" s="1"/>
  <c r="I30" s="1"/>
  <c r="I33" s="1"/>
  <c r="L30"/>
  <c r="L33" s="1"/>
  <c r="J28"/>
  <c r="J29" s="1"/>
  <c r="F28"/>
  <c r="F29" s="1"/>
  <c r="M30" l="1"/>
  <c r="M33" s="1"/>
  <c r="I32"/>
  <c r="J30"/>
  <c r="J33" s="1"/>
  <c r="J32"/>
  <c r="E61" i="11" l="1"/>
  <c r="E67"/>
  <c r="E74" i="7" l="1"/>
  <c r="E67"/>
</calcChain>
</file>

<file path=xl/sharedStrings.xml><?xml version="1.0" encoding="utf-8"?>
<sst xmlns="http://schemas.openxmlformats.org/spreadsheetml/2006/main" count="961" uniqueCount="407">
  <si>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</si>
  <si>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</si>
  <si>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</si>
  <si>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</si>
  <si>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</si>
  <si>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</si>
  <si>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</si>
  <si>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</si>
  <si>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</si>
  <si>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</si>
  <si>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</si>
  <si>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</si>
  <si>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</si>
  <si>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</si>
  <si>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</si>
  <si>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</si>
  <si>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</si>
  <si>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</si>
  <si>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</si>
  <si>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</si>
  <si>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</si>
  <si>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</si>
  <si>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</si>
  <si>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</si>
  <si>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</si>
  <si>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</si>
  <si>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</si>
  <si>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</si>
  <si>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</si>
  <si>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</si>
  <si>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</si>
  <si>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</si>
  <si>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</si>
  <si>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</si>
  <si>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</si>
  <si>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</si>
  <si>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</si>
  <si>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</si>
  <si>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</si>
  <si>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</si>
  <si>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</si>
  <si>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</si>
  <si>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</si>
  <si>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</si>
  <si>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</si>
  <si>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</si>
  <si>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</si>
  <si>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</si>
  <si>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</si>
  <si>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</si>
  <si>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</si>
  <si>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</si>
  <si>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</si>
  <si>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</si>
  <si>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</si>
  <si>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</si>
  <si>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</si>
  <si>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</si>
  <si>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</si>
  <si>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</si>
  <si>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</si>
  <si>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</si>
  <si>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</si>
  <si>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</si>
  <si>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</si>
  <si>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</si>
  <si>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</si>
  <si>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</si>
  <si>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</si>
  <si>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</si>
  <si>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</si>
  <si>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</si>
  <si>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</si>
  <si>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</si>
  <si>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</si>
  <si>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</si>
  <si>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</si>
  <si>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</si>
  <si>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</si>
  <si>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</si>
  <si>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</si>
  <si>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</si>
  <si>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</si>
  <si>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</si>
  <si>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</si>
  <si>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</si>
  <si>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</si>
  <si>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</si>
  <si>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</si>
  <si>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</si>
  <si>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</si>
  <si>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</si>
  <si>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</si>
  <si>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</si>
  <si>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</si>
  <si>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</si>
  <si>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</si>
  <si>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</si>
  <si>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</si>
  <si>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</si>
  <si>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</si>
  <si>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</si>
  <si>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</si>
  <si>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</si>
  <si>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</si>
  <si>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</si>
  <si>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</si>
  <si>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</si>
  <si>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</si>
  <si>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</si>
  <si>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</si>
  <si>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</si>
  <si>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</si>
  <si>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</si>
  <si>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</si>
  <si>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</si>
  <si>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</si>
  <si>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</si>
  <si>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</si>
  <si>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</si>
  <si>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</si>
  <si>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</si>
  <si>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</si>
  <si>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</si>
  <si>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</si>
  <si>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</si>
  <si>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</si>
  <si>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</si>
  <si>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</si>
  <si>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</si>
  <si>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</si>
  <si>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</si>
  <si>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</si>
  <si>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</si>
  <si>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</si>
  <si>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</si>
  <si>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</si>
  <si>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</si>
  <si>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</si>
  <si>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</si>
  <si>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</si>
  <si>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</si>
  <si>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</si>
  <si>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</si>
  <si>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</si>
  <si>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</si>
  <si>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</si>
  <si>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</si>
  <si>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</si>
  <si>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</si>
  <si>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</si>
  <si>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</si>
  <si>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</si>
  <si>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</si>
  <si>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</si>
  <si>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</si>
  <si>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</si>
  <si>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</si>
  <si>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</si>
  <si>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</si>
  <si>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</si>
  <si>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</si>
  <si>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</si>
  <si>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</si>
  <si>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</si>
  <si>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</si>
  <si>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</si>
  <si>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</si>
  <si>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</si>
  <si>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</si>
  <si>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</si>
  <si>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</si>
  <si>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</si>
  <si>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</si>
  <si>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</si>
  <si>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</si>
  <si>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</si>
  <si>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</si>
  <si>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</si>
  <si>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</si>
  <si>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</si>
  <si>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</si>
  <si>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</si>
  <si>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</si>
  <si>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</si>
  <si>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</si>
  <si>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</si>
  <si>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</si>
  <si>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</si>
  <si>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</si>
  <si>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</si>
  <si>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</si>
  <si>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</si>
  <si>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</si>
  <si>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</si>
  <si>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</si>
  <si>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</si>
  <si>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</si>
  <si>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</si>
  <si>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</si>
  <si>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</si>
  <si>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</si>
  <si>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</si>
  <si>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</si>
  <si>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</si>
  <si>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</si>
  <si>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</si>
  <si>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</si>
  <si>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</si>
  <si>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</si>
  <si>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</si>
  <si>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</si>
  <si>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</si>
  <si>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</si>
  <si>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</si>
  <si>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</si>
  <si>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</si>
  <si>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Podgorica</t>
  </si>
  <si>
    <t>Cetinje</t>
  </si>
  <si>
    <t>*data represent Ministry of Finance forecast</t>
  </si>
  <si>
    <t>Izvor: ZZZ, Monstat, Ministarstvo finansija</t>
  </si>
  <si>
    <t>Source: Employment Office, Monstat, Ministry of Finance</t>
  </si>
  <si>
    <t>2008.</t>
  </si>
  <si>
    <t>2009.</t>
  </si>
  <si>
    <t>2010.</t>
  </si>
  <si>
    <t>2011.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</si>
  <si>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</si>
  <si>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</si>
  <si>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</si>
  <si>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</si>
  <si>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</si>
  <si>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</si>
  <si>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</si>
  <si>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</si>
  <si>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</si>
  <si>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</si>
  <si>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</si>
  <si>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</si>
  <si>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</si>
  <si>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</si>
  <si>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</si>
  <si>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</si>
  <si>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</si>
  <si>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</si>
  <si>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</si>
  <si>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</si>
  <si>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</si>
  <si>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</si>
  <si>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</si>
  <si>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</si>
  <si>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</si>
  <si>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</si>
  <si>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</si>
  <si>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</si>
  <si>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</si>
  <si>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</si>
  <si>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</si>
  <si>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</si>
  <si>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</si>
  <si>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</si>
  <si>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</si>
  <si>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</si>
  <si>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</si>
  <si>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</si>
  <si>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</si>
  <si>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</si>
  <si>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</si>
  <si>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</si>
  <si>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</si>
  <si>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</si>
  <si>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</si>
  <si>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</si>
  <si>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</si>
  <si>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</si>
  <si>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</si>
  <si>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</si>
  <si>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</si>
  <si>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</si>
  <si>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</si>
  <si>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</si>
  <si>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</si>
  <si>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</si>
  <si>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</si>
  <si>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</si>
  <si>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</si>
  <si>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</si>
  <si>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</si>
  <si>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</si>
  <si>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</si>
  <si>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</si>
  <si>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</si>
  <si>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</si>
  <si>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</si>
  <si>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</si>
  <si>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</si>
  <si>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</si>
  <si>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</si>
  <si>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</si>
  <si>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</si>
  <si>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</si>
  <si>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</si>
  <si>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</si>
  <si>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</si>
  <si>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</si>
  <si>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</si>
  <si>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</si>
  <si>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</si>
  <si>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</si>
  <si>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</si>
  <si>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</si>
  <si>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</si>
  <si>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</si>
  <si>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</si>
  <si>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</si>
  <si>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</si>
  <si>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</si>
  <si>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</si>
  <si>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</si>
  <si>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</si>
  <si>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</si>
  <si>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</si>
  <si>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</si>
  <si>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</si>
  <si>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</si>
  <si>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</si>
  <si>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</si>
  <si>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</si>
  <si>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</si>
  <si>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</si>
  <si>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</si>
  <si>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</si>
  <si>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</si>
  <si>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</si>
  <si>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</si>
  <si>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</si>
  <si>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</si>
  <si>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</si>
  <si>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</si>
  <si>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</si>
  <si>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</si>
  <si>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</si>
  <si>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</si>
  <si>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</si>
  <si>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</si>
  <si>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</si>
  <si>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</si>
  <si>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</si>
  <si>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</si>
  <si>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</si>
  <si>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</si>
  <si>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</si>
  <si>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</si>
  <si>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</si>
  <si>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</si>
  <si>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</si>
  <si>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</si>
  <si>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</si>
  <si>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</si>
  <si>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</si>
  <si>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</si>
  <si>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</si>
  <si>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</si>
  <si>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</si>
  <si>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</si>
  <si>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</si>
  <si>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</si>
  <si>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</si>
  <si>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</si>
  <si>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</si>
  <si>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</si>
  <si>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</si>
  <si>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</si>
  <si>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</si>
  <si>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</si>
  <si>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</si>
  <si>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</si>
  <si>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</si>
  <si>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</si>
  <si>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</si>
  <si>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</si>
  <si>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</si>
  <si>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</si>
  <si>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</si>
  <si>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</si>
  <si>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</si>
  <si>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</si>
  <si>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</si>
  <si>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</si>
  <si>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</si>
  <si>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</si>
  <si>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</si>
  <si>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</si>
  <si>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</si>
  <si>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</si>
  <si>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</si>
  <si>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2012.</t>
  </si>
  <si>
    <t>Miloš Popović</t>
  </si>
  <si>
    <t xml:space="preserve">Podatke pripremio: </t>
  </si>
  <si>
    <r>
      <t>Euro (</t>
    </r>
    <r>
      <rPr>
        <sz val="11"/>
        <rFont val="Calibri"/>
        <family val="2"/>
        <charset val="238"/>
      </rPr>
      <t>€</t>
    </r>
    <r>
      <rPr>
        <sz val="11"/>
        <rFont val="Arial"/>
        <family val="2"/>
        <charset val="238"/>
      </rPr>
      <t>)</t>
    </r>
  </si>
  <si>
    <t xml:space="preserve">Kapitalni budzet </t>
  </si>
  <si>
    <t xml:space="preserve">Kapitalni izdaci tekućeg budžeta </t>
  </si>
  <si>
    <t>Napomena: Informacija je urađena na engleskom i crnogorskom jeziku</t>
  </si>
  <si>
    <t>Primici od otplate kredita</t>
  </si>
  <si>
    <t>Receipts from repayment of loans</t>
  </si>
  <si>
    <t>mil.€</t>
  </si>
  <si>
    <t>Modified suficit/deficit</t>
  </si>
  <si>
    <t>Modified suficit/dficit</t>
  </si>
</sst>
</file>

<file path=xl/styles.xml><?xml version="1.0" encoding="utf-8"?>
<styleSheet xmlns="http://schemas.openxmlformats.org/spreadsheetml/2006/main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_-* #,##0.00\ &quot;€&quot;_-;\-* #,##0.00\ &quot;€&quot;_-;_-* &quot;-&quot;??\ &quot;€&quot;_-;_-@_-"/>
    <numFmt numFmtId="167" formatCode="0.00,,"/>
    <numFmt numFmtId="168" formatCode="0.0000"/>
    <numFmt numFmtId="169" formatCode="0.0,,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[&gt;0.05]#,##0.0;[&lt;-0.05]\-#,##0.0;\-\-&quot; &quot;;"/>
    <numFmt numFmtId="176" formatCode="[&gt;0.5]#,##0;[&lt;-0.5]\-#,##0;\-\-&quot; &quot;;"/>
    <numFmt numFmtId="177" formatCode="[Black]#,##0.0;[Black]\-#,##0.0;;"/>
    <numFmt numFmtId="178" formatCode="0.000000000"/>
    <numFmt numFmtId="179" formatCode="0,000,,"/>
    <numFmt numFmtId="180" formatCode="0.0"/>
    <numFmt numFmtId="181" formatCode="dd/mm/yy;@"/>
  </numFmts>
  <fonts count="6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0"/>
      <color rgb="FF323E1A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1"/>
      <name val="Arial"/>
      <family val="2"/>
    </font>
    <font>
      <sz val="11"/>
      <name val="Calibri"/>
      <family val="2"/>
      <charset val="238"/>
    </font>
    <font>
      <sz val="11"/>
      <color rgb="FFC00000"/>
      <name val="Arial"/>
      <family val="2"/>
      <charset val="238"/>
    </font>
    <font>
      <b/>
      <sz val="10"/>
      <color rgb="FF323E1A"/>
      <name val="Calibri"/>
      <family val="2"/>
      <charset val="238"/>
      <scheme val="minor"/>
    </font>
    <font>
      <sz val="11"/>
      <color theme="3" tint="-0.249977111117893"/>
      <name val="Calibri"/>
      <family val="2"/>
      <scheme val="minor"/>
    </font>
    <font>
      <sz val="10"/>
      <name val="Calibri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0">
    <xf numFmtId="0" fontId="0" fillId="0" borderId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0" fontId="12" fillId="0" borderId="0"/>
    <xf numFmtId="0" fontId="13" fillId="0" borderId="0"/>
    <xf numFmtId="0" fontId="14" fillId="0" borderId="0"/>
    <xf numFmtId="0" fontId="14" fillId="0" borderId="0"/>
    <xf numFmtId="0" fontId="6" fillId="0" borderId="0"/>
    <xf numFmtId="0" fontId="5" fillId="0" borderId="0"/>
    <xf numFmtId="177" fontId="6" fillId="0" borderId="0" applyFont="0" applyFill="0" applyBorder="0" applyAlignment="0" applyProtection="0"/>
    <xf numFmtId="0" fontId="1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7" fillId="0" borderId="0"/>
    <xf numFmtId="165" fontId="58" fillId="0" borderId="0" applyFont="0" applyFill="0" applyBorder="0" applyAlignment="0" applyProtection="0"/>
    <xf numFmtId="164" fontId="58" fillId="0" borderId="0" applyFont="0" applyFill="0" applyBorder="0" applyAlignment="0" applyProtection="0"/>
  </cellStyleXfs>
  <cellXfs count="357">
    <xf numFmtId="0" fontId="0" fillId="0" borderId="0" xfId="0"/>
    <xf numFmtId="0" fontId="5" fillId="0" borderId="0" xfId="22" applyFont="1"/>
    <xf numFmtId="49" fontId="5" fillId="0" borderId="0" xfId="22" applyNumberFormat="1" applyFont="1" applyAlignment="1">
      <alignment wrapText="1"/>
    </xf>
    <xf numFmtId="0" fontId="0" fillId="2" borderId="0" xfId="0" applyFill="1"/>
    <xf numFmtId="16" fontId="0" fillId="2" borderId="0" xfId="0" applyNumberFormat="1" applyFill="1"/>
    <xf numFmtId="17" fontId="0" fillId="2" borderId="0" xfId="0" applyNumberFormat="1" applyFill="1"/>
    <xf numFmtId="0" fontId="19" fillId="2" borderId="0" xfId="0" applyFont="1" applyFill="1" applyAlignment="1"/>
    <xf numFmtId="0" fontId="18" fillId="2" borderId="0" xfId="0" applyFont="1" applyFill="1" applyBorder="1" applyAlignment="1">
      <alignment horizontal="right" wrapText="1"/>
    </xf>
    <xf numFmtId="49" fontId="17" fillId="2" borderId="0" xfId="22" applyNumberFormat="1" applyFont="1" applyFill="1" applyBorder="1" applyAlignment="1">
      <alignment wrapText="1"/>
    </xf>
    <xf numFmtId="0" fontId="5" fillId="0" borderId="0" xfId="22" applyFont="1" applyFill="1"/>
    <xf numFmtId="0" fontId="5" fillId="2" borderId="0" xfId="22" applyFont="1" applyFill="1"/>
    <xf numFmtId="0" fontId="5" fillId="2" borderId="0" xfId="22" applyFont="1" applyFill="1" applyBorder="1"/>
    <xf numFmtId="0" fontId="23" fillId="2" borderId="0" xfId="22" applyFont="1" applyFill="1" applyBorder="1"/>
    <xf numFmtId="0" fontId="5" fillId="2" borderId="0" xfId="22" applyFont="1" applyFill="1" applyProtection="1"/>
    <xf numFmtId="0" fontId="4" fillId="2" borderId="0" xfId="22" applyFont="1" applyFill="1" applyBorder="1" applyAlignment="1">
      <alignment vertical="center"/>
    </xf>
    <xf numFmtId="0" fontId="5" fillId="2" borderId="0" xfId="22" applyFont="1" applyFill="1" applyProtection="1">
      <protection locked="0"/>
    </xf>
    <xf numFmtId="49" fontId="5" fillId="2" borderId="0" xfId="22" applyNumberFormat="1" applyFont="1" applyFill="1" applyAlignment="1">
      <alignment wrapText="1"/>
    </xf>
    <xf numFmtId="0" fontId="7" fillId="2" borderId="0" xfId="22" applyFont="1" applyFill="1"/>
    <xf numFmtId="0" fontId="19" fillId="2" borderId="0" xfId="0" applyFont="1" applyFill="1" applyBorder="1" applyAlignment="1"/>
    <xf numFmtId="0" fontId="5" fillId="0" borderId="0" xfId="0" applyFont="1"/>
    <xf numFmtId="0" fontId="17" fillId="0" borderId="0" xfId="0" applyFont="1" applyFill="1" applyAlignment="1">
      <alignment horizontal="center" vertical="center"/>
    </xf>
    <xf numFmtId="0" fontId="5" fillId="0" borderId="0" xfId="22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top"/>
    </xf>
    <xf numFmtId="0" fontId="25" fillId="9" borderId="10" xfId="22" applyFont="1" applyFill="1" applyBorder="1" applyAlignment="1">
      <alignment vertical="center"/>
    </xf>
    <xf numFmtId="0" fontId="0" fillId="2" borderId="0" xfId="0" applyFill="1" applyProtection="1"/>
    <xf numFmtId="0" fontId="0" fillId="0" borderId="0" xfId="0" applyProtection="1"/>
    <xf numFmtId="0" fontId="0" fillId="2" borderId="0" xfId="0" applyFill="1" applyBorder="1" applyAlignment="1" applyProtection="1">
      <alignment vertical="justify" wrapText="1"/>
    </xf>
    <xf numFmtId="0" fontId="0" fillId="2" borderId="0" xfId="0" applyFill="1" applyBorder="1" applyProtection="1"/>
    <xf numFmtId="0" fontId="21" fillId="0" borderId="0" xfId="0" applyFont="1" applyProtection="1"/>
    <xf numFmtId="0" fontId="5" fillId="2" borderId="0" xfId="0" applyFont="1" applyFill="1" applyProtection="1"/>
    <xf numFmtId="0" fontId="20" fillId="2" borderId="0" xfId="0" applyFont="1" applyFill="1" applyProtection="1"/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7" fontId="17" fillId="0" borderId="0" xfId="22" applyNumberFormat="1" applyFont="1" applyFill="1" applyBorder="1" applyAlignment="1">
      <alignment vertical="center"/>
    </xf>
    <xf numFmtId="4" fontId="26" fillId="0" borderId="0" xfId="22" applyNumberFormat="1" applyFont="1" applyFill="1" applyBorder="1" applyAlignment="1">
      <alignment vertical="center"/>
    </xf>
    <xf numFmtId="167" fontId="26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80" fontId="22" fillId="2" borderId="0" xfId="0" applyNumberFormat="1" applyFont="1" applyFill="1" applyBorder="1" applyAlignment="1">
      <alignment horizontal="center" vertical="center" wrapText="1"/>
    </xf>
    <xf numFmtId="180" fontId="5" fillId="2" borderId="0" xfId="0" applyNumberFormat="1" applyFont="1" applyFill="1" applyBorder="1" applyAlignment="1">
      <alignment horizontal="center" vertical="center" wrapText="1"/>
    </xf>
    <xf numFmtId="180" fontId="22" fillId="2" borderId="0" xfId="0" applyNumberFormat="1" applyFont="1" applyFill="1" applyBorder="1" applyAlignment="1">
      <alignment horizontal="center" vertical="center"/>
    </xf>
    <xf numFmtId="180" fontId="5" fillId="2" borderId="0" xfId="0" applyNumberFormat="1" applyFont="1" applyFill="1" applyBorder="1" applyAlignment="1">
      <alignment horizontal="center" vertical="center"/>
    </xf>
    <xf numFmtId="17" fontId="5" fillId="0" borderId="0" xfId="0" applyNumberFormat="1" applyFont="1"/>
    <xf numFmtId="180" fontId="28" fillId="11" borderId="21" xfId="0" applyNumberFormat="1" applyFont="1" applyFill="1" applyBorder="1" applyAlignment="1">
      <alignment horizontal="center" vertical="center" wrapText="1"/>
    </xf>
    <xf numFmtId="180" fontId="28" fillId="11" borderId="5" xfId="0" applyNumberFormat="1" applyFont="1" applyFill="1" applyBorder="1" applyAlignment="1">
      <alignment horizontal="center" vertical="center" wrapText="1"/>
    </xf>
    <xf numFmtId="180" fontId="28" fillId="11" borderId="55" xfId="0" applyNumberFormat="1" applyFont="1" applyFill="1" applyBorder="1" applyAlignment="1">
      <alignment horizontal="center" vertical="center" wrapText="1"/>
    </xf>
    <xf numFmtId="180" fontId="28" fillId="11" borderId="1" xfId="0" applyNumberFormat="1" applyFont="1" applyFill="1" applyBorder="1" applyAlignment="1">
      <alignment horizontal="center" vertical="center" wrapText="1"/>
    </xf>
    <xf numFmtId="180" fontId="28" fillId="11" borderId="3" xfId="0" applyNumberFormat="1" applyFont="1" applyFill="1" applyBorder="1" applyAlignment="1">
      <alignment horizontal="center" vertical="center" wrapText="1"/>
    </xf>
    <xf numFmtId="180" fontId="28" fillId="11" borderId="18" xfId="0" applyNumberFormat="1" applyFont="1" applyFill="1" applyBorder="1" applyAlignment="1">
      <alignment horizontal="center" vertical="center" wrapText="1"/>
    </xf>
    <xf numFmtId="180" fontId="29" fillId="11" borderId="18" xfId="0" applyNumberFormat="1" applyFont="1" applyFill="1" applyBorder="1" applyAlignment="1">
      <alignment horizontal="center" vertical="center" wrapText="1"/>
    </xf>
    <xf numFmtId="180" fontId="28" fillId="11" borderId="2" xfId="0" applyNumberFormat="1" applyFont="1" applyFill="1" applyBorder="1" applyAlignment="1">
      <alignment horizontal="center" vertical="center" wrapText="1"/>
    </xf>
    <xf numFmtId="180" fontId="28" fillId="11" borderId="45" xfId="0" applyNumberFormat="1" applyFont="1" applyFill="1" applyBorder="1" applyAlignment="1">
      <alignment horizontal="center" vertical="center" wrapText="1"/>
    </xf>
    <xf numFmtId="180" fontId="29" fillId="11" borderId="22" xfId="0" applyNumberFormat="1" applyFont="1" applyFill="1" applyBorder="1" applyAlignment="1">
      <alignment horizontal="center" vertical="center" wrapText="1"/>
    </xf>
    <xf numFmtId="180" fontId="29" fillId="11" borderId="17" xfId="0" applyNumberFormat="1" applyFont="1" applyFill="1" applyBorder="1" applyAlignment="1">
      <alignment horizontal="center" vertical="center" wrapText="1"/>
    </xf>
    <xf numFmtId="180" fontId="29" fillId="11" borderId="1" xfId="0" applyNumberFormat="1" applyFont="1" applyFill="1" applyBorder="1" applyAlignment="1">
      <alignment horizontal="center" vertical="center" wrapText="1"/>
    </xf>
    <xf numFmtId="180" fontId="29" fillId="11" borderId="3" xfId="0" applyNumberFormat="1" applyFont="1" applyFill="1" applyBorder="1" applyAlignment="1">
      <alignment horizontal="center" vertical="center" wrapText="1"/>
    </xf>
    <xf numFmtId="180" fontId="29" fillId="11" borderId="52" xfId="0" applyNumberFormat="1" applyFont="1" applyFill="1" applyBorder="1" applyAlignment="1">
      <alignment horizontal="center" vertical="center" wrapText="1"/>
    </xf>
    <xf numFmtId="180" fontId="29" fillId="11" borderId="53" xfId="0" applyNumberFormat="1" applyFont="1" applyFill="1" applyBorder="1" applyAlignment="1">
      <alignment horizontal="center" vertical="center" wrapText="1"/>
    </xf>
    <xf numFmtId="0" fontId="28" fillId="11" borderId="43" xfId="0" applyFont="1" applyFill="1" applyBorder="1" applyAlignment="1">
      <alignment horizontal="left"/>
    </xf>
    <xf numFmtId="0" fontId="28" fillId="11" borderId="6" xfId="0" applyFont="1" applyFill="1" applyBorder="1" applyAlignment="1">
      <alignment horizontal="left"/>
    </xf>
    <xf numFmtId="0" fontId="28" fillId="11" borderId="31" xfId="0" applyFont="1" applyFill="1" applyBorder="1" applyAlignment="1">
      <alignment horizontal="left"/>
    </xf>
    <xf numFmtId="0" fontId="28" fillId="11" borderId="44" xfId="0" applyFont="1" applyFill="1" applyBorder="1" applyAlignment="1">
      <alignment horizontal="left"/>
    </xf>
    <xf numFmtId="0" fontId="28" fillId="11" borderId="18" xfId="0" applyFont="1" applyFill="1" applyBorder="1" applyAlignment="1">
      <alignment horizontal="left"/>
    </xf>
    <xf numFmtId="16" fontId="30" fillId="12" borderId="9" xfId="0" applyNumberFormat="1" applyFont="1" applyFill="1" applyBorder="1" applyAlignment="1">
      <alignment horizontal="center" wrapText="1"/>
    </xf>
    <xf numFmtId="0" fontId="30" fillId="12" borderId="4" xfId="0" applyFont="1" applyFill="1" applyBorder="1" applyAlignment="1">
      <alignment horizontal="center"/>
    </xf>
    <xf numFmtId="0" fontId="30" fillId="12" borderId="32" xfId="0" applyFont="1" applyFill="1" applyBorder="1" applyAlignment="1">
      <alignment horizontal="center"/>
    </xf>
    <xf numFmtId="0" fontId="30" fillId="12" borderId="19" xfId="0" applyFont="1" applyFill="1" applyBorder="1" applyAlignment="1">
      <alignment horizontal="center"/>
    </xf>
    <xf numFmtId="180" fontId="31" fillId="11" borderId="18" xfId="0" applyNumberFormat="1" applyFont="1" applyFill="1" applyBorder="1" applyAlignment="1">
      <alignment horizontal="center" vertical="center" wrapText="1"/>
    </xf>
    <xf numFmtId="180" fontId="31" fillId="11" borderId="54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 applyProtection="1">
      <alignment horizontal="center"/>
    </xf>
    <xf numFmtId="180" fontId="1" fillId="11" borderId="18" xfId="0" applyNumberFormat="1" applyFont="1" applyFill="1" applyBorder="1" applyAlignment="1">
      <alignment horizontal="center" vertical="center" wrapText="1"/>
    </xf>
    <xf numFmtId="0" fontId="34" fillId="5" borderId="46" xfId="22" applyFont="1" applyFill="1" applyBorder="1" applyAlignment="1">
      <alignment horizontal="center" vertical="center" wrapText="1"/>
    </xf>
    <xf numFmtId="0" fontId="34" fillId="5" borderId="51" xfId="22" applyFont="1" applyFill="1" applyBorder="1" applyAlignment="1">
      <alignment horizontal="center" vertical="center" wrapText="1"/>
    </xf>
    <xf numFmtId="2" fontId="34" fillId="5" borderId="10" xfId="22" applyNumberFormat="1" applyFont="1" applyFill="1" applyBorder="1" applyAlignment="1">
      <alignment vertical="center"/>
    </xf>
    <xf numFmtId="2" fontId="34" fillId="2" borderId="24" xfId="22" applyNumberFormat="1" applyFont="1" applyFill="1" applyBorder="1" applyAlignment="1">
      <alignment vertical="center"/>
    </xf>
    <xf numFmtId="2" fontId="35" fillId="2" borderId="24" xfId="22" applyNumberFormat="1" applyFont="1" applyFill="1" applyBorder="1" applyAlignment="1">
      <alignment vertical="center"/>
    </xf>
    <xf numFmtId="2" fontId="34" fillId="2" borderId="24" xfId="22" applyNumberFormat="1" applyFont="1" applyFill="1" applyBorder="1" applyAlignment="1">
      <alignment vertical="center" wrapText="1"/>
    </xf>
    <xf numFmtId="2" fontId="34" fillId="2" borderId="25" xfId="22" applyNumberFormat="1" applyFont="1" applyFill="1" applyBorder="1" applyAlignment="1">
      <alignment vertical="center"/>
    </xf>
    <xf numFmtId="2" fontId="34" fillId="2" borderId="26" xfId="22" applyNumberFormat="1" applyFont="1" applyFill="1" applyBorder="1" applyAlignment="1">
      <alignment vertical="center"/>
    </xf>
    <xf numFmtId="2" fontId="35" fillId="2" borderId="10" xfId="22" applyNumberFormat="1" applyFont="1" applyFill="1" applyBorder="1" applyAlignment="1">
      <alignment vertical="center"/>
    </xf>
    <xf numFmtId="2" fontId="35" fillId="0" borderId="24" xfId="22" applyNumberFormat="1" applyFont="1" applyFill="1" applyBorder="1" applyAlignment="1">
      <alignment vertical="center"/>
    </xf>
    <xf numFmtId="2" fontId="34" fillId="2" borderId="27" xfId="22" applyNumberFormat="1" applyFont="1" applyFill="1" applyBorder="1" applyAlignment="1">
      <alignment vertical="center"/>
    </xf>
    <xf numFmtId="2" fontId="37" fillId="2" borderId="0" xfId="22" applyNumberFormat="1" applyFont="1" applyFill="1" applyBorder="1" applyAlignment="1">
      <alignment vertical="center"/>
    </xf>
    <xf numFmtId="0" fontId="16" fillId="2" borderId="0" xfId="22" applyFont="1" applyFill="1" applyBorder="1" applyAlignment="1">
      <alignment wrapText="1"/>
    </xf>
    <xf numFmtId="0" fontId="16" fillId="2" borderId="0" xfId="22" applyFont="1" applyFill="1" applyBorder="1" applyAlignment="1">
      <alignment horizontal="center" wrapText="1"/>
    </xf>
    <xf numFmtId="167" fontId="39" fillId="5" borderId="9" xfId="22" applyNumberFormat="1" applyFont="1" applyFill="1" applyBorder="1" applyAlignment="1">
      <alignment vertical="center"/>
    </xf>
    <xf numFmtId="167" fontId="39" fillId="2" borderId="15" xfId="22" applyNumberFormat="1" applyFont="1" applyFill="1" applyBorder="1" applyAlignment="1">
      <alignment vertical="center"/>
    </xf>
    <xf numFmtId="0" fontId="35" fillId="2" borderId="0" xfId="0" applyFont="1" applyFill="1"/>
    <xf numFmtId="0" fontId="35" fillId="0" borderId="0" xfId="0" applyFont="1"/>
    <xf numFmtId="0" fontId="35" fillId="2" borderId="0" xfId="0" applyFont="1" applyFill="1" applyBorder="1"/>
    <xf numFmtId="0" fontId="35" fillId="0" borderId="0" xfId="0" applyFont="1" applyBorder="1"/>
    <xf numFmtId="0" fontId="34" fillId="2" borderId="0" xfId="0" applyFont="1" applyFill="1"/>
    <xf numFmtId="0" fontId="34" fillId="8" borderId="27" xfId="0" applyFont="1" applyFill="1" applyBorder="1" applyAlignment="1">
      <alignment horizontal="center" vertical="center" wrapText="1"/>
    </xf>
    <xf numFmtId="0" fontId="34" fillId="8" borderId="16" xfId="0" applyFont="1" applyFill="1" applyBorder="1" applyAlignment="1">
      <alignment horizontal="center" vertical="center" wrapText="1"/>
    </xf>
    <xf numFmtId="2" fontId="34" fillId="8" borderId="10" xfId="0" applyNumberFormat="1" applyFont="1" applyFill="1" applyBorder="1" applyAlignment="1">
      <alignment horizontal="left" vertical="center" wrapText="1"/>
    </xf>
    <xf numFmtId="2" fontId="34" fillId="2" borderId="25" xfId="0" applyNumberFormat="1" applyFont="1" applyFill="1" applyBorder="1" applyAlignment="1">
      <alignment vertical="center" wrapText="1"/>
    </xf>
    <xf numFmtId="2" fontId="35" fillId="2" borderId="48" xfId="0" applyNumberFormat="1" applyFont="1" applyFill="1" applyBorder="1" applyAlignment="1">
      <alignment vertical="center" wrapText="1"/>
    </xf>
    <xf numFmtId="2" fontId="34" fillId="2" borderId="48" xfId="0" applyNumberFormat="1" applyFont="1" applyFill="1" applyBorder="1" applyAlignment="1">
      <alignment vertical="center" wrapText="1"/>
    </xf>
    <xf numFmtId="167" fontId="34" fillId="2" borderId="42" xfId="0" applyNumberFormat="1" applyFont="1" applyFill="1" applyBorder="1"/>
    <xf numFmtId="2" fontId="34" fillId="8" borderId="14" xfId="0" applyNumberFormat="1" applyFont="1" applyFill="1" applyBorder="1" applyAlignment="1">
      <alignment vertical="center"/>
    </xf>
    <xf numFmtId="2" fontId="34" fillId="8" borderId="14" xfId="0" applyNumberFormat="1" applyFont="1" applyFill="1" applyBorder="1" applyAlignment="1">
      <alignment horizontal="left" vertical="center"/>
    </xf>
    <xf numFmtId="49" fontId="34" fillId="2" borderId="25" xfId="0" applyNumberFormat="1" applyFont="1" applyFill="1" applyBorder="1" applyAlignment="1">
      <alignment vertical="center" wrapText="1"/>
    </xf>
    <xf numFmtId="49" fontId="34" fillId="2" borderId="48" xfId="0" applyNumberFormat="1" applyFont="1" applyFill="1" applyBorder="1" applyAlignment="1">
      <alignment vertical="center" wrapText="1"/>
    </xf>
    <xf numFmtId="49" fontId="35" fillId="2" borderId="48" xfId="0" applyNumberFormat="1" applyFont="1" applyFill="1" applyBorder="1" applyAlignment="1">
      <alignment vertical="center" wrapText="1"/>
    </xf>
    <xf numFmtId="0" fontId="35" fillId="0" borderId="0" xfId="0" applyFont="1" applyFill="1" applyBorder="1"/>
    <xf numFmtId="0" fontId="35" fillId="0" borderId="0" xfId="0" applyFont="1" applyFill="1"/>
    <xf numFmtId="49" fontId="34" fillId="2" borderId="26" xfId="0" applyNumberFormat="1" applyFont="1" applyFill="1" applyBorder="1" applyAlignment="1">
      <alignment vertical="center" wrapText="1"/>
    </xf>
    <xf numFmtId="49" fontId="35" fillId="2" borderId="14" xfId="0" applyNumberFormat="1" applyFont="1" applyFill="1" applyBorder="1" applyAlignment="1">
      <alignment vertical="center" wrapText="1"/>
    </xf>
    <xf numFmtId="49" fontId="34" fillId="2" borderId="14" xfId="0" applyNumberFormat="1" applyFont="1" applyFill="1" applyBorder="1" applyAlignment="1">
      <alignment vertical="center" wrapText="1"/>
    </xf>
    <xf numFmtId="49" fontId="34" fillId="8" borderId="14" xfId="0" applyNumberFormat="1" applyFont="1" applyFill="1" applyBorder="1" applyAlignment="1">
      <alignment vertical="center" wrapText="1"/>
    </xf>
    <xf numFmtId="49" fontId="35" fillId="2" borderId="25" xfId="0" applyNumberFormat="1" applyFont="1" applyFill="1" applyBorder="1" applyAlignment="1">
      <alignment vertical="center" wrapText="1"/>
    </xf>
    <xf numFmtId="0" fontId="35" fillId="2" borderId="25" xfId="0" applyNumberFormat="1" applyFont="1" applyFill="1" applyBorder="1" applyAlignment="1">
      <alignment vertical="center" wrapText="1"/>
    </xf>
    <xf numFmtId="0" fontId="35" fillId="2" borderId="48" xfId="0" applyNumberFormat="1" applyFont="1" applyFill="1" applyBorder="1" applyAlignment="1">
      <alignment vertical="center" wrapText="1"/>
    </xf>
    <xf numFmtId="49" fontId="35" fillId="2" borderId="26" xfId="0" applyNumberFormat="1" applyFont="1" applyFill="1" applyBorder="1" applyAlignment="1">
      <alignment vertical="center" wrapText="1"/>
    </xf>
    <xf numFmtId="2" fontId="34" fillId="2" borderId="0" xfId="0" applyNumberFormat="1" applyFont="1" applyFill="1" applyBorder="1" applyAlignment="1">
      <alignment wrapText="1"/>
    </xf>
    <xf numFmtId="49" fontId="35" fillId="2" borderId="0" xfId="0" applyNumberFormat="1" applyFont="1" applyFill="1" applyAlignment="1">
      <alignment wrapText="1"/>
    </xf>
    <xf numFmtId="49" fontId="35" fillId="2" borderId="0" xfId="0" applyNumberFormat="1" applyFont="1" applyFill="1" applyBorder="1" applyAlignment="1">
      <alignment wrapText="1"/>
    </xf>
    <xf numFmtId="49" fontId="34" fillId="2" borderId="0" xfId="0" applyNumberFormat="1" applyFont="1" applyFill="1" applyBorder="1" applyAlignment="1">
      <alignment wrapText="1"/>
    </xf>
    <xf numFmtId="49" fontId="35" fillId="0" borderId="0" xfId="0" applyNumberFormat="1" applyFont="1" applyAlignment="1">
      <alignment wrapText="1"/>
    </xf>
    <xf numFmtId="0" fontId="40" fillId="10" borderId="10" xfId="22" applyFont="1" applyFill="1" applyBorder="1" applyAlignment="1">
      <alignment vertical="center"/>
    </xf>
    <xf numFmtId="4" fontId="35" fillId="0" borderId="0" xfId="0" applyNumberFormat="1" applyFont="1" applyFill="1" applyBorder="1"/>
    <xf numFmtId="0" fontId="34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right"/>
    </xf>
    <xf numFmtId="0" fontId="34" fillId="0" borderId="0" xfId="0" applyFont="1" applyFill="1" applyBorder="1" applyAlignment="1">
      <alignment horizontal="right"/>
    </xf>
    <xf numFmtId="0" fontId="35" fillId="0" borderId="0" xfId="0" applyFont="1" applyFill="1" applyBorder="1" applyAlignment="1">
      <alignment wrapText="1"/>
    </xf>
    <xf numFmtId="2" fontId="35" fillId="0" borderId="0" xfId="0" applyNumberFormat="1" applyFont="1" applyFill="1" applyBorder="1" applyAlignment="1">
      <alignment horizontal="right"/>
    </xf>
    <xf numFmtId="168" fontId="35" fillId="0" borderId="0" xfId="0" applyNumberFormat="1" applyFont="1" applyFill="1" applyBorder="1"/>
    <xf numFmtId="0" fontId="34" fillId="2" borderId="0" xfId="0" applyFont="1" applyFill="1" applyBorder="1"/>
    <xf numFmtId="0" fontId="34" fillId="0" borderId="0" xfId="0" applyFont="1" applyFill="1" applyBorder="1"/>
    <xf numFmtId="0" fontId="34" fillId="0" borderId="0" xfId="0" applyFont="1" applyFill="1"/>
    <xf numFmtId="0" fontId="34" fillId="0" borderId="0" xfId="0" applyFont="1"/>
    <xf numFmtId="4" fontId="34" fillId="2" borderId="0" xfId="0" applyNumberFormat="1" applyFont="1" applyFill="1" applyBorder="1"/>
    <xf numFmtId="49" fontId="35" fillId="2" borderId="0" xfId="0" applyNumberFormat="1" applyFont="1" applyFill="1" applyBorder="1" applyAlignment="1">
      <alignment horizontal="left" wrapText="1" indent="2"/>
    </xf>
    <xf numFmtId="4" fontId="35" fillId="2" borderId="0" xfId="0" applyNumberFormat="1" applyFont="1" applyFill="1" applyBorder="1"/>
    <xf numFmtId="0" fontId="34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 wrapText="1"/>
    </xf>
    <xf numFmtId="0" fontId="34" fillId="2" borderId="0" xfId="0" applyFont="1" applyFill="1" applyBorder="1" applyAlignment="1"/>
    <xf numFmtId="0" fontId="34" fillId="2" borderId="0" xfId="0" applyFont="1" applyFill="1" applyBorder="1" applyAlignment="1">
      <alignment wrapText="1"/>
    </xf>
    <xf numFmtId="167" fontId="35" fillId="0" borderId="12" xfId="0" applyNumberFormat="1" applyFont="1" applyBorder="1" applyAlignment="1">
      <alignment horizontal="right" vertical="center"/>
    </xf>
    <xf numFmtId="0" fontId="34" fillId="2" borderId="0" xfId="22" applyFont="1" applyFill="1" applyBorder="1"/>
    <xf numFmtId="167" fontId="35" fillId="0" borderId="13" xfId="0" applyNumberFormat="1" applyFont="1" applyBorder="1" applyAlignment="1">
      <alignment horizontal="right" vertical="center"/>
    </xf>
    <xf numFmtId="167" fontId="35" fillId="0" borderId="0" xfId="0" applyNumberFormat="1" applyFont="1" applyFill="1" applyBorder="1"/>
    <xf numFmtId="167" fontId="35" fillId="0" borderId="0" xfId="0" applyNumberFormat="1" applyFont="1" applyFill="1" applyBorder="1" applyAlignment="1">
      <alignment horizontal="right" vertical="center"/>
    </xf>
    <xf numFmtId="4" fontId="35" fillId="2" borderId="0" xfId="0" applyNumberFormat="1" applyFont="1" applyFill="1"/>
    <xf numFmtId="0" fontId="35" fillId="2" borderId="0" xfId="0" applyFont="1" applyFill="1" applyProtection="1">
      <protection locked="0"/>
    </xf>
    <xf numFmtId="0" fontId="34" fillId="2" borderId="0" xfId="0" applyFont="1" applyFill="1" applyBorder="1" applyAlignment="1">
      <alignment horizontal="center" vertical="center"/>
    </xf>
    <xf numFmtId="0" fontId="34" fillId="6" borderId="50" xfId="0" applyFont="1" applyFill="1" applyBorder="1" applyAlignment="1">
      <alignment horizontal="center" vertical="center" wrapText="1"/>
    </xf>
    <xf numFmtId="0" fontId="34" fillId="6" borderId="28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34" fillId="6" borderId="10" xfId="0" applyNumberFormat="1" applyFont="1" applyFill="1" applyBorder="1" applyAlignment="1">
      <alignment horizontal="left" vertical="center" wrapText="1"/>
    </xf>
    <xf numFmtId="4" fontId="34" fillId="2" borderId="0" xfId="0" applyNumberFormat="1" applyFont="1" applyFill="1" applyBorder="1" applyAlignment="1">
      <alignment horizontal="right" vertical="center"/>
    </xf>
    <xf numFmtId="167" fontId="34" fillId="0" borderId="0" xfId="0" applyNumberFormat="1" applyFont="1" applyFill="1" applyBorder="1" applyAlignment="1">
      <alignment horizontal="right" vertical="center"/>
    </xf>
    <xf numFmtId="2" fontId="34" fillId="2" borderId="29" xfId="0" applyNumberFormat="1" applyFont="1" applyFill="1" applyBorder="1" applyAlignment="1">
      <alignment horizontal="left" vertical="center" wrapText="1"/>
    </xf>
    <xf numFmtId="2" fontId="35" fillId="2" borderId="24" xfId="0" applyNumberFormat="1" applyFont="1" applyFill="1" applyBorder="1" applyAlignment="1">
      <alignment horizontal="left" vertical="center" wrapText="1"/>
    </xf>
    <xf numFmtId="4" fontId="35" fillId="2" borderId="0" xfId="0" applyNumberFormat="1" applyFont="1" applyFill="1" applyBorder="1" applyAlignment="1">
      <alignment horizontal="right" vertical="center"/>
    </xf>
    <xf numFmtId="178" fontId="35" fillId="0" borderId="0" xfId="0" applyNumberFormat="1" applyFont="1" applyFill="1" applyBorder="1"/>
    <xf numFmtId="2" fontId="34" fillId="2" borderId="24" xfId="0" applyNumberFormat="1" applyFont="1" applyFill="1" applyBorder="1" applyAlignment="1">
      <alignment horizontal="left" vertical="center" wrapText="1"/>
    </xf>
    <xf numFmtId="2" fontId="34" fillId="6" borderId="10" xfId="0" applyNumberFormat="1" applyFont="1" applyFill="1" applyBorder="1" applyAlignment="1">
      <alignment horizontal="left" vertical="center"/>
    </xf>
    <xf numFmtId="2" fontId="35" fillId="0" borderId="0" xfId="0" applyNumberFormat="1" applyFont="1" applyFill="1" applyBorder="1"/>
    <xf numFmtId="49" fontId="34" fillId="2" borderId="29" xfId="0" applyNumberFormat="1" applyFont="1" applyFill="1" applyBorder="1" applyAlignment="1">
      <alignment horizontal="left" vertical="center" wrapText="1"/>
    </xf>
    <xf numFmtId="49" fontId="34" fillId="0" borderId="24" xfId="0" applyNumberFormat="1" applyFont="1" applyFill="1" applyBorder="1" applyAlignment="1">
      <alignment horizontal="left" vertical="center" wrapText="1"/>
    </xf>
    <xf numFmtId="49" fontId="35" fillId="2" borderId="24" xfId="0" applyNumberFormat="1" applyFont="1" applyFill="1" applyBorder="1" applyAlignment="1">
      <alignment horizontal="left" vertical="center" wrapText="1"/>
    </xf>
    <xf numFmtId="49" fontId="34" fillId="2" borderId="24" xfId="0" applyNumberFormat="1" applyFont="1" applyFill="1" applyBorder="1" applyAlignment="1">
      <alignment horizontal="left" vertical="center" wrapText="1"/>
    </xf>
    <xf numFmtId="49" fontId="34" fillId="0" borderId="14" xfId="0" applyNumberFormat="1" applyFont="1" applyFill="1" applyBorder="1" applyAlignment="1">
      <alignment vertical="center" wrapText="1"/>
    </xf>
    <xf numFmtId="49" fontId="35" fillId="2" borderId="29" xfId="0" applyNumberFormat="1" applyFont="1" applyFill="1" applyBorder="1" applyAlignment="1">
      <alignment horizontal="left" vertical="center" wrapText="1"/>
    </xf>
    <xf numFmtId="167" fontId="35" fillId="2" borderId="24" xfId="0" applyNumberFormat="1" applyFont="1" applyFill="1" applyBorder="1" applyAlignment="1">
      <alignment horizontal="left" vertical="center"/>
    </xf>
    <xf numFmtId="49" fontId="34" fillId="2" borderId="27" xfId="0" applyNumberFormat="1" applyFont="1" applyFill="1" applyBorder="1" applyAlignment="1">
      <alignment horizontal="left" vertical="center" wrapText="1"/>
    </xf>
    <xf numFmtId="49" fontId="35" fillId="2" borderId="11" xfId="0" applyNumberFormat="1" applyFont="1" applyFill="1" applyBorder="1" applyAlignment="1">
      <alignment vertical="center" wrapText="1"/>
    </xf>
    <xf numFmtId="167" fontId="35" fillId="2" borderId="0" xfId="0" applyNumberFormat="1" applyFont="1" applyFill="1" applyBorder="1"/>
    <xf numFmtId="49" fontId="34" fillId="2" borderId="10" xfId="0" applyNumberFormat="1" applyFont="1" applyFill="1" applyBorder="1" applyAlignment="1">
      <alignment horizontal="left" vertical="center" wrapText="1"/>
    </xf>
    <xf numFmtId="49" fontId="34" fillId="6" borderId="14" xfId="0" applyNumberFormat="1" applyFont="1" applyFill="1" applyBorder="1" applyAlignment="1">
      <alignment horizontal="left" vertical="center" wrapText="1"/>
    </xf>
    <xf numFmtId="49" fontId="34" fillId="6" borderId="14" xfId="0" applyNumberFormat="1" applyFont="1" applyFill="1" applyBorder="1" applyAlignment="1">
      <alignment vertical="center" wrapText="1"/>
    </xf>
    <xf numFmtId="49" fontId="35" fillId="0" borderId="48" xfId="0" applyNumberFormat="1" applyFont="1" applyFill="1" applyBorder="1" applyAlignment="1">
      <alignment vertical="center" wrapText="1"/>
    </xf>
    <xf numFmtId="167" fontId="35" fillId="2" borderId="0" xfId="0" applyNumberFormat="1" applyFont="1" applyFill="1"/>
    <xf numFmtId="167" fontId="34" fillId="2" borderId="0" xfId="0" applyNumberFormat="1" applyFont="1" applyFill="1" applyBorder="1"/>
    <xf numFmtId="167" fontId="34" fillId="0" borderId="0" xfId="0" applyNumberFormat="1" applyFont="1" applyFill="1" applyBorder="1"/>
    <xf numFmtId="167" fontId="35" fillId="0" borderId="11" xfId="0" applyNumberFormat="1" applyFont="1" applyBorder="1" applyAlignment="1">
      <alignment horizontal="right" vertical="center"/>
    </xf>
    <xf numFmtId="169" fontId="45" fillId="2" borderId="0" xfId="0" applyNumberFormat="1" applyFont="1" applyFill="1" applyProtection="1">
      <protection hidden="1"/>
    </xf>
    <xf numFmtId="0" fontId="40" fillId="7" borderId="10" xfId="22" applyFont="1" applyFill="1" applyBorder="1" applyAlignment="1">
      <alignment vertical="center"/>
    </xf>
    <xf numFmtId="0" fontId="35" fillId="2" borderId="30" xfId="22" applyFont="1" applyFill="1" applyBorder="1" applyAlignment="1">
      <alignment vertical="center"/>
    </xf>
    <xf numFmtId="167" fontId="41" fillId="0" borderId="0" xfId="0" applyNumberFormat="1" applyFont="1" applyFill="1" applyBorder="1"/>
    <xf numFmtId="180" fontId="0" fillId="2" borderId="0" xfId="0" applyNumberFormat="1" applyFill="1"/>
    <xf numFmtId="180" fontId="29" fillId="11" borderId="44" xfId="0" applyNumberFormat="1" applyFont="1" applyFill="1" applyBorder="1" applyAlignment="1">
      <alignment horizontal="center" vertical="center" wrapText="1"/>
    </xf>
    <xf numFmtId="180" fontId="29" fillId="11" borderId="21" xfId="0" applyNumberFormat="1" applyFont="1" applyFill="1" applyBorder="1" applyAlignment="1">
      <alignment horizontal="center" vertical="center" wrapText="1"/>
    </xf>
    <xf numFmtId="180" fontId="29" fillId="11" borderId="5" xfId="0" applyNumberFormat="1" applyFont="1" applyFill="1" applyBorder="1" applyAlignment="1">
      <alignment horizontal="center" vertical="center" wrapText="1"/>
    </xf>
    <xf numFmtId="180" fontId="28" fillId="11" borderId="56" xfId="0" applyNumberFormat="1" applyFont="1" applyFill="1" applyBorder="1" applyAlignment="1">
      <alignment horizontal="center" vertical="center" wrapText="1"/>
    </xf>
    <xf numFmtId="180" fontId="28" fillId="11" borderId="57" xfId="0" applyNumberFormat="1" applyFont="1" applyFill="1" applyBorder="1" applyAlignment="1">
      <alignment horizontal="center" vertical="center" wrapText="1"/>
    </xf>
    <xf numFmtId="180" fontId="33" fillId="11" borderId="1" xfId="0" applyNumberFormat="1" applyFont="1" applyFill="1" applyBorder="1" applyAlignment="1">
      <alignment horizontal="center" vertical="center" wrapText="1"/>
    </xf>
    <xf numFmtId="180" fontId="33" fillId="11" borderId="3" xfId="0" applyNumberFormat="1" applyFont="1" applyFill="1" applyBorder="1" applyAlignment="1">
      <alignment horizontal="center" vertical="center" wrapText="1"/>
    </xf>
    <xf numFmtId="180" fontId="33" fillId="11" borderId="2" xfId="0" applyNumberFormat="1" applyFont="1" applyFill="1" applyBorder="1" applyAlignment="1">
      <alignment horizontal="center" vertical="center" wrapText="1"/>
    </xf>
    <xf numFmtId="180" fontId="33" fillId="11" borderId="45" xfId="0" applyNumberFormat="1" applyFont="1" applyFill="1" applyBorder="1" applyAlignment="1">
      <alignment horizontal="center" vertical="center" wrapText="1"/>
    </xf>
    <xf numFmtId="0" fontId="46" fillId="12" borderId="10" xfId="0" applyFont="1" applyFill="1" applyBorder="1" applyAlignment="1">
      <alignment horizontal="center" vertical="center" wrapText="1"/>
    </xf>
    <xf numFmtId="2" fontId="37" fillId="2" borderId="0" xfId="0" applyNumberFormat="1" applyFont="1" applyFill="1" applyBorder="1" applyAlignment="1">
      <alignment vertical="center" wrapText="1"/>
    </xf>
    <xf numFmtId="3" fontId="7" fillId="2" borderId="0" xfId="0" applyNumberFormat="1" applyFont="1" applyFill="1" applyProtection="1"/>
    <xf numFmtId="3" fontId="7" fillId="2" borderId="23" xfId="0" applyNumberFormat="1" applyFont="1" applyFill="1" applyBorder="1" applyProtection="1"/>
    <xf numFmtId="0" fontId="47" fillId="2" borderId="0" xfId="0" applyFont="1" applyFill="1" applyProtection="1"/>
    <xf numFmtId="0" fontId="7" fillId="2" borderId="0" xfId="0" applyFont="1" applyFill="1" applyProtection="1"/>
    <xf numFmtId="0" fontId="7" fillId="2" borderId="0" xfId="0" applyFont="1" applyFill="1" applyAlignment="1" applyProtection="1">
      <alignment horizontal="right"/>
    </xf>
    <xf numFmtId="0" fontId="7" fillId="2" borderId="23" xfId="0" applyFont="1" applyFill="1" applyBorder="1" applyAlignment="1" applyProtection="1">
      <alignment horizontal="right"/>
    </xf>
    <xf numFmtId="0" fontId="47" fillId="2" borderId="0" xfId="0" applyFont="1" applyFill="1" applyBorder="1" applyProtection="1"/>
    <xf numFmtId="3" fontId="7" fillId="2" borderId="35" xfId="0" applyNumberFormat="1" applyFont="1" applyFill="1" applyBorder="1" applyProtection="1"/>
    <xf numFmtId="179" fontId="7" fillId="2" borderId="0" xfId="0" applyNumberFormat="1" applyFont="1" applyFill="1" applyProtection="1"/>
    <xf numFmtId="170" fontId="7" fillId="2" borderId="0" xfId="0" applyNumberFormat="1" applyFont="1" applyFill="1" applyProtection="1"/>
    <xf numFmtId="170" fontId="7" fillId="2" borderId="23" xfId="0" applyNumberFormat="1" applyFont="1" applyFill="1" applyBorder="1" applyProtection="1"/>
    <xf numFmtId="0" fontId="49" fillId="0" borderId="0" xfId="0" applyFont="1" applyProtection="1"/>
    <xf numFmtId="0" fontId="49" fillId="2" borderId="0" xfId="0" applyFont="1" applyFill="1" applyAlignment="1" applyProtection="1">
      <alignment horizontal="left"/>
    </xf>
    <xf numFmtId="0" fontId="49" fillId="2" borderId="0" xfId="0" applyFont="1" applyFill="1" applyProtection="1"/>
    <xf numFmtId="0" fontId="35" fillId="0" borderId="0" xfId="0" applyFont="1" applyFill="1" applyBorder="1"/>
    <xf numFmtId="169" fontId="35" fillId="2" borderId="42" xfId="0" applyNumberFormat="1" applyFont="1" applyFill="1" applyBorder="1"/>
    <xf numFmtId="169" fontId="34" fillId="8" borderId="39" xfId="0" applyNumberFormat="1" applyFont="1" applyFill="1" applyBorder="1"/>
    <xf numFmtId="169" fontId="34" fillId="8" borderId="9" xfId="0" applyNumberFormat="1" applyFont="1" applyFill="1" applyBorder="1"/>
    <xf numFmtId="0" fontId="35" fillId="0" borderId="0" xfId="0" applyFont="1" applyFill="1" applyBorder="1"/>
    <xf numFmtId="169" fontId="35" fillId="2" borderId="42" xfId="0" applyNumberFormat="1" applyFont="1" applyFill="1" applyBorder="1" applyAlignment="1">
      <alignment horizontal="right" vertical="center"/>
    </xf>
    <xf numFmtId="0" fontId="35" fillId="0" borderId="0" xfId="0" applyFont="1" applyFill="1" applyBorder="1"/>
    <xf numFmtId="169" fontId="39" fillId="5" borderId="9" xfId="22" applyNumberFormat="1" applyFont="1" applyFill="1" applyBorder="1" applyAlignment="1">
      <alignment vertical="center"/>
    </xf>
    <xf numFmtId="169" fontId="39" fillId="2" borderId="42" xfId="22" applyNumberFormat="1" applyFont="1" applyFill="1" applyBorder="1" applyAlignment="1">
      <alignment vertical="center"/>
    </xf>
    <xf numFmtId="169" fontId="38" fillId="2" borderId="42" xfId="22" applyNumberFormat="1" applyFont="1" applyFill="1" applyBorder="1" applyAlignment="1">
      <alignment vertical="center"/>
    </xf>
    <xf numFmtId="169" fontId="54" fillId="2" borderId="42" xfId="22" applyNumberFormat="1" applyFont="1" applyFill="1" applyBorder="1" applyAlignment="1">
      <alignment vertical="center"/>
    </xf>
    <xf numFmtId="169" fontId="39" fillId="2" borderId="15" xfId="22" applyNumberFormat="1" applyFont="1" applyFill="1" applyBorder="1" applyAlignment="1">
      <alignment vertical="center"/>
    </xf>
    <xf numFmtId="169" fontId="53" fillId="2" borderId="9" xfId="22" applyNumberFormat="1" applyFont="1" applyFill="1" applyBorder="1" applyAlignment="1">
      <alignment vertical="center"/>
    </xf>
    <xf numFmtId="169" fontId="38" fillId="0" borderId="42" xfId="22" applyNumberFormat="1" applyFont="1" applyFill="1" applyBorder="1" applyAlignment="1">
      <alignment vertical="center"/>
    </xf>
    <xf numFmtId="180" fontId="39" fillId="5" borderId="19" xfId="22" applyNumberFormat="1" applyFont="1" applyFill="1" applyBorder="1" applyAlignment="1">
      <alignment vertical="center"/>
    </xf>
    <xf numFmtId="180" fontId="39" fillId="2" borderId="16" xfId="22" applyNumberFormat="1" applyFont="1" applyFill="1" applyBorder="1" applyAlignment="1">
      <alignment vertical="center"/>
    </xf>
    <xf numFmtId="180" fontId="39" fillId="2" borderId="49" xfId="22" applyNumberFormat="1" applyFont="1" applyFill="1" applyBorder="1" applyAlignment="1">
      <alignment vertical="center"/>
    </xf>
    <xf numFmtId="169" fontId="17" fillId="2" borderId="42" xfId="36" applyNumberFormat="1" applyFont="1" applyFill="1" applyBorder="1" applyAlignment="1">
      <alignment vertical="center"/>
    </xf>
    <xf numFmtId="169" fontId="34" fillId="2" borderId="41" xfId="0" applyNumberFormat="1" applyFont="1" applyFill="1" applyBorder="1"/>
    <xf numFmtId="169" fontId="34" fillId="2" borderId="42" xfId="0" applyNumberFormat="1" applyFont="1" applyFill="1" applyBorder="1"/>
    <xf numFmtId="169" fontId="34" fillId="2" borderId="15" xfId="0" applyNumberFormat="1" applyFont="1" applyFill="1" applyBorder="1"/>
    <xf numFmtId="169" fontId="34" fillId="0" borderId="21" xfId="0" applyNumberFormat="1" applyFont="1" applyFill="1" applyBorder="1"/>
    <xf numFmtId="169" fontId="34" fillId="0" borderId="9" xfId="0" applyNumberFormat="1" applyFont="1" applyFill="1" applyBorder="1"/>
    <xf numFmtId="169" fontId="35" fillId="2" borderId="41" xfId="0" applyNumberFormat="1" applyFont="1" applyFill="1" applyBorder="1"/>
    <xf numFmtId="169" fontId="35" fillId="2" borderId="27" xfId="0" applyNumberFormat="1" applyFont="1" applyFill="1" applyBorder="1"/>
    <xf numFmtId="180" fontId="34" fillId="8" borderId="19" xfId="0" applyNumberFormat="1" applyFont="1" applyFill="1" applyBorder="1"/>
    <xf numFmtId="169" fontId="34" fillId="6" borderId="9" xfId="0" applyNumberFormat="1" applyFont="1" applyFill="1" applyBorder="1" applyAlignment="1">
      <alignment horizontal="right" vertical="center"/>
    </xf>
    <xf numFmtId="169" fontId="34" fillId="2" borderId="41" xfId="0" applyNumberFormat="1" applyFont="1" applyFill="1" applyBorder="1" applyAlignment="1">
      <alignment horizontal="right" vertical="center"/>
    </xf>
    <xf numFmtId="169" fontId="52" fillId="13" borderId="42" xfId="36" applyNumberFormat="1" applyFont="1" applyFill="1" applyBorder="1" applyAlignment="1">
      <alignment vertical="center"/>
    </xf>
    <xf numFmtId="169" fontId="34" fillId="2" borderId="42" xfId="0" applyNumberFormat="1" applyFont="1" applyFill="1" applyBorder="1" applyAlignment="1">
      <alignment horizontal="right" vertical="center"/>
    </xf>
    <xf numFmtId="169" fontId="50" fillId="2" borderId="42" xfId="0" applyNumberFormat="1" applyFont="1" applyFill="1" applyBorder="1" applyAlignment="1">
      <alignment vertical="center"/>
    </xf>
    <xf numFmtId="169" fontId="55" fillId="6" borderId="9" xfId="0" applyNumberFormat="1" applyFont="1" applyFill="1" applyBorder="1" applyAlignment="1">
      <alignment horizontal="right" vertical="center"/>
    </xf>
    <xf numFmtId="169" fontId="17" fillId="0" borderId="42" xfId="0" applyNumberFormat="1" applyFont="1" applyFill="1" applyBorder="1" applyAlignment="1">
      <alignment horizontal="right" vertical="center"/>
    </xf>
    <xf numFmtId="169" fontId="17" fillId="2" borderId="42" xfId="0" applyNumberFormat="1" applyFont="1" applyFill="1" applyBorder="1" applyAlignment="1">
      <alignment horizontal="right" vertical="center"/>
    </xf>
    <xf numFmtId="169" fontId="17" fillId="0" borderId="42" xfId="0" applyNumberFormat="1" applyFont="1" applyFill="1" applyBorder="1" applyAlignment="1">
      <alignment vertical="center"/>
    </xf>
    <xf numFmtId="169" fontId="34" fillId="0" borderId="9" xfId="0" applyNumberFormat="1" applyFont="1" applyFill="1" applyBorder="1" applyAlignment="1">
      <alignment horizontal="right" vertical="center"/>
    </xf>
    <xf numFmtId="169" fontId="35" fillId="2" borderId="41" xfId="0" applyNumberFormat="1" applyFont="1" applyFill="1" applyBorder="1" applyAlignment="1">
      <alignment horizontal="right" vertical="center"/>
    </xf>
    <xf numFmtId="169" fontId="35" fillId="2" borderId="42" xfId="0" applyNumberFormat="1" applyFont="1" applyFill="1" applyBorder="1" applyAlignment="1">
      <alignment vertical="center"/>
    </xf>
    <xf numFmtId="169" fontId="34" fillId="2" borderId="15" xfId="0" applyNumberFormat="1" applyFont="1" applyFill="1" applyBorder="1" applyAlignment="1">
      <alignment horizontal="right" vertical="center"/>
    </xf>
    <xf numFmtId="169" fontId="26" fillId="2" borderId="21" xfId="0" applyNumberFormat="1" applyFont="1" applyFill="1" applyBorder="1" applyAlignment="1">
      <alignment vertical="center"/>
    </xf>
    <xf numFmtId="169" fontId="34" fillId="2" borderId="9" xfId="0" applyNumberFormat="1" applyFont="1" applyFill="1" applyBorder="1" applyAlignment="1">
      <alignment horizontal="right" vertical="center"/>
    </xf>
    <xf numFmtId="169" fontId="34" fillId="6" borderId="9" xfId="0" applyNumberFormat="1" applyFont="1" applyFill="1" applyBorder="1" applyAlignment="1">
      <alignment vertical="center"/>
    </xf>
    <xf numFmtId="169" fontId="35" fillId="2" borderId="41" xfId="0" applyNumberFormat="1" applyFont="1" applyFill="1" applyBorder="1" applyAlignment="1">
      <alignment vertical="center"/>
    </xf>
    <xf numFmtId="169" fontId="44" fillId="0" borderId="42" xfId="0" applyNumberFormat="1" applyFont="1" applyFill="1" applyBorder="1" applyAlignment="1">
      <alignment vertical="center"/>
    </xf>
    <xf numFmtId="169" fontId="34" fillId="2" borderId="15" xfId="0" applyNumberFormat="1" applyFont="1" applyFill="1" applyBorder="1" applyAlignment="1">
      <alignment vertical="center"/>
    </xf>
    <xf numFmtId="180" fontId="34" fillId="6" borderId="33" xfId="0" applyNumberFormat="1" applyFont="1" applyFill="1" applyBorder="1" applyAlignment="1">
      <alignment horizontal="right" vertical="center"/>
    </xf>
    <xf numFmtId="180" fontId="34" fillId="2" borderId="40" xfId="0" applyNumberFormat="1" applyFont="1" applyFill="1" applyBorder="1" applyAlignment="1">
      <alignment horizontal="right" vertical="center"/>
    </xf>
    <xf numFmtId="180" fontId="35" fillId="2" borderId="20" xfId="0" applyNumberFormat="1" applyFont="1" applyFill="1" applyBorder="1" applyAlignment="1">
      <alignment horizontal="right" vertical="center"/>
    </xf>
    <xf numFmtId="180" fontId="34" fillId="2" borderId="20" xfId="0" applyNumberFormat="1" applyFont="1" applyFill="1" applyBorder="1" applyAlignment="1">
      <alignment horizontal="right" vertical="center"/>
    </xf>
    <xf numFmtId="180" fontId="43" fillId="2" borderId="20" xfId="0" applyNumberFormat="1" applyFont="1" applyFill="1" applyBorder="1" applyAlignment="1">
      <alignment vertical="center"/>
    </xf>
    <xf numFmtId="180" fontId="34" fillId="0" borderId="20" xfId="0" applyNumberFormat="1" applyFont="1" applyFill="1" applyBorder="1" applyAlignment="1">
      <alignment horizontal="right" vertical="center"/>
    </xf>
    <xf numFmtId="180" fontId="34" fillId="0" borderId="33" xfId="0" applyNumberFormat="1" applyFont="1" applyFill="1" applyBorder="1" applyAlignment="1">
      <alignment horizontal="right" vertical="center"/>
    </xf>
    <xf numFmtId="180" fontId="35" fillId="2" borderId="40" xfId="0" applyNumberFormat="1" applyFont="1" applyFill="1" applyBorder="1" applyAlignment="1">
      <alignment horizontal="right" vertical="center"/>
    </xf>
    <xf numFmtId="180" fontId="34" fillId="2" borderId="28" xfId="0" applyNumberFormat="1" applyFont="1" applyFill="1" applyBorder="1" applyAlignment="1">
      <alignment horizontal="right" vertical="center"/>
    </xf>
    <xf numFmtId="180" fontId="26" fillId="2" borderId="34" xfId="0" applyNumberFormat="1" applyFont="1" applyFill="1" applyBorder="1" applyAlignment="1">
      <alignment vertical="center"/>
    </xf>
    <xf numFmtId="180" fontId="34" fillId="2" borderId="33" xfId="0" applyNumberFormat="1" applyFont="1" applyFill="1" applyBorder="1" applyAlignment="1">
      <alignment horizontal="right" vertical="center"/>
    </xf>
    <xf numFmtId="180" fontId="34" fillId="6" borderId="33" xfId="0" applyNumberFormat="1" applyFont="1" applyFill="1" applyBorder="1" applyAlignment="1">
      <alignment vertical="center"/>
    </xf>
    <xf numFmtId="180" fontId="35" fillId="2" borderId="40" xfId="0" applyNumberFormat="1" applyFont="1" applyFill="1" applyBorder="1" applyAlignment="1">
      <alignment vertical="center"/>
    </xf>
    <xf numFmtId="180" fontId="35" fillId="2" borderId="20" xfId="0" applyNumberFormat="1" applyFont="1" applyFill="1" applyBorder="1" applyAlignment="1">
      <alignment vertical="center"/>
    </xf>
    <xf numFmtId="180" fontId="44" fillId="0" borderId="20" xfId="0" applyNumberFormat="1" applyFont="1" applyFill="1" applyBorder="1" applyAlignment="1">
      <alignment vertical="center"/>
    </xf>
    <xf numFmtId="180" fontId="34" fillId="2" borderId="28" xfId="0" applyNumberFormat="1" applyFont="1" applyFill="1" applyBorder="1" applyAlignment="1">
      <alignment vertical="center"/>
    </xf>
    <xf numFmtId="0" fontId="35" fillId="2" borderId="0" xfId="0" applyFont="1" applyFill="1" applyBorder="1" applyAlignment="1">
      <alignment horizontal="center"/>
    </xf>
    <xf numFmtId="169" fontId="45" fillId="2" borderId="0" xfId="0" applyNumberFormat="1" applyFont="1" applyFill="1" applyBorder="1" applyProtection="1">
      <protection hidden="1"/>
    </xf>
    <xf numFmtId="49" fontId="34" fillId="2" borderId="0" xfId="0" applyNumberFormat="1" applyFont="1" applyFill="1" applyBorder="1" applyAlignment="1">
      <alignment horizontal="left" wrapText="1" indent="1"/>
    </xf>
    <xf numFmtId="0" fontId="35" fillId="2" borderId="0" xfId="0" applyFont="1" applyFill="1" applyBorder="1" applyAlignment="1">
      <alignment horizontal="center" vertical="center" wrapText="1"/>
    </xf>
    <xf numFmtId="49" fontId="35" fillId="2" borderId="0" xfId="0" applyNumberFormat="1" applyFont="1" applyFill="1" applyBorder="1" applyAlignment="1">
      <alignment horizontal="left" wrapText="1" indent="3"/>
    </xf>
    <xf numFmtId="49" fontId="34" fillId="2" borderId="0" xfId="0" applyNumberFormat="1" applyFont="1" applyFill="1" applyBorder="1" applyAlignment="1">
      <alignment horizontal="left" wrapText="1" indent="2"/>
    </xf>
    <xf numFmtId="49" fontId="34" fillId="2" borderId="0" xfId="0" applyNumberFormat="1" applyFont="1" applyFill="1" applyBorder="1" applyAlignment="1">
      <alignment horizontal="left" wrapText="1"/>
    </xf>
    <xf numFmtId="180" fontId="39" fillId="5" borderId="33" xfId="22" applyNumberFormat="1" applyFont="1" applyFill="1" applyBorder="1" applyAlignment="1">
      <alignment vertical="center"/>
    </xf>
    <xf numFmtId="180" fontId="38" fillId="2" borderId="16" xfId="22" applyNumberFormat="1" applyFont="1" applyFill="1" applyBorder="1" applyAlignment="1">
      <alignment vertical="center"/>
    </xf>
    <xf numFmtId="180" fontId="38" fillId="2" borderId="19" xfId="22" applyNumberFormat="1" applyFont="1" applyFill="1" applyBorder="1" applyAlignment="1">
      <alignment vertical="center"/>
    </xf>
    <xf numFmtId="0" fontId="35" fillId="2" borderId="0" xfId="0" applyFont="1" applyFill="1" applyBorder="1" applyAlignment="1">
      <alignment horizontal="center"/>
    </xf>
    <xf numFmtId="167" fontId="34" fillId="8" borderId="9" xfId="36" applyNumberFormat="1" applyFont="1" applyFill="1" applyBorder="1" applyAlignment="1">
      <alignment vertical="center"/>
    </xf>
    <xf numFmtId="169" fontId="35" fillId="2" borderId="0" xfId="0" applyNumberFormat="1" applyFont="1" applyFill="1" applyBorder="1" applyAlignment="1" applyProtection="1">
      <alignment horizontal="center" vertical="center"/>
      <protection hidden="1"/>
    </xf>
    <xf numFmtId="180" fontId="34" fillId="2" borderId="16" xfId="0" applyNumberFormat="1" applyFont="1" applyFill="1" applyBorder="1"/>
    <xf numFmtId="180" fontId="34" fillId="2" borderId="49" xfId="0" applyNumberFormat="1" applyFont="1" applyFill="1" applyBorder="1"/>
    <xf numFmtId="180" fontId="34" fillId="2" borderId="47" xfId="0" applyNumberFormat="1" applyFont="1" applyFill="1" applyBorder="1"/>
    <xf numFmtId="180" fontId="34" fillId="2" borderId="19" xfId="0" applyNumberFormat="1" applyFont="1" applyFill="1" applyBorder="1"/>
    <xf numFmtId="164" fontId="5" fillId="2" borderId="0" xfId="39" applyFont="1" applyFill="1"/>
    <xf numFmtId="165" fontId="5" fillId="2" borderId="0" xfId="38" applyFont="1" applyFill="1" applyBorder="1"/>
    <xf numFmtId="164" fontId="35" fillId="2" borderId="0" xfId="39" applyFont="1" applyFill="1"/>
    <xf numFmtId="0" fontId="38" fillId="2" borderId="0" xfId="0" applyFont="1" applyFill="1"/>
    <xf numFmtId="164" fontId="59" fillId="2" borderId="0" xfId="39" applyFont="1" applyFill="1"/>
    <xf numFmtId="0" fontId="35" fillId="2" borderId="23" xfId="0" applyFont="1" applyFill="1" applyBorder="1"/>
    <xf numFmtId="181" fontId="16" fillId="2" borderId="23" xfId="0" applyNumberFormat="1" applyFont="1" applyFill="1" applyBorder="1" applyAlignment="1" applyProtection="1">
      <alignment horizontal="center"/>
    </xf>
    <xf numFmtId="181" fontId="0" fillId="2" borderId="23" xfId="0" applyNumberForma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justify" vertical="justify" wrapText="1"/>
    </xf>
    <xf numFmtId="0" fontId="0" fillId="2" borderId="7" xfId="0" applyFill="1" applyBorder="1" applyAlignment="1" applyProtection="1">
      <alignment horizontal="justify" vertical="justify" wrapText="1"/>
    </xf>
    <xf numFmtId="0" fontId="0" fillId="2" borderId="8" xfId="0" applyFill="1" applyBorder="1" applyAlignment="1" applyProtection="1">
      <alignment horizontal="justify" vertical="justify" wrapText="1"/>
    </xf>
    <xf numFmtId="0" fontId="19" fillId="2" borderId="0" xfId="0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left"/>
    </xf>
    <xf numFmtId="0" fontId="7" fillId="2" borderId="23" xfId="0" applyFont="1" applyFill="1" applyBorder="1" applyAlignment="1" applyProtection="1">
      <alignment horizontal="left"/>
    </xf>
    <xf numFmtId="0" fontId="46" fillId="12" borderId="10" xfId="0" applyFont="1" applyFill="1" applyBorder="1" applyAlignment="1">
      <alignment horizontal="center" vertical="center" wrapText="1"/>
    </xf>
    <xf numFmtId="0" fontId="46" fillId="12" borderId="32" xfId="0" applyFont="1" applyFill="1" applyBorder="1" applyAlignment="1">
      <alignment horizontal="center" vertical="center" wrapText="1"/>
    </xf>
    <xf numFmtId="0" fontId="30" fillId="12" borderId="41" xfId="0" applyFont="1" applyFill="1" applyBorder="1" applyAlignment="1">
      <alignment horizontal="center" vertical="center" textRotation="45" wrapText="1"/>
    </xf>
    <xf numFmtId="0" fontId="30" fillId="12" borderId="42" xfId="0" applyFont="1" applyFill="1" applyBorder="1" applyAlignment="1">
      <alignment horizontal="center" vertical="center" textRotation="45" wrapText="1"/>
    </xf>
    <xf numFmtId="0" fontId="30" fillId="12" borderId="15" xfId="0" applyFont="1" applyFill="1" applyBorder="1" applyAlignment="1">
      <alignment horizontal="center" vertical="center" textRotation="45" wrapText="1"/>
    </xf>
    <xf numFmtId="0" fontId="19" fillId="2" borderId="0" xfId="0" applyFont="1" applyFill="1" applyBorder="1" applyAlignment="1">
      <alignment horizontal="center"/>
    </xf>
    <xf numFmtId="0" fontId="30" fillId="12" borderId="29" xfId="0" applyFont="1" applyFill="1" applyBorder="1" applyAlignment="1">
      <alignment horizontal="center" vertical="center" wrapText="1"/>
    </xf>
    <xf numFmtId="0" fontId="30" fillId="12" borderId="30" xfId="0" applyFont="1" applyFill="1" applyBorder="1" applyAlignment="1">
      <alignment horizontal="center" vertical="center" wrapText="1"/>
    </xf>
    <xf numFmtId="0" fontId="30" fillId="12" borderId="27" xfId="0" applyFont="1" applyFill="1" applyBorder="1" applyAlignment="1">
      <alignment horizontal="center" vertical="center" wrapText="1"/>
    </xf>
    <xf numFmtId="0" fontId="30" fillId="12" borderId="31" xfId="0" applyFont="1" applyFill="1" applyBorder="1" applyAlignment="1">
      <alignment horizontal="center" vertical="center" wrapText="1"/>
    </xf>
    <xf numFmtId="0" fontId="46" fillId="12" borderId="33" xfId="0" applyFont="1" applyFill="1" applyBorder="1" applyAlignment="1">
      <alignment horizontal="center" vertical="center" wrapText="1"/>
    </xf>
    <xf numFmtId="169" fontId="51" fillId="5" borderId="10" xfId="0" applyNumberFormat="1" applyFont="1" applyFill="1" applyBorder="1" applyAlignment="1" applyProtection="1">
      <alignment horizontal="center" vertical="center"/>
      <protection hidden="1"/>
    </xf>
    <xf numFmtId="169" fontId="51" fillId="5" borderId="33" xfId="0" applyNumberFormat="1" applyFont="1" applyFill="1" applyBorder="1" applyAlignment="1" applyProtection="1">
      <alignment horizontal="center" vertical="center"/>
      <protection hidden="1"/>
    </xf>
    <xf numFmtId="0" fontId="34" fillId="5" borderId="36" xfId="22" applyFont="1" applyFill="1" applyBorder="1" applyAlignment="1">
      <alignment horizontal="center" vertical="center"/>
    </xf>
    <xf numFmtId="0" fontId="34" fillId="5" borderId="37" xfId="22" applyFont="1" applyFill="1" applyBorder="1" applyAlignment="1">
      <alignment horizontal="center" vertical="center"/>
    </xf>
    <xf numFmtId="0" fontId="36" fillId="9" borderId="29" xfId="22" applyFont="1" applyFill="1" applyBorder="1" applyAlignment="1">
      <alignment horizontal="center" vertical="center"/>
    </xf>
    <xf numFmtId="0" fontId="36" fillId="9" borderId="27" xfId="22" applyFont="1" applyFill="1" applyBorder="1" applyAlignment="1">
      <alignment horizontal="center" vertical="center"/>
    </xf>
    <xf numFmtId="2" fontId="36" fillId="10" borderId="25" xfId="0" applyNumberFormat="1" applyFont="1" applyFill="1" applyBorder="1" applyAlignment="1">
      <alignment horizontal="center" vertical="center"/>
    </xf>
    <xf numFmtId="2" fontId="36" fillId="10" borderId="26" xfId="0" applyNumberFormat="1" applyFont="1" applyFill="1" applyBorder="1" applyAlignment="1">
      <alignment horizontal="center" vertical="center"/>
    </xf>
    <xf numFmtId="169" fontId="42" fillId="8" borderId="14" xfId="0" applyNumberFormat="1" applyFont="1" applyFill="1" applyBorder="1" applyAlignment="1">
      <alignment horizontal="center" vertical="center"/>
    </xf>
    <xf numFmtId="0" fontId="41" fillId="2" borderId="31" xfId="22" applyFont="1" applyFill="1" applyBorder="1" applyAlignment="1">
      <alignment horizontal="center"/>
    </xf>
    <xf numFmtId="0" fontId="34" fillId="8" borderId="36" xfId="0" applyFont="1" applyFill="1" applyBorder="1" applyAlignment="1">
      <alignment horizontal="center" vertical="center"/>
    </xf>
    <xf numFmtId="0" fontId="34" fillId="8" borderId="37" xfId="0" applyFont="1" applyFill="1" applyBorder="1" applyAlignment="1">
      <alignment horizontal="center" vertical="center"/>
    </xf>
    <xf numFmtId="2" fontId="36" fillId="7" borderId="29" xfId="0" applyNumberFormat="1" applyFont="1" applyFill="1" applyBorder="1" applyAlignment="1">
      <alignment horizontal="center" vertical="center"/>
    </xf>
    <xf numFmtId="2" fontId="36" fillId="7" borderId="27" xfId="0" applyNumberFormat="1" applyFont="1" applyFill="1" applyBorder="1" applyAlignment="1">
      <alignment horizontal="center" vertical="center"/>
    </xf>
    <xf numFmtId="169" fontId="56" fillId="6" borderId="14" xfId="0" applyNumberFormat="1" applyFont="1" applyFill="1" applyBorder="1" applyAlignment="1">
      <alignment horizontal="center" vertical="center"/>
    </xf>
    <xf numFmtId="0" fontId="34" fillId="6" borderId="38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wrapText="1"/>
    </xf>
    <xf numFmtId="0" fontId="35" fillId="0" borderId="0" xfId="0" applyFont="1" applyFill="1" applyBorder="1"/>
    <xf numFmtId="166" fontId="35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4" fillId="0" borderId="0" xfId="0" applyFont="1" applyFill="1" applyBorder="1" applyAlignment="1">
      <alignment horizontal="center"/>
    </xf>
    <xf numFmtId="0" fontId="26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Alignment="1">
      <alignment horizontal="center" vertical="center" textRotation="45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" fontId="17" fillId="0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</cellXfs>
  <cellStyles count="40">
    <cellStyle name="1 indent" xfId="1"/>
    <cellStyle name="2 indents" xfId="2"/>
    <cellStyle name="3 indents" xfId="3"/>
    <cellStyle name="4 indents" xfId="4"/>
    <cellStyle name="Comma" xfId="38" builtinId="3"/>
    <cellStyle name="Currency" xfId="39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3" xfId="26"/>
    <cellStyle name="Normal 4" xfId="27"/>
    <cellStyle name="Normal 48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910000"/>
      <color rgb="FF820000"/>
      <color rgb="FF5A0000"/>
      <color rgb="FF640000"/>
      <color rgb="FF6E0000"/>
      <color rgb="FF730000"/>
      <color rgb="FF780000"/>
      <color rgb="FF7D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1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1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1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1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494251</xdr:colOff>
      <xdr:row>13</xdr:row>
      <xdr:rowOff>142456</xdr:rowOff>
    </xdr:from>
    <xdr:to>
      <xdr:col>8</xdr:col>
      <xdr:colOff>351864</xdr:colOff>
      <xdr:row>37</xdr:row>
      <xdr:rowOff>109445</xdr:rowOff>
    </xdr:to>
    <xdr:pic>
      <xdr:nvPicPr>
        <xdr:cNvPr id="2" name="Picture 1" descr="Crna Gora_map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9369" y="2439662"/>
          <a:ext cx="4082230" cy="4079548"/>
        </a:xfrm>
        <a:prstGeom prst="rect">
          <a:avLst/>
        </a:prstGeom>
      </xdr:spPr>
    </xdr:pic>
    <xdr:clientData/>
  </xdr:twoCellAnchor>
  <xdr:twoCellAnchor editAs="oneCell">
    <xdr:from>
      <xdr:col>9</xdr:col>
      <xdr:colOff>528272</xdr:colOff>
      <xdr:row>1</xdr:row>
      <xdr:rowOff>28566</xdr:rowOff>
    </xdr:from>
    <xdr:to>
      <xdr:col>11</xdr:col>
      <xdr:colOff>95250</xdr:colOff>
      <xdr:row>5</xdr:row>
      <xdr:rowOff>105508</xdr:rowOff>
    </xdr:to>
    <xdr:pic>
      <xdr:nvPicPr>
        <xdr:cNvPr id="4" name="Picture 3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05072" y="28566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85725</xdr:rowOff>
    </xdr:from>
    <xdr:to>
      <xdr:col>7</xdr:col>
      <xdr:colOff>167053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104775</xdr:rowOff>
    </xdr:from>
    <xdr:to>
      <xdr:col>4</xdr:col>
      <xdr:colOff>74184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104775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AI100"/>
  <sheetViews>
    <sheetView zoomScale="85" zoomScaleNormal="85" zoomScaleSheetLayoutView="100" workbookViewId="0">
      <selection activeCell="V31" sqref="V31"/>
    </sheetView>
  </sheetViews>
  <sheetFormatPr defaultColWidth="9.140625" defaultRowHeight="12.75"/>
  <cols>
    <col min="1" max="4" width="9.140625" style="25"/>
    <col min="5" max="5" width="8.85546875" style="25" customWidth="1"/>
    <col min="6" max="11" width="9.140625" style="25"/>
    <col min="12" max="12" width="8.5703125" style="25" customWidth="1"/>
    <col min="13" max="13" width="12" style="25" customWidth="1"/>
    <col min="14" max="14" width="9.140625" style="25"/>
    <col min="15" max="15" width="12.85546875" style="25" customWidth="1"/>
    <col min="16" max="16384" width="9.140625" style="25"/>
  </cols>
  <sheetData>
    <row r="1" spans="1:35" ht="12.75" customHeight="1">
      <c r="A1" s="24"/>
      <c r="B1" s="24"/>
      <c r="D1" s="26"/>
      <c r="E1" s="26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1:35" ht="12.75" customHeight="1">
      <c r="A2" s="24"/>
      <c r="B2" s="27"/>
      <c r="C2" s="26"/>
      <c r="D2" s="26"/>
      <c r="E2" s="26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ht="27" customHeight="1">
      <c r="A3" s="24"/>
      <c r="B3" s="311" t="str">
        <f>IF(MasterSheet!$A$1=1,MasterSheet!B30,MasterSheet!B31)</f>
        <v>Notice: The information is provided in English and in Montenegrin language</v>
      </c>
      <c r="C3" s="312"/>
      <c r="D3" s="312"/>
      <c r="E3" s="313"/>
      <c r="G3" s="24"/>
      <c r="H3" s="27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>
      <c r="A4" s="24"/>
      <c r="B4" s="24"/>
      <c r="C4" s="26"/>
      <c r="D4" s="26"/>
      <c r="E4" s="26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1:35" ht="15">
      <c r="A8" s="24"/>
      <c r="B8" s="24"/>
      <c r="C8" s="24"/>
      <c r="D8" s="24"/>
      <c r="E8" s="24"/>
      <c r="F8" s="24"/>
      <c r="G8" s="24"/>
      <c r="H8" s="24"/>
      <c r="I8" s="24"/>
      <c r="J8" s="314" t="str">
        <f>IF(MasterSheet!$A$1 = 1, MasterSheet!C5,MasterSheet!B5)</f>
        <v>MONTENEGRO</v>
      </c>
      <c r="K8" s="314"/>
      <c r="L8" s="31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ht="15">
      <c r="A9" s="24"/>
      <c r="B9" s="24"/>
      <c r="C9" s="24"/>
      <c r="D9" s="24"/>
      <c r="E9" s="24"/>
      <c r="F9" s="24"/>
      <c r="G9" s="24"/>
      <c r="H9" s="24"/>
      <c r="I9" s="314" t="str">
        <f>IF(MasterSheet!$A$1 = 1, MasterSheet!C6,MasterSheet!B6)</f>
        <v>MINISTRY OF FINANCE</v>
      </c>
      <c r="J9" s="314"/>
      <c r="K9" s="314"/>
      <c r="L9" s="314"/>
      <c r="M9" s="31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ht="14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315" t="str">
        <f>IF(MasterSheet!$A$1=1, MasterSheet!C8,MasterSheet!B8)</f>
        <v>Area (km²)</v>
      </c>
      <c r="L18" s="315"/>
      <c r="M18" s="315"/>
      <c r="N18" s="315"/>
      <c r="O18" s="211">
        <v>13812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ht="14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316" t="str">
        <f>IF(MasterSheet!$A$1=1, MasterSheet!C9,MasterSheet!B9)</f>
        <v>Population (Census 2011)</v>
      </c>
      <c r="L19" s="316"/>
      <c r="M19" s="316"/>
      <c r="N19" s="316"/>
      <c r="O19" s="212">
        <v>625266</v>
      </c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ht="14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13"/>
      <c r="L20" s="213"/>
      <c r="M20" s="213"/>
      <c r="N20" s="213"/>
      <c r="O20" s="21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ht="14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315" t="str">
        <f>IF(MasterSheet!$A$1=1, MasterSheet!C10,MasterSheet!B10)</f>
        <v>Capital</v>
      </c>
      <c r="L21" s="315"/>
      <c r="M21" s="315"/>
      <c r="N21" s="315"/>
      <c r="O21" s="215" t="s">
        <v>217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ht="14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316" t="str">
        <f>IF(MasterSheet!$A$1=1, MasterSheet!C11,MasterSheet!B11)</f>
        <v>Royal Capital</v>
      </c>
      <c r="L22" s="316"/>
      <c r="M22" s="316"/>
      <c r="N22" s="316"/>
      <c r="O22" s="216" t="s">
        <v>218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ht="14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13"/>
      <c r="L23" s="213"/>
      <c r="M23" s="213"/>
      <c r="N23" s="213"/>
      <c r="O23" s="21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ht="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316" t="str">
        <f>IF(MasterSheet!$A$1=1, MasterSheet!C12,MasterSheet!B12)</f>
        <v>Currency</v>
      </c>
      <c r="L24" s="316"/>
      <c r="M24" s="316"/>
      <c r="N24" s="316"/>
      <c r="O24" s="215" t="s">
        <v>398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ht="14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13"/>
      <c r="L25" s="217"/>
      <c r="M25" s="217"/>
      <c r="N25" s="217"/>
      <c r="O25" s="218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ht="14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315" t="str">
        <f>IF(MasterSheet!$A$1=1, MasterSheet!C13,MasterSheet!B13)</f>
        <v>GDP (mil. €)*</v>
      </c>
      <c r="L26" s="315"/>
      <c r="M26" s="315"/>
      <c r="N26" s="315"/>
      <c r="O26" s="219" t="e">
        <f>+'Public expenditure_int'!#REF!</f>
        <v>#REF!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ht="14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315" t="str">
        <f>IF(MasterSheet!$A$1=1, MasterSheet!C14,MasterSheet!B14)</f>
        <v>GDP per capita (€)*</v>
      </c>
      <c r="L27" s="315"/>
      <c r="M27" s="315"/>
      <c r="N27" s="315"/>
      <c r="O27" s="211" t="e">
        <f>O26/O19</f>
        <v>#REF!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ht="14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315" t="str">
        <f>IF(MasterSheet!$A$1=1, MasterSheet!C15,MasterSheet!B15)</f>
        <v xml:space="preserve">   Inflation (%)</v>
      </c>
      <c r="L28" s="315"/>
      <c r="M28" s="315"/>
      <c r="N28" s="315"/>
      <c r="O28" s="220">
        <v>1.5</v>
      </c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ht="14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316" t="str">
        <f>IF(MasterSheet!$A$1=1, MasterSheet!C17,MasterSheet!B17)</f>
        <v xml:space="preserve">   Public expenditure (% GDP)</v>
      </c>
      <c r="L29" s="316"/>
      <c r="M29" s="316"/>
      <c r="N29" s="316"/>
      <c r="O29" s="221" t="e">
        <f>+'Public expenditure_int'!#REF!</f>
        <v>#REF!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ht="14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22"/>
      <c r="L30" s="223"/>
      <c r="M30" s="224"/>
      <c r="N30" s="224"/>
      <c r="O30" s="211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ht="14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315" t="str">
        <f>IF(MasterSheet!$A$1=1, MasterSheet!C18,MasterSheet!B18)</f>
        <v>Average net wage (€)</v>
      </c>
      <c r="L31" s="315"/>
      <c r="M31" s="315"/>
      <c r="N31" s="315"/>
      <c r="O31" s="211">
        <v>486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ht="14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316" t="str">
        <f>IF(MasterSheet!$A$1=1, MasterSheet!C19,MasterSheet!B19)</f>
        <v>Unemployment rate (%)</v>
      </c>
      <c r="L32" s="316"/>
      <c r="M32" s="316"/>
      <c r="N32" s="316"/>
      <c r="O32" s="221">
        <v>14.9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8" t="str">
        <f>IF(MasterSheet!$A$1=1, MasterSheet!C21,MasterSheet!B21)</f>
        <v>Source: Employment Office, Monstat, Ministry of Finance</v>
      </c>
      <c r="L33" s="24"/>
      <c r="M33" s="24"/>
      <c r="N33" s="24"/>
      <c r="O33" s="29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30" t="str">
        <f>IF(MasterSheet!$A$1=1, MasterSheet!B25,MasterSheet!B24)</f>
        <v>*data represent Ministry of Finance forecast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 t="str">
        <f>IF(MasterSheet!$A$1=1,MasterSheet!C22,MasterSheet!B22)</f>
        <v>Updated:</v>
      </c>
      <c r="L39" s="309">
        <v>41329</v>
      </c>
      <c r="M39" s="310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9" t="s">
        <v>397</v>
      </c>
      <c r="L41" s="24"/>
      <c r="M41" s="86" t="s">
        <v>396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1: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1: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1: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1: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1: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1: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1: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1: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1: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1: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1: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1: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  <row r="80" spans="1: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</row>
    <row r="81" spans="1: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pans="1: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</row>
    <row r="83" spans="1: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1: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</row>
    <row r="85" spans="1: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1: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1: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1: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1: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1: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1: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</row>
    <row r="92" spans="1: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1: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</row>
    <row r="94" spans="1: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</row>
    <row r="95" spans="1: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</row>
    <row r="96" spans="1: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</row>
    <row r="97" spans="1: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</row>
    <row r="98" spans="1: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</sheetData>
  <sheetProtection formatCells="0" formatColumns="0" formatRows="0" insertHyperlinks="0" sort="0" autoFilter="0"/>
  <mergeCells count="15">
    <mergeCell ref="L39:M39"/>
    <mergeCell ref="B3:E3"/>
    <mergeCell ref="J8:L8"/>
    <mergeCell ref="I9:M9"/>
    <mergeCell ref="K31:N31"/>
    <mergeCell ref="K32:N32"/>
    <mergeCell ref="K26:N26"/>
    <mergeCell ref="K18:N18"/>
    <mergeCell ref="K19:N19"/>
    <mergeCell ref="K27:N27"/>
    <mergeCell ref="K21:N21"/>
    <mergeCell ref="K22:N22"/>
    <mergeCell ref="K24:N24"/>
    <mergeCell ref="K29:N29"/>
    <mergeCell ref="K28:N28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  <rowBreaks count="1" manualBreakCount="1">
    <brk id="78" max="16383" man="1"/>
  </rowBreaks>
  <colBreaks count="1" manualBreakCount="1">
    <brk id="2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9"/>
  <sheetViews>
    <sheetView topLeftCell="D1" zoomScale="80" zoomScaleNormal="80" zoomScaleSheetLayoutView="115" workbookViewId="0">
      <selection activeCell="V13" sqref="V13"/>
    </sheetView>
  </sheetViews>
  <sheetFormatPr defaultRowHeight="12.75"/>
  <cols>
    <col min="1" max="3" width="9" customWidth="1"/>
    <col min="4" max="4" width="25.85546875" customWidth="1"/>
    <col min="5" max="5" width="41.5703125" customWidth="1"/>
    <col min="6" max="6" width="10.85546875" customWidth="1"/>
    <col min="7" max="10" width="9.28515625" customWidth="1"/>
    <col min="11" max="11" width="11" customWidth="1"/>
    <col min="12" max="15" width="9.28515625" customWidth="1"/>
    <col min="22" max="37" width="9.140625" style="3"/>
  </cols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5">
      <c r="A8" s="3"/>
      <c r="B8" s="3"/>
      <c r="C8" s="3"/>
      <c r="D8" s="3"/>
      <c r="E8" s="3"/>
      <c r="F8" s="3"/>
      <c r="G8" s="3"/>
      <c r="H8" s="3"/>
      <c r="I8" s="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5">
      <c r="A9" s="3"/>
      <c r="B9" s="3"/>
      <c r="C9" s="3"/>
      <c r="D9" s="3"/>
      <c r="E9" s="3"/>
      <c r="F9" s="322" t="str">
        <f>IF(MasterSheet!$A$1 = 1, MasterSheet!C5,MasterSheet!B5)</f>
        <v>MONTENEGRO</v>
      </c>
      <c r="G9" s="322"/>
      <c r="H9" s="322"/>
      <c r="I9" s="1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5">
      <c r="A10" s="3"/>
      <c r="B10" s="3"/>
      <c r="C10" s="3"/>
      <c r="D10" s="3"/>
      <c r="E10" s="3"/>
      <c r="F10" s="322" t="str">
        <f>IF(MasterSheet!$A$1 = 1, MasterSheet!C6,MasterSheet!B6)</f>
        <v>MINISTRY OF FINANCE</v>
      </c>
      <c r="G10" s="322"/>
      <c r="H10" s="322"/>
      <c r="I10" s="1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3.5" thickBot="1">
      <c r="A14" s="3"/>
      <c r="B14" s="3"/>
      <c r="C14" s="7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6.5" customHeight="1" thickTop="1" thickBot="1">
      <c r="A15" s="3"/>
      <c r="B15" s="3"/>
      <c r="C15" s="3"/>
      <c r="D15" s="323" t="str">
        <f>IF(MasterSheet!$A$1=1,MasterSheet!D40,MasterSheet!B40)</f>
        <v>Macroeconomic and Fiscal Framework (in %GDP)</v>
      </c>
      <c r="E15" s="324"/>
      <c r="F15" s="317" t="str">
        <f>IF(MasterSheet!$A$1=1,MasterSheet!F42,MasterSheet!F40)</f>
        <v>Actual data</v>
      </c>
      <c r="G15" s="318"/>
      <c r="H15" s="318"/>
      <c r="I15" s="318"/>
      <c r="J15" s="327"/>
      <c r="K15" s="209" t="str">
        <f>IF(MasterSheet!$A$1=1,MasterSheet!I42,MasterSheet!I40)</f>
        <v>Estimate</v>
      </c>
      <c r="L15" s="317" t="str">
        <f>IF(MasterSheet!$A$1=1,MasterSheet!J42,MasterSheet!J40)</f>
        <v>Base scenario</v>
      </c>
      <c r="M15" s="318"/>
      <c r="N15" s="317" t="str">
        <f>IF(MasterSheet!$A$1=1,MasterSheet!M42,MasterSheet!M40)</f>
        <v>Low-growth scenario</v>
      </c>
      <c r="O15" s="318"/>
      <c r="P15" s="3"/>
      <c r="Q15" s="3"/>
      <c r="R15" s="3"/>
      <c r="S15" s="3"/>
      <c r="T15" s="3"/>
      <c r="U15" s="3"/>
    </row>
    <row r="16" spans="1:21" ht="16.5" thickTop="1" thickBot="1">
      <c r="A16" s="3"/>
      <c r="B16" s="3"/>
      <c r="C16" s="3"/>
      <c r="D16" s="325"/>
      <c r="E16" s="326"/>
      <c r="F16" s="80" t="s">
        <v>222</v>
      </c>
      <c r="G16" s="81" t="s">
        <v>223</v>
      </c>
      <c r="H16" s="82" t="s">
        <v>224</v>
      </c>
      <c r="I16" s="83" t="s">
        <v>225</v>
      </c>
      <c r="J16" s="83" t="s">
        <v>395</v>
      </c>
      <c r="K16" s="83">
        <v>2013</v>
      </c>
      <c r="L16" s="83">
        <v>2014</v>
      </c>
      <c r="M16" s="83">
        <v>2015</v>
      </c>
      <c r="N16" s="83">
        <v>2014</v>
      </c>
      <c r="O16" s="83">
        <v>2015</v>
      </c>
      <c r="P16" s="3"/>
      <c r="Q16" s="3"/>
      <c r="R16" s="3"/>
      <c r="S16" s="3"/>
      <c r="T16" s="3"/>
      <c r="U16" s="3"/>
    </row>
    <row r="17" spans="1:21" ht="15.75" thickTop="1">
      <c r="A17" s="3"/>
      <c r="B17" s="3"/>
      <c r="C17" s="3"/>
      <c r="D17" s="319" t="str">
        <f>IF(MasterSheet!$A$1=1,MasterSheet!D42,MasterSheet!B42)</f>
        <v>Macroeconomic indicators</v>
      </c>
      <c r="E17" s="75" t="str">
        <f>IF(MasterSheet!$A$1=1,MasterSheet!E42,MasterSheet!C42)</f>
        <v>GDP nominal growth</v>
      </c>
      <c r="F17" s="60">
        <v>15.1</v>
      </c>
      <c r="G17" s="61">
        <v>-3.4</v>
      </c>
      <c r="H17" s="61">
        <v>4.0999999999999996</v>
      </c>
      <c r="I17" s="62">
        <v>4.2</v>
      </c>
      <c r="J17" s="62">
        <v>-2.6</v>
      </c>
      <c r="K17" s="62">
        <v>5.2</v>
      </c>
      <c r="L17" s="203">
        <v>6.2</v>
      </c>
      <c r="M17" s="204">
        <v>6.1</v>
      </c>
      <c r="N17" s="203">
        <v>3.1</v>
      </c>
      <c r="O17" s="204">
        <v>3.5</v>
      </c>
      <c r="P17" s="199"/>
      <c r="Q17" s="3"/>
      <c r="R17" s="3"/>
      <c r="S17" s="3"/>
      <c r="T17" s="3"/>
      <c r="U17" s="3"/>
    </row>
    <row r="18" spans="1:21" ht="15">
      <c r="A18" s="3"/>
      <c r="B18" s="3"/>
      <c r="C18" s="3"/>
      <c r="D18" s="320"/>
      <c r="E18" s="76" t="str">
        <f>IF(MasterSheet!$A$1=1,MasterSheet!E43,MasterSheet!C43)</f>
        <v>GDP real growth</v>
      </c>
      <c r="F18" s="63">
        <v>6.9</v>
      </c>
      <c r="G18" s="64">
        <v>-5.7</v>
      </c>
      <c r="H18" s="64">
        <v>2.5</v>
      </c>
      <c r="I18" s="65">
        <v>3.2</v>
      </c>
      <c r="J18" s="65">
        <v>-2.5</v>
      </c>
      <c r="K18" s="65">
        <v>2.6</v>
      </c>
      <c r="L18" s="63">
        <v>3.6</v>
      </c>
      <c r="M18" s="64">
        <v>3.5</v>
      </c>
      <c r="N18" s="63">
        <v>1.6</v>
      </c>
      <c r="O18" s="64">
        <v>2</v>
      </c>
      <c r="P18" s="199"/>
      <c r="Q18" s="3"/>
      <c r="R18" s="3"/>
      <c r="S18" s="3"/>
      <c r="T18" s="3"/>
      <c r="U18" s="3"/>
    </row>
    <row r="19" spans="1:21" ht="15">
      <c r="A19" s="3"/>
      <c r="B19" s="3"/>
      <c r="C19" s="3"/>
      <c r="D19" s="320"/>
      <c r="E19" s="76" t="str">
        <f>IF(MasterSheet!$A$1=1,MasterSheet!E44,MasterSheet!C44)</f>
        <v>Inflation</v>
      </c>
      <c r="F19" s="63">
        <v>7.1</v>
      </c>
      <c r="G19" s="64">
        <v>3.4</v>
      </c>
      <c r="H19" s="64">
        <v>0.5</v>
      </c>
      <c r="I19" s="65">
        <v>3.1</v>
      </c>
      <c r="J19" s="66">
        <v>4.0999999999999996</v>
      </c>
      <c r="K19" s="66">
        <v>2.5</v>
      </c>
      <c r="L19" s="71">
        <v>2.9</v>
      </c>
      <c r="M19" s="72">
        <v>2.5</v>
      </c>
      <c r="N19" s="71">
        <v>1.5</v>
      </c>
      <c r="O19" s="72">
        <v>1.5</v>
      </c>
      <c r="P19" s="199"/>
      <c r="Q19" s="3"/>
      <c r="R19" s="3"/>
      <c r="S19" s="3"/>
      <c r="T19" s="3"/>
      <c r="U19" s="3"/>
    </row>
    <row r="20" spans="1:21" ht="15">
      <c r="A20" s="3"/>
      <c r="B20" s="3"/>
      <c r="C20" s="3"/>
      <c r="D20" s="320"/>
      <c r="E20" s="76" t="str">
        <f>IF(MasterSheet!$A$1=1,MasterSheet!E45,MasterSheet!C45)</f>
        <v>Import</v>
      </c>
      <c r="F20" s="63">
        <v>82.7</v>
      </c>
      <c r="G20" s="64">
        <v>65.900000000000006</v>
      </c>
      <c r="H20" s="64">
        <v>63.7</v>
      </c>
      <c r="I20" s="66">
        <v>64.920904374068499</v>
      </c>
      <c r="J20" s="66">
        <v>44.124295456191042</v>
      </c>
      <c r="K20" s="66">
        <v>45.227529806546684</v>
      </c>
      <c r="L20" s="71">
        <v>64.244880372327401</v>
      </c>
      <c r="M20" s="72">
        <v>62.435698516667415</v>
      </c>
      <c r="N20" s="71">
        <v>63.953219074979508</v>
      </c>
      <c r="O20" s="72">
        <v>61.451975673414339</v>
      </c>
      <c r="P20" s="199"/>
      <c r="Q20" s="3"/>
      <c r="R20" s="3"/>
      <c r="S20" s="3"/>
      <c r="T20" s="3"/>
      <c r="U20" s="3"/>
    </row>
    <row r="21" spans="1:21" ht="15">
      <c r="A21" s="3"/>
      <c r="B21" s="3"/>
      <c r="C21" s="3"/>
      <c r="D21" s="320"/>
      <c r="E21" s="76" t="str">
        <f>IF(MasterSheet!$A$1=1,MasterSheet!E46,MasterSheet!C46)</f>
        <v>Export</v>
      </c>
      <c r="F21" s="63">
        <v>38.9</v>
      </c>
      <c r="G21" s="64">
        <v>32.799999999999997</v>
      </c>
      <c r="H21" s="64">
        <v>35.6</v>
      </c>
      <c r="I21" s="66">
        <v>40.861703246074597</v>
      </c>
      <c r="J21" s="66">
        <v>68.798019994513851</v>
      </c>
      <c r="K21" s="66">
        <v>66.10623882497525</v>
      </c>
      <c r="L21" s="71">
        <v>44.405624473775241</v>
      </c>
      <c r="M21" s="72">
        <v>43.893461433771044</v>
      </c>
      <c r="N21" s="71">
        <v>44.651676514164734</v>
      </c>
      <c r="O21" s="72">
        <v>44.328130236735468</v>
      </c>
      <c r="P21" s="199"/>
      <c r="Q21" s="3"/>
      <c r="R21" s="3"/>
      <c r="S21" s="3"/>
      <c r="T21" s="3"/>
      <c r="U21" s="3"/>
    </row>
    <row r="22" spans="1:21" ht="15">
      <c r="A22" s="3"/>
      <c r="B22" s="3"/>
      <c r="C22" s="3"/>
      <c r="D22" s="320"/>
      <c r="E22" s="76" t="str">
        <f>IF(MasterSheet!$A$1=1,MasterSheet!E47,MasterSheet!C47)</f>
        <v>Other</v>
      </c>
      <c r="F22" s="63">
        <v>3.8</v>
      </c>
      <c r="G22" s="64">
        <v>3</v>
      </c>
      <c r="H22" s="64">
        <v>3</v>
      </c>
      <c r="I22" s="66">
        <v>4.452607558301338</v>
      </c>
      <c r="J22" s="66">
        <v>6.0118503486931942</v>
      </c>
      <c r="K22" s="66">
        <v>5.4356106464315701</v>
      </c>
      <c r="L22" s="71">
        <v>5.2609471994111203</v>
      </c>
      <c r="M22" s="72">
        <v>4.9590641681735477</v>
      </c>
      <c r="N22" s="71">
        <v>5.4387739549588865</v>
      </c>
      <c r="O22" s="72">
        <v>5.2533313580207484</v>
      </c>
      <c r="P22" s="199"/>
      <c r="Q22" s="3"/>
      <c r="R22" s="3"/>
      <c r="S22" s="3"/>
      <c r="T22" s="3"/>
      <c r="U22" s="3"/>
    </row>
    <row r="23" spans="1:21" ht="15">
      <c r="A23" s="3"/>
      <c r="B23" s="3"/>
      <c r="C23" s="3"/>
      <c r="D23" s="320"/>
      <c r="E23" s="76" t="str">
        <f>IF(MasterSheet!$A$1=1,MasterSheet!E48,MasterSheet!C48)</f>
        <v>Current account deficit</v>
      </c>
      <c r="F23" s="63">
        <v>-40</v>
      </c>
      <c r="G23" s="64">
        <v>-30.1</v>
      </c>
      <c r="H23" s="64">
        <v>-25.1</v>
      </c>
      <c r="I23" s="66">
        <v>-19.606593569692581</v>
      </c>
      <c r="J23" s="66">
        <v>-18.661874189629607</v>
      </c>
      <c r="K23" s="66">
        <v>-15.4</v>
      </c>
      <c r="L23" s="71">
        <v>-14.6</v>
      </c>
      <c r="M23" s="72">
        <v>-13.6</v>
      </c>
      <c r="N23" s="71">
        <v>-13.6</v>
      </c>
      <c r="O23" s="72">
        <v>-11.8</v>
      </c>
      <c r="P23" s="199"/>
      <c r="Q23" s="3"/>
      <c r="R23" s="3"/>
      <c r="S23" s="3"/>
      <c r="T23" s="3"/>
      <c r="U23" s="3"/>
    </row>
    <row r="24" spans="1:21" ht="15">
      <c r="A24" s="3"/>
      <c r="B24" s="3"/>
      <c r="C24" s="3"/>
      <c r="D24" s="320"/>
      <c r="E24" s="76" t="str">
        <f>IF(MasterSheet!$A$1=1,MasterSheet!E49,MasterSheet!C49)</f>
        <v>Net foreign investments</v>
      </c>
      <c r="F24" s="63">
        <v>18.8</v>
      </c>
      <c r="G24" s="64">
        <v>35.799999999999997</v>
      </c>
      <c r="H24" s="64">
        <v>17.8</v>
      </c>
      <c r="I24" s="66">
        <v>12.028224584577901</v>
      </c>
      <c r="J24" s="66">
        <v>14.658987537065041</v>
      </c>
      <c r="K24" s="66">
        <v>8.8438104836220877</v>
      </c>
      <c r="L24" s="71">
        <v>14.763419953763874</v>
      </c>
      <c r="M24" s="72">
        <v>16.619566401446487</v>
      </c>
      <c r="N24" s="71">
        <v>9.4076090031721158</v>
      </c>
      <c r="O24" s="72">
        <v>9.6547711444705619</v>
      </c>
      <c r="P24" s="199"/>
      <c r="Q24" s="3"/>
      <c r="R24" s="3"/>
      <c r="S24" s="3"/>
      <c r="T24" s="3"/>
      <c r="U24" s="3"/>
    </row>
    <row r="25" spans="1:21" ht="14.25" customHeight="1">
      <c r="A25" s="3"/>
      <c r="B25" s="3"/>
      <c r="C25" s="3"/>
      <c r="D25" s="320"/>
      <c r="E25" s="76" t="str">
        <f>IF(MasterSheet!$A$1=1,MasterSheet!E50,MasterSheet!C50)</f>
        <v>Domestic loans</v>
      </c>
      <c r="F25" s="63">
        <v>88.5</v>
      </c>
      <c r="G25" s="64">
        <v>77.7</v>
      </c>
      <c r="H25" s="64">
        <v>68.599999999999994</v>
      </c>
      <c r="I25" s="66">
        <v>60.621231517040506</v>
      </c>
      <c r="J25" s="66">
        <v>74.374479977134868</v>
      </c>
      <c r="K25" s="66">
        <v>72.83544724285801</v>
      </c>
      <c r="L25" s="205"/>
      <c r="M25" s="206"/>
      <c r="N25" s="205"/>
      <c r="O25" s="206"/>
      <c r="P25" s="199"/>
      <c r="Q25" s="3"/>
      <c r="R25" s="3"/>
      <c r="S25" s="3"/>
      <c r="T25" s="3"/>
      <c r="U25" s="3"/>
    </row>
    <row r="26" spans="1:21" ht="15.75" thickBot="1">
      <c r="A26" s="3"/>
      <c r="B26" s="3"/>
      <c r="C26" s="3"/>
      <c r="D26" s="321"/>
      <c r="E26" s="77" t="str">
        <f>IF(MasterSheet!$A$1=1,MasterSheet!E51,MasterSheet!C51)</f>
        <v>Bank deposits (domestic)</v>
      </c>
      <c r="F26" s="67">
        <v>50.5</v>
      </c>
      <c r="G26" s="68">
        <v>48.5</v>
      </c>
      <c r="H26" s="68">
        <v>46.8</v>
      </c>
      <c r="I26" s="69">
        <v>46.264571467443396</v>
      </c>
      <c r="J26" s="69">
        <v>62.901902251579919</v>
      </c>
      <c r="K26" s="69">
        <v>63.374282780696987</v>
      </c>
      <c r="L26" s="207"/>
      <c r="M26" s="208"/>
      <c r="N26" s="207"/>
      <c r="O26" s="208"/>
      <c r="P26" s="199"/>
      <c r="Q26" s="3"/>
      <c r="R26" s="3"/>
      <c r="S26" s="3"/>
      <c r="T26" s="3"/>
      <c r="U26" s="3"/>
    </row>
    <row r="27" spans="1:21" ht="15.75" thickTop="1">
      <c r="A27" s="3"/>
      <c r="B27" s="3"/>
      <c r="C27" s="3"/>
      <c r="D27" s="319" t="str">
        <f>IF(MasterSheet!$A$1=1,MasterSheet!D52,MasterSheet!B52)</f>
        <v>Fiscal indicators</v>
      </c>
      <c r="E27" s="75" t="str">
        <f>IF(MasterSheet!$A$1=1,MasterSheet!E52,MasterSheet!C52)</f>
        <v>Current public revenues</v>
      </c>
      <c r="F27" s="60" t="e">
        <f>+'Public expenditure_int'!#REF!</f>
        <v>#REF!</v>
      </c>
      <c r="G27" s="61" t="e">
        <f>+'Public expenditure_int'!#REF!</f>
        <v>#REF!</v>
      </c>
      <c r="H27" s="61" t="e">
        <f>+'Public expenditure_int'!#REF!</f>
        <v>#REF!</v>
      </c>
      <c r="I27" s="70" t="e">
        <f>+'Public expenditure_int'!#REF!</f>
        <v>#REF!</v>
      </c>
      <c r="J27" s="70" t="e">
        <f>+'Public expenditure_int'!#REF!</f>
        <v>#REF!</v>
      </c>
      <c r="K27" s="200" t="e">
        <f>+'Public expenditure_int'!#REF!</f>
        <v>#REF!</v>
      </c>
      <c r="L27" s="201" t="e">
        <f>+'Public expenditure_int'!#REF!</f>
        <v>#REF!</v>
      </c>
      <c r="M27" s="202" t="e">
        <f>+'Public expenditure_int'!#REF!</f>
        <v>#REF!</v>
      </c>
      <c r="N27" s="201">
        <v>41.1</v>
      </c>
      <c r="O27" s="202">
        <v>40</v>
      </c>
      <c r="P27" s="199"/>
      <c r="Q27" s="3"/>
      <c r="R27" s="3"/>
      <c r="S27" s="3"/>
      <c r="T27" s="3"/>
      <c r="U27" s="3"/>
    </row>
    <row r="28" spans="1:21" ht="15">
      <c r="A28" s="3"/>
      <c r="B28" s="3"/>
      <c r="C28" s="3"/>
      <c r="D28" s="320"/>
      <c r="E28" s="78" t="str">
        <f>IF(MasterSheet!$A$1=1,MasterSheet!E53,MasterSheet!C53)</f>
        <v>Public expenditure</v>
      </c>
      <c r="F28" s="63" t="e">
        <f>+'Public expenditure_int'!#REF!</f>
        <v>#REF!</v>
      </c>
      <c r="G28" s="64" t="e">
        <f>+'Public expenditure_int'!#REF!</f>
        <v>#REF!</v>
      </c>
      <c r="H28" s="64" t="e">
        <f>+'Public expenditure_int'!#REF!</f>
        <v>#REF!</v>
      </c>
      <c r="I28" s="87" t="e">
        <f>+'Public expenditure_int'!#REF!</f>
        <v>#REF!</v>
      </c>
      <c r="J28" s="87" t="e">
        <f>+'Public expenditure_int'!#REF!</f>
        <v>#REF!</v>
      </c>
      <c r="K28" s="200" t="e">
        <f>+'Public expenditure_int'!#REF!</f>
        <v>#REF!</v>
      </c>
      <c r="L28" s="201" t="e">
        <f>+'Public expenditure_int'!#REF!</f>
        <v>#REF!</v>
      </c>
      <c r="M28" s="202" t="e">
        <f>+'Public expenditure_int'!#REF!</f>
        <v>#REF!</v>
      </c>
      <c r="N28" s="201">
        <v>43.1</v>
      </c>
      <c r="O28" s="202">
        <v>41</v>
      </c>
      <c r="P28" s="199"/>
      <c r="Q28" s="3"/>
      <c r="R28" s="3"/>
      <c r="S28" s="3"/>
      <c r="T28" s="3"/>
      <c r="U28" s="3"/>
    </row>
    <row r="29" spans="1:21" ht="15">
      <c r="A29" s="3"/>
      <c r="B29" s="3"/>
      <c r="C29" s="3"/>
      <c r="D29" s="320"/>
      <c r="E29" s="76" t="str">
        <f>IF(MasterSheet!$A$1=1,MasterSheet!E54,MasterSheet!C54)</f>
        <v>Deficit/Surplus</v>
      </c>
      <c r="F29" s="63" t="e">
        <f>+F27-F28</f>
        <v>#REF!</v>
      </c>
      <c r="G29" s="64" t="e">
        <f t="shared" ref="G29:M29" si="0">+G27-G28</f>
        <v>#REF!</v>
      </c>
      <c r="H29" s="64" t="e">
        <f t="shared" si="0"/>
        <v>#REF!</v>
      </c>
      <c r="I29" s="87" t="e">
        <f t="shared" si="0"/>
        <v>#REF!</v>
      </c>
      <c r="J29" s="87" t="e">
        <f t="shared" si="0"/>
        <v>#REF!</v>
      </c>
      <c r="K29" s="200" t="e">
        <f>+K27-K28</f>
        <v>#REF!</v>
      </c>
      <c r="L29" s="201" t="e">
        <f t="shared" si="0"/>
        <v>#REF!</v>
      </c>
      <c r="M29" s="202" t="e">
        <f t="shared" si="0"/>
        <v>#REF!</v>
      </c>
      <c r="N29" s="201">
        <f t="shared" ref="N29" si="1">+N27-N28</f>
        <v>-2</v>
      </c>
      <c r="O29" s="202">
        <f t="shared" ref="O29" si="2">+O27-O28</f>
        <v>-1</v>
      </c>
      <c r="P29" s="199"/>
      <c r="Q29" s="3"/>
      <c r="R29" s="3"/>
      <c r="S29" s="3"/>
      <c r="T29" s="3"/>
      <c r="U29" s="3"/>
    </row>
    <row r="30" spans="1:21" ht="15">
      <c r="A30" s="3"/>
      <c r="B30" s="3"/>
      <c r="C30" s="3"/>
      <c r="D30" s="320"/>
      <c r="E30" s="76" t="str">
        <f>IF(MasterSheet!$A$1=1,MasterSheet!E55,MasterSheet!C55)</f>
        <v>Deficit/Surplus (without Guarantees)</v>
      </c>
      <c r="F30" s="71">
        <v>-0.4</v>
      </c>
      <c r="G30" s="72">
        <v>-5.74</v>
      </c>
      <c r="H30" s="72">
        <v>-4.87</v>
      </c>
      <c r="I30" s="84" t="e">
        <f>+I29+'Public expenditure_int'!#REF!</f>
        <v>#REF!</v>
      </c>
      <c r="J30" s="84" t="e">
        <f>+J29+'Public expenditure_int'!#REF!</f>
        <v>#REF!</v>
      </c>
      <c r="K30" s="200" t="e">
        <f>+K29+'Public expenditure_int'!#REF!</f>
        <v>#REF!</v>
      </c>
      <c r="L30" s="201" t="e">
        <f>+L29+'Public expenditure_int'!#REF!</f>
        <v>#REF!</v>
      </c>
      <c r="M30" s="202" t="e">
        <f>+M29+'Public expenditure_int'!#REF!</f>
        <v>#REF!</v>
      </c>
      <c r="N30" s="201">
        <f>+N29+0</f>
        <v>-2</v>
      </c>
      <c r="O30" s="202">
        <f t="shared" ref="O30" si="3">+O29+0</f>
        <v>-1</v>
      </c>
      <c r="P30" s="199"/>
      <c r="Q30" s="3"/>
      <c r="R30" s="3"/>
      <c r="S30" s="3"/>
      <c r="T30" s="3"/>
      <c r="U30" s="3"/>
    </row>
    <row r="31" spans="1:21" ht="15">
      <c r="A31" s="3"/>
      <c r="B31" s="3"/>
      <c r="C31" s="3"/>
      <c r="D31" s="320"/>
      <c r="E31" s="76" t="str">
        <f>IF(MasterSheet!$A$1=1,MasterSheet!E56,MasterSheet!C56)</f>
        <v>Interest</v>
      </c>
      <c r="F31" s="63">
        <v>0.77</v>
      </c>
      <c r="G31" s="64">
        <v>0.86</v>
      </c>
      <c r="H31" s="64">
        <v>1.01</v>
      </c>
      <c r="I31" s="87" t="e">
        <f>+'Public expenditure_int'!#REF!</f>
        <v>#REF!</v>
      </c>
      <c r="J31" s="87" t="e">
        <f>+'Public expenditure_int'!#REF!</f>
        <v>#REF!</v>
      </c>
      <c r="K31" s="200" t="e">
        <f>+'Public expenditure_int'!#REF!</f>
        <v>#REF!</v>
      </c>
      <c r="L31" s="201" t="e">
        <f>+'Public expenditure_int'!#REF!</f>
        <v>#REF!</v>
      </c>
      <c r="M31" s="202" t="e">
        <f>+'Public expenditure_int'!#REF!</f>
        <v>#REF!</v>
      </c>
      <c r="N31" s="201">
        <v>2.2999999999999998</v>
      </c>
      <c r="O31" s="202">
        <v>2</v>
      </c>
      <c r="P31" s="199"/>
      <c r="Q31" s="3"/>
      <c r="R31" s="3"/>
      <c r="S31" s="3"/>
      <c r="T31" s="3"/>
      <c r="U31" s="3"/>
    </row>
    <row r="32" spans="1:21" ht="15">
      <c r="A32" s="3"/>
      <c r="B32" s="3"/>
      <c r="C32" s="3"/>
      <c r="D32" s="320"/>
      <c r="E32" s="76" t="str">
        <f>IF(MasterSheet!$A$1=1,MasterSheet!E57,MasterSheet!C57)</f>
        <v>Primary deficit/surplus</v>
      </c>
      <c r="F32" s="63">
        <v>0.3804263970526463</v>
      </c>
      <c r="G32" s="64">
        <v>-4.8826737619758322</v>
      </c>
      <c r="H32" s="64">
        <v>-3.8556288073949214</v>
      </c>
      <c r="I32" s="87" t="e">
        <f>+I29+I31</f>
        <v>#REF!</v>
      </c>
      <c r="J32" s="87" t="e">
        <f>+J29+J31</f>
        <v>#REF!</v>
      </c>
      <c r="K32" s="200" t="e">
        <f>+K29+K31</f>
        <v>#REF!</v>
      </c>
      <c r="L32" s="201" t="e">
        <f t="shared" ref="L32:M32" si="4">+L29+L31</f>
        <v>#REF!</v>
      </c>
      <c r="M32" s="202" t="e">
        <f t="shared" si="4"/>
        <v>#REF!</v>
      </c>
      <c r="N32" s="201">
        <v>0.3</v>
      </c>
      <c r="O32" s="202">
        <v>0.9</v>
      </c>
      <c r="P32" s="199"/>
      <c r="Q32" s="3"/>
      <c r="R32" s="3"/>
      <c r="S32" s="3"/>
      <c r="T32" s="3"/>
      <c r="U32" s="3"/>
    </row>
    <row r="33" spans="1:21" ht="15">
      <c r="A33" s="3"/>
      <c r="B33" s="3"/>
      <c r="C33" s="3"/>
      <c r="D33" s="320"/>
      <c r="E33" s="79" t="str">
        <f>IF(MasterSheet!$A$1=1,MasterSheet!E58,MasterSheet!C58)</f>
        <v>Primary deficit/surplus (without Guarantees)</v>
      </c>
      <c r="F33" s="73">
        <v>0.37</v>
      </c>
      <c r="G33" s="74">
        <v>-4.88</v>
      </c>
      <c r="H33" s="74">
        <v>-3.86</v>
      </c>
      <c r="I33" s="85" t="e">
        <f>+I31+I30</f>
        <v>#REF!</v>
      </c>
      <c r="J33" s="85" t="e">
        <f>+J31+J30</f>
        <v>#REF!</v>
      </c>
      <c r="K33" s="200" t="e">
        <f t="shared" ref="K33:M33" si="5">+K31+K30</f>
        <v>#REF!</v>
      </c>
      <c r="L33" s="201" t="e">
        <f t="shared" si="5"/>
        <v>#REF!</v>
      </c>
      <c r="M33" s="202" t="e">
        <f t="shared" si="5"/>
        <v>#REF!</v>
      </c>
      <c r="N33" s="201">
        <v>0.3</v>
      </c>
      <c r="O33" s="202">
        <v>0.9</v>
      </c>
      <c r="P33" s="199"/>
      <c r="Q33" s="3"/>
      <c r="R33" s="3"/>
      <c r="S33" s="3"/>
      <c r="T33" s="3"/>
      <c r="U33" s="3"/>
    </row>
    <row r="34" spans="1:21">
      <c r="A34" s="3"/>
      <c r="B34" s="3"/>
      <c r="C34" s="3"/>
      <c r="D34" s="22" t="str">
        <f>IF(MasterSheet!$A$1=1,MasterSheet!D60,MasterSheet!B60)</f>
        <v>Source: Ministry of Finance, Central Bank, Monstat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>
      <c r="A35" s="3"/>
      <c r="B35" s="3"/>
      <c r="C35" s="4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>
      <c r="A36" s="3"/>
      <c r="B36" s="3"/>
      <c r="C36" s="3"/>
      <c r="D36" s="3"/>
      <c r="E36" s="3"/>
      <c r="F36" s="55"/>
      <c r="G36" s="55"/>
      <c r="H36" s="55"/>
      <c r="I36" s="5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>
      <c r="A37" s="3"/>
      <c r="B37" s="3"/>
      <c r="C37" s="3"/>
      <c r="D37" s="3"/>
      <c r="E37" s="3"/>
      <c r="F37" s="55"/>
      <c r="G37" s="55"/>
      <c r="H37" s="55"/>
      <c r="I37" s="5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>
      <c r="A38" s="3"/>
      <c r="B38" s="3"/>
      <c r="C38" s="3"/>
      <c r="D38" s="3"/>
      <c r="E38" s="3"/>
      <c r="F38" s="55"/>
      <c r="G38" s="55"/>
      <c r="H38" s="55"/>
      <c r="I38" s="5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>
      <c r="A39" s="3"/>
      <c r="B39" s="3"/>
      <c r="C39" s="3"/>
      <c r="D39" s="3"/>
      <c r="E39" s="3"/>
      <c r="F39" s="55"/>
      <c r="G39" s="55"/>
      <c r="H39" s="55"/>
      <c r="I39" s="5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>
      <c r="A40" s="3"/>
      <c r="B40" s="3"/>
      <c r="C40" s="3"/>
      <c r="D40" s="4"/>
      <c r="E40" s="4"/>
      <c r="F40" s="55"/>
      <c r="G40" s="55"/>
      <c r="H40" s="55"/>
      <c r="I40" s="5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>
      <c r="A41" s="3"/>
      <c r="B41" s="3"/>
      <c r="C41" s="3"/>
      <c r="D41" s="3"/>
      <c r="E41" s="3"/>
      <c r="F41" s="55"/>
      <c r="G41" s="55"/>
      <c r="H41" s="55"/>
      <c r="I41" s="5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3"/>
      <c r="B42" s="3"/>
      <c r="C42" s="3"/>
      <c r="D42" s="3"/>
      <c r="E42" s="3"/>
      <c r="F42" s="55"/>
      <c r="G42" s="55"/>
      <c r="H42" s="55"/>
      <c r="I42" s="5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3"/>
      <c r="B43" s="3"/>
      <c r="C43" s="3"/>
      <c r="D43" s="3"/>
      <c r="E43" s="3"/>
      <c r="F43" s="55"/>
      <c r="G43" s="55"/>
      <c r="H43" s="55"/>
      <c r="I43" s="5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3"/>
      <c r="B44" s="3"/>
      <c r="C44" s="3"/>
      <c r="D44" s="3"/>
      <c r="E44" s="3"/>
      <c r="F44" s="55"/>
      <c r="G44" s="55"/>
      <c r="H44" s="55"/>
      <c r="I44" s="5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3"/>
      <c r="B45" s="3"/>
      <c r="C45" s="3"/>
      <c r="D45" s="3"/>
      <c r="E45" s="3"/>
      <c r="F45" s="55"/>
      <c r="G45" s="55"/>
      <c r="H45" s="55"/>
      <c r="I45" s="5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4"/>
      <c r="E46" s="5"/>
      <c r="F46" s="55"/>
      <c r="G46" s="55"/>
      <c r="H46" s="55"/>
      <c r="I46" s="56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/>
      <c r="B47" s="3"/>
      <c r="C47" s="3"/>
      <c r="D47" s="3"/>
      <c r="E47" s="3"/>
      <c r="F47" s="55"/>
      <c r="G47" s="55"/>
      <c r="H47" s="55"/>
      <c r="I47" s="56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/>
      <c r="B48" s="3"/>
      <c r="C48" s="3"/>
      <c r="D48" s="3"/>
      <c r="E48" s="3"/>
      <c r="F48" s="55"/>
      <c r="G48" s="55"/>
      <c r="H48" s="55"/>
      <c r="I48" s="56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/>
      <c r="B49" s="3"/>
      <c r="C49" s="3"/>
      <c r="D49" s="3"/>
      <c r="E49" s="3"/>
      <c r="F49" s="55"/>
      <c r="G49" s="55"/>
      <c r="H49" s="55"/>
      <c r="I49" s="56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/>
      <c r="B50" s="3"/>
      <c r="C50" s="3"/>
      <c r="D50" s="3"/>
      <c r="E50" s="3"/>
      <c r="F50" s="55"/>
      <c r="G50" s="55"/>
      <c r="H50" s="55"/>
      <c r="I50" s="56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57"/>
      <c r="G51" s="57"/>
      <c r="H51" s="57"/>
      <c r="I51" s="58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</sheetData>
  <sheetProtection formatCells="0" formatColumns="0" formatRows="0" sort="0" autoFilter="0" pivotTables="0"/>
  <mergeCells count="8">
    <mergeCell ref="L15:M15"/>
    <mergeCell ref="N15:O15"/>
    <mergeCell ref="D17:D26"/>
    <mergeCell ref="D27:D33"/>
    <mergeCell ref="F9:H9"/>
    <mergeCell ref="F10:H10"/>
    <mergeCell ref="D15:E16"/>
    <mergeCell ref="F15:J1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H178"/>
  <sheetViews>
    <sheetView zoomScaleNormal="100" workbookViewId="0">
      <pane ySplit="14" topLeftCell="A15" activePane="bottomLeft" state="frozen"/>
      <selection pane="bottomLeft" activeCell="D80" sqref="D80"/>
    </sheetView>
  </sheetViews>
  <sheetFormatPr defaultColWidth="9.140625" defaultRowHeight="12.75"/>
  <cols>
    <col min="1" max="2" width="9.140625" style="1" customWidth="1"/>
    <col min="3" max="3" width="53.7109375" style="1" customWidth="1"/>
    <col min="4" max="5" width="10.7109375" style="10" customWidth="1"/>
    <col min="6" max="19" width="7.7109375" style="10" customWidth="1"/>
    <col min="20" max="20" width="9.140625" style="10" customWidth="1"/>
    <col min="21" max="33" width="7.7109375" style="10" customWidth="1"/>
    <col min="34" max="34" width="9.140625" style="10" customWidth="1"/>
    <col min="35" max="47" width="7.7109375" style="10" customWidth="1"/>
    <col min="48" max="48" width="9.140625" style="10" customWidth="1"/>
    <col min="49" max="61" width="7.7109375" style="10" customWidth="1"/>
    <col min="62" max="62" width="9.140625" style="10" customWidth="1"/>
    <col min="63" max="75" width="7.7109375" style="10" customWidth="1"/>
    <col min="76" max="76" width="9.140625" style="10" customWidth="1"/>
    <col min="77" max="89" width="7.7109375" style="10" customWidth="1"/>
    <col min="90" max="90" width="9.140625" style="10" customWidth="1"/>
    <col min="91" max="103" width="7.7109375" style="10" customWidth="1"/>
    <col min="104" max="104" width="9.140625" style="10" customWidth="1"/>
    <col min="105" max="117" width="7.7109375" style="10" customWidth="1"/>
    <col min="118" max="118" width="9.140625" style="10" customWidth="1"/>
    <col min="119" max="131" width="7.7109375" style="10" customWidth="1"/>
    <col min="132" max="132" width="9.140625" style="10" customWidth="1"/>
    <col min="133" max="145" width="7.7109375" style="10" customWidth="1"/>
    <col min="146" max="146" width="9.140625" style="10" customWidth="1"/>
    <col min="147" max="159" width="7.7109375" style="10" customWidth="1"/>
    <col min="160" max="160" width="9.140625" style="10" customWidth="1"/>
    <col min="161" max="173" width="7.7109375" style="10" customWidth="1"/>
    <col min="174" max="174" width="9.140625" style="10" customWidth="1"/>
    <col min="175" max="187" width="7.7109375" style="10" customWidth="1"/>
    <col min="188" max="188" width="9.140625" style="10" customWidth="1"/>
    <col min="189" max="201" width="7.7109375" style="10" customWidth="1"/>
    <col min="202" max="202" width="9.140625" style="10" customWidth="1"/>
    <col min="203" max="215" width="7.7109375" style="10" customWidth="1"/>
    <col min="216" max="216" width="9.140625" style="10" customWidth="1"/>
    <col min="217" max="229" width="7.7109375" style="10" customWidth="1"/>
    <col min="230" max="230" width="9.140625" style="10" customWidth="1"/>
    <col min="231" max="242" width="7.7109375" style="10" customWidth="1"/>
    <col min="243" max="16384" width="9.140625" style="1"/>
  </cols>
  <sheetData>
    <row r="1" spans="1:242" ht="12.75" customHeight="1">
      <c r="A1" s="10"/>
      <c r="B1" s="10"/>
      <c r="C1" s="10"/>
      <c r="D1" s="11"/>
      <c r="E1" s="11"/>
    </row>
    <row r="2" spans="1:242" ht="12.75" customHeight="1">
      <c r="A2" s="10"/>
      <c r="B2" s="10"/>
      <c r="C2" s="10"/>
      <c r="D2" s="11"/>
      <c r="E2" s="11"/>
    </row>
    <row r="3" spans="1:242" ht="12.75" customHeight="1">
      <c r="A3" s="10"/>
      <c r="B3" s="10"/>
      <c r="C3" s="10"/>
      <c r="D3" s="11"/>
      <c r="E3" s="11"/>
    </row>
    <row r="4" spans="1:242" ht="15" customHeight="1">
      <c r="A4" s="10"/>
      <c r="B4" s="10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</row>
    <row r="5" spans="1:242" ht="15" customHeight="1">
      <c r="A5" s="10"/>
      <c r="B5" s="10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</row>
    <row r="6" spans="1:242" ht="15" customHeight="1">
      <c r="A6" s="10"/>
      <c r="B6" s="10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</row>
    <row r="7" spans="1:242" ht="15" customHeight="1">
      <c r="A7" s="10"/>
      <c r="B7" s="10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</row>
    <row r="8" spans="1:242" ht="15" customHeight="1">
      <c r="A8" s="10"/>
      <c r="B8" s="10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</row>
    <row r="9" spans="1:242" ht="15" customHeight="1">
      <c r="A9" s="10"/>
      <c r="B9" s="10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</row>
    <row r="10" spans="1:242" ht="15" customHeight="1" thickBot="1">
      <c r="A10" s="10"/>
      <c r="B10" s="10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</row>
    <row r="11" spans="1:242" ht="18.75" customHeight="1" thickTop="1" thickBot="1">
      <c r="A11" s="10"/>
      <c r="B11" s="10"/>
      <c r="C11" s="23" t="str">
        <f>IF(MasterSheet!$A$1=1,MasterSheet!B67,MasterSheet!B66)</f>
        <v>GDP (mil. €)</v>
      </c>
      <c r="D11" s="328">
        <v>4236500000</v>
      </c>
      <c r="E11" s="329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</row>
    <row r="12" spans="1:242" ht="17.25" customHeight="1" thickTop="1" thickBot="1">
      <c r="A12" s="10"/>
      <c r="B12" s="13"/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</row>
    <row r="13" spans="1:242" ht="15.75" customHeight="1" thickTop="1">
      <c r="A13" s="10"/>
      <c r="B13" s="15"/>
      <c r="C13" s="332" t="str">
        <f>IF(MasterSheet!$A$1=1,MasterSheet!B71,MasterSheet!B70)</f>
        <v>Central Budget of Montenegro</v>
      </c>
      <c r="D13" s="330">
        <v>2017</v>
      </c>
      <c r="E13" s="33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</row>
    <row r="14" spans="1:242" ht="15" customHeight="1" thickBot="1">
      <c r="A14" s="10"/>
      <c r="B14" s="10"/>
      <c r="C14" s="333" t="str">
        <f>IF(MasterSheet!$A$1=1,MasterSheet!B71,MasterSheet!B70)</f>
        <v>Central Budget of Montenegro</v>
      </c>
      <c r="D14" s="88" t="s">
        <v>404</v>
      </c>
      <c r="E14" s="89" t="s">
        <v>150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</row>
    <row r="15" spans="1:242" ht="15" customHeight="1" thickTop="1" thickBot="1">
      <c r="A15" s="10"/>
      <c r="B15" s="10"/>
      <c r="C15" s="90" t="str">
        <f>IF(MasterSheet!$A$1=1,MasterSheet!C72,MasterSheet!B72)</f>
        <v>Current revenues</v>
      </c>
      <c r="D15" s="102">
        <f>D16+D24+D29+D34+D41+D46+D47</f>
        <v>1566269986.4200003</v>
      </c>
      <c r="E15" s="293">
        <f>D15/D$11*100</f>
        <v>36.970848257287862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</row>
    <row r="16" spans="1:242" ht="15" customHeight="1" thickTop="1">
      <c r="A16" s="10"/>
      <c r="B16" s="10"/>
      <c r="C16" s="91" t="str">
        <f>IF(MasterSheet!$A$1=1,MasterSheet!C73,MasterSheet!B73)</f>
        <v>Taxes</v>
      </c>
      <c r="D16" s="233">
        <f>SUM(D17:D23)</f>
        <v>971155574.28000009</v>
      </c>
      <c r="E16" s="240">
        <f t="shared" ref="E16:E69" si="0">D16/D$11*100</f>
        <v>22.92353533057949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</row>
    <row r="17" spans="1:242" ht="15" customHeight="1">
      <c r="A17" s="10"/>
      <c r="B17" s="10"/>
      <c r="C17" s="92" t="str">
        <f>IF(MasterSheet!$A$1=1,MasterSheet!C74,MasterSheet!B74)</f>
        <v>Personal income tax</v>
      </c>
      <c r="D17" s="234">
        <v>111982440.54000001</v>
      </c>
      <c r="E17" s="294">
        <f t="shared" si="0"/>
        <v>2.6432772463118139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</row>
    <row r="18" spans="1:242" ht="15" customHeight="1">
      <c r="A18" s="10"/>
      <c r="B18" s="10"/>
      <c r="C18" s="92" t="str">
        <f>IF(MasterSheet!$A$1=1,MasterSheet!C75,MasterSheet!B75)</f>
        <v>Tax on Profits of Legal Person</v>
      </c>
      <c r="D18" s="234">
        <v>49228502.210000001</v>
      </c>
      <c r="E18" s="294">
        <f t="shared" si="0"/>
        <v>1.1620087857901571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1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1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1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1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1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1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1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1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1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1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1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100"/>
      <c r="FO18" s="100"/>
      <c r="FP18" s="101"/>
      <c r="FQ18" s="100"/>
      <c r="FR18" s="100"/>
      <c r="FS18" s="100"/>
      <c r="FT18" s="100"/>
      <c r="FU18" s="100"/>
      <c r="FV18" s="100"/>
      <c r="FW18" s="100"/>
      <c r="FX18" s="100"/>
      <c r="FY18" s="100"/>
      <c r="FZ18" s="100"/>
      <c r="GA18" s="100"/>
      <c r="GB18" s="100"/>
      <c r="GC18" s="100"/>
      <c r="GD18" s="101"/>
      <c r="GE18" s="100"/>
      <c r="GF18" s="100"/>
      <c r="GG18" s="100"/>
      <c r="GH18" s="100"/>
      <c r="GI18" s="100"/>
      <c r="GJ18" s="100"/>
      <c r="GK18" s="100"/>
      <c r="GL18" s="100"/>
      <c r="GM18" s="100"/>
      <c r="GN18" s="100"/>
      <c r="GO18" s="100"/>
      <c r="GP18" s="100"/>
      <c r="GQ18" s="100"/>
      <c r="GR18" s="101"/>
      <c r="GS18" s="100"/>
      <c r="GT18" s="100"/>
      <c r="GU18" s="100"/>
      <c r="GV18" s="100"/>
      <c r="GW18" s="100"/>
      <c r="GX18" s="100"/>
      <c r="GY18" s="100"/>
      <c r="GZ18" s="100"/>
      <c r="HA18" s="100"/>
      <c r="HB18" s="100"/>
      <c r="HC18" s="100"/>
      <c r="HD18" s="100"/>
      <c r="HE18" s="100"/>
      <c r="HF18" s="101"/>
      <c r="HG18" s="100"/>
      <c r="HH18" s="100"/>
      <c r="HI18" s="100"/>
      <c r="HJ18" s="100"/>
      <c r="HK18" s="100"/>
      <c r="HL18" s="100"/>
      <c r="HM18" s="100"/>
      <c r="HN18" s="100"/>
      <c r="HO18" s="100"/>
      <c r="HP18" s="100"/>
      <c r="HQ18" s="100"/>
      <c r="HR18" s="100"/>
      <c r="HS18" s="100"/>
      <c r="HT18" s="101"/>
      <c r="HU18" s="100"/>
      <c r="HV18" s="100"/>
      <c r="HW18" s="100"/>
      <c r="HX18" s="100"/>
      <c r="HY18" s="100"/>
      <c r="HZ18" s="100"/>
      <c r="IA18" s="100"/>
      <c r="IB18" s="100"/>
      <c r="IC18" s="100"/>
      <c r="ID18" s="100"/>
      <c r="IE18" s="100"/>
      <c r="IF18" s="100"/>
      <c r="IG18" s="100"/>
      <c r="IH18" s="101"/>
    </row>
    <row r="19" spans="1:242" ht="15" customHeight="1">
      <c r="A19" s="10"/>
      <c r="B19" s="10"/>
      <c r="C19" s="92" t="str">
        <f>IF(MasterSheet!$A$1=1,MasterSheet!C76,MasterSheet!B76)</f>
        <v xml:space="preserve">Taxes on Property </v>
      </c>
      <c r="D19" s="234">
        <v>1524664.7</v>
      </c>
      <c r="E19" s="294">
        <f t="shared" si="0"/>
        <v>3.5988780833234979E-2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1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1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1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1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1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1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1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1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1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1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1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1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1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1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1"/>
      <c r="HG19" s="100"/>
      <c r="HH19" s="100"/>
      <c r="HI19" s="100"/>
      <c r="HJ19" s="100"/>
      <c r="HK19" s="100"/>
      <c r="HL19" s="100"/>
      <c r="HM19" s="100"/>
      <c r="HN19" s="100"/>
      <c r="HO19" s="100"/>
      <c r="HP19" s="100"/>
      <c r="HQ19" s="100"/>
      <c r="HR19" s="100"/>
      <c r="HS19" s="100"/>
      <c r="HT19" s="101"/>
      <c r="HU19" s="100"/>
      <c r="HV19" s="100"/>
      <c r="HW19" s="100"/>
      <c r="HX19" s="100"/>
      <c r="HY19" s="100"/>
      <c r="HZ19" s="100"/>
      <c r="IA19" s="100"/>
      <c r="IB19" s="100"/>
      <c r="IC19" s="100"/>
      <c r="ID19" s="100"/>
      <c r="IE19" s="100"/>
      <c r="IF19" s="100"/>
      <c r="IG19" s="100"/>
      <c r="IH19" s="101"/>
    </row>
    <row r="20" spans="1:242" ht="15" customHeight="1">
      <c r="A20" s="10"/>
      <c r="B20" s="10"/>
      <c r="C20" s="92" t="str">
        <f>IF(MasterSheet!$A$1=1,MasterSheet!C77,MasterSheet!B77)</f>
        <v>Value Added Tax</v>
      </c>
      <c r="D20" s="234">
        <v>548710516.46000004</v>
      </c>
      <c r="E20" s="294">
        <f t="shared" si="0"/>
        <v>12.951977256225659</v>
      </c>
    </row>
    <row r="21" spans="1:242" ht="15" customHeight="1">
      <c r="A21" s="10"/>
      <c r="B21" s="10"/>
      <c r="C21" s="92" t="str">
        <f>IF(MasterSheet!$A$1=1,MasterSheet!C78,MasterSheet!B78)</f>
        <v>Excises</v>
      </c>
      <c r="D21" s="234">
        <v>225084910.21999997</v>
      </c>
      <c r="E21" s="294">
        <f t="shared" si="0"/>
        <v>5.3129920977221756</v>
      </c>
    </row>
    <row r="22" spans="1:242" ht="15" customHeight="1">
      <c r="A22" s="10"/>
      <c r="B22" s="10"/>
      <c r="C22" s="92" t="str">
        <f>IF(MasterSheet!$A$1=1,MasterSheet!C79,MasterSheet!B79)</f>
        <v>Tax on International Trade and Transactions</v>
      </c>
      <c r="D22" s="234">
        <v>25424800.799999997</v>
      </c>
      <c r="E22" s="294">
        <f t="shared" si="0"/>
        <v>0.60013692434792865</v>
      </c>
    </row>
    <row r="23" spans="1:242" ht="15" customHeight="1">
      <c r="A23" s="10"/>
      <c r="B23" s="10"/>
      <c r="C23" s="92" t="str">
        <f>IF(MasterSheet!$A$1=1,MasterSheet!C80,MasterSheet!B80)</f>
        <v>Other Republic Taxes</v>
      </c>
      <c r="D23" s="234">
        <v>9199739.3499999996</v>
      </c>
      <c r="E23" s="294">
        <f t="shared" si="0"/>
        <v>0.21715423934851882</v>
      </c>
    </row>
    <row r="24" spans="1:242" ht="15" customHeight="1">
      <c r="A24" s="10"/>
      <c r="B24" s="10"/>
      <c r="C24" s="91" t="str">
        <f>IF(MasterSheet!$A$1=1,MasterSheet!C81,MasterSheet!B81)</f>
        <v>Contributions</v>
      </c>
      <c r="D24" s="233">
        <f>SUM(D25:D28)</f>
        <v>494952632.42000002</v>
      </c>
      <c r="E24" s="240">
        <f t="shared" si="0"/>
        <v>11.683055173374248</v>
      </c>
    </row>
    <row r="25" spans="1:242" ht="15" customHeight="1">
      <c r="A25" s="10"/>
      <c r="B25" s="10"/>
      <c r="C25" s="92" t="str">
        <f>IF(MasterSheet!$A$1=1,MasterSheet!C82,MasterSheet!B82)</f>
        <v>Contributions for Pension and Disability Insurance</v>
      </c>
      <c r="D25" s="234">
        <v>303042063.35000002</v>
      </c>
      <c r="E25" s="294">
        <f t="shared" si="0"/>
        <v>7.1531231759707312</v>
      </c>
    </row>
    <row r="26" spans="1:242" ht="15" customHeight="1">
      <c r="A26" s="10"/>
      <c r="B26" s="10"/>
      <c r="C26" s="92" t="str">
        <f>IF(MasterSheet!$A$1=1,MasterSheet!C83,MasterSheet!B83)</f>
        <v>Contributions for Health Insurance</v>
      </c>
      <c r="D26" s="234">
        <v>167400672.64999998</v>
      </c>
      <c r="E26" s="294">
        <f t="shared" si="0"/>
        <v>3.9513908332349814</v>
      </c>
    </row>
    <row r="27" spans="1:242" ht="15" customHeight="1">
      <c r="A27" s="10"/>
      <c r="B27" s="10"/>
      <c r="C27" s="92" t="str">
        <f>IF(MasterSheet!$A$1=1,MasterSheet!C84,MasterSheet!B84)</f>
        <v>Contributions for Insurance from Unemployment</v>
      </c>
      <c r="D27" s="234">
        <v>12595344.189999998</v>
      </c>
      <c r="E27" s="294">
        <f t="shared" si="0"/>
        <v>0.29730542169243473</v>
      </c>
    </row>
    <row r="28" spans="1:242" ht="15" customHeight="1">
      <c r="A28" s="10"/>
      <c r="B28" s="10"/>
      <c r="C28" s="92" t="str">
        <f>IF(MasterSheet!$A$1=1,MasterSheet!C85,MasterSheet!B85)</f>
        <v>Other contributions</v>
      </c>
      <c r="D28" s="234">
        <v>11914552.229999999</v>
      </c>
      <c r="E28" s="294">
        <f t="shared" si="0"/>
        <v>0.2812357424761005</v>
      </c>
    </row>
    <row r="29" spans="1:242" ht="15" customHeight="1">
      <c r="A29" s="10"/>
      <c r="B29" s="10"/>
      <c r="C29" s="91" t="str">
        <f>IF(MasterSheet!$A$1=1,MasterSheet!C86,MasterSheet!B86)</f>
        <v>Duties</v>
      </c>
      <c r="D29" s="233">
        <f>SUM(D30:D33)</f>
        <v>13613004.68</v>
      </c>
      <c r="E29" s="240">
        <f t="shared" si="0"/>
        <v>0.32132667720996105</v>
      </c>
    </row>
    <row r="30" spans="1:242" ht="15" customHeight="1">
      <c r="A30" s="10"/>
      <c r="B30" s="10"/>
      <c r="C30" s="92" t="str">
        <f>IF(MasterSheet!$A$1=1,MasterSheet!C87,MasterSheet!B87)</f>
        <v>Administrative duties</v>
      </c>
      <c r="D30" s="234">
        <v>8684400.129999999</v>
      </c>
      <c r="E30" s="294">
        <f t="shared" si="0"/>
        <v>0.20498997120264364</v>
      </c>
    </row>
    <row r="31" spans="1:242" ht="15" customHeight="1">
      <c r="A31" s="10"/>
      <c r="B31" s="10"/>
      <c r="C31" s="92" t="str">
        <f>IF(MasterSheet!$A$1=1,MasterSheet!C88,MasterSheet!B88)</f>
        <v>Court duties</v>
      </c>
      <c r="D31" s="234">
        <v>1291141.31</v>
      </c>
      <c r="E31" s="294">
        <f t="shared" si="0"/>
        <v>3.047660356426295E-2</v>
      </c>
    </row>
    <row r="32" spans="1:242" ht="15" customHeight="1">
      <c r="A32" s="10"/>
      <c r="B32" s="10"/>
      <c r="C32" s="92" t="str">
        <f>IF(MasterSheet!$A$1=1,MasterSheet!C89,MasterSheet!B89)</f>
        <v>Residential duty</v>
      </c>
      <c r="D32" s="234">
        <v>1364747.4000000001</v>
      </c>
      <c r="E32" s="294">
        <f t="shared" si="0"/>
        <v>3.2214030449663637E-2</v>
      </c>
    </row>
    <row r="33" spans="1:5" ht="15" customHeight="1">
      <c r="A33" s="10"/>
      <c r="B33" s="10"/>
      <c r="C33" s="92" t="str">
        <f>IF(MasterSheet!$A$1=1,MasterSheet!C90,MasterSheet!B90)</f>
        <v>Other duties</v>
      </c>
      <c r="D33" s="234">
        <v>2272715.84</v>
      </c>
      <c r="E33" s="294">
        <f t="shared" si="0"/>
        <v>5.3646071993390762E-2</v>
      </c>
    </row>
    <row r="34" spans="1:5" ht="15" customHeight="1">
      <c r="A34" s="10"/>
      <c r="B34" s="10"/>
      <c r="C34" s="91" t="str">
        <f>IF(MasterSheet!$A$1=1,MasterSheet!C91,MasterSheet!B91)</f>
        <v>Fees</v>
      </c>
      <c r="D34" s="233">
        <f>SUM(D35:D40)</f>
        <v>18967775.129999999</v>
      </c>
      <c r="E34" s="240">
        <f t="shared" si="0"/>
        <v>0.44772276950312762</v>
      </c>
    </row>
    <row r="35" spans="1:5" ht="15" customHeight="1">
      <c r="A35" s="10"/>
      <c r="B35" s="10"/>
      <c r="C35" s="92" t="str">
        <f>IF(MasterSheet!$A$1=1,MasterSheet!C92,MasterSheet!B92)</f>
        <v>Fees for use of goods of common interest</v>
      </c>
      <c r="D35" s="234">
        <v>734541.27</v>
      </c>
      <c r="E35" s="294">
        <f t="shared" si="0"/>
        <v>1.7338398914198042E-2</v>
      </c>
    </row>
    <row r="36" spans="1:5" ht="15" customHeight="1">
      <c r="A36" s="10"/>
      <c r="B36" s="10"/>
      <c r="C36" s="92" t="str">
        <f>IF(MasterSheet!$A$1=1,MasterSheet!C93,MasterSheet!B93)</f>
        <v>Fees for use of natural resources</v>
      </c>
      <c r="D36" s="234">
        <v>3441534.35</v>
      </c>
      <c r="E36" s="294">
        <f t="shared" si="0"/>
        <v>8.1235320429599911E-2</v>
      </c>
    </row>
    <row r="37" spans="1:5" ht="15" customHeight="1">
      <c r="A37" s="10"/>
      <c r="B37" s="10"/>
      <c r="C37" s="92" t="str">
        <f>IF(MasterSheet!$A$1=1,MasterSheet!C94,MasterSheet!B94)</f>
        <v>Ecological fees</v>
      </c>
      <c r="D37" s="234">
        <v>305010.14</v>
      </c>
      <c r="E37" s="294">
        <f t="shared" si="0"/>
        <v>7.1995784255871591E-3</v>
      </c>
    </row>
    <row r="38" spans="1:5" ht="15" customHeight="1">
      <c r="A38" s="10"/>
      <c r="B38" s="10"/>
      <c r="C38" s="92" t="str">
        <f>IF(MasterSheet!$A$1=1,MasterSheet!C95,MasterSheet!B95)</f>
        <v>Fee for organizing games of chance</v>
      </c>
      <c r="D38" s="234">
        <v>3660622.6700000004</v>
      </c>
      <c r="E38" s="294">
        <f t="shared" si="0"/>
        <v>8.6406766670600738E-2</v>
      </c>
    </row>
    <row r="39" spans="1:5" ht="15" customHeight="1">
      <c r="A39" s="10"/>
      <c r="B39" s="10"/>
      <c r="C39" s="92" t="str">
        <f>IF(MasterSheet!$A$1=1,MasterSheet!C96,MasterSheet!B96)</f>
        <v xml:space="preserve">Road fees </v>
      </c>
      <c r="D39" s="234">
        <v>3775970.5800000005</v>
      </c>
      <c r="E39" s="294">
        <f t="shared" si="0"/>
        <v>8.9129483771981599E-2</v>
      </c>
    </row>
    <row r="40" spans="1:5" ht="15" customHeight="1">
      <c r="A40" s="10"/>
      <c r="B40" s="10"/>
      <c r="C40" s="92" t="str">
        <f>IF(MasterSheet!$A$1=1,MasterSheet!C97,MasterSheet!B97)</f>
        <v>Other fees</v>
      </c>
      <c r="D40" s="234">
        <v>7050096.1200000001</v>
      </c>
      <c r="E40" s="294">
        <f t="shared" si="0"/>
        <v>0.16641322129116015</v>
      </c>
    </row>
    <row r="41" spans="1:5" ht="15" customHeight="1">
      <c r="A41" s="10"/>
      <c r="B41" s="10"/>
      <c r="C41" s="91" t="str">
        <f>IF(MasterSheet!$A$1=1,MasterSheet!C98,MasterSheet!B98)</f>
        <v>Other revenues</v>
      </c>
      <c r="D41" s="233">
        <f>SUM(D42:D45)</f>
        <v>35723009.25</v>
      </c>
      <c r="E41" s="240">
        <f t="shared" si="0"/>
        <v>0.84321985719343806</v>
      </c>
    </row>
    <row r="42" spans="1:5" ht="15" customHeight="1">
      <c r="A42" s="10"/>
      <c r="B42" s="10"/>
      <c r="C42" s="92" t="str">
        <f>IF(MasterSheet!$A$1=1,MasterSheet!C99,MasterSheet!B99)</f>
        <v>Revenues from capital</v>
      </c>
      <c r="D42" s="234">
        <v>6376910.9300000006</v>
      </c>
      <c r="E42" s="294">
        <f t="shared" si="0"/>
        <v>0.15052309524371535</v>
      </c>
    </row>
    <row r="43" spans="1:5" ht="15" customHeight="1">
      <c r="A43" s="10"/>
      <c r="B43" s="10"/>
      <c r="C43" s="92" t="str">
        <f>IF(MasterSheet!$A$1=1,MasterSheet!C100,MasterSheet!B100)</f>
        <v>Fines and seized property gains</v>
      </c>
      <c r="D43" s="234">
        <v>13253454.75</v>
      </c>
      <c r="E43" s="294">
        <f t="shared" si="0"/>
        <v>0.31283972028797358</v>
      </c>
    </row>
    <row r="44" spans="1:5" ht="15" customHeight="1">
      <c r="A44" s="10"/>
      <c r="B44" s="10"/>
      <c r="C44" s="92" t="str">
        <f>IF(MasterSheet!$A$1=1,MasterSheet!C101,MasterSheet!B101)</f>
        <v>Revenues from own activities of government bodies</v>
      </c>
      <c r="D44" s="234">
        <v>2193904.2799999998</v>
      </c>
      <c r="E44" s="294">
        <f t="shared" si="0"/>
        <v>5.1785773161808095E-2</v>
      </c>
    </row>
    <row r="45" spans="1:5" ht="15" customHeight="1">
      <c r="A45" s="10"/>
      <c r="B45" s="10"/>
      <c r="C45" s="92" t="str">
        <f>IF(MasterSheet!$A$1=1,MasterSheet!C102,MasterSheet!B102)</f>
        <v>Other revenues</v>
      </c>
      <c r="D45" s="234">
        <v>13898739.289999999</v>
      </c>
      <c r="E45" s="294">
        <f t="shared" si="0"/>
        <v>0.32807126849994095</v>
      </c>
    </row>
    <row r="46" spans="1:5">
      <c r="A46" s="10"/>
      <c r="B46" s="10"/>
      <c r="C46" s="93" t="str">
        <f>IF(MasterSheet!$A$1=1,MasterSheet!C103,MasterSheet!B103)</f>
        <v>Receipts from repayment of loans</v>
      </c>
      <c r="D46" s="233">
        <v>6580211.8799999999</v>
      </c>
      <c r="E46" s="240">
        <f t="shared" si="0"/>
        <v>0.15532189023958456</v>
      </c>
    </row>
    <row r="47" spans="1:5" ht="15" customHeight="1" thickBot="1">
      <c r="A47" s="10"/>
      <c r="B47" s="10"/>
      <c r="C47" s="91" t="str">
        <f>IF(MasterSheet!$A$1=1,MasterSheet!C148,MasterSheet!B148)</f>
        <v>Grants</v>
      </c>
      <c r="D47" s="233">
        <v>25277778.780000001</v>
      </c>
      <c r="E47" s="240">
        <f>D47/D$11*100</f>
        <v>0.59666655918800893</v>
      </c>
    </row>
    <row r="48" spans="1:5" ht="15" customHeight="1" thickTop="1" thickBot="1">
      <c r="A48" s="10"/>
      <c r="B48" s="10"/>
      <c r="C48" s="90" t="str">
        <f>IF(MasterSheet!$A$1=1,MasterSheet!C104,MasterSheet!B104)</f>
        <v>Expenditures</v>
      </c>
      <c r="D48" s="102">
        <f>D50+D60+D66+D67+D68+D69+D70+D71</f>
        <v>1803136078.8299999</v>
      </c>
      <c r="E48" s="239">
        <f t="shared" si="0"/>
        <v>42.561927978992095</v>
      </c>
    </row>
    <row r="49" spans="1:5" ht="13.5" customHeight="1" thickTop="1" thickBot="1">
      <c r="A49" s="10"/>
      <c r="B49" s="10"/>
      <c r="C49" s="90" t="str">
        <f>IF(MasterSheet!$A$1=1,MasterSheet!C105,MasterSheet!B105)</f>
        <v>Current budget expenditures</v>
      </c>
      <c r="D49" s="232">
        <f>D48-D67</f>
        <v>1551259511.8599999</v>
      </c>
      <c r="E49" s="239">
        <f t="shared" si="0"/>
        <v>36.61653515543491</v>
      </c>
    </row>
    <row r="50" spans="1:5" ht="15" customHeight="1" thickTop="1">
      <c r="A50" s="10"/>
      <c r="B50" s="10"/>
      <c r="C50" s="91" t="str">
        <f>IF(MasterSheet!$A$1=1,MasterSheet!C106,MasterSheet!B106)</f>
        <v>Current expenditures</v>
      </c>
      <c r="D50" s="233">
        <f>D51+D52+D53+D54+D55+D56+D57+D58+D59</f>
        <v>781825425.57999992</v>
      </c>
      <c r="E50" s="240">
        <f t="shared" si="0"/>
        <v>18.454512583028439</v>
      </c>
    </row>
    <row r="51" spans="1:5" ht="15" customHeight="1">
      <c r="A51" s="10"/>
      <c r="B51" s="10"/>
      <c r="C51" s="91" t="str">
        <f>IF(MasterSheet!$A$1=1,MasterSheet!C107,MasterSheet!B107)</f>
        <v>Gross salaries and contributions charged to employer</v>
      </c>
      <c r="D51" s="235">
        <v>445363693.67000002</v>
      </c>
      <c r="E51" s="240">
        <f t="shared" si="0"/>
        <v>10.512538502773516</v>
      </c>
    </row>
    <row r="52" spans="1:5" ht="15" customHeight="1">
      <c r="A52" s="10"/>
      <c r="B52" s="10"/>
      <c r="C52" s="91" t="str">
        <f>IF(MasterSheet!$A$1=1,MasterSheet!C113,MasterSheet!B113)</f>
        <v>Other personal income</v>
      </c>
      <c r="D52" s="235">
        <v>10648738.729999999</v>
      </c>
      <c r="E52" s="240">
        <f t="shared" si="0"/>
        <v>0.2513569864274755</v>
      </c>
    </row>
    <row r="53" spans="1:5" ht="15" customHeight="1">
      <c r="A53" s="10"/>
      <c r="B53" s="10"/>
      <c r="C53" s="91" t="str">
        <f>IF(MasterSheet!$A$1=1,MasterSheet!C114,MasterSheet!B114)</f>
        <v>Expenditures for supplies and services</v>
      </c>
      <c r="D53" s="235">
        <v>95905310.469999999</v>
      </c>
      <c r="E53" s="240">
        <f t="shared" si="0"/>
        <v>2.2637863913607932</v>
      </c>
    </row>
    <row r="54" spans="1:5" ht="15" customHeight="1">
      <c r="A54" s="10"/>
      <c r="B54" s="10"/>
      <c r="C54" s="91" t="str">
        <f>IF(MasterSheet!$A$1=1,MasterSheet!C115,MasterSheet!B115)</f>
        <v>Current maintenace</v>
      </c>
      <c r="D54" s="235">
        <v>20203326.920000002</v>
      </c>
      <c r="E54" s="240">
        <f t="shared" si="0"/>
        <v>0.47688721633423814</v>
      </c>
    </row>
    <row r="55" spans="1:5" ht="15" customHeight="1">
      <c r="A55" s="10"/>
      <c r="B55" s="10"/>
      <c r="C55" s="91" t="str">
        <f>IF(MasterSheet!$A$1=1,MasterSheet!C116,MasterSheet!B116)</f>
        <v>Interests</v>
      </c>
      <c r="D55" s="235">
        <v>98705378.580000013</v>
      </c>
      <c r="E55" s="240">
        <f t="shared" si="0"/>
        <v>2.3298802922223536</v>
      </c>
    </row>
    <row r="56" spans="1:5" ht="15" customHeight="1">
      <c r="A56" s="10"/>
      <c r="B56" s="10"/>
      <c r="C56" s="91" t="str">
        <f>IF(MasterSheet!$A$1=1,MasterSheet!C117,MasterSheet!B117)</f>
        <v>Rent</v>
      </c>
      <c r="D56" s="235">
        <v>8940947.3699999992</v>
      </c>
      <c r="E56" s="240">
        <f t="shared" si="0"/>
        <v>0.21104561241590933</v>
      </c>
    </row>
    <row r="57" spans="1:5" ht="15" customHeight="1">
      <c r="A57" s="10"/>
      <c r="B57" s="10"/>
      <c r="C57" s="91" t="str">
        <f>IF(MasterSheet!$A$1=1,MasterSheet!C118,MasterSheet!B118)</f>
        <v>Subsidies</v>
      </c>
      <c r="D57" s="235">
        <v>27803826.270000003</v>
      </c>
      <c r="E57" s="240">
        <f t="shared" si="0"/>
        <v>0.65629237035288568</v>
      </c>
    </row>
    <row r="58" spans="1:5" ht="15" customHeight="1">
      <c r="A58" s="10"/>
      <c r="B58" s="10"/>
      <c r="C58" s="91" t="str">
        <f>IF(MasterSheet!$A$1=1,MasterSheet!C119,MasterSheet!B119)</f>
        <v>Other expenditures</v>
      </c>
      <c r="D58" s="235">
        <v>38242445.060000002</v>
      </c>
      <c r="E58" s="240">
        <f t="shared" si="0"/>
        <v>0.90268960368228501</v>
      </c>
    </row>
    <row r="59" spans="1:5" ht="15" customHeight="1">
      <c r="A59" s="10"/>
      <c r="B59" s="10"/>
      <c r="C59" s="91" t="str">
        <f>IF(MasterSheet!$A$1=1,MasterSheet!C120,MasterSheet!B120)</f>
        <v>Capital outlows of current budget</v>
      </c>
      <c r="D59" s="235">
        <v>36011758.509999998</v>
      </c>
      <c r="E59" s="240">
        <f t="shared" si="0"/>
        <v>0.85003560745898732</v>
      </c>
    </row>
    <row r="60" spans="1:5" ht="15" customHeight="1">
      <c r="A60" s="10"/>
      <c r="B60" s="10"/>
      <c r="C60" s="91" t="str">
        <f>IF(MasterSheet!$A$1=1,MasterSheet!C121,MasterSheet!B121)</f>
        <v>Social security transfers</v>
      </c>
      <c r="D60" s="233">
        <f>SUM(D61:D65)</f>
        <v>538050896.17999995</v>
      </c>
      <c r="E60" s="240">
        <f t="shared" si="0"/>
        <v>12.700363417443643</v>
      </c>
    </row>
    <row r="61" spans="1:5" ht="15" customHeight="1">
      <c r="A61" s="10"/>
      <c r="B61" s="10"/>
      <c r="C61" s="92" t="str">
        <f>IF(MasterSheet!$A$1=1,MasterSheet!C122,MasterSheet!B122)</f>
        <v>Social security related rights</v>
      </c>
      <c r="D61" s="234">
        <v>98704880.719999999</v>
      </c>
      <c r="E61" s="294">
        <f t="shared" si="0"/>
        <v>2.3298685405405406</v>
      </c>
    </row>
    <row r="62" spans="1:5" ht="15" customHeight="1">
      <c r="A62" s="10"/>
      <c r="B62" s="10"/>
      <c r="C62" s="92" t="str">
        <f>IF(MasterSheet!$A$1=1,MasterSheet!C123,MasterSheet!B123)</f>
        <v>Funds for redundant labor</v>
      </c>
      <c r="D62" s="234">
        <v>12968450.790000001</v>
      </c>
      <c r="E62" s="294">
        <f t="shared" si="0"/>
        <v>0.30611237554585152</v>
      </c>
    </row>
    <row r="63" spans="1:5" ht="15" customHeight="1">
      <c r="A63" s="10"/>
      <c r="B63" s="10"/>
      <c r="C63" s="92" t="str">
        <f>IF(MasterSheet!$A$1=1,MasterSheet!C124,MasterSheet!B124)</f>
        <v>Pension and disability insurance rights</v>
      </c>
      <c r="D63" s="234">
        <v>401263898.76999998</v>
      </c>
      <c r="E63" s="294">
        <f t="shared" si="0"/>
        <v>9.4715897266611595</v>
      </c>
    </row>
    <row r="64" spans="1:5" ht="15" customHeight="1">
      <c r="A64" s="10"/>
      <c r="B64" s="10"/>
      <c r="C64" s="92" t="str">
        <f>IF(MasterSheet!$A$1=1,MasterSheet!C125,MasterSheet!B125)</f>
        <v>Other rights related to health care</v>
      </c>
      <c r="D64" s="234">
        <v>16489379.109999999</v>
      </c>
      <c r="E64" s="294">
        <f t="shared" si="0"/>
        <v>0.38922174224005662</v>
      </c>
    </row>
    <row r="65" spans="1:242" ht="15" customHeight="1">
      <c r="A65" s="10"/>
      <c r="B65" s="10"/>
      <c r="C65" s="92" t="str">
        <f>IF(MasterSheet!$A$1=1,MasterSheet!C126,MasterSheet!B126)</f>
        <v>Other rights related to health care insurance</v>
      </c>
      <c r="D65" s="234">
        <v>8624286.790000001</v>
      </c>
      <c r="E65" s="294">
        <f t="shared" si="0"/>
        <v>0.20357103245603686</v>
      </c>
    </row>
    <row r="66" spans="1:242" ht="13.5" thickBot="1">
      <c r="A66" s="10"/>
      <c r="B66" s="10"/>
      <c r="C66" s="93" t="str">
        <f>IF(MasterSheet!$A$1=1,MasterSheet!C127,MasterSheet!B127)</f>
        <v xml:space="preserve">Transfers to institutions, individuals, NGO and public sector </v>
      </c>
      <c r="D66" s="233">
        <v>166881124.75999999</v>
      </c>
      <c r="E66" s="240">
        <f t="shared" si="0"/>
        <v>3.9391272219992919</v>
      </c>
    </row>
    <row r="67" spans="1:242" ht="15" customHeight="1" thickTop="1" thickBot="1">
      <c r="A67" s="10"/>
      <c r="B67" s="10"/>
      <c r="C67" s="90" t="str">
        <f>IF(MasterSheet!$A$1=1,MasterSheet!C133,MasterSheet!B133)</f>
        <v>Capital budget of Montenegro</v>
      </c>
      <c r="D67" s="232">
        <v>251876566.97</v>
      </c>
      <c r="E67" s="239">
        <f t="shared" si="0"/>
        <v>5.9453928235571816</v>
      </c>
    </row>
    <row r="68" spans="1:242" ht="15" customHeight="1" thickTop="1">
      <c r="A68" s="10"/>
      <c r="B68" s="10"/>
      <c r="C68" s="94" t="str">
        <f>IF(MasterSheet!$A$1=1,MasterSheet!C134,MasterSheet!B134)</f>
        <v>Loans and credits</v>
      </c>
      <c r="D68" s="233">
        <v>4857410.76</v>
      </c>
      <c r="E68" s="240">
        <f t="shared" si="0"/>
        <v>0.11465621999291868</v>
      </c>
    </row>
    <row r="69" spans="1:242" ht="15" customHeight="1" thickBot="1">
      <c r="A69" s="10"/>
      <c r="B69" s="10"/>
      <c r="C69" s="95" t="str">
        <f>IF(MasterSheet!$A$1=1,MasterSheet!C135,MasterSheet!B135)</f>
        <v>Reserves</v>
      </c>
      <c r="D69" s="236">
        <v>19683829.93</v>
      </c>
      <c r="E69" s="241">
        <f t="shared" si="0"/>
        <v>0.46462480656202049</v>
      </c>
    </row>
    <row r="70" spans="1:242" ht="15" customHeight="1" thickTop="1" thickBot="1">
      <c r="A70" s="10"/>
      <c r="B70" s="10"/>
      <c r="C70" s="96" t="str">
        <f>IF(MasterSheet!$A$1=1,MasterSheet!C143,MasterSheet!B143)</f>
        <v>Repayment of Garantees</v>
      </c>
      <c r="D70" s="237">
        <v>0</v>
      </c>
      <c r="E70" s="295">
        <f>D70/D$11*100</f>
        <v>0</v>
      </c>
    </row>
    <row r="71" spans="1:242" ht="15" customHeight="1" thickTop="1" thickBot="1">
      <c r="A71" s="10"/>
      <c r="B71" s="10"/>
      <c r="C71" s="96" t="s">
        <v>139</v>
      </c>
      <c r="D71" s="237">
        <v>39960824.650000006</v>
      </c>
      <c r="E71" s="295">
        <f>D71/D$11*100</f>
        <v>0.9432509064085921</v>
      </c>
    </row>
    <row r="72" spans="1:242" ht="15" customHeight="1" thickTop="1" thickBot="1">
      <c r="A72" s="10"/>
      <c r="B72" s="10"/>
      <c r="C72" s="91" t="str">
        <f>IF(MasterSheet!$A$1=1,MasterSheet!C136,MasterSheet!B136)</f>
        <v xml:space="preserve">Net increse of liabilities </v>
      </c>
      <c r="D72" s="233">
        <v>13993228.51</v>
      </c>
      <c r="E72" s="240">
        <f t="shared" ref="E72:E84" si="1">D72/D$11*100</f>
        <v>0.33030162893898263</v>
      </c>
    </row>
    <row r="73" spans="1:242" s="9" customFormat="1" ht="15" customHeight="1" thickTop="1" thickBot="1">
      <c r="A73" s="10"/>
      <c r="B73" s="10"/>
      <c r="C73" s="90" t="str">
        <f>IF(MasterSheet!$A$1=1,MasterSheet!C137,MasterSheet!B137)</f>
        <v>Deficit</v>
      </c>
      <c r="D73" s="232">
        <f>D15-D48</f>
        <v>-236866092.40999961</v>
      </c>
      <c r="E73" s="239">
        <f t="shared" si="1"/>
        <v>-5.5910797217042276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</row>
    <row r="74" spans="1:242" s="9" customFormat="1" ht="15" customHeight="1" thickTop="1" thickBot="1">
      <c r="A74" s="10"/>
      <c r="B74" s="10"/>
      <c r="C74" s="90" t="s">
        <v>405</v>
      </c>
      <c r="D74" s="232">
        <f>D73-D72</f>
        <v>-250859320.9199996</v>
      </c>
      <c r="E74" s="239">
        <f t="shared" si="1"/>
        <v>-5.9213813506432098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</row>
    <row r="75" spans="1:242" s="9" customFormat="1" ht="15" customHeight="1" thickTop="1" thickBot="1">
      <c r="A75" s="10"/>
      <c r="B75" s="10"/>
      <c r="C75" s="90" t="str">
        <f>IF(MasterSheet!$A$1=1,MasterSheet!C138,MasterSheet!B138)</f>
        <v>Primary deficit</v>
      </c>
      <c r="D75" s="232">
        <f>D73-D72+D55</f>
        <v>-152153942.33999959</v>
      </c>
      <c r="E75" s="239">
        <f t="shared" si="1"/>
        <v>-3.5915010584208567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</row>
    <row r="76" spans="1:242" s="9" customFormat="1" ht="15" customHeight="1" thickTop="1" thickBot="1">
      <c r="A76" s="10"/>
      <c r="B76" s="10"/>
      <c r="C76" s="90" t="str">
        <f>IF(MasterSheet!$A$1=1,MasterSheet!C139,MasterSheet!B139)</f>
        <v>Repayment of debt</v>
      </c>
      <c r="D76" s="232">
        <f>SUM(D77:D78)</f>
        <v>358600568.85000002</v>
      </c>
      <c r="E76" s="239">
        <f t="shared" si="1"/>
        <v>8.4645478307565227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</row>
    <row r="77" spans="1:242" s="9" customFormat="1" ht="15" customHeight="1" thickTop="1">
      <c r="A77" s="10"/>
      <c r="B77" s="10"/>
      <c r="C77" s="92" t="str">
        <f>IF(MasterSheet!$A$1=1,MasterSheet!C140,MasterSheet!B140)</f>
        <v>Repayment of principal to residents</v>
      </c>
      <c r="D77" s="234">
        <v>226012655.83000001</v>
      </c>
      <c r="E77" s="294">
        <f t="shared" si="1"/>
        <v>5.3348909673079197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</row>
    <row r="78" spans="1:242" s="9" customFormat="1" ht="15" customHeight="1" thickBot="1">
      <c r="A78" s="10"/>
      <c r="B78" s="10"/>
      <c r="C78" s="92" t="str">
        <f>IF(MasterSheet!$A$1=1,MasterSheet!C141,MasterSheet!B141)</f>
        <v>Repayment of principal to nonresidents</v>
      </c>
      <c r="D78" s="234">
        <v>132587913.02000004</v>
      </c>
      <c r="E78" s="294">
        <f t="shared" si="1"/>
        <v>3.1296568634486022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</row>
    <row r="79" spans="1:242" ht="15" customHeight="1" thickTop="1" thickBot="1">
      <c r="A79" s="10"/>
      <c r="B79" s="10"/>
      <c r="C79" s="90" t="str">
        <f>IF(MasterSheet!$A$1=1,MasterSheet!C144,MasterSheet!B144)</f>
        <v>Financing needs</v>
      </c>
      <c r="D79" s="102">
        <f>D74-D76</f>
        <v>-609459889.76999962</v>
      </c>
      <c r="E79" s="239">
        <f t="shared" si="1"/>
        <v>-14.385929181399732</v>
      </c>
    </row>
    <row r="80" spans="1:242" ht="15" customHeight="1" thickTop="1" thickBot="1">
      <c r="A80" s="10"/>
      <c r="B80" s="10"/>
      <c r="C80" s="90" t="str">
        <f>IF(MasterSheet!$A$1=1,MasterSheet!C145,MasterSheet!B145)</f>
        <v xml:space="preserve">Financing </v>
      </c>
      <c r="D80" s="102">
        <f>SUM(D81:D84)+D72</f>
        <v>609459889.76999962</v>
      </c>
      <c r="E80" s="239">
        <f t="shared" si="1"/>
        <v>14.385929181399732</v>
      </c>
    </row>
    <row r="81" spans="1:242" ht="15" customHeight="1" thickTop="1">
      <c r="A81" s="10"/>
      <c r="B81" s="10"/>
      <c r="C81" s="92" t="str">
        <f>IF(MasterSheet!$A$1=1,MasterSheet!C146,MasterSheet!B146)</f>
        <v>Borrowings and credits from domestic sources</v>
      </c>
      <c r="D81" s="234">
        <v>260070000</v>
      </c>
      <c r="E81" s="294">
        <f t="shared" si="1"/>
        <v>6.138793815649711</v>
      </c>
    </row>
    <row r="82" spans="1:242" ht="15" customHeight="1">
      <c r="A82" s="10"/>
      <c r="B82" s="10"/>
      <c r="C82" s="92" t="str">
        <f>IF(MasterSheet!$A$1=1,MasterSheet!C147,MasterSheet!B147)</f>
        <v>Borrowings and credits from foreign sources</v>
      </c>
      <c r="D82" s="234">
        <v>352766852.38</v>
      </c>
      <c r="E82" s="294">
        <f t="shared" si="1"/>
        <v>8.3268465096187896</v>
      </c>
    </row>
    <row r="83" spans="1:242" s="9" customFormat="1">
      <c r="C83" s="97" t="str">
        <f>IF(MasterSheet!$A$1=1,MasterSheet!C149,MasterSheet!B149)</f>
        <v>Privatisation revenues</v>
      </c>
      <c r="D83" s="238">
        <v>6191115.2299999995</v>
      </c>
      <c r="E83" s="294">
        <f t="shared" si="1"/>
        <v>0.14613750100318657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</row>
    <row r="84" spans="1:242" ht="13.5" thickBot="1">
      <c r="A84" s="10"/>
      <c r="B84" s="10"/>
      <c r="C84" s="98" t="str">
        <f>IF(MasterSheet!$A$1=1,MasterSheet!C150,MasterSheet!B150)</f>
        <v>Increase/Decrease of deposits</v>
      </c>
      <c r="D84" s="103">
        <f>-D79-SUM(D81:D83)-D72</f>
        <v>-23561306.350000389</v>
      </c>
      <c r="E84" s="241">
        <f t="shared" si="1"/>
        <v>-0.55615027381093807</v>
      </c>
    </row>
    <row r="85" spans="1:242" ht="13.5" thickTop="1">
      <c r="A85" s="10"/>
      <c r="B85" s="10"/>
      <c r="C85" s="99" t="str">
        <f>IF(MasterSheet!$A$1=1,MasterSheet!C151,MasterSheet!B151)</f>
        <v>Source: Ministry of Finance of Montenegro</v>
      </c>
      <c r="D85" s="11"/>
      <c r="E85" s="11"/>
    </row>
    <row r="86" spans="1:242">
      <c r="A86" s="10"/>
      <c r="B86" s="10"/>
      <c r="C86" s="8"/>
      <c r="D86" s="11"/>
      <c r="E86" s="304"/>
    </row>
    <row r="87" spans="1:242">
      <c r="A87" s="10"/>
      <c r="B87" s="10"/>
      <c r="C87" s="16"/>
      <c r="D87" s="303"/>
    </row>
    <row r="88" spans="1:242">
      <c r="A88" s="10"/>
      <c r="B88" s="10"/>
      <c r="C88" s="16"/>
    </row>
    <row r="89" spans="1:242" ht="14.25">
      <c r="A89" s="10"/>
      <c r="B89" s="10"/>
      <c r="C89" s="17"/>
    </row>
    <row r="90" spans="1:242">
      <c r="A90" s="10"/>
      <c r="B90" s="10"/>
      <c r="C90" s="16"/>
    </row>
    <row r="91" spans="1:242">
      <c r="A91" s="10"/>
      <c r="B91" s="10"/>
      <c r="C91" s="16"/>
    </row>
    <row r="92" spans="1:242">
      <c r="A92" s="10"/>
      <c r="B92" s="10"/>
      <c r="C92" s="16"/>
    </row>
    <row r="93" spans="1:242">
      <c r="A93" s="10"/>
      <c r="B93" s="10"/>
      <c r="C93" s="16"/>
    </row>
    <row r="94" spans="1:242" ht="13.5" customHeight="1">
      <c r="A94" s="10"/>
      <c r="B94" s="10"/>
      <c r="C94" s="16"/>
    </row>
    <row r="95" spans="1:242" ht="13.5" customHeight="1">
      <c r="A95" s="10"/>
      <c r="B95" s="10"/>
      <c r="C95" s="16"/>
    </row>
    <row r="96" spans="1:242">
      <c r="A96" s="10"/>
      <c r="B96" s="10"/>
      <c r="C96" s="16"/>
    </row>
    <row r="97" spans="1:3">
      <c r="A97" s="10"/>
      <c r="B97" s="10"/>
      <c r="C97" s="16"/>
    </row>
    <row r="98" spans="1:3">
      <c r="A98" s="10"/>
      <c r="B98" s="10"/>
      <c r="C98" s="16"/>
    </row>
    <row r="99" spans="1:3">
      <c r="A99" s="10"/>
      <c r="B99" s="10"/>
      <c r="C99" s="16"/>
    </row>
    <row r="100" spans="1:3">
      <c r="A100" s="10"/>
      <c r="B100" s="10"/>
      <c r="C100" s="16"/>
    </row>
    <row r="101" spans="1:3">
      <c r="A101" s="10"/>
      <c r="B101" s="10"/>
      <c r="C101" s="16"/>
    </row>
    <row r="102" spans="1:3">
      <c r="A102" s="10"/>
      <c r="B102" s="10"/>
      <c r="C102" s="16"/>
    </row>
    <row r="103" spans="1:3">
      <c r="A103" s="10"/>
      <c r="B103" s="10"/>
      <c r="C103" s="16"/>
    </row>
    <row r="104" spans="1:3">
      <c r="A104" s="10"/>
      <c r="B104" s="10"/>
      <c r="C104" s="16"/>
    </row>
    <row r="105" spans="1:3">
      <c r="A105" s="10"/>
      <c r="B105" s="10"/>
      <c r="C105" s="16"/>
    </row>
    <row r="106" spans="1:3">
      <c r="A106" s="10"/>
      <c r="B106" s="10"/>
      <c r="C106" s="16"/>
    </row>
    <row r="107" spans="1:3">
      <c r="A107" s="10"/>
      <c r="B107" s="10"/>
      <c r="C107" s="16"/>
    </row>
    <row r="108" spans="1:3">
      <c r="A108" s="10"/>
      <c r="B108" s="10"/>
      <c r="C108" s="16"/>
    </row>
    <row r="109" spans="1:3">
      <c r="A109" s="10"/>
      <c r="B109" s="10"/>
      <c r="C109" s="16"/>
    </row>
    <row r="110" spans="1:3">
      <c r="A110" s="10"/>
      <c r="B110" s="10"/>
      <c r="C110" s="16"/>
    </row>
    <row r="111" spans="1:3">
      <c r="A111" s="10"/>
      <c r="B111" s="10"/>
      <c r="C111" s="16"/>
    </row>
    <row r="112" spans="1:3">
      <c r="A112" s="10"/>
      <c r="B112" s="10"/>
      <c r="C112" s="10"/>
    </row>
    <row r="113" spans="1:3">
      <c r="A113" s="10"/>
      <c r="B113" s="10"/>
      <c r="C113" s="10"/>
    </row>
    <row r="114" spans="1:3">
      <c r="A114" s="10"/>
      <c r="B114" s="10"/>
      <c r="C114" s="10"/>
    </row>
    <row r="115" spans="1:3">
      <c r="A115" s="10"/>
      <c r="B115" s="10"/>
      <c r="C115" s="10"/>
    </row>
    <row r="116" spans="1:3">
      <c r="A116" s="10"/>
      <c r="B116" s="10"/>
      <c r="C116" s="10"/>
    </row>
    <row r="117" spans="1:3">
      <c r="A117" s="10"/>
      <c r="B117" s="10"/>
      <c r="C117" s="10"/>
    </row>
    <row r="118" spans="1:3">
      <c r="A118" s="10"/>
      <c r="B118" s="10"/>
      <c r="C118" s="10"/>
    </row>
    <row r="119" spans="1:3">
      <c r="A119" s="10"/>
      <c r="B119" s="10"/>
      <c r="C119" s="10"/>
    </row>
    <row r="120" spans="1:3">
      <c r="A120" s="10"/>
      <c r="B120" s="10"/>
      <c r="C120" s="10"/>
    </row>
    <row r="121" spans="1:3">
      <c r="A121" s="10"/>
      <c r="B121" s="10"/>
      <c r="C121" s="10"/>
    </row>
    <row r="122" spans="1:3">
      <c r="A122" s="10"/>
      <c r="B122" s="10"/>
      <c r="C122" s="10"/>
    </row>
    <row r="123" spans="1:3">
      <c r="A123" s="10"/>
      <c r="B123" s="10"/>
      <c r="C123" s="10"/>
    </row>
    <row r="124" spans="1:3">
      <c r="A124" s="10"/>
      <c r="B124" s="10"/>
      <c r="C124" s="10"/>
    </row>
    <row r="125" spans="1:3">
      <c r="A125" s="10"/>
      <c r="B125" s="10"/>
      <c r="C125" s="10"/>
    </row>
    <row r="126" spans="1:3">
      <c r="A126" s="10"/>
      <c r="B126" s="10"/>
      <c r="C126" s="10"/>
    </row>
    <row r="127" spans="1:3">
      <c r="A127" s="10"/>
      <c r="B127" s="10"/>
      <c r="C127" s="10"/>
    </row>
    <row r="128" spans="1:3">
      <c r="A128" s="10"/>
      <c r="B128" s="10"/>
      <c r="C128" s="10"/>
    </row>
    <row r="129" spans="1:3">
      <c r="A129" s="10"/>
      <c r="B129" s="10"/>
      <c r="C129" s="10"/>
    </row>
    <row r="130" spans="1:3">
      <c r="A130" s="10"/>
      <c r="B130" s="10"/>
      <c r="C130" s="10"/>
    </row>
    <row r="131" spans="1:3">
      <c r="A131" s="10"/>
      <c r="B131" s="10"/>
      <c r="C131" s="10"/>
    </row>
    <row r="132" spans="1:3">
      <c r="A132" s="10"/>
      <c r="B132" s="10"/>
      <c r="C132" s="10"/>
    </row>
    <row r="133" spans="1:3">
      <c r="A133" s="10"/>
      <c r="B133" s="10"/>
      <c r="C133" s="10"/>
    </row>
    <row r="134" spans="1:3">
      <c r="A134" s="10"/>
      <c r="B134" s="10"/>
      <c r="C134" s="10"/>
    </row>
    <row r="135" spans="1:3">
      <c r="A135" s="10"/>
      <c r="B135" s="10"/>
      <c r="C135" s="10"/>
    </row>
    <row r="136" spans="1:3">
      <c r="A136" s="10"/>
      <c r="B136" s="10"/>
      <c r="C136" s="10"/>
    </row>
    <row r="137" spans="1:3">
      <c r="A137" s="10"/>
    </row>
    <row r="177" spans="3:3">
      <c r="C177" s="2"/>
    </row>
    <row r="178" spans="3:3">
      <c r="C178" s="2"/>
    </row>
  </sheetData>
  <sheetProtection formatCells="0" formatColumns="0" formatRows="0" sort="0" autoFilter="0"/>
  <mergeCells count="3">
    <mergeCell ref="D11:E11"/>
    <mergeCell ref="D13:E13"/>
    <mergeCell ref="C13:C14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CR198"/>
  <sheetViews>
    <sheetView topLeftCell="C1" zoomScaleNormal="100" zoomScaleSheetLayoutView="100" workbookViewId="0">
      <pane ySplit="13" topLeftCell="A14" activePane="bottomLeft" state="frozen"/>
      <selection pane="bottomLeft" activeCell="H28" sqref="H28"/>
    </sheetView>
  </sheetViews>
  <sheetFormatPr defaultRowHeight="12.75"/>
  <cols>
    <col min="1" max="2" width="9.140625" style="105" customWidth="1"/>
    <col min="3" max="3" width="57" style="105" customWidth="1"/>
    <col min="4" max="5" width="10.7109375" style="104" customWidth="1"/>
    <col min="6" max="34" width="9.140625" style="104"/>
    <col min="35" max="71" width="9.140625" style="105"/>
    <col min="72" max="72" width="15.42578125" style="105" customWidth="1"/>
    <col min="73" max="73" width="12.7109375" style="105" customWidth="1"/>
    <col min="74" max="74" width="11.85546875" style="105" customWidth="1"/>
    <col min="75" max="16384" width="9.140625" style="105"/>
  </cols>
  <sheetData>
    <row r="1" spans="1:96">
      <c r="A1" s="104"/>
      <c r="B1" s="104"/>
      <c r="C1" s="104"/>
    </row>
    <row r="2" spans="1:96">
      <c r="A2" s="104"/>
      <c r="B2" s="104"/>
      <c r="C2" s="104"/>
    </row>
    <row r="3" spans="1:96" ht="13.5" customHeight="1">
      <c r="A3" s="104"/>
      <c r="B3" s="104"/>
      <c r="C3" s="104"/>
    </row>
    <row r="4" spans="1:96" ht="13.5" customHeight="1">
      <c r="A4" s="104"/>
      <c r="B4" s="104"/>
      <c r="C4" s="104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</row>
    <row r="5" spans="1:96" ht="13.5" customHeight="1">
      <c r="A5" s="104"/>
      <c r="B5" s="104"/>
      <c r="C5" s="104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</row>
    <row r="6" spans="1:96">
      <c r="A6" s="104"/>
      <c r="B6" s="104"/>
      <c r="C6" s="108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</row>
    <row r="7" spans="1:96" ht="15" customHeight="1">
      <c r="A7" s="104"/>
      <c r="B7" s="104"/>
      <c r="C7" s="104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</row>
    <row r="8" spans="1:96" ht="13.5" thickBot="1">
      <c r="A8" s="104"/>
      <c r="B8" s="104"/>
      <c r="C8" s="104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</row>
    <row r="9" spans="1:96" ht="15.75" customHeight="1" thickTop="1" thickBot="1">
      <c r="A9" s="104"/>
      <c r="B9" s="104"/>
      <c r="C9" s="136" t="str">
        <f>'Cental Budget_int'!C11</f>
        <v>GDP (mil. €)</v>
      </c>
      <c r="D9" s="336">
        <f>'Cental Budget_int'!D11</f>
        <v>4236500000</v>
      </c>
      <c r="E9" s="336"/>
      <c r="F9" s="149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</row>
    <row r="10" spans="1:96" ht="15" customHeight="1" thickTop="1">
      <c r="A10" s="104"/>
      <c r="B10" s="104"/>
      <c r="C10" s="104"/>
      <c r="F10" s="149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</row>
    <row r="11" spans="1:96" ht="14.25" customHeight="1" thickBot="1">
      <c r="A11" s="104"/>
      <c r="B11" s="104"/>
      <c r="C11" s="104"/>
      <c r="D11" s="337"/>
      <c r="E11" s="337"/>
      <c r="F11" s="151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</row>
    <row r="12" spans="1:96" ht="15" customHeight="1" thickTop="1">
      <c r="A12" s="104"/>
      <c r="B12" s="104"/>
      <c r="C12" s="334" t="str">
        <f>IF(MasterSheet!$A$1=1,MasterSheet!B160,MasterSheet!B159)</f>
        <v>Local Government</v>
      </c>
      <c r="D12" s="338">
        <v>2017</v>
      </c>
      <c r="E12" s="339"/>
      <c r="F12" s="151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</row>
    <row r="13" spans="1:96" ht="17.25" customHeight="1" thickBot="1">
      <c r="A13" s="104"/>
      <c r="B13" s="104"/>
      <c r="C13" s="335"/>
      <c r="D13" s="109" t="s">
        <v>404</v>
      </c>
      <c r="E13" s="110" t="s">
        <v>150</v>
      </c>
      <c r="F13" s="151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</row>
    <row r="14" spans="1:96" ht="15" customHeight="1" thickTop="1" thickBot="1">
      <c r="A14" s="104"/>
      <c r="B14" s="104"/>
      <c r="C14" s="111" t="str">
        <f>IF(MasterSheet!$A$1=1,MasterSheet!C162,MasterSheet!B162)</f>
        <v>Current revenues</v>
      </c>
      <c r="D14" s="228">
        <f>D15+D19+D20+D21+D22+D23</f>
        <v>219122420.69000003</v>
      </c>
      <c r="E14" s="250">
        <f>D14/D$9*100</f>
        <v>5.1722511670010629</v>
      </c>
      <c r="F14" s="152"/>
      <c r="G14" s="152"/>
      <c r="H14" s="152"/>
      <c r="I14" s="152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</row>
    <row r="15" spans="1:96" ht="15" customHeight="1" thickTop="1">
      <c r="A15" s="104"/>
      <c r="B15" s="104"/>
      <c r="C15" s="112" t="str">
        <f>IF(MasterSheet!$A$1=1,MasterSheet!C163,MasterSheet!B163)</f>
        <v>Taxes</v>
      </c>
      <c r="D15" s="243">
        <f>D16+D17+D18</f>
        <v>133196468.59</v>
      </c>
      <c r="E15" s="299">
        <f t="shared" ref="E15:E44" si="0">D15/D$9*100</f>
        <v>3.1440214467130891</v>
      </c>
      <c r="F15" s="154"/>
      <c r="G15" s="154"/>
      <c r="H15" s="154"/>
      <c r="I15" s="154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3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</row>
    <row r="16" spans="1:96" ht="15" customHeight="1">
      <c r="A16" s="104"/>
      <c r="B16" s="104"/>
      <c r="C16" s="113" t="str">
        <f>IF(MasterSheet!$A$1=1,MasterSheet!C164,MasterSheet!B164)</f>
        <v>Personal Income Tax</v>
      </c>
      <c r="D16" s="226">
        <v>33638773.960000001</v>
      </c>
      <c r="E16" s="299">
        <f t="shared" si="0"/>
        <v>0.79402275368818598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</row>
    <row r="17" spans="1:96" ht="15" customHeight="1">
      <c r="A17" s="104"/>
      <c r="B17" s="104"/>
      <c r="C17" s="113" t="str">
        <f>IF(MasterSheet!$A$1=1,MasterSheet!C166,MasterSheet!B166)</f>
        <v xml:space="preserve">Taxes on Property </v>
      </c>
      <c r="D17" s="226">
        <v>13649749.639999997</v>
      </c>
      <c r="E17" s="299">
        <f t="shared" si="0"/>
        <v>0.32219401959164395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40"/>
      <c r="BV17" s="140"/>
      <c r="BW17" s="121"/>
      <c r="BX17" s="121"/>
      <c r="BY17" s="121"/>
      <c r="BZ17" s="121"/>
      <c r="CA17" s="121"/>
      <c r="CB17" s="121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</row>
    <row r="18" spans="1:96" ht="15" customHeight="1">
      <c r="A18" s="104"/>
      <c r="B18" s="104"/>
      <c r="C18" s="113" t="str">
        <f>IF(MasterSheet!$A$1=1,MasterSheet!C168,MasterSheet!B168)</f>
        <v>Local Taxes</v>
      </c>
      <c r="D18" s="226">
        <v>85907944.99000001</v>
      </c>
      <c r="E18" s="299">
        <f t="shared" si="0"/>
        <v>2.0278046734332591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40"/>
      <c r="BV18" s="140"/>
      <c r="BW18" s="121"/>
      <c r="BX18" s="121"/>
      <c r="BY18" s="121"/>
      <c r="BZ18" s="121"/>
      <c r="CA18" s="121"/>
      <c r="CB18" s="121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</row>
    <row r="19" spans="1:96" ht="15" customHeight="1">
      <c r="A19" s="104"/>
      <c r="B19" s="104"/>
      <c r="C19" s="114" t="str">
        <f>IF(MasterSheet!$A$1=1,MasterSheet!C177,MasterSheet!B177)</f>
        <v>Duties</v>
      </c>
      <c r="D19" s="244">
        <v>6557602.5800000001</v>
      </c>
      <c r="E19" s="299">
        <f t="shared" si="0"/>
        <v>0.15478821149533814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40"/>
      <c r="BV19" s="140"/>
      <c r="BW19" s="140"/>
      <c r="BX19" s="121"/>
      <c r="BY19" s="121"/>
      <c r="BZ19" s="121"/>
      <c r="CA19" s="121"/>
      <c r="CB19" s="121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</row>
    <row r="20" spans="1:96" ht="15" customHeight="1">
      <c r="A20" s="104"/>
      <c r="B20" s="104"/>
      <c r="C20" s="114" t="str">
        <f>IF(MasterSheet!$A$1=1,MasterSheet!C183,MasterSheet!B183)</f>
        <v>Fees</v>
      </c>
      <c r="D20" s="244">
        <v>60804184.160000004</v>
      </c>
      <c r="E20" s="299">
        <f t="shared" si="0"/>
        <v>1.4352457018765492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40"/>
      <c r="BV20" s="140"/>
      <c r="BW20" s="140"/>
      <c r="BX20" s="121"/>
      <c r="BY20" s="121"/>
      <c r="BZ20" s="121"/>
      <c r="CA20" s="121"/>
      <c r="CB20" s="121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</row>
    <row r="21" spans="1:96" ht="15" customHeight="1">
      <c r="A21" s="104"/>
      <c r="B21" s="104"/>
      <c r="C21" s="114" t="str">
        <f>IF(MasterSheet!$A$1=1,MasterSheet!C193,MasterSheet!B193)</f>
        <v>Other revenues</v>
      </c>
      <c r="D21" s="244">
        <v>13379064.710000001</v>
      </c>
      <c r="E21" s="299">
        <f t="shared" si="0"/>
        <v>0.3158046668240293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43"/>
      <c r="BX21" s="143"/>
      <c r="BY21" s="143"/>
      <c r="BZ21" s="142"/>
      <c r="CA21" s="121"/>
      <c r="CB21" s="121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</row>
    <row r="22" spans="1:96" ht="25.5" customHeight="1">
      <c r="A22" s="104"/>
      <c r="B22" s="104"/>
      <c r="C22" s="114" t="str">
        <f>IF(MasterSheet!$A$1=1,MasterSheet!C198,MasterSheet!B198)</f>
        <v xml:space="preserve">Receipts from repayment of loans and funds carried over from previous year </v>
      </c>
      <c r="D22" s="115">
        <v>0</v>
      </c>
      <c r="E22" s="299">
        <f t="shared" si="0"/>
        <v>0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</row>
    <row r="23" spans="1:96" ht="13.5" thickBot="1">
      <c r="A23" s="104"/>
      <c r="B23" s="104"/>
      <c r="C23" s="119" t="str">
        <f>IF(MasterSheet!$A$1=1,MasterSheet!C247,MasterSheet!B247)</f>
        <v>Grants</v>
      </c>
      <c r="D23" s="115">
        <v>5185100.6500000004</v>
      </c>
      <c r="E23" s="300">
        <f t="shared" si="0"/>
        <v>0.12239114009205714</v>
      </c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</row>
    <row r="24" spans="1:96" ht="15" customHeight="1" thickTop="1" thickBot="1">
      <c r="A24" s="104"/>
      <c r="B24" s="104"/>
      <c r="C24" s="116" t="str">
        <f>IF(MasterSheet!$A$1=1,MasterSheet!C200,MasterSheet!B200)</f>
        <v>Expenditures</v>
      </c>
      <c r="D24" s="227">
        <f>D26+D35+D41+D47+D48+D49+D50+D51</f>
        <v>209326250.91999993</v>
      </c>
      <c r="E24" s="250">
        <f t="shared" ref="E24:E25" si="1">D24/D$9*100</f>
        <v>4.9410185511625144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</row>
    <row r="25" spans="1:96" ht="15" customHeight="1" thickTop="1" thickBot="1">
      <c r="A25" s="104"/>
      <c r="B25" s="104"/>
      <c r="C25" s="117" t="str">
        <f>IF(MasterSheet!$A$1=1,MasterSheet!C201,MasterSheet!B201)</f>
        <v>Current local government expenditure</v>
      </c>
      <c r="D25" s="228">
        <f>D24-D47</f>
        <v>163202414.80999994</v>
      </c>
      <c r="E25" s="250">
        <f t="shared" si="1"/>
        <v>3.8522935161099956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</row>
    <row r="26" spans="1:96" ht="15" customHeight="1" thickTop="1">
      <c r="A26" s="104"/>
      <c r="B26" s="104"/>
      <c r="C26" s="118" t="str">
        <f>IF(MasterSheet!$A$1=1,MasterSheet!C202,MasterSheet!B202)</f>
        <v>Current expenditures</v>
      </c>
      <c r="D26" s="243">
        <f>+D27+D28+D29+D31+D32+D33+D34+D30</f>
        <v>80236963.439999968</v>
      </c>
      <c r="E26" s="301">
        <f t="shared" si="0"/>
        <v>1.8939446108816234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</row>
    <row r="27" spans="1:96" ht="15" customHeight="1">
      <c r="A27" s="104"/>
      <c r="B27" s="104"/>
      <c r="C27" s="119" t="str">
        <f>IF(MasterSheet!$A$1=1,MasterSheet!C203,MasterSheet!B203)</f>
        <v>Gross salaries and contributions charged to employer</v>
      </c>
      <c r="D27" s="115">
        <v>46744798.819999985</v>
      </c>
      <c r="E27" s="299">
        <f t="shared" si="0"/>
        <v>1.1033824812935202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</row>
    <row r="28" spans="1:96" ht="15" customHeight="1">
      <c r="A28" s="106"/>
      <c r="B28" s="106"/>
      <c r="C28" s="119" t="str">
        <f>IF(MasterSheet!$A$1=1,MasterSheet!C209,MasterSheet!B209)</f>
        <v>Other personal income</v>
      </c>
      <c r="D28" s="115">
        <v>3227794.9600000004</v>
      </c>
      <c r="E28" s="299">
        <f t="shared" si="0"/>
        <v>7.6190132420630247E-2</v>
      </c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</row>
    <row r="29" spans="1:96" ht="15" customHeight="1">
      <c r="A29" s="106"/>
      <c r="B29" s="106"/>
      <c r="C29" s="119" t="str">
        <f>IF(MasterSheet!$A$1=1,MasterSheet!C210,MasterSheet!B210)</f>
        <v>Expenditures for supplies and services</v>
      </c>
      <c r="D29" s="244">
        <v>14756484.77</v>
      </c>
      <c r="E29" s="299">
        <f t="shared" si="0"/>
        <v>0.34831782768794994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</row>
    <row r="30" spans="1:96" ht="15" customHeight="1">
      <c r="A30" s="104"/>
      <c r="B30" s="104"/>
      <c r="C30" s="119" t="str">
        <f>IF(MasterSheet!$A$1=1,MasterSheet!C211,MasterSheet!B211)</f>
        <v>Current maintenance</v>
      </c>
      <c r="D30" s="115">
        <v>6171266.3400000017</v>
      </c>
      <c r="E30" s="299">
        <f t="shared" si="0"/>
        <v>0.14566898005429013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</row>
    <row r="31" spans="1:96" ht="15" customHeight="1">
      <c r="A31" s="104"/>
      <c r="B31" s="104"/>
      <c r="C31" s="119" t="str">
        <f>IF(MasterSheet!$A$1=1,MasterSheet!C212,MasterSheet!B212)</f>
        <v>Interests</v>
      </c>
      <c r="D31" s="115">
        <v>3808674.2700000005</v>
      </c>
      <c r="E31" s="299">
        <f t="shared" si="0"/>
        <v>8.9901434438805633E-2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</row>
    <row r="32" spans="1:96" ht="15" customHeight="1">
      <c r="A32" s="104"/>
      <c r="B32" s="104"/>
      <c r="C32" s="119" t="str">
        <f>IF(MasterSheet!$A$1=1,MasterSheet!C213,MasterSheet!B213)</f>
        <v>Rent</v>
      </c>
      <c r="D32" s="115">
        <v>583911.56999999995</v>
      </c>
      <c r="E32" s="299">
        <f t="shared" si="0"/>
        <v>1.3782876667060073E-2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</row>
    <row r="33" spans="1:96" ht="15" customHeight="1">
      <c r="A33" s="104"/>
      <c r="B33" s="104"/>
      <c r="C33" s="119" t="str">
        <f>IF(MasterSheet!$A$1=1,MasterSheet!C214,MasterSheet!B214)</f>
        <v>Subsidies</v>
      </c>
      <c r="D33" s="115">
        <v>1213207.69</v>
      </c>
      <c r="E33" s="299">
        <f t="shared" si="0"/>
        <v>2.8637027971202642E-2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</row>
    <row r="34" spans="1:96" ht="15" customHeight="1">
      <c r="A34" s="104"/>
      <c r="B34" s="104"/>
      <c r="C34" s="119" t="str">
        <f>IF(MasterSheet!$A$1=1,MasterSheet!C215,MasterSheet!B215)</f>
        <v>Other expenditures</v>
      </c>
      <c r="D34" s="115">
        <v>3730825.0199999991</v>
      </c>
      <c r="E34" s="299">
        <f t="shared" si="0"/>
        <v>8.8063850348164732E-2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</row>
    <row r="35" spans="1:96" ht="15" customHeight="1">
      <c r="A35" s="104"/>
      <c r="B35" s="104"/>
      <c r="C35" s="119" t="str">
        <f>IF(MasterSheet!$A$1=1,MasterSheet!C216,MasterSheet!B216)</f>
        <v>Social security transfers</v>
      </c>
      <c r="D35" s="244">
        <v>812521.76</v>
      </c>
      <c r="E35" s="299">
        <f t="shared" si="0"/>
        <v>1.9179080845037177E-2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</row>
    <row r="36" spans="1:96" ht="15" hidden="1" customHeight="1">
      <c r="A36" s="104"/>
      <c r="B36" s="104"/>
      <c r="C36" s="120" t="str">
        <f>IF(MasterSheet!$A$1=1,MasterSheet!C217,MasterSheet!B217)</f>
        <v>Social security related rights</v>
      </c>
      <c r="D36" s="226"/>
      <c r="E36" s="299">
        <f t="shared" si="0"/>
        <v>0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</row>
    <row r="37" spans="1:96" ht="15" hidden="1" customHeight="1">
      <c r="A37" s="104"/>
      <c r="B37" s="104"/>
      <c r="C37" s="120" t="str">
        <f>IF(MasterSheet!$A$1=1,MasterSheet!C218,MasterSheet!B218)</f>
        <v>Funds for redundant labor</v>
      </c>
      <c r="D37" s="226"/>
      <c r="E37" s="299">
        <f t="shared" si="0"/>
        <v>0</v>
      </c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</row>
    <row r="38" spans="1:96" ht="15" hidden="1" customHeight="1">
      <c r="A38" s="104"/>
      <c r="B38" s="104"/>
      <c r="C38" s="120" t="str">
        <f>IF(MasterSheet!$A$1=1,MasterSheet!C219,MasterSheet!B219)</f>
        <v>Pension and disability insurance rights</v>
      </c>
      <c r="D38" s="226"/>
      <c r="E38" s="299">
        <f t="shared" si="0"/>
        <v>0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</row>
    <row r="39" spans="1:96" ht="13.5" hidden="1" customHeight="1">
      <c r="A39" s="104"/>
      <c r="B39" s="104"/>
      <c r="C39" s="120" t="str">
        <f>IF(MasterSheet!$A$1=1,MasterSheet!C220,MasterSheet!B220)</f>
        <v>Other rights related to health care</v>
      </c>
      <c r="D39" s="226"/>
      <c r="E39" s="299">
        <f t="shared" si="0"/>
        <v>0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</row>
    <row r="40" spans="1:96" ht="15" hidden="1" customHeight="1">
      <c r="A40" s="104"/>
      <c r="B40" s="104"/>
      <c r="C40" s="120" t="str">
        <f>IF(MasterSheet!$A$1=1,MasterSheet!C221,MasterSheet!B221)</f>
        <v>Other rights related to health care insurance</v>
      </c>
      <c r="D40" s="226"/>
      <c r="E40" s="299">
        <f t="shared" si="0"/>
        <v>0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</row>
    <row r="41" spans="1:96" ht="15" customHeight="1">
      <c r="A41" s="104"/>
      <c r="B41" s="104"/>
      <c r="C41" s="119" t="str">
        <f>IF(MasterSheet!$A$1=1,MasterSheet!C222,MasterSheet!B222)</f>
        <v xml:space="preserve">Transfers to institutions, individuals, NGO and public sector </v>
      </c>
      <c r="D41" s="244">
        <v>45879334.299999997</v>
      </c>
      <c r="E41" s="299">
        <f t="shared" si="0"/>
        <v>1.0829537188717102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</row>
    <row r="42" spans="1:96" ht="15" hidden="1" customHeight="1">
      <c r="A42" s="104"/>
      <c r="B42" s="104"/>
      <c r="C42" s="120" t="str">
        <f>IF(MasterSheet!$A$1=1,MasterSheet!C223,MasterSheet!B223)</f>
        <v>Transfers to public institutions</v>
      </c>
      <c r="D42" s="226"/>
      <c r="E42" s="299">
        <f t="shared" si="0"/>
        <v>0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</row>
    <row r="43" spans="1:96" ht="15" hidden="1" customHeight="1">
      <c r="A43" s="104"/>
      <c r="B43" s="104"/>
      <c r="C43" s="120" t="str">
        <f>IF(MasterSheet!$A$1=1,MasterSheet!C224,MasterSheet!B224)</f>
        <v>Transfers to NGOs</v>
      </c>
      <c r="D43" s="226"/>
      <c r="E43" s="299">
        <f t="shared" si="0"/>
        <v>0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</row>
    <row r="44" spans="1:96" ht="15" hidden="1" customHeight="1">
      <c r="A44" s="104"/>
      <c r="B44" s="104"/>
      <c r="C44" s="120" t="str">
        <f>IF(MasterSheet!$A$1=1,MasterSheet!C225,MasterSheet!B225)</f>
        <v>Transfers to individuals</v>
      </c>
      <c r="D44" s="226"/>
      <c r="E44" s="299">
        <f t="shared" si="0"/>
        <v>0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</row>
    <row r="45" spans="1:96" ht="15" hidden="1" customHeight="1">
      <c r="A45" s="104"/>
      <c r="B45" s="104"/>
      <c r="C45" s="120" t="str">
        <f>IF(MasterSheet!$A$1=1,MasterSheet!C226,MasterSheet!B226)</f>
        <v>Transfers to municipalities</v>
      </c>
      <c r="D45" s="226"/>
      <c r="E45" s="299">
        <f t="shared" ref="E45:E68" si="2">D45/D$9*100</f>
        <v>0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</row>
    <row r="46" spans="1:96" ht="15" hidden="1" customHeight="1">
      <c r="A46" s="108"/>
      <c r="B46" s="108"/>
      <c r="C46" s="120" t="str">
        <f>IF(MasterSheet!$A$1=1,MasterSheet!C227,MasterSheet!B227)</f>
        <v>Transfers to public enterprises</v>
      </c>
      <c r="D46" s="226"/>
      <c r="E46" s="299">
        <f t="shared" si="2"/>
        <v>0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</row>
    <row r="47" spans="1:96" ht="15" customHeight="1">
      <c r="A47" s="108"/>
      <c r="B47" s="145"/>
      <c r="C47" s="119" t="str">
        <f>IF(MasterSheet!$A$1=1,MasterSheet!C228,MasterSheet!B228)</f>
        <v>Capital expenditures</v>
      </c>
      <c r="D47" s="244">
        <v>46123836.109999999</v>
      </c>
      <c r="E47" s="299">
        <f t="shared" si="2"/>
        <v>1.0887250350525197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</row>
    <row r="48" spans="1:96" s="148" customFormat="1" ht="16.5" customHeight="1">
      <c r="A48" s="104"/>
      <c r="B48" s="104"/>
      <c r="C48" s="119" t="str">
        <f>IF(MasterSheet!$A$1=1,MasterSheet!C230,MasterSheet!B230)</f>
        <v>Loans and credits</v>
      </c>
      <c r="D48" s="244">
        <v>2342480.2000000002</v>
      </c>
      <c r="E48" s="299">
        <f t="shared" si="2"/>
        <v>5.5292817183996222E-2</v>
      </c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</row>
    <row r="49" spans="1:96">
      <c r="A49" s="104"/>
      <c r="B49" s="104"/>
      <c r="C49" s="119" t="str">
        <f>IF(MasterSheet!$A$1=1,MasterSheet!C232,MasterSheet!B232)</f>
        <v>Repayment of liabilities from previous years</v>
      </c>
      <c r="D49" s="244">
        <v>31934908.639999997</v>
      </c>
      <c r="E49" s="299">
        <f t="shared" si="2"/>
        <v>0.75380405145757101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2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</row>
    <row r="50" spans="1:96" ht="13.5" thickBot="1">
      <c r="A50" s="104"/>
      <c r="B50" s="104"/>
      <c r="C50" s="123" t="str">
        <f>IF(MasterSheet!$A$1=1,MasterSheet!C233,MasterSheet!B233)</f>
        <v>Reserves</v>
      </c>
      <c r="D50" s="245">
        <v>1996206.4699999997</v>
      </c>
      <c r="E50" s="300">
        <f t="shared" si="2"/>
        <v>4.7119236870057826E-2</v>
      </c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2"/>
      <c r="CD50" s="122"/>
      <c r="CE50" s="122"/>
      <c r="CF50" s="122"/>
      <c r="CG50" s="122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</row>
    <row r="51" spans="1:96" ht="14.25" thickTop="1" thickBot="1">
      <c r="A51" s="104"/>
      <c r="B51" s="104"/>
      <c r="C51" s="124" t="str">
        <f>IF(MasterSheet!$A$1=1,MasterSheet!C241,MasterSheet!B241)</f>
        <v>Repayment of Garantees</v>
      </c>
      <c r="D51" s="246">
        <v>0</v>
      </c>
      <c r="E51" s="302">
        <f t="shared" si="2"/>
        <v>0</v>
      </c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</row>
    <row r="52" spans="1:96" ht="14.25" thickTop="1" thickBot="1">
      <c r="A52" s="104"/>
      <c r="B52" s="104"/>
      <c r="C52" s="125" t="str">
        <f>IF(MasterSheet!$A$1=1,MasterSheet!C234,MasterSheet!B234)</f>
        <v xml:space="preserve">Net increse of liabilities </v>
      </c>
      <c r="D52" s="247">
        <v>1949003.23</v>
      </c>
      <c r="E52" s="302">
        <f t="shared" si="2"/>
        <v>4.6005033164168534E-2</v>
      </c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</row>
    <row r="53" spans="1:96" ht="14.25" thickTop="1" thickBot="1">
      <c r="A53" s="104"/>
      <c r="B53" s="104"/>
      <c r="C53" s="126" t="str">
        <f>IF(MasterSheet!$A$1=1,MasterSheet!C235,MasterSheet!B235)</f>
        <v>Surplus/deficit</v>
      </c>
      <c r="D53" s="228">
        <f>D14-D24</f>
        <v>9796169.7700001001</v>
      </c>
      <c r="E53" s="250">
        <f t="shared" ref="E53:E61" si="3">D53/D$9*100</f>
        <v>0.23123261583854834</v>
      </c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</row>
    <row r="54" spans="1:96" ht="14.25" thickTop="1" thickBot="1">
      <c r="A54" s="104"/>
      <c r="B54" s="104"/>
      <c r="C54" s="126" t="s">
        <v>406</v>
      </c>
      <c r="D54" s="227">
        <f>D53-D52</f>
        <v>7847166.5400000997</v>
      </c>
      <c r="E54" s="250">
        <f t="shared" si="3"/>
        <v>0.18522758267437978</v>
      </c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</row>
    <row r="55" spans="1:96" ht="14.25" thickTop="1" thickBot="1">
      <c r="A55" s="104"/>
      <c r="B55" s="104"/>
      <c r="C55" s="126" t="str">
        <f>IF(MasterSheet!$A$1=1,MasterSheet!C236,MasterSheet!B236)</f>
        <v>Primary deficit</v>
      </c>
      <c r="D55" s="227">
        <f>D54+D31</f>
        <v>11655840.810000099</v>
      </c>
      <c r="E55" s="250">
        <f t="shared" si="2"/>
        <v>0.27512901711318538</v>
      </c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</row>
    <row r="56" spans="1:96" ht="14.25" thickTop="1" thickBot="1">
      <c r="A56" s="104"/>
      <c r="B56" s="104"/>
      <c r="C56" s="126" t="str">
        <f>IF(MasterSheet!$A$1=1,MasterSheet!C237,MasterSheet!B237)</f>
        <v>Repayment of debt</v>
      </c>
      <c r="D56" s="228">
        <f>SUM(D57:D59)</f>
        <v>13189279.220000003</v>
      </c>
      <c r="E56" s="250">
        <f t="shared" si="3"/>
        <v>0.31132489602266028</v>
      </c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</row>
    <row r="57" spans="1:96" ht="13.5" thickTop="1">
      <c r="A57" s="104"/>
      <c r="B57" s="104"/>
      <c r="C57" s="127" t="str">
        <f>IF(MasterSheet!$A$1=1,MasterSheet!C238,MasterSheet!B238)</f>
        <v>Repayment of principal to residents</v>
      </c>
      <c r="D57" s="248">
        <v>10275112.940000001</v>
      </c>
      <c r="E57" s="301">
        <f t="shared" si="2"/>
        <v>0.2425377774105984</v>
      </c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</row>
    <row r="58" spans="1:96">
      <c r="A58" s="104"/>
      <c r="B58" s="104"/>
      <c r="C58" s="120" t="str">
        <f>IF(MasterSheet!$A$1=1,MasterSheet!C239,MasterSheet!B239)</f>
        <v>Repayment of principal to nonresidents</v>
      </c>
      <c r="D58" s="226">
        <v>2914166.2800000003</v>
      </c>
      <c r="E58" s="299">
        <f t="shared" si="2"/>
        <v>6.8787118612061854E-2</v>
      </c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  <c r="BE58" s="122"/>
      <c r="BF58" s="122"/>
      <c r="BG58" s="122"/>
      <c r="BH58" s="122"/>
      <c r="BI58" s="122"/>
      <c r="BJ58" s="122"/>
      <c r="BK58" s="122"/>
      <c r="BL58" s="122"/>
      <c r="BM58" s="122"/>
      <c r="BN58" s="122"/>
      <c r="BO58" s="122"/>
      <c r="BP58" s="122"/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2"/>
      <c r="CB58" s="122"/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</row>
    <row r="59" spans="1:96" ht="13.5" thickBot="1">
      <c r="A59" s="104"/>
      <c r="B59" s="104"/>
      <c r="C59" s="120" t="str">
        <f>IF(MasterSheet!$A$1=1,MasterSheet!C240,MasterSheet!B240)</f>
        <v>Repayment of Arrears</v>
      </c>
      <c r="D59" s="226">
        <v>0</v>
      </c>
      <c r="E59" s="300">
        <f t="shared" si="2"/>
        <v>0</v>
      </c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</row>
    <row r="60" spans="1:96" ht="14.25" thickTop="1" thickBot="1">
      <c r="A60" s="104"/>
      <c r="B60" s="104"/>
      <c r="C60" s="126" t="str">
        <f>IF(MasterSheet!$A$1=1,MasterSheet!C245,MasterSheet!B242)</f>
        <v>Borrowings and credits from foreign sources</v>
      </c>
      <c r="D60" s="228">
        <f>D54-D56</f>
        <v>-5342112.6799999028</v>
      </c>
      <c r="E60" s="250">
        <f t="shared" si="3"/>
        <v>-0.1260973133482805</v>
      </c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/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</row>
    <row r="61" spans="1:96" ht="14.25" thickTop="1" thickBot="1">
      <c r="A61" s="104"/>
      <c r="B61" s="104"/>
      <c r="C61" s="126" t="str">
        <f>IF(MasterSheet!$A$1=1,MasterSheet!C246,MasterSheet!B243)</f>
        <v>Privatisation revenues</v>
      </c>
      <c r="D61" s="227">
        <f>SUM(D62:D68)+D52</f>
        <v>5342112.6799999028</v>
      </c>
      <c r="E61" s="250">
        <f t="shared" si="3"/>
        <v>0.1260973133482805</v>
      </c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</row>
    <row r="62" spans="1:96" ht="13.5" thickTop="1">
      <c r="A62" s="104"/>
      <c r="B62" s="104"/>
      <c r="C62" s="128" t="str">
        <f>IF(MasterSheet!$A$1=1,MasterSheet!C244,MasterSheet!B244)</f>
        <v>Borrowings and credits from domestic sources</v>
      </c>
      <c r="D62" s="248">
        <v>4315187.05</v>
      </c>
      <c r="E62" s="301">
        <f t="shared" si="2"/>
        <v>0.10185735984893189</v>
      </c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122"/>
      <c r="CL62" s="122"/>
      <c r="CM62" s="122"/>
      <c r="CN62" s="122"/>
      <c r="CO62" s="122"/>
      <c r="CP62" s="122"/>
      <c r="CQ62" s="122"/>
      <c r="CR62" s="122"/>
    </row>
    <row r="63" spans="1:96">
      <c r="A63" s="104"/>
      <c r="B63" s="104"/>
      <c r="C63" s="129" t="s">
        <v>122</v>
      </c>
      <c r="D63" s="226">
        <v>572822.44999999995</v>
      </c>
      <c r="E63" s="299">
        <f t="shared" si="2"/>
        <v>1.3521124749203351E-2</v>
      </c>
      <c r="J63" s="308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2"/>
      <c r="CI63" s="122"/>
      <c r="CJ63" s="122"/>
      <c r="CK63" s="122"/>
      <c r="CL63" s="122"/>
      <c r="CM63" s="122"/>
      <c r="CN63" s="122"/>
      <c r="CO63" s="122"/>
      <c r="CP63" s="122"/>
      <c r="CQ63" s="122"/>
      <c r="CR63" s="122"/>
    </row>
    <row r="64" spans="1:96">
      <c r="A64" s="104"/>
      <c r="B64" s="104"/>
      <c r="C64" s="120" t="s">
        <v>124</v>
      </c>
      <c r="D64" s="226">
        <v>3081682.36</v>
      </c>
      <c r="E64" s="299">
        <f t="shared" si="2"/>
        <v>7.2741233565443181E-2</v>
      </c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</row>
    <row r="65" spans="1:96" hidden="1">
      <c r="A65" s="104"/>
      <c r="B65" s="104"/>
      <c r="C65" s="129" t="s">
        <v>152</v>
      </c>
      <c r="D65" s="242"/>
      <c r="E65" s="299">
        <f t="shared" si="2"/>
        <v>0</v>
      </c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</row>
    <row r="66" spans="1:96" hidden="1">
      <c r="A66" s="104"/>
      <c r="B66" s="104"/>
      <c r="C66" s="120" t="s">
        <v>123</v>
      </c>
      <c r="D66" s="226"/>
      <c r="E66" s="299">
        <f t="shared" si="2"/>
        <v>0</v>
      </c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</row>
    <row r="67" spans="1:96" ht="13.5" thickBot="1">
      <c r="A67" s="104"/>
      <c r="B67" s="104"/>
      <c r="C67" s="130" t="str">
        <f>IF(MasterSheet!$A$1=1,MasterSheet!C248,MasterSheet!B248)</f>
        <v>Deposits of local government</v>
      </c>
      <c r="D67" s="249">
        <f>-D60-SUM(D62:D64)-D68-D52</f>
        <v>-8210690.7700000964</v>
      </c>
      <c r="E67" s="300">
        <f t="shared" si="2"/>
        <v>-0.19380835052519996</v>
      </c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</row>
    <row r="68" spans="1:96" ht="14.25" thickTop="1" thickBot="1">
      <c r="A68" s="104"/>
      <c r="B68" s="104"/>
      <c r="C68" s="126" t="str">
        <f>IF(MasterSheet!$A$1=1,MasterSheet!C249,MasterSheet!B249)</f>
        <v>Transfers from the Central Budget</v>
      </c>
      <c r="D68" s="297">
        <v>3634108.3600000003</v>
      </c>
      <c r="E68" s="250">
        <f t="shared" si="2"/>
        <v>8.5780912545733515E-2</v>
      </c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</row>
    <row r="69" spans="1:96" ht="13.5" thickTop="1">
      <c r="A69" s="104"/>
      <c r="B69" s="104"/>
      <c r="C69" s="99" t="str">
        <f>IF(MasterSheet!$A$1=1,MasterSheet!C250,MasterSheet!B250)</f>
        <v>Sourse: Ministry of Finance of Montenegro</v>
      </c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122"/>
      <c r="BW69" s="122"/>
      <c r="BX69" s="122"/>
      <c r="BY69" s="122"/>
      <c r="BZ69" s="122"/>
      <c r="CA69" s="122"/>
      <c r="CB69" s="122"/>
      <c r="CC69" s="122"/>
      <c r="CD69" s="122"/>
      <c r="CE69" s="122"/>
      <c r="CF69" s="122"/>
      <c r="CG69" s="122"/>
      <c r="CH69" s="122"/>
      <c r="CI69" s="122"/>
      <c r="CJ69" s="122"/>
      <c r="CK69" s="122"/>
      <c r="CL69" s="122"/>
      <c r="CM69" s="122"/>
      <c r="CN69" s="122"/>
      <c r="CO69" s="122"/>
      <c r="CP69" s="122"/>
      <c r="CQ69" s="122"/>
      <c r="CR69" s="122"/>
    </row>
    <row r="70" spans="1:96">
      <c r="A70" s="104"/>
      <c r="B70" s="104"/>
      <c r="C70" s="104"/>
      <c r="E70" s="305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2"/>
      <c r="CB70" s="122"/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</row>
    <row r="71" spans="1:96">
      <c r="A71" s="104"/>
      <c r="B71" s="104"/>
      <c r="C71" s="104"/>
      <c r="D71" s="306"/>
      <c r="E71" s="307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2"/>
      <c r="CL71" s="122"/>
      <c r="CM71" s="122"/>
      <c r="CN71" s="122"/>
      <c r="CO71" s="122"/>
      <c r="CP71" s="122"/>
      <c r="CQ71" s="122"/>
      <c r="CR71" s="122"/>
    </row>
    <row r="72" spans="1:96">
      <c r="A72" s="104"/>
      <c r="B72" s="104"/>
      <c r="C72" s="104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2"/>
      <c r="BF72" s="122"/>
      <c r="BG72" s="122"/>
      <c r="BH72" s="122"/>
      <c r="BI72" s="122"/>
      <c r="BJ72" s="122"/>
      <c r="BK72" s="122"/>
      <c r="BL72" s="122"/>
      <c r="BM72" s="122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2"/>
      <c r="CD72" s="122"/>
      <c r="CE72" s="122"/>
      <c r="CF72" s="122"/>
      <c r="CG72" s="122"/>
      <c r="CH72" s="122"/>
      <c r="CI72" s="122"/>
      <c r="CJ72" s="122"/>
      <c r="CK72" s="122"/>
      <c r="CL72" s="122"/>
      <c r="CM72" s="122"/>
      <c r="CN72" s="122"/>
      <c r="CO72" s="122"/>
      <c r="CP72" s="122"/>
      <c r="CQ72" s="122"/>
      <c r="CR72" s="122"/>
    </row>
    <row r="73" spans="1:96">
      <c r="A73" s="104"/>
      <c r="B73" s="104"/>
      <c r="C73" s="104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/>
      <c r="BB73" s="122"/>
      <c r="BC73" s="122"/>
      <c r="BD73" s="122"/>
      <c r="BE73" s="122"/>
      <c r="BF73" s="122"/>
      <c r="BG73" s="122"/>
      <c r="BH73" s="122"/>
      <c r="BI73" s="122"/>
      <c r="BJ73" s="122"/>
      <c r="BK73" s="122"/>
      <c r="BL73" s="122"/>
      <c r="BM73" s="122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2"/>
      <c r="CB73" s="122"/>
      <c r="CC73" s="122"/>
      <c r="CD73" s="122"/>
      <c r="CE73" s="122"/>
      <c r="CF73" s="122"/>
      <c r="CG73" s="122"/>
      <c r="CH73" s="122"/>
      <c r="CI73" s="122"/>
      <c r="CJ73" s="122"/>
      <c r="CK73" s="122"/>
      <c r="CL73" s="122"/>
      <c r="CM73" s="122"/>
      <c r="CN73" s="122"/>
      <c r="CO73" s="122"/>
      <c r="CP73" s="122"/>
      <c r="CQ73" s="122"/>
      <c r="CR73" s="122"/>
    </row>
    <row r="74" spans="1:96">
      <c r="A74" s="104"/>
      <c r="B74" s="104"/>
      <c r="C74" s="104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122"/>
      <c r="BD74" s="122"/>
      <c r="BE74" s="122"/>
      <c r="BF74" s="122"/>
      <c r="BG74" s="122"/>
      <c r="BH74" s="122"/>
      <c r="BI74" s="122"/>
      <c r="BJ74" s="122"/>
      <c r="BK74" s="122"/>
      <c r="BL74" s="122"/>
      <c r="BM74" s="122"/>
      <c r="BN74" s="122"/>
      <c r="BO74" s="122"/>
      <c r="BP74" s="122"/>
      <c r="BQ74" s="122"/>
      <c r="BR74" s="122"/>
      <c r="BS74" s="122"/>
      <c r="BT74" s="122"/>
      <c r="BU74" s="122"/>
      <c r="BV74" s="122"/>
      <c r="BW74" s="122"/>
      <c r="BX74" s="122"/>
      <c r="BY74" s="122"/>
      <c r="BZ74" s="122"/>
      <c r="CA74" s="122"/>
      <c r="CB74" s="122"/>
      <c r="CC74" s="122"/>
      <c r="CD74" s="122"/>
      <c r="CE74" s="122"/>
      <c r="CF74" s="122"/>
      <c r="CG74" s="122"/>
      <c r="CH74" s="122"/>
      <c r="CI74" s="122"/>
      <c r="CJ74" s="122"/>
      <c r="CK74" s="122"/>
      <c r="CL74" s="122"/>
      <c r="CM74" s="122"/>
      <c r="CN74" s="122"/>
      <c r="CO74" s="122"/>
      <c r="CP74" s="122"/>
      <c r="CQ74" s="122"/>
      <c r="CR74" s="122"/>
    </row>
    <row r="75" spans="1:96">
      <c r="A75" s="104"/>
      <c r="B75" s="104"/>
      <c r="C75" s="104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22"/>
      <c r="BN75" s="122"/>
      <c r="BO75" s="122"/>
      <c r="BP75" s="122"/>
      <c r="BQ75" s="122"/>
      <c r="BR75" s="122"/>
      <c r="BS75" s="122"/>
      <c r="BT75" s="122"/>
      <c r="BU75" s="122"/>
      <c r="BV75" s="122"/>
      <c r="BW75" s="122"/>
      <c r="BX75" s="122"/>
      <c r="BY75" s="122"/>
      <c r="BZ75" s="122"/>
      <c r="CA75" s="122"/>
      <c r="CB75" s="122"/>
      <c r="CC75" s="122"/>
      <c r="CD75" s="122"/>
      <c r="CE75" s="122"/>
      <c r="CF75" s="122"/>
      <c r="CG75" s="122"/>
      <c r="CH75" s="122"/>
      <c r="CI75" s="122"/>
      <c r="CJ75" s="122"/>
      <c r="CK75" s="122"/>
      <c r="CL75" s="122"/>
      <c r="CM75" s="122"/>
      <c r="CN75" s="122"/>
      <c r="CO75" s="122"/>
      <c r="CP75" s="122"/>
      <c r="CQ75" s="122"/>
      <c r="CR75" s="122"/>
    </row>
    <row r="76" spans="1:96">
      <c r="A76" s="104"/>
      <c r="B76" s="104"/>
      <c r="C76" s="104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2"/>
      <c r="CD76" s="122"/>
      <c r="CE76" s="122"/>
      <c r="CF76" s="122"/>
      <c r="CG76" s="122"/>
      <c r="CH76" s="122"/>
      <c r="CI76" s="122"/>
      <c r="CJ76" s="122"/>
      <c r="CK76" s="122"/>
      <c r="CL76" s="122"/>
      <c r="CM76" s="122"/>
      <c r="CN76" s="122"/>
      <c r="CO76" s="122"/>
      <c r="CP76" s="122"/>
      <c r="CQ76" s="122"/>
      <c r="CR76" s="122"/>
    </row>
    <row r="77" spans="1:96">
      <c r="A77" s="104"/>
      <c r="B77" s="104"/>
      <c r="C77" s="104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122"/>
      <c r="BD77" s="122"/>
      <c r="BE77" s="122"/>
      <c r="BF77" s="122"/>
      <c r="BG77" s="122"/>
      <c r="BH77" s="122"/>
      <c r="BI77" s="122"/>
      <c r="BJ77" s="122"/>
      <c r="BK77" s="122"/>
      <c r="BL77" s="122"/>
      <c r="BM77" s="122"/>
      <c r="BN77" s="122"/>
      <c r="BO77" s="122"/>
      <c r="BP77" s="122"/>
      <c r="BQ77" s="122"/>
      <c r="BR77" s="122"/>
      <c r="BS77" s="122"/>
      <c r="BT77" s="122"/>
      <c r="BU77" s="122"/>
      <c r="BV77" s="122"/>
      <c r="BW77" s="122"/>
      <c r="BX77" s="122"/>
      <c r="BY77" s="122"/>
      <c r="BZ77" s="122"/>
      <c r="CA77" s="122"/>
      <c r="CB77" s="122"/>
      <c r="CC77" s="122"/>
      <c r="CD77" s="122"/>
      <c r="CE77" s="122"/>
      <c r="CF77" s="122"/>
      <c r="CG77" s="122"/>
      <c r="CH77" s="122"/>
      <c r="CI77" s="122"/>
      <c r="CJ77" s="122"/>
      <c r="CK77" s="122"/>
      <c r="CL77" s="122"/>
      <c r="CM77" s="122"/>
      <c r="CN77" s="122"/>
      <c r="CO77" s="122"/>
      <c r="CP77" s="122"/>
      <c r="CQ77" s="122"/>
      <c r="CR77" s="122"/>
    </row>
    <row r="78" spans="1:96">
      <c r="A78" s="104"/>
      <c r="B78" s="104"/>
      <c r="C78" s="104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  <c r="BE78" s="122"/>
      <c r="BF78" s="122"/>
      <c r="BG78" s="122"/>
      <c r="BH78" s="122"/>
      <c r="BI78" s="122"/>
      <c r="BJ78" s="122"/>
      <c r="BK78" s="122"/>
      <c r="BL78" s="122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2"/>
      <c r="BX78" s="122"/>
      <c r="BY78" s="122"/>
      <c r="BZ78" s="122"/>
      <c r="CA78" s="122"/>
      <c r="CB78" s="122"/>
      <c r="CC78" s="122"/>
      <c r="CD78" s="122"/>
      <c r="CE78" s="122"/>
      <c r="CF78" s="122"/>
      <c r="CG78" s="122"/>
      <c r="CH78" s="122"/>
      <c r="CI78" s="122"/>
      <c r="CJ78" s="122"/>
      <c r="CK78" s="122"/>
      <c r="CL78" s="122"/>
      <c r="CM78" s="122"/>
      <c r="CN78" s="122"/>
      <c r="CO78" s="122"/>
      <c r="CP78" s="122"/>
      <c r="CQ78" s="122"/>
      <c r="CR78" s="122"/>
    </row>
    <row r="79" spans="1:96">
      <c r="A79" s="104"/>
      <c r="B79" s="104"/>
      <c r="C79" s="131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  <c r="BE79" s="122"/>
      <c r="BF79" s="122"/>
      <c r="BG79" s="122"/>
      <c r="BH79" s="122"/>
      <c r="BI79" s="122"/>
      <c r="BJ79" s="122"/>
      <c r="BK79" s="122"/>
      <c r="BL79" s="122"/>
      <c r="BM79" s="122"/>
      <c r="BN79" s="122"/>
      <c r="BO79" s="122"/>
      <c r="BP79" s="122"/>
      <c r="BQ79" s="122"/>
      <c r="BR79" s="122"/>
      <c r="BS79" s="122"/>
      <c r="BT79" s="122"/>
      <c r="BU79" s="122"/>
      <c r="BV79" s="122"/>
      <c r="BW79" s="122"/>
      <c r="BX79" s="122"/>
      <c r="BY79" s="122"/>
      <c r="BZ79" s="122"/>
      <c r="CA79" s="122"/>
      <c r="CB79" s="122"/>
      <c r="CC79" s="122"/>
      <c r="CD79" s="122"/>
      <c r="CE79" s="122"/>
      <c r="CF79" s="122"/>
      <c r="CG79" s="122"/>
      <c r="CH79" s="122"/>
      <c r="CI79" s="122"/>
      <c r="CJ79" s="122"/>
      <c r="CK79" s="122"/>
      <c r="CL79" s="122"/>
      <c r="CM79" s="122"/>
      <c r="CN79" s="122"/>
      <c r="CO79" s="122"/>
      <c r="CP79" s="122"/>
      <c r="CQ79" s="122"/>
      <c r="CR79" s="122"/>
    </row>
    <row r="80" spans="1:96">
      <c r="A80" s="104"/>
      <c r="B80" s="104"/>
      <c r="C80" s="131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22"/>
      <c r="BS80" s="122"/>
      <c r="BT80" s="122"/>
      <c r="BU80" s="122"/>
      <c r="BV80" s="122"/>
      <c r="BW80" s="122"/>
      <c r="BX80" s="122"/>
      <c r="BY80" s="122"/>
      <c r="BZ80" s="122"/>
      <c r="CA80" s="122"/>
      <c r="CB80" s="122"/>
      <c r="CC80" s="122"/>
      <c r="CD80" s="122"/>
      <c r="CE80" s="122"/>
      <c r="CF80" s="122"/>
      <c r="CG80" s="122"/>
      <c r="CH80" s="122"/>
      <c r="CI80" s="122"/>
      <c r="CJ80" s="122"/>
      <c r="CK80" s="122"/>
      <c r="CL80" s="122"/>
      <c r="CM80" s="122"/>
      <c r="CN80" s="122"/>
      <c r="CO80" s="122"/>
      <c r="CP80" s="122"/>
      <c r="CQ80" s="122"/>
      <c r="CR80" s="122"/>
    </row>
    <row r="81" spans="1:96">
      <c r="A81" s="104"/>
      <c r="B81" s="104"/>
      <c r="C81" s="131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2"/>
      <c r="BW81" s="122"/>
      <c r="BX81" s="122"/>
      <c r="BY81" s="122"/>
      <c r="BZ81" s="122"/>
      <c r="CA81" s="122"/>
      <c r="CB81" s="122"/>
      <c r="CC81" s="122"/>
      <c r="CD81" s="122"/>
      <c r="CE81" s="122"/>
      <c r="CF81" s="122"/>
      <c r="CG81" s="122"/>
      <c r="CH81" s="122"/>
      <c r="CI81" s="122"/>
      <c r="CJ81" s="122"/>
      <c r="CK81" s="122"/>
      <c r="CL81" s="122"/>
      <c r="CM81" s="122"/>
      <c r="CN81" s="122"/>
      <c r="CO81" s="122"/>
      <c r="CP81" s="122"/>
      <c r="CQ81" s="122"/>
      <c r="CR81" s="122"/>
    </row>
    <row r="82" spans="1:96">
      <c r="A82" s="104"/>
      <c r="B82" s="104"/>
      <c r="C82" s="13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2"/>
      <c r="BS82" s="122"/>
      <c r="BT82" s="122"/>
      <c r="BU82" s="122"/>
      <c r="BV82" s="122"/>
      <c r="BW82" s="122"/>
      <c r="BX82" s="122"/>
      <c r="BY82" s="122"/>
      <c r="BZ82" s="122"/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  <c r="CL82" s="122"/>
      <c r="CM82" s="122"/>
      <c r="CN82" s="122"/>
      <c r="CO82" s="122"/>
      <c r="CP82" s="122"/>
      <c r="CQ82" s="122"/>
      <c r="CR82" s="122"/>
    </row>
    <row r="83" spans="1:96">
      <c r="A83" s="104"/>
      <c r="B83" s="104"/>
      <c r="C83" s="13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2"/>
      <c r="BJ83" s="122"/>
      <c r="BK83" s="122"/>
      <c r="BL83" s="122"/>
      <c r="BM83" s="122"/>
      <c r="BN83" s="122"/>
      <c r="BO83" s="122"/>
      <c r="BP83" s="122"/>
      <c r="BQ83" s="122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  <c r="CL83" s="122"/>
      <c r="CM83" s="122"/>
      <c r="CN83" s="122"/>
      <c r="CO83" s="122"/>
      <c r="CP83" s="122"/>
      <c r="CQ83" s="122"/>
      <c r="CR83" s="122"/>
    </row>
    <row r="84" spans="1:96">
      <c r="A84" s="104"/>
      <c r="B84" s="104"/>
      <c r="C84" s="13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  <c r="BE84" s="122"/>
      <c r="BF84" s="122"/>
      <c r="BG84" s="122"/>
      <c r="BH84" s="122"/>
      <c r="BI84" s="122"/>
      <c r="BJ84" s="122"/>
      <c r="BK84" s="122"/>
      <c r="BL84" s="122"/>
      <c r="BM84" s="122"/>
      <c r="BN84" s="122"/>
      <c r="BO84" s="122"/>
      <c r="BP84" s="122"/>
      <c r="BQ84" s="122"/>
      <c r="BR84" s="122"/>
      <c r="BS84" s="122"/>
      <c r="BT84" s="122"/>
      <c r="BU84" s="122"/>
      <c r="BV84" s="122"/>
      <c r="BW84" s="122"/>
      <c r="BX84" s="122"/>
      <c r="BY84" s="122"/>
      <c r="BZ84" s="122"/>
      <c r="CA84" s="122"/>
      <c r="CB84" s="122"/>
      <c r="CC84" s="122"/>
      <c r="CD84" s="122"/>
      <c r="CE84" s="122"/>
      <c r="CF84" s="122"/>
      <c r="CG84" s="122"/>
      <c r="CH84" s="122"/>
      <c r="CI84" s="122"/>
      <c r="CJ84" s="122"/>
      <c r="CK84" s="122"/>
      <c r="CL84" s="122"/>
      <c r="CM84" s="122"/>
      <c r="CN84" s="122"/>
      <c r="CO84" s="122"/>
      <c r="CP84" s="122"/>
      <c r="CQ84" s="122"/>
      <c r="CR84" s="122"/>
    </row>
    <row r="85" spans="1:96">
      <c r="A85" s="104"/>
      <c r="B85" s="104"/>
      <c r="C85" s="13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2"/>
      <c r="BJ85" s="122"/>
      <c r="BK85" s="122"/>
      <c r="BL85" s="122"/>
      <c r="BM85" s="122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2"/>
      <c r="CB85" s="122"/>
      <c r="CC85" s="122"/>
      <c r="CD85" s="122"/>
      <c r="CE85" s="122"/>
      <c r="CF85" s="122"/>
      <c r="CG85" s="122"/>
      <c r="CH85" s="122"/>
      <c r="CI85" s="122"/>
      <c r="CJ85" s="122"/>
      <c r="CK85" s="122"/>
      <c r="CL85" s="122"/>
      <c r="CM85" s="122"/>
      <c r="CN85" s="122"/>
      <c r="CO85" s="122"/>
      <c r="CP85" s="122"/>
      <c r="CQ85" s="122"/>
      <c r="CR85" s="122"/>
    </row>
    <row r="86" spans="1:96">
      <c r="A86" s="104"/>
      <c r="B86" s="104"/>
      <c r="C86" s="133"/>
      <c r="AI86" s="122"/>
      <c r="AJ86" s="122"/>
      <c r="AK86" s="122"/>
      <c r="AL86" s="122"/>
      <c r="AM86" s="122"/>
      <c r="AN86" s="122"/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/>
      <c r="BD86" s="122"/>
      <c r="BE86" s="122"/>
      <c r="BF86" s="122"/>
      <c r="BG86" s="122"/>
      <c r="BH86" s="122"/>
      <c r="BI86" s="122"/>
      <c r="BJ86" s="122"/>
      <c r="BK86" s="122"/>
      <c r="BL86" s="122"/>
      <c r="BM86" s="122"/>
      <c r="BN86" s="122"/>
      <c r="BO86" s="122"/>
      <c r="BP86" s="122"/>
      <c r="BQ86" s="122"/>
      <c r="BR86" s="122"/>
      <c r="BS86" s="122"/>
      <c r="BT86" s="122"/>
      <c r="BU86" s="122"/>
      <c r="BV86" s="122"/>
      <c r="BW86" s="122"/>
      <c r="BX86" s="122"/>
      <c r="BY86" s="122"/>
      <c r="BZ86" s="122"/>
      <c r="CA86" s="122"/>
      <c r="CB86" s="122"/>
      <c r="CC86" s="122"/>
      <c r="CD86" s="122"/>
      <c r="CE86" s="122"/>
      <c r="CF86" s="122"/>
      <c r="CG86" s="122"/>
      <c r="CH86" s="122"/>
      <c r="CI86" s="122"/>
      <c r="CJ86" s="122"/>
      <c r="CK86" s="122"/>
      <c r="CL86" s="122"/>
      <c r="CM86" s="122"/>
      <c r="CN86" s="122"/>
      <c r="CO86" s="122"/>
      <c r="CP86" s="122"/>
      <c r="CQ86" s="122"/>
      <c r="CR86" s="122"/>
    </row>
    <row r="87" spans="1:96">
      <c r="A87" s="104"/>
      <c r="B87" s="104"/>
      <c r="C87" s="133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/>
      <c r="BO87" s="122"/>
      <c r="BP87" s="122"/>
      <c r="BQ87" s="122"/>
      <c r="BR87" s="122"/>
      <c r="BS87" s="122"/>
      <c r="BT87" s="122"/>
      <c r="BU87" s="122"/>
      <c r="BV87" s="122"/>
      <c r="BW87" s="122"/>
      <c r="BX87" s="122"/>
      <c r="BY87" s="122"/>
      <c r="BZ87" s="122"/>
      <c r="CA87" s="122"/>
      <c r="CB87" s="122"/>
      <c r="CC87" s="122"/>
      <c r="CD87" s="122"/>
      <c r="CE87" s="122"/>
      <c r="CF87" s="122"/>
      <c r="CG87" s="122"/>
      <c r="CH87" s="122"/>
      <c r="CI87" s="122"/>
      <c r="CJ87" s="122"/>
      <c r="CK87" s="122"/>
      <c r="CL87" s="122"/>
      <c r="CM87" s="122"/>
      <c r="CN87" s="122"/>
      <c r="CO87" s="122"/>
      <c r="CP87" s="122"/>
      <c r="CQ87" s="122"/>
      <c r="CR87" s="122"/>
    </row>
    <row r="88" spans="1:96">
      <c r="A88" s="104"/>
      <c r="B88" s="104"/>
      <c r="C88" s="133"/>
      <c r="AI88" s="122"/>
      <c r="AJ88" s="122"/>
      <c r="AK88" s="122"/>
      <c r="AL88" s="122"/>
      <c r="AM88" s="122"/>
      <c r="AN88" s="122"/>
      <c r="AO88" s="122"/>
      <c r="AP88" s="122"/>
      <c r="AQ88" s="122"/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/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/>
      <c r="BO88" s="122"/>
      <c r="BP88" s="122"/>
      <c r="BQ88" s="122"/>
      <c r="BR88" s="122"/>
      <c r="BS88" s="122"/>
      <c r="BT88" s="122"/>
      <c r="BU88" s="122"/>
      <c r="BV88" s="122"/>
      <c r="BW88" s="122"/>
      <c r="BX88" s="122"/>
      <c r="BY88" s="122"/>
      <c r="BZ88" s="122"/>
      <c r="CA88" s="122"/>
      <c r="CB88" s="122"/>
      <c r="CC88" s="122"/>
      <c r="CD88" s="122"/>
      <c r="CE88" s="122"/>
      <c r="CF88" s="122"/>
      <c r="CG88" s="122"/>
      <c r="CH88" s="122"/>
      <c r="CI88" s="122"/>
      <c r="CJ88" s="122"/>
      <c r="CK88" s="122"/>
      <c r="CL88" s="122"/>
      <c r="CM88" s="122"/>
      <c r="CN88" s="122"/>
      <c r="CO88" s="122"/>
      <c r="CP88" s="122"/>
      <c r="CQ88" s="122"/>
      <c r="CR88" s="122"/>
    </row>
    <row r="89" spans="1:96">
      <c r="A89" s="104"/>
      <c r="B89" s="104"/>
      <c r="C89" s="133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2"/>
      <c r="BS89" s="122"/>
      <c r="BT89" s="122"/>
      <c r="BU89" s="122"/>
      <c r="BV89" s="122"/>
      <c r="BW89" s="122"/>
      <c r="BX89" s="122"/>
      <c r="BY89" s="122"/>
      <c r="BZ89" s="122"/>
      <c r="CA89" s="122"/>
      <c r="CB89" s="122"/>
      <c r="CC89" s="122"/>
      <c r="CD89" s="122"/>
      <c r="CE89" s="122"/>
      <c r="CF89" s="122"/>
      <c r="CG89" s="122"/>
      <c r="CH89" s="122"/>
      <c r="CI89" s="122"/>
      <c r="CJ89" s="122"/>
      <c r="CK89" s="122"/>
      <c r="CL89" s="122"/>
      <c r="CM89" s="122"/>
      <c r="CN89" s="122"/>
      <c r="CO89" s="122"/>
      <c r="CP89" s="122"/>
      <c r="CQ89" s="122"/>
      <c r="CR89" s="122"/>
    </row>
    <row r="90" spans="1:96">
      <c r="A90" s="104"/>
      <c r="B90" s="104"/>
      <c r="C90" s="134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2"/>
      <c r="BY90" s="122"/>
      <c r="BZ90" s="122"/>
      <c r="CA90" s="122"/>
      <c r="CB90" s="122"/>
      <c r="CC90" s="122"/>
      <c r="CD90" s="122"/>
      <c r="CE90" s="122"/>
      <c r="CF90" s="122"/>
      <c r="CG90" s="122"/>
      <c r="CH90" s="122"/>
      <c r="CI90" s="122"/>
      <c r="CJ90" s="122"/>
      <c r="CK90" s="122"/>
      <c r="CL90" s="122"/>
      <c r="CM90" s="122"/>
      <c r="CN90" s="122"/>
      <c r="CO90" s="122"/>
      <c r="CP90" s="122"/>
      <c r="CQ90" s="122"/>
      <c r="CR90" s="122"/>
    </row>
    <row r="91" spans="1:96">
      <c r="A91" s="104"/>
      <c r="B91" s="104"/>
      <c r="C91" s="132"/>
      <c r="AI91" s="122"/>
      <c r="AJ91" s="122"/>
      <c r="AK91" s="122"/>
      <c r="AL91" s="122"/>
      <c r="AM91" s="122"/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  <c r="CA91" s="122"/>
      <c r="CB91" s="122"/>
      <c r="CC91" s="122"/>
      <c r="CD91" s="122"/>
      <c r="CE91" s="122"/>
      <c r="CF91" s="122"/>
      <c r="CG91" s="122"/>
      <c r="CH91" s="122"/>
      <c r="CI91" s="122"/>
      <c r="CJ91" s="122"/>
      <c r="CK91" s="122"/>
      <c r="CL91" s="122"/>
      <c r="CM91" s="122"/>
      <c r="CN91" s="122"/>
      <c r="CO91" s="122"/>
      <c r="CP91" s="122"/>
      <c r="CQ91" s="122"/>
      <c r="CR91" s="122"/>
    </row>
    <row r="92" spans="1:96">
      <c r="A92" s="104"/>
      <c r="B92" s="104"/>
      <c r="C92" s="13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</row>
    <row r="93" spans="1:96">
      <c r="A93" s="104"/>
      <c r="B93" s="104"/>
      <c r="C93" s="132"/>
      <c r="AI93" s="122"/>
      <c r="AJ93" s="122"/>
      <c r="AK93" s="122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</row>
    <row r="94" spans="1:96">
      <c r="A94" s="104"/>
      <c r="B94" s="104"/>
      <c r="C94" s="132"/>
      <c r="AI94" s="122"/>
      <c r="AJ94" s="122"/>
      <c r="AK94" s="122"/>
      <c r="AL94" s="122"/>
      <c r="AM94" s="122"/>
      <c r="AN94" s="122"/>
      <c r="AO94" s="122"/>
      <c r="AP94" s="122"/>
      <c r="AQ94" s="122"/>
      <c r="AR94" s="122"/>
      <c r="AS94" s="122"/>
      <c r="AT94" s="122"/>
      <c r="AU94" s="122"/>
      <c r="AV94" s="122"/>
      <c r="AW94" s="122"/>
      <c r="AX94" s="122"/>
      <c r="AY94" s="122"/>
      <c r="AZ94" s="122"/>
      <c r="BA94" s="122"/>
      <c r="BB94" s="122"/>
      <c r="BC94" s="122"/>
      <c r="BD94" s="122"/>
      <c r="BE94" s="122"/>
      <c r="BF94" s="122"/>
      <c r="BG94" s="122"/>
      <c r="BH94" s="122"/>
      <c r="BI94" s="122"/>
      <c r="BJ94" s="122"/>
      <c r="BK94" s="122"/>
      <c r="BL94" s="122"/>
      <c r="BM94" s="122"/>
      <c r="BN94" s="122"/>
      <c r="BO94" s="122"/>
      <c r="BP94" s="122"/>
      <c r="BQ94" s="122"/>
      <c r="BR94" s="122"/>
      <c r="BS94" s="122"/>
      <c r="BT94" s="122"/>
      <c r="BU94" s="122"/>
      <c r="BV94" s="122"/>
      <c r="BW94" s="122"/>
      <c r="BX94" s="122"/>
      <c r="BY94" s="122"/>
      <c r="BZ94" s="122"/>
      <c r="CA94" s="122"/>
      <c r="CB94" s="122"/>
      <c r="CC94" s="122"/>
      <c r="CD94" s="122"/>
      <c r="CE94" s="122"/>
      <c r="CF94" s="122"/>
      <c r="CG94" s="122"/>
      <c r="CH94" s="122"/>
      <c r="CI94" s="122"/>
      <c r="CJ94" s="122"/>
      <c r="CK94" s="122"/>
      <c r="CL94" s="122"/>
      <c r="CM94" s="122"/>
      <c r="CN94" s="122"/>
      <c r="CO94" s="122"/>
      <c r="CP94" s="122"/>
      <c r="CQ94" s="122"/>
      <c r="CR94" s="122"/>
    </row>
    <row r="95" spans="1:96">
      <c r="A95" s="104"/>
      <c r="B95" s="104"/>
      <c r="C95" s="13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2"/>
      <c r="BE95" s="122"/>
      <c r="BF95" s="122"/>
      <c r="BG95" s="122"/>
      <c r="BH95" s="122"/>
      <c r="BI95" s="122"/>
      <c r="BJ95" s="122"/>
      <c r="BK95" s="122"/>
      <c r="BL95" s="122"/>
      <c r="BM95" s="122"/>
      <c r="BN95" s="122"/>
      <c r="BO95" s="122"/>
      <c r="BP95" s="122"/>
      <c r="BQ95" s="122"/>
      <c r="BR95" s="122"/>
      <c r="BS95" s="122"/>
      <c r="BT95" s="122"/>
      <c r="BU95" s="122"/>
      <c r="BV95" s="122"/>
      <c r="BW95" s="122"/>
      <c r="BX95" s="122"/>
      <c r="BY95" s="122"/>
      <c r="BZ95" s="122"/>
      <c r="CA95" s="122"/>
      <c r="CB95" s="122"/>
      <c r="CC95" s="122"/>
      <c r="CD95" s="122"/>
      <c r="CE95" s="122"/>
      <c r="CF95" s="122"/>
      <c r="CG95" s="122"/>
      <c r="CH95" s="122"/>
      <c r="CI95" s="122"/>
      <c r="CJ95" s="122"/>
      <c r="CK95" s="122"/>
      <c r="CL95" s="122"/>
      <c r="CM95" s="122"/>
      <c r="CN95" s="122"/>
      <c r="CO95" s="122"/>
      <c r="CP95" s="122"/>
      <c r="CQ95" s="122"/>
      <c r="CR95" s="122"/>
    </row>
    <row r="96" spans="1:96">
      <c r="A96" s="104"/>
      <c r="B96" s="104"/>
      <c r="C96" s="132"/>
      <c r="AI96" s="122"/>
      <c r="AJ96" s="122"/>
      <c r="AK96" s="122"/>
      <c r="AL96" s="122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2"/>
      <c r="AX96" s="122"/>
      <c r="AY96" s="122"/>
      <c r="AZ96" s="122"/>
      <c r="BA96" s="122"/>
      <c r="BB96" s="122"/>
      <c r="BC96" s="122"/>
      <c r="BD96" s="122"/>
      <c r="BE96" s="122"/>
      <c r="BF96" s="122"/>
      <c r="BG96" s="122"/>
      <c r="BH96" s="122"/>
      <c r="BI96" s="122"/>
      <c r="BJ96" s="122"/>
      <c r="BK96" s="122"/>
      <c r="BL96" s="122"/>
      <c r="BM96" s="122"/>
      <c r="BN96" s="122"/>
      <c r="BO96" s="122"/>
      <c r="BP96" s="122"/>
      <c r="BQ96" s="122"/>
      <c r="BR96" s="122"/>
      <c r="BS96" s="122"/>
      <c r="BT96" s="122"/>
      <c r="BU96" s="122"/>
      <c r="BV96" s="122"/>
      <c r="BW96" s="122"/>
      <c r="BX96" s="122"/>
      <c r="BY96" s="122"/>
      <c r="BZ96" s="122"/>
      <c r="CA96" s="122"/>
      <c r="CB96" s="122"/>
      <c r="CC96" s="122"/>
      <c r="CD96" s="122"/>
      <c r="CE96" s="122"/>
      <c r="CF96" s="122"/>
      <c r="CG96" s="122"/>
      <c r="CH96" s="122"/>
      <c r="CI96" s="122"/>
      <c r="CJ96" s="122"/>
      <c r="CK96" s="122"/>
      <c r="CL96" s="122"/>
      <c r="CM96" s="122"/>
      <c r="CN96" s="122"/>
      <c r="CO96" s="122"/>
      <c r="CP96" s="122"/>
      <c r="CQ96" s="122"/>
      <c r="CR96" s="122"/>
    </row>
    <row r="97" spans="1:96">
      <c r="A97" s="104"/>
      <c r="B97" s="104"/>
      <c r="C97" s="13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2"/>
      <c r="BJ97" s="122"/>
      <c r="BK97" s="122"/>
      <c r="BL97" s="122"/>
      <c r="BM97" s="122"/>
      <c r="BN97" s="122"/>
      <c r="BO97" s="122"/>
      <c r="BP97" s="122"/>
      <c r="BQ97" s="122"/>
      <c r="BR97" s="122"/>
      <c r="BS97" s="122"/>
      <c r="BT97" s="122"/>
      <c r="BU97" s="122"/>
      <c r="BV97" s="122"/>
      <c r="BW97" s="122"/>
      <c r="BX97" s="122"/>
      <c r="BY97" s="122"/>
      <c r="BZ97" s="122"/>
      <c r="CA97" s="122"/>
      <c r="CB97" s="122"/>
      <c r="CC97" s="122"/>
      <c r="CD97" s="122"/>
      <c r="CE97" s="122"/>
      <c r="CF97" s="122"/>
      <c r="CG97" s="122"/>
      <c r="CH97" s="122"/>
      <c r="CI97" s="122"/>
      <c r="CJ97" s="122"/>
      <c r="CK97" s="122"/>
      <c r="CL97" s="122"/>
      <c r="CM97" s="122"/>
      <c r="CN97" s="122"/>
      <c r="CO97" s="122"/>
      <c r="CP97" s="122"/>
      <c r="CQ97" s="122"/>
      <c r="CR97" s="122"/>
    </row>
    <row r="98" spans="1:96">
      <c r="A98" s="104"/>
      <c r="B98" s="104"/>
      <c r="C98" s="132"/>
      <c r="AI98" s="122"/>
      <c r="AJ98" s="122"/>
      <c r="AK98" s="122"/>
      <c r="AL98" s="122"/>
      <c r="AM98" s="122"/>
      <c r="AN98" s="122"/>
      <c r="AO98" s="122"/>
      <c r="AP98" s="122"/>
      <c r="AQ98" s="122"/>
      <c r="AR98" s="122"/>
      <c r="AS98" s="122"/>
      <c r="AT98" s="122"/>
      <c r="AU98" s="122"/>
      <c r="AV98" s="122"/>
      <c r="AW98" s="122"/>
      <c r="AX98" s="122"/>
      <c r="AY98" s="122"/>
      <c r="AZ98" s="122"/>
      <c r="BA98" s="122"/>
      <c r="BB98" s="122"/>
      <c r="BC98" s="122"/>
      <c r="BD98" s="122"/>
      <c r="BE98" s="122"/>
      <c r="BF98" s="122"/>
      <c r="BG98" s="122"/>
      <c r="BH98" s="122"/>
      <c r="BI98" s="122"/>
      <c r="BJ98" s="122"/>
      <c r="BK98" s="122"/>
      <c r="BL98" s="122"/>
      <c r="BM98" s="122"/>
      <c r="BN98" s="122"/>
      <c r="BO98" s="122"/>
      <c r="BP98" s="122"/>
      <c r="BQ98" s="122"/>
      <c r="BR98" s="122"/>
      <c r="BS98" s="122"/>
      <c r="BT98" s="122"/>
      <c r="BU98" s="122"/>
      <c r="BV98" s="122"/>
      <c r="BW98" s="122"/>
      <c r="BX98" s="122"/>
      <c r="BY98" s="122"/>
      <c r="BZ98" s="122"/>
      <c r="CA98" s="122"/>
      <c r="CB98" s="122"/>
      <c r="CC98" s="122"/>
      <c r="CD98" s="122"/>
      <c r="CE98" s="122"/>
      <c r="CF98" s="122"/>
      <c r="CG98" s="122"/>
      <c r="CH98" s="122"/>
      <c r="CI98" s="122"/>
      <c r="CJ98" s="122"/>
      <c r="CK98" s="122"/>
      <c r="CL98" s="122"/>
      <c r="CM98" s="122"/>
      <c r="CN98" s="122"/>
      <c r="CO98" s="122"/>
      <c r="CP98" s="122"/>
      <c r="CQ98" s="122"/>
      <c r="CR98" s="122"/>
    </row>
    <row r="99" spans="1:96">
      <c r="A99" s="104"/>
      <c r="B99" s="104"/>
      <c r="C99" s="132"/>
      <c r="AI99" s="122"/>
      <c r="AJ99" s="122"/>
      <c r="AK99" s="122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2"/>
      <c r="AZ99" s="122"/>
      <c r="BA99" s="122"/>
      <c r="BB99" s="122"/>
      <c r="BC99" s="122"/>
      <c r="BD99" s="122"/>
      <c r="BE99" s="122"/>
      <c r="BF99" s="122"/>
      <c r="BG99" s="122"/>
      <c r="BH99" s="122"/>
      <c r="BI99" s="122"/>
      <c r="BJ99" s="122"/>
      <c r="BK99" s="122"/>
      <c r="BL99" s="122"/>
      <c r="BM99" s="122"/>
      <c r="BN99" s="122"/>
      <c r="BO99" s="122"/>
      <c r="BP99" s="122"/>
      <c r="BQ99" s="122"/>
      <c r="BR99" s="122"/>
      <c r="BS99" s="122"/>
      <c r="BT99" s="122"/>
      <c r="BU99" s="122"/>
      <c r="BV99" s="122"/>
      <c r="BW99" s="122"/>
      <c r="BX99" s="122"/>
      <c r="BY99" s="122"/>
      <c r="BZ99" s="122"/>
      <c r="CA99" s="122"/>
      <c r="CB99" s="122"/>
      <c r="CC99" s="122"/>
      <c r="CD99" s="122"/>
      <c r="CE99" s="122"/>
      <c r="CF99" s="122"/>
      <c r="CG99" s="122"/>
      <c r="CH99" s="122"/>
      <c r="CI99" s="122"/>
      <c r="CJ99" s="122"/>
      <c r="CK99" s="122"/>
      <c r="CL99" s="122"/>
      <c r="CM99" s="122"/>
      <c r="CN99" s="122"/>
      <c r="CO99" s="122"/>
      <c r="CP99" s="122"/>
      <c r="CQ99" s="122"/>
      <c r="CR99" s="122"/>
    </row>
    <row r="100" spans="1:96">
      <c r="A100" s="104"/>
      <c r="B100" s="104"/>
      <c r="C100" s="13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</row>
    <row r="101" spans="1:96">
      <c r="A101" s="104"/>
      <c r="B101" s="104"/>
      <c r="C101" s="132"/>
      <c r="AI101" s="122"/>
      <c r="AJ101" s="122"/>
      <c r="AK101" s="122"/>
      <c r="AL101" s="122"/>
      <c r="AM101" s="122"/>
      <c r="AN101" s="122"/>
      <c r="AO101" s="122"/>
      <c r="AP101" s="122"/>
      <c r="AQ101" s="122"/>
      <c r="AR101" s="122"/>
      <c r="AS101" s="122"/>
      <c r="AT101" s="122"/>
      <c r="AU101" s="122"/>
      <c r="AV101" s="122"/>
      <c r="AW101" s="122"/>
      <c r="AX101" s="122"/>
      <c r="AY101" s="122"/>
      <c r="AZ101" s="122"/>
      <c r="BA101" s="122"/>
      <c r="BB101" s="122"/>
      <c r="BC101" s="122"/>
      <c r="BD101" s="122"/>
      <c r="BE101" s="122"/>
      <c r="BF101" s="122"/>
      <c r="BG101" s="122"/>
      <c r="BH101" s="122"/>
      <c r="BI101" s="122"/>
      <c r="BJ101" s="122"/>
      <c r="BK101" s="122"/>
      <c r="BL101" s="122"/>
      <c r="BM101" s="122"/>
      <c r="BN101" s="122"/>
      <c r="BO101" s="122"/>
      <c r="BP101" s="122"/>
      <c r="BQ101" s="122"/>
      <c r="BR101" s="122"/>
      <c r="BS101" s="122"/>
      <c r="BT101" s="122"/>
      <c r="BU101" s="122"/>
      <c r="BV101" s="122"/>
      <c r="BW101" s="122"/>
      <c r="BX101" s="122"/>
      <c r="BY101" s="122"/>
      <c r="BZ101" s="122"/>
      <c r="CA101" s="122"/>
      <c r="CB101" s="122"/>
      <c r="CC101" s="122"/>
      <c r="CD101" s="122"/>
      <c r="CE101" s="122"/>
      <c r="CF101" s="122"/>
      <c r="CG101" s="122"/>
      <c r="CH101" s="122"/>
      <c r="CI101" s="122"/>
      <c r="CJ101" s="122"/>
      <c r="CK101" s="122"/>
      <c r="CL101" s="122"/>
      <c r="CM101" s="122"/>
      <c r="CN101" s="122"/>
      <c r="CO101" s="122"/>
      <c r="CP101" s="122"/>
      <c r="CQ101" s="122"/>
      <c r="CR101" s="122"/>
    </row>
    <row r="102" spans="1:96">
      <c r="A102" s="104"/>
      <c r="B102" s="104"/>
      <c r="C102" s="13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2"/>
      <c r="AY102" s="122"/>
      <c r="AZ102" s="122"/>
      <c r="BA102" s="122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2"/>
      <c r="BL102" s="122"/>
      <c r="BM102" s="122"/>
      <c r="BN102" s="122"/>
      <c r="BO102" s="122"/>
      <c r="BP102" s="122"/>
      <c r="BQ102" s="122"/>
      <c r="BR102" s="122"/>
      <c r="BS102" s="122"/>
      <c r="BT102" s="122"/>
      <c r="BU102" s="122"/>
      <c r="BV102" s="122"/>
      <c r="BW102" s="122"/>
      <c r="BX102" s="122"/>
      <c r="BY102" s="122"/>
      <c r="BZ102" s="122"/>
      <c r="CA102" s="122"/>
      <c r="CB102" s="122"/>
      <c r="CC102" s="122"/>
      <c r="CD102" s="122"/>
      <c r="CE102" s="122"/>
      <c r="CF102" s="122"/>
      <c r="CG102" s="122"/>
      <c r="CH102" s="122"/>
      <c r="CI102" s="122"/>
      <c r="CJ102" s="122"/>
      <c r="CK102" s="122"/>
      <c r="CL102" s="122"/>
      <c r="CM102" s="122"/>
      <c r="CN102" s="122"/>
      <c r="CO102" s="122"/>
      <c r="CP102" s="122"/>
      <c r="CQ102" s="122"/>
      <c r="CR102" s="122"/>
    </row>
    <row r="103" spans="1:96">
      <c r="A103" s="104"/>
      <c r="B103" s="104"/>
      <c r="C103" s="13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2"/>
      <c r="AZ103" s="122"/>
      <c r="BA103" s="122"/>
      <c r="BB103" s="122"/>
      <c r="BC103" s="122"/>
      <c r="BD103" s="122"/>
      <c r="BE103" s="122"/>
      <c r="BF103" s="122"/>
      <c r="BG103" s="122"/>
      <c r="BH103" s="122"/>
      <c r="BI103" s="122"/>
      <c r="BJ103" s="122"/>
      <c r="BK103" s="122"/>
      <c r="BL103" s="122"/>
      <c r="BM103" s="122"/>
      <c r="BN103" s="122"/>
      <c r="BO103" s="122"/>
      <c r="BP103" s="122"/>
      <c r="BQ103" s="122"/>
      <c r="BR103" s="122"/>
      <c r="BS103" s="122"/>
      <c r="BT103" s="122"/>
      <c r="BU103" s="122"/>
      <c r="BV103" s="122"/>
      <c r="BW103" s="122"/>
      <c r="BX103" s="122"/>
      <c r="BY103" s="122"/>
      <c r="BZ103" s="122"/>
      <c r="CA103" s="122"/>
      <c r="CB103" s="122"/>
      <c r="CC103" s="122"/>
      <c r="CD103" s="122"/>
      <c r="CE103" s="122"/>
      <c r="CF103" s="122"/>
      <c r="CG103" s="122"/>
      <c r="CH103" s="122"/>
      <c r="CI103" s="122"/>
      <c r="CJ103" s="122"/>
      <c r="CK103" s="122"/>
      <c r="CL103" s="122"/>
      <c r="CM103" s="122"/>
      <c r="CN103" s="122"/>
      <c r="CO103" s="122"/>
      <c r="CP103" s="122"/>
      <c r="CQ103" s="122"/>
      <c r="CR103" s="122"/>
    </row>
    <row r="104" spans="1:96">
      <c r="A104" s="104"/>
      <c r="B104" s="104"/>
      <c r="C104" s="13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2"/>
      <c r="BS104" s="122"/>
      <c r="BT104" s="122"/>
      <c r="BU104" s="122"/>
      <c r="BV104" s="122"/>
      <c r="BW104" s="122"/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2"/>
      <c r="CH104" s="122"/>
      <c r="CI104" s="122"/>
      <c r="CJ104" s="122"/>
      <c r="CK104" s="122"/>
      <c r="CL104" s="122"/>
      <c r="CM104" s="122"/>
      <c r="CN104" s="122"/>
      <c r="CO104" s="122"/>
      <c r="CP104" s="122"/>
      <c r="CQ104" s="122"/>
      <c r="CR104" s="122"/>
    </row>
    <row r="105" spans="1:96">
      <c r="A105" s="104"/>
      <c r="B105" s="104"/>
      <c r="C105" s="13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2"/>
      <c r="BG105" s="122"/>
      <c r="BH105" s="122"/>
      <c r="BI105" s="122"/>
      <c r="BJ105" s="122"/>
      <c r="BK105" s="122"/>
      <c r="BL105" s="122"/>
      <c r="BM105" s="122"/>
      <c r="BN105" s="122"/>
      <c r="BO105" s="122"/>
      <c r="BP105" s="122"/>
      <c r="BQ105" s="122"/>
      <c r="BR105" s="122"/>
      <c r="BS105" s="122"/>
      <c r="BT105" s="122"/>
      <c r="BU105" s="122"/>
      <c r="BV105" s="122"/>
      <c r="BW105" s="122"/>
      <c r="BX105" s="122"/>
      <c r="BY105" s="122"/>
      <c r="BZ105" s="122"/>
      <c r="CA105" s="122"/>
      <c r="CB105" s="122"/>
      <c r="CC105" s="122"/>
      <c r="CD105" s="122"/>
      <c r="CE105" s="122"/>
      <c r="CF105" s="122"/>
      <c r="CG105" s="122"/>
      <c r="CH105" s="122"/>
      <c r="CI105" s="122"/>
      <c r="CJ105" s="122"/>
      <c r="CK105" s="122"/>
      <c r="CL105" s="122"/>
      <c r="CM105" s="122"/>
      <c r="CN105" s="122"/>
      <c r="CO105" s="122"/>
      <c r="CP105" s="122"/>
      <c r="CQ105" s="122"/>
      <c r="CR105" s="122"/>
    </row>
    <row r="106" spans="1:96">
      <c r="A106" s="104"/>
      <c r="B106" s="104"/>
      <c r="C106" s="13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2"/>
      <c r="BG106" s="122"/>
      <c r="BH106" s="122"/>
      <c r="BI106" s="122"/>
      <c r="BJ106" s="122"/>
      <c r="BK106" s="122"/>
      <c r="BL106" s="122"/>
      <c r="BM106" s="122"/>
      <c r="BN106" s="122"/>
      <c r="BO106" s="122"/>
      <c r="BP106" s="122"/>
      <c r="BQ106" s="122"/>
      <c r="BR106" s="122"/>
      <c r="BS106" s="122"/>
      <c r="BT106" s="122"/>
      <c r="BU106" s="122"/>
      <c r="BV106" s="122"/>
      <c r="BW106" s="122"/>
      <c r="BX106" s="122"/>
      <c r="BY106" s="122"/>
      <c r="BZ106" s="122"/>
      <c r="CA106" s="122"/>
      <c r="CB106" s="122"/>
      <c r="CC106" s="122"/>
      <c r="CD106" s="122"/>
      <c r="CE106" s="122"/>
      <c r="CF106" s="122"/>
      <c r="CG106" s="122"/>
      <c r="CH106" s="122"/>
      <c r="CI106" s="122"/>
      <c r="CJ106" s="122"/>
      <c r="CK106" s="122"/>
      <c r="CL106" s="122"/>
      <c r="CM106" s="122"/>
      <c r="CN106" s="122"/>
      <c r="CO106" s="122"/>
      <c r="CP106" s="122"/>
      <c r="CQ106" s="122"/>
      <c r="CR106" s="122"/>
    </row>
    <row r="107" spans="1:96">
      <c r="A107" s="104"/>
      <c r="B107" s="104"/>
      <c r="C107" s="13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2"/>
      <c r="AZ107" s="122"/>
      <c r="BA107" s="122"/>
      <c r="BB107" s="122"/>
      <c r="BC107" s="122"/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/>
      <c r="BO107" s="122"/>
      <c r="BP107" s="122"/>
      <c r="BQ107" s="122"/>
      <c r="BR107" s="122"/>
      <c r="BS107" s="122"/>
      <c r="BT107" s="122"/>
      <c r="BU107" s="122"/>
      <c r="BV107" s="122"/>
      <c r="BW107" s="122"/>
      <c r="BX107" s="122"/>
      <c r="BY107" s="122"/>
      <c r="BZ107" s="122"/>
      <c r="CA107" s="122"/>
      <c r="CB107" s="122"/>
      <c r="CC107" s="122"/>
      <c r="CD107" s="122"/>
      <c r="CE107" s="122"/>
      <c r="CF107" s="122"/>
      <c r="CG107" s="122"/>
      <c r="CH107" s="122"/>
      <c r="CI107" s="122"/>
      <c r="CJ107" s="122"/>
      <c r="CK107" s="122"/>
      <c r="CL107" s="122"/>
      <c r="CM107" s="122"/>
      <c r="CN107" s="122"/>
      <c r="CO107" s="122"/>
      <c r="CP107" s="122"/>
      <c r="CQ107" s="122"/>
      <c r="CR107" s="122"/>
    </row>
    <row r="108" spans="1:96">
      <c r="A108" s="104"/>
      <c r="B108" s="104"/>
      <c r="C108" s="13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2"/>
      <c r="BS108" s="122"/>
      <c r="BT108" s="122"/>
      <c r="BU108" s="122"/>
      <c r="BV108" s="122"/>
      <c r="BW108" s="122"/>
      <c r="BX108" s="122"/>
      <c r="BY108" s="122"/>
      <c r="BZ108" s="122"/>
      <c r="CA108" s="122"/>
      <c r="CB108" s="122"/>
      <c r="CC108" s="122"/>
      <c r="CD108" s="122"/>
      <c r="CE108" s="122"/>
      <c r="CF108" s="122"/>
      <c r="CG108" s="122"/>
      <c r="CH108" s="122"/>
      <c r="CI108" s="122"/>
      <c r="CJ108" s="122"/>
      <c r="CK108" s="122"/>
      <c r="CL108" s="122"/>
      <c r="CM108" s="122"/>
      <c r="CN108" s="122"/>
      <c r="CO108" s="122"/>
      <c r="CP108" s="122"/>
      <c r="CQ108" s="122"/>
      <c r="CR108" s="122"/>
    </row>
    <row r="109" spans="1:96">
      <c r="A109" s="104"/>
      <c r="B109" s="104"/>
      <c r="C109" s="13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2"/>
      <c r="BS109" s="122"/>
      <c r="BT109" s="122"/>
      <c r="BU109" s="122"/>
      <c r="BV109" s="122"/>
      <c r="BW109" s="122"/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2"/>
      <c r="CH109" s="122"/>
      <c r="CI109" s="122"/>
      <c r="CJ109" s="122"/>
      <c r="CK109" s="122"/>
      <c r="CL109" s="122"/>
      <c r="CM109" s="122"/>
      <c r="CN109" s="122"/>
      <c r="CO109" s="122"/>
      <c r="CP109" s="122"/>
      <c r="CQ109" s="122"/>
      <c r="CR109" s="122"/>
    </row>
    <row r="110" spans="1:96">
      <c r="A110" s="104"/>
      <c r="B110" s="104"/>
      <c r="C110" s="13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2"/>
      <c r="BS110" s="122"/>
      <c r="BT110" s="122"/>
      <c r="BU110" s="122"/>
      <c r="BV110" s="122"/>
      <c r="BW110" s="122"/>
      <c r="BX110" s="122"/>
      <c r="BY110" s="122"/>
      <c r="BZ110" s="122"/>
      <c r="CA110" s="122"/>
      <c r="CB110" s="122"/>
      <c r="CC110" s="122"/>
      <c r="CD110" s="122"/>
      <c r="CE110" s="122"/>
      <c r="CF110" s="122"/>
      <c r="CG110" s="122"/>
      <c r="CH110" s="122"/>
      <c r="CI110" s="122"/>
      <c r="CJ110" s="122"/>
      <c r="CK110" s="122"/>
      <c r="CL110" s="122"/>
      <c r="CM110" s="122"/>
      <c r="CN110" s="122"/>
      <c r="CO110" s="122"/>
      <c r="CP110" s="122"/>
      <c r="CQ110" s="122"/>
      <c r="CR110" s="122"/>
    </row>
    <row r="111" spans="1:96">
      <c r="A111" s="104"/>
      <c r="B111" s="104"/>
      <c r="C111" s="13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2"/>
      <c r="AZ111" s="122"/>
      <c r="BA111" s="122"/>
      <c r="BB111" s="122"/>
      <c r="BC111" s="122"/>
      <c r="BD111" s="122"/>
      <c r="BE111" s="122"/>
      <c r="BF111" s="122"/>
      <c r="BG111" s="122"/>
      <c r="BH111" s="122"/>
      <c r="BI111" s="122"/>
      <c r="BJ111" s="122"/>
      <c r="BK111" s="122"/>
      <c r="BL111" s="122"/>
      <c r="BM111" s="122"/>
      <c r="BN111" s="122"/>
      <c r="BO111" s="122"/>
      <c r="BP111" s="122"/>
      <c r="BQ111" s="122"/>
      <c r="BR111" s="122"/>
      <c r="BS111" s="122"/>
      <c r="BT111" s="122"/>
      <c r="BU111" s="122"/>
      <c r="BV111" s="122"/>
      <c r="BW111" s="122"/>
      <c r="BX111" s="122"/>
      <c r="BY111" s="122"/>
      <c r="BZ111" s="122"/>
      <c r="CA111" s="122"/>
      <c r="CB111" s="122"/>
      <c r="CC111" s="122"/>
      <c r="CD111" s="122"/>
      <c r="CE111" s="122"/>
      <c r="CF111" s="122"/>
      <c r="CG111" s="122"/>
      <c r="CH111" s="122"/>
      <c r="CI111" s="122"/>
      <c r="CJ111" s="122"/>
      <c r="CK111" s="122"/>
      <c r="CL111" s="122"/>
      <c r="CM111" s="122"/>
      <c r="CN111" s="122"/>
      <c r="CO111" s="122"/>
      <c r="CP111" s="122"/>
      <c r="CQ111" s="122"/>
      <c r="CR111" s="122"/>
    </row>
    <row r="112" spans="1:96">
      <c r="A112" s="104"/>
      <c r="B112" s="104"/>
      <c r="C112" s="13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2"/>
      <c r="BG112" s="122"/>
      <c r="BH112" s="122"/>
      <c r="BI112" s="122"/>
      <c r="BJ112" s="122"/>
      <c r="BK112" s="122"/>
      <c r="BL112" s="122"/>
      <c r="BM112" s="122"/>
      <c r="BN112" s="122"/>
      <c r="BO112" s="122"/>
      <c r="BP112" s="122"/>
      <c r="BQ112" s="122"/>
      <c r="BR112" s="122"/>
      <c r="BS112" s="122"/>
      <c r="BT112" s="122"/>
      <c r="BU112" s="122"/>
      <c r="BV112" s="122"/>
      <c r="BW112" s="122"/>
      <c r="BX112" s="122"/>
      <c r="BY112" s="122"/>
      <c r="BZ112" s="122"/>
      <c r="CA112" s="122"/>
      <c r="CB112" s="122"/>
      <c r="CC112" s="122"/>
      <c r="CD112" s="122"/>
      <c r="CE112" s="122"/>
      <c r="CF112" s="122"/>
      <c r="CG112" s="122"/>
      <c r="CH112" s="122"/>
      <c r="CI112" s="122"/>
      <c r="CJ112" s="122"/>
      <c r="CK112" s="122"/>
      <c r="CL112" s="122"/>
      <c r="CM112" s="122"/>
      <c r="CN112" s="122"/>
      <c r="CO112" s="122"/>
      <c r="CP112" s="122"/>
      <c r="CQ112" s="122"/>
      <c r="CR112" s="122"/>
    </row>
    <row r="113" spans="1:96">
      <c r="A113" s="104"/>
      <c r="B113" s="104"/>
      <c r="C113" s="13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2"/>
      <c r="AZ113" s="122"/>
      <c r="BA113" s="122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22"/>
      <c r="BM113" s="122"/>
      <c r="BN113" s="122"/>
      <c r="BO113" s="122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22"/>
      <c r="CA113" s="122"/>
      <c r="CB113" s="122"/>
      <c r="CC113" s="122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22"/>
      <c r="CO113" s="122"/>
      <c r="CP113" s="122"/>
      <c r="CQ113" s="122"/>
      <c r="CR113" s="122"/>
    </row>
    <row r="114" spans="1:96">
      <c r="A114" s="104"/>
      <c r="B114" s="104"/>
      <c r="C114" s="13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2"/>
      <c r="AZ114" s="122"/>
      <c r="BA114" s="122"/>
      <c r="BB114" s="122"/>
      <c r="BC114" s="122"/>
      <c r="BD114" s="122"/>
      <c r="BE114" s="122"/>
      <c r="BF114" s="122"/>
      <c r="BG114" s="122"/>
      <c r="BH114" s="122"/>
      <c r="BI114" s="122"/>
      <c r="BJ114" s="122"/>
      <c r="BK114" s="122"/>
      <c r="BL114" s="122"/>
      <c r="BM114" s="122"/>
      <c r="BN114" s="122"/>
      <c r="BO114" s="122"/>
      <c r="BP114" s="122"/>
      <c r="BQ114" s="122"/>
      <c r="BR114" s="122"/>
      <c r="BS114" s="122"/>
      <c r="BT114" s="122"/>
      <c r="BU114" s="122"/>
      <c r="BV114" s="122"/>
      <c r="BW114" s="122"/>
      <c r="BX114" s="122"/>
      <c r="BY114" s="122"/>
      <c r="BZ114" s="122"/>
      <c r="CA114" s="122"/>
      <c r="CB114" s="122"/>
      <c r="CC114" s="122"/>
      <c r="CD114" s="122"/>
      <c r="CE114" s="122"/>
      <c r="CF114" s="122"/>
      <c r="CG114" s="122"/>
      <c r="CH114" s="122"/>
      <c r="CI114" s="122"/>
      <c r="CJ114" s="122"/>
      <c r="CK114" s="122"/>
      <c r="CL114" s="122"/>
      <c r="CM114" s="122"/>
      <c r="CN114" s="122"/>
      <c r="CO114" s="122"/>
      <c r="CP114" s="122"/>
      <c r="CQ114" s="122"/>
      <c r="CR114" s="122"/>
    </row>
    <row r="115" spans="1:96">
      <c r="A115" s="104"/>
      <c r="B115" s="104"/>
      <c r="C115" s="13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2"/>
      <c r="AZ115" s="122"/>
      <c r="BA115" s="122"/>
      <c r="BB115" s="122"/>
      <c r="BC115" s="122"/>
      <c r="BD115" s="122"/>
      <c r="BE115" s="122"/>
      <c r="BF115" s="122"/>
      <c r="BG115" s="122"/>
      <c r="BH115" s="122"/>
      <c r="BI115" s="122"/>
      <c r="BJ115" s="122"/>
      <c r="BK115" s="122"/>
      <c r="BL115" s="122"/>
      <c r="BM115" s="122"/>
      <c r="BN115" s="122"/>
      <c r="BO115" s="122"/>
      <c r="BP115" s="122"/>
      <c r="BQ115" s="122"/>
      <c r="BR115" s="122"/>
      <c r="BS115" s="122"/>
      <c r="BT115" s="122"/>
      <c r="BU115" s="122"/>
      <c r="BV115" s="122"/>
      <c r="BW115" s="122"/>
      <c r="BX115" s="122"/>
      <c r="BY115" s="122"/>
      <c r="BZ115" s="122"/>
      <c r="CA115" s="122"/>
      <c r="CB115" s="122"/>
      <c r="CC115" s="122"/>
      <c r="CD115" s="122"/>
      <c r="CE115" s="122"/>
      <c r="CF115" s="122"/>
      <c r="CG115" s="122"/>
      <c r="CH115" s="122"/>
      <c r="CI115" s="122"/>
      <c r="CJ115" s="122"/>
      <c r="CK115" s="122"/>
      <c r="CL115" s="122"/>
      <c r="CM115" s="122"/>
      <c r="CN115" s="122"/>
      <c r="CO115" s="122"/>
      <c r="CP115" s="122"/>
      <c r="CQ115" s="122"/>
      <c r="CR115" s="122"/>
    </row>
    <row r="116" spans="1:96">
      <c r="A116" s="104"/>
      <c r="B116" s="104"/>
      <c r="C116" s="13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2"/>
      <c r="AZ116" s="122"/>
      <c r="BA116" s="122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22"/>
      <c r="BM116" s="122"/>
      <c r="BN116" s="122"/>
      <c r="BO116" s="122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22"/>
      <c r="CA116" s="122"/>
      <c r="CB116" s="122"/>
      <c r="CC116" s="122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22"/>
      <c r="CO116" s="122"/>
      <c r="CP116" s="122"/>
      <c r="CQ116" s="122"/>
      <c r="CR116" s="122"/>
    </row>
    <row r="117" spans="1:96">
      <c r="A117" s="104"/>
      <c r="B117" s="104"/>
      <c r="C117" s="13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2"/>
      <c r="AZ117" s="122"/>
      <c r="BA117" s="122"/>
      <c r="BB117" s="122"/>
      <c r="BC117" s="122"/>
      <c r="BD117" s="122"/>
      <c r="BE117" s="122"/>
      <c r="BF117" s="122"/>
      <c r="BG117" s="122"/>
      <c r="BH117" s="122"/>
      <c r="BI117" s="122"/>
      <c r="BJ117" s="122"/>
      <c r="BK117" s="122"/>
      <c r="BL117" s="122"/>
      <c r="BM117" s="122"/>
      <c r="BN117" s="122"/>
      <c r="BO117" s="122"/>
      <c r="BP117" s="122"/>
      <c r="BQ117" s="122"/>
      <c r="BR117" s="122"/>
      <c r="BS117" s="122"/>
      <c r="BT117" s="122"/>
      <c r="BU117" s="122"/>
      <c r="BV117" s="122"/>
      <c r="BW117" s="122"/>
      <c r="BX117" s="122"/>
      <c r="BY117" s="122"/>
      <c r="BZ117" s="122"/>
      <c r="CA117" s="122"/>
      <c r="CB117" s="122"/>
      <c r="CC117" s="122"/>
      <c r="CD117" s="122"/>
      <c r="CE117" s="122"/>
      <c r="CF117" s="122"/>
      <c r="CG117" s="122"/>
      <c r="CH117" s="122"/>
      <c r="CI117" s="122"/>
      <c r="CJ117" s="122"/>
      <c r="CK117" s="122"/>
      <c r="CL117" s="122"/>
      <c r="CM117" s="122"/>
      <c r="CN117" s="122"/>
      <c r="CO117" s="122"/>
      <c r="CP117" s="122"/>
      <c r="CQ117" s="122"/>
      <c r="CR117" s="122"/>
    </row>
    <row r="118" spans="1:96">
      <c r="A118" s="104"/>
      <c r="B118" s="104"/>
      <c r="C118" s="13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22"/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122"/>
      <c r="BS118" s="122"/>
      <c r="BT118" s="122"/>
      <c r="BU118" s="122"/>
      <c r="BV118" s="122"/>
      <c r="BW118" s="122"/>
      <c r="BX118" s="122"/>
      <c r="BY118" s="122"/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/>
      <c r="CJ118" s="122"/>
      <c r="CK118" s="122"/>
      <c r="CL118" s="122"/>
      <c r="CM118" s="122"/>
      <c r="CN118" s="122"/>
      <c r="CO118" s="122"/>
      <c r="CP118" s="122"/>
      <c r="CQ118" s="122"/>
      <c r="CR118" s="122"/>
    </row>
    <row r="119" spans="1:96">
      <c r="A119" s="104"/>
      <c r="B119" s="104"/>
      <c r="C119" s="13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122"/>
      <c r="BD119" s="122"/>
      <c r="BE119" s="122"/>
      <c r="BF119" s="122"/>
      <c r="BG119" s="122"/>
      <c r="BH119" s="122"/>
      <c r="BI119" s="122"/>
      <c r="BJ119" s="122"/>
      <c r="BK119" s="122"/>
      <c r="BL119" s="122"/>
      <c r="BM119" s="122"/>
      <c r="BN119" s="122"/>
      <c r="BO119" s="122"/>
      <c r="BP119" s="122"/>
      <c r="BQ119" s="122"/>
      <c r="BR119" s="122"/>
      <c r="BS119" s="122"/>
      <c r="BT119" s="122"/>
      <c r="BU119" s="122"/>
      <c r="BV119" s="122"/>
      <c r="BW119" s="122"/>
      <c r="BX119" s="122"/>
      <c r="BY119" s="122"/>
      <c r="BZ119" s="122"/>
      <c r="CA119" s="122"/>
      <c r="CB119" s="122"/>
      <c r="CC119" s="122"/>
      <c r="CD119" s="122"/>
      <c r="CE119" s="122"/>
      <c r="CF119" s="122"/>
      <c r="CG119" s="122"/>
      <c r="CH119" s="122"/>
      <c r="CI119" s="122"/>
      <c r="CJ119" s="122"/>
      <c r="CK119" s="122"/>
      <c r="CL119" s="122"/>
      <c r="CM119" s="122"/>
      <c r="CN119" s="122"/>
      <c r="CO119" s="122"/>
      <c r="CP119" s="122"/>
      <c r="CQ119" s="122"/>
      <c r="CR119" s="122"/>
    </row>
    <row r="120" spans="1:96">
      <c r="A120" s="104"/>
      <c r="B120" s="104"/>
      <c r="C120" s="13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122"/>
      <c r="BL120" s="122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</row>
    <row r="121" spans="1:96">
      <c r="A121" s="104"/>
      <c r="B121" s="104"/>
      <c r="C121" s="13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22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22"/>
      <c r="CA121" s="122"/>
      <c r="CB121" s="122"/>
      <c r="CC121" s="122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22"/>
      <c r="CO121" s="122"/>
      <c r="CP121" s="122"/>
      <c r="CQ121" s="122"/>
      <c r="CR121" s="122"/>
    </row>
    <row r="122" spans="1:96">
      <c r="A122" s="104"/>
      <c r="B122" s="104"/>
      <c r="C122" s="13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2"/>
      <c r="BP122" s="122"/>
      <c r="BQ122" s="122"/>
      <c r="BR122" s="122"/>
      <c r="BS122" s="122"/>
      <c r="BT122" s="122"/>
      <c r="BU122" s="122"/>
      <c r="BV122" s="122"/>
      <c r="BW122" s="122"/>
      <c r="BX122" s="122"/>
      <c r="BY122" s="122"/>
      <c r="BZ122" s="122"/>
      <c r="CA122" s="122"/>
      <c r="CB122" s="122"/>
      <c r="CC122" s="122"/>
      <c r="CD122" s="122"/>
      <c r="CE122" s="122"/>
      <c r="CF122" s="122"/>
      <c r="CG122" s="122"/>
      <c r="CH122" s="122"/>
      <c r="CI122" s="122"/>
      <c r="CJ122" s="122"/>
      <c r="CK122" s="122"/>
      <c r="CL122" s="122"/>
      <c r="CM122" s="122"/>
      <c r="CN122" s="122"/>
      <c r="CO122" s="122"/>
      <c r="CP122" s="122"/>
      <c r="CQ122" s="122"/>
      <c r="CR122" s="122"/>
    </row>
    <row r="123" spans="1:96">
      <c r="A123" s="104"/>
      <c r="B123" s="104"/>
      <c r="C123" s="13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22"/>
      <c r="BM123" s="122"/>
      <c r="BN123" s="122"/>
      <c r="BO123" s="122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22"/>
      <c r="CA123" s="122"/>
      <c r="CB123" s="122"/>
      <c r="CC123" s="122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22"/>
      <c r="CO123" s="122"/>
      <c r="CP123" s="122"/>
      <c r="CQ123" s="122"/>
      <c r="CR123" s="122"/>
    </row>
    <row r="124" spans="1:96">
      <c r="A124" s="104"/>
      <c r="B124" s="104"/>
      <c r="C124" s="13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2"/>
      <c r="BG124" s="122"/>
      <c r="BH124" s="122"/>
      <c r="BI124" s="122"/>
      <c r="BJ124" s="122"/>
      <c r="BK124" s="122"/>
      <c r="BL124" s="122"/>
      <c r="BM124" s="122"/>
      <c r="BN124" s="122"/>
      <c r="BO124" s="122"/>
      <c r="BP124" s="122"/>
      <c r="BQ124" s="122"/>
      <c r="BR124" s="122"/>
      <c r="BS124" s="122"/>
      <c r="BT124" s="122"/>
      <c r="BU124" s="122"/>
      <c r="BV124" s="122"/>
      <c r="BW124" s="122"/>
      <c r="BX124" s="122"/>
      <c r="BY124" s="122"/>
      <c r="BZ124" s="122"/>
      <c r="CA124" s="122"/>
      <c r="CB124" s="122"/>
      <c r="CC124" s="122"/>
      <c r="CD124" s="122"/>
      <c r="CE124" s="122"/>
      <c r="CF124" s="122"/>
      <c r="CG124" s="122"/>
      <c r="CH124" s="122"/>
      <c r="CI124" s="122"/>
      <c r="CJ124" s="122"/>
      <c r="CK124" s="122"/>
      <c r="CL124" s="122"/>
      <c r="CM124" s="122"/>
      <c r="CN124" s="122"/>
      <c r="CO124" s="122"/>
      <c r="CP124" s="122"/>
      <c r="CQ124" s="122"/>
      <c r="CR124" s="122"/>
    </row>
    <row r="125" spans="1:96">
      <c r="A125" s="104"/>
      <c r="B125" s="104"/>
      <c r="C125" s="13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2"/>
      <c r="BN125" s="122"/>
      <c r="BO125" s="122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22"/>
      <c r="CO125" s="122"/>
      <c r="CP125" s="122"/>
      <c r="CQ125" s="122"/>
      <c r="CR125" s="122"/>
    </row>
    <row r="126" spans="1:96">
      <c r="A126" s="104"/>
      <c r="B126" s="104"/>
      <c r="C126" s="132"/>
      <c r="AI126" s="122"/>
      <c r="AJ126" s="122"/>
      <c r="AK126" s="122"/>
      <c r="AL126" s="122"/>
      <c r="AM126" s="122"/>
      <c r="AN126" s="122"/>
      <c r="AO126" s="122"/>
      <c r="AP126" s="122"/>
      <c r="AQ126" s="122"/>
      <c r="AR126" s="122"/>
      <c r="AS126" s="122"/>
      <c r="AT126" s="122"/>
      <c r="AU126" s="122"/>
      <c r="AV126" s="122"/>
      <c r="AW126" s="122"/>
      <c r="AX126" s="122"/>
      <c r="AY126" s="122"/>
      <c r="AZ126" s="122"/>
      <c r="BA126" s="122"/>
      <c r="BB126" s="122"/>
      <c r="BC126" s="122"/>
      <c r="BD126" s="122"/>
      <c r="BE126" s="122"/>
      <c r="BF126" s="122"/>
      <c r="BG126" s="122"/>
      <c r="BH126" s="122"/>
      <c r="BI126" s="122"/>
      <c r="BJ126" s="122"/>
      <c r="BK126" s="122"/>
      <c r="BL126" s="122"/>
      <c r="BM126" s="122"/>
      <c r="BN126" s="122"/>
      <c r="BO126" s="122"/>
      <c r="BP126" s="122"/>
      <c r="BQ126" s="122"/>
      <c r="BR126" s="122"/>
      <c r="BS126" s="122"/>
      <c r="BT126" s="122"/>
      <c r="BU126" s="122"/>
      <c r="BV126" s="122"/>
      <c r="BW126" s="122"/>
      <c r="BX126" s="122"/>
      <c r="BY126" s="122"/>
      <c r="BZ126" s="122"/>
      <c r="CA126" s="122"/>
      <c r="CB126" s="122"/>
      <c r="CC126" s="122"/>
      <c r="CD126" s="122"/>
      <c r="CE126" s="122"/>
      <c r="CF126" s="122"/>
      <c r="CG126" s="122"/>
      <c r="CH126" s="122"/>
      <c r="CI126" s="122"/>
      <c r="CJ126" s="122"/>
      <c r="CK126" s="122"/>
      <c r="CL126" s="122"/>
      <c r="CM126" s="122"/>
      <c r="CN126" s="122"/>
      <c r="CO126" s="122"/>
      <c r="CP126" s="122"/>
      <c r="CQ126" s="122"/>
      <c r="CR126" s="122"/>
    </row>
    <row r="127" spans="1:96">
      <c r="A127" s="104"/>
      <c r="B127" s="104"/>
      <c r="C127" s="132"/>
      <c r="AI127" s="122"/>
      <c r="AJ127" s="122"/>
      <c r="AK127" s="122"/>
      <c r="AL127" s="122"/>
      <c r="AM127" s="122"/>
      <c r="AN127" s="122"/>
      <c r="AO127" s="122"/>
      <c r="AP127" s="122"/>
      <c r="AQ127" s="122"/>
      <c r="AR127" s="122"/>
      <c r="AS127" s="122"/>
      <c r="AT127" s="122"/>
      <c r="AU127" s="122"/>
      <c r="AV127" s="122"/>
      <c r="AW127" s="122"/>
      <c r="AX127" s="122"/>
      <c r="AY127" s="122"/>
      <c r="AZ127" s="122"/>
      <c r="BA127" s="122"/>
      <c r="BB127" s="122"/>
      <c r="BC127" s="122"/>
      <c r="BD127" s="122"/>
      <c r="BE127" s="122"/>
      <c r="BF127" s="122"/>
      <c r="BG127" s="122"/>
      <c r="BH127" s="122"/>
      <c r="BI127" s="122"/>
      <c r="BJ127" s="122"/>
      <c r="BK127" s="122"/>
      <c r="BL127" s="122"/>
      <c r="BM127" s="122"/>
      <c r="BN127" s="122"/>
      <c r="BO127" s="122"/>
      <c r="BP127" s="122"/>
      <c r="BQ127" s="122"/>
      <c r="BR127" s="122"/>
      <c r="BS127" s="122"/>
      <c r="BT127" s="122"/>
      <c r="BU127" s="122"/>
      <c r="BV127" s="122"/>
      <c r="BW127" s="122"/>
      <c r="BX127" s="122"/>
      <c r="BY127" s="122"/>
      <c r="BZ127" s="122"/>
      <c r="CA127" s="122"/>
      <c r="CB127" s="122"/>
      <c r="CC127" s="122"/>
      <c r="CD127" s="122"/>
      <c r="CE127" s="122"/>
      <c r="CF127" s="122"/>
      <c r="CG127" s="122"/>
      <c r="CH127" s="122"/>
      <c r="CI127" s="122"/>
      <c r="CJ127" s="122"/>
      <c r="CK127" s="122"/>
      <c r="CL127" s="122"/>
      <c r="CM127" s="122"/>
      <c r="CN127" s="122"/>
      <c r="CO127" s="122"/>
      <c r="CP127" s="122"/>
      <c r="CQ127" s="122"/>
      <c r="CR127" s="122"/>
    </row>
    <row r="128" spans="1:96">
      <c r="A128" s="104"/>
      <c r="B128" s="104"/>
      <c r="C128" s="132"/>
      <c r="AI128" s="122"/>
      <c r="AJ128" s="122"/>
      <c r="AK128" s="122"/>
      <c r="AL128" s="122"/>
      <c r="AM128" s="122"/>
      <c r="AN128" s="122"/>
      <c r="AO128" s="122"/>
      <c r="AP128" s="122"/>
      <c r="AQ128" s="122"/>
      <c r="AR128" s="122"/>
      <c r="AS128" s="122"/>
      <c r="AT128" s="122"/>
      <c r="AU128" s="122"/>
      <c r="AV128" s="122"/>
      <c r="AW128" s="122"/>
      <c r="AX128" s="122"/>
      <c r="AY128" s="122"/>
      <c r="AZ128" s="122"/>
      <c r="BA128" s="122"/>
      <c r="BB128" s="122"/>
      <c r="BC128" s="122"/>
      <c r="BD128" s="122"/>
      <c r="BE128" s="122"/>
      <c r="BF128" s="122"/>
      <c r="BG128" s="122"/>
      <c r="BH128" s="122"/>
      <c r="BI128" s="122"/>
      <c r="BJ128" s="122"/>
      <c r="BK128" s="122"/>
      <c r="BL128" s="122"/>
      <c r="BM128" s="122"/>
      <c r="BN128" s="122"/>
      <c r="BO128" s="122"/>
      <c r="BP128" s="122"/>
      <c r="BQ128" s="122"/>
      <c r="BR128" s="122"/>
      <c r="BS128" s="122"/>
      <c r="BT128" s="122"/>
      <c r="BU128" s="122"/>
      <c r="BV128" s="122"/>
      <c r="BW128" s="122"/>
      <c r="BX128" s="122"/>
      <c r="BY128" s="122"/>
      <c r="BZ128" s="122"/>
      <c r="CA128" s="122"/>
      <c r="CB128" s="122"/>
      <c r="CC128" s="122"/>
      <c r="CD128" s="122"/>
      <c r="CE128" s="122"/>
      <c r="CF128" s="122"/>
      <c r="CG128" s="122"/>
      <c r="CH128" s="122"/>
      <c r="CI128" s="122"/>
      <c r="CJ128" s="122"/>
      <c r="CK128" s="122"/>
      <c r="CL128" s="122"/>
      <c r="CM128" s="122"/>
      <c r="CN128" s="122"/>
      <c r="CO128" s="122"/>
      <c r="CP128" s="122"/>
      <c r="CQ128" s="122"/>
      <c r="CR128" s="122"/>
    </row>
    <row r="129" spans="1:96">
      <c r="A129" s="104"/>
      <c r="B129" s="104"/>
      <c r="C129" s="132"/>
      <c r="AI129" s="122"/>
      <c r="AJ129" s="122"/>
      <c r="AK129" s="122"/>
      <c r="AL129" s="122"/>
      <c r="AM129" s="122"/>
      <c r="AN129" s="122"/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2"/>
      <c r="AY129" s="122"/>
      <c r="AZ129" s="122"/>
      <c r="BA129" s="122"/>
      <c r="BB129" s="122"/>
      <c r="BC129" s="122"/>
      <c r="BD129" s="122"/>
      <c r="BE129" s="122"/>
      <c r="BF129" s="122"/>
      <c r="BG129" s="122"/>
      <c r="BH129" s="122"/>
      <c r="BI129" s="122"/>
      <c r="BJ129" s="122"/>
      <c r="BK129" s="122"/>
      <c r="BL129" s="122"/>
      <c r="BM129" s="122"/>
      <c r="BN129" s="122"/>
      <c r="BO129" s="122"/>
      <c r="BP129" s="122"/>
      <c r="BQ129" s="122"/>
      <c r="BR129" s="122"/>
      <c r="BS129" s="122"/>
      <c r="BT129" s="122"/>
      <c r="BU129" s="122"/>
      <c r="BV129" s="122"/>
      <c r="BW129" s="122"/>
      <c r="BX129" s="122"/>
      <c r="BY129" s="122"/>
      <c r="BZ129" s="122"/>
      <c r="CA129" s="122"/>
      <c r="CB129" s="122"/>
      <c r="CC129" s="122"/>
      <c r="CD129" s="122"/>
      <c r="CE129" s="122"/>
      <c r="CF129" s="122"/>
      <c r="CG129" s="122"/>
      <c r="CH129" s="122"/>
      <c r="CI129" s="122"/>
      <c r="CJ129" s="122"/>
      <c r="CK129" s="122"/>
      <c r="CL129" s="122"/>
      <c r="CM129" s="122"/>
      <c r="CN129" s="122"/>
      <c r="CO129" s="122"/>
      <c r="CP129" s="122"/>
      <c r="CQ129" s="122"/>
      <c r="CR129" s="122"/>
    </row>
    <row r="130" spans="1:96">
      <c r="A130" s="104"/>
      <c r="B130" s="104"/>
      <c r="C130" s="132"/>
      <c r="AI130" s="122"/>
      <c r="AJ130" s="122"/>
      <c r="AK130" s="122"/>
      <c r="AL130" s="122"/>
      <c r="AM130" s="122"/>
      <c r="AN130" s="122"/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122"/>
      <c r="BD130" s="122"/>
      <c r="BE130" s="122"/>
      <c r="BF130" s="122"/>
      <c r="BG130" s="122"/>
      <c r="BH130" s="122"/>
      <c r="BI130" s="122"/>
      <c r="BJ130" s="122"/>
      <c r="BK130" s="122"/>
      <c r="BL130" s="122"/>
      <c r="BM130" s="122"/>
      <c r="BN130" s="122"/>
      <c r="BO130" s="122"/>
      <c r="BP130" s="122"/>
      <c r="BQ130" s="122"/>
      <c r="BR130" s="122"/>
      <c r="BS130" s="122"/>
      <c r="BT130" s="122"/>
      <c r="BU130" s="122"/>
      <c r="BV130" s="122"/>
      <c r="BW130" s="122"/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2"/>
      <c r="CH130" s="122"/>
      <c r="CI130" s="122"/>
      <c r="CJ130" s="122"/>
      <c r="CK130" s="122"/>
      <c r="CL130" s="122"/>
      <c r="CM130" s="122"/>
      <c r="CN130" s="122"/>
      <c r="CO130" s="122"/>
      <c r="CP130" s="122"/>
      <c r="CQ130" s="122"/>
      <c r="CR130" s="122"/>
    </row>
    <row r="131" spans="1:96">
      <c r="C131" s="135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2"/>
      <c r="BG131" s="122"/>
      <c r="BH131" s="122"/>
      <c r="BI131" s="122"/>
      <c r="BJ131" s="122"/>
      <c r="BK131" s="122"/>
      <c r="BL131" s="122"/>
      <c r="BM131" s="122"/>
      <c r="BN131" s="122"/>
      <c r="BO131" s="122"/>
      <c r="BP131" s="122"/>
      <c r="BQ131" s="122"/>
      <c r="BR131" s="122"/>
      <c r="BS131" s="122"/>
      <c r="BT131" s="122"/>
      <c r="BU131" s="122"/>
      <c r="BV131" s="122"/>
      <c r="BW131" s="122"/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2"/>
      <c r="CH131" s="122"/>
      <c r="CI131" s="122"/>
      <c r="CJ131" s="122"/>
      <c r="CK131" s="122"/>
      <c r="CL131" s="122"/>
      <c r="CM131" s="122"/>
      <c r="CN131" s="122"/>
      <c r="CO131" s="122"/>
      <c r="CP131" s="122"/>
      <c r="CQ131" s="122"/>
      <c r="CR131" s="122"/>
    </row>
    <row r="132" spans="1:96">
      <c r="C132" s="135"/>
      <c r="AI132" s="122"/>
      <c r="AJ132" s="122"/>
      <c r="AK132" s="122"/>
      <c r="AL132" s="122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2"/>
      <c r="AX132" s="122"/>
      <c r="AY132" s="122"/>
      <c r="AZ132" s="122"/>
      <c r="BA132" s="122"/>
      <c r="BB132" s="122"/>
      <c r="BC132" s="122"/>
      <c r="BD132" s="122"/>
      <c r="BE132" s="122"/>
      <c r="BF132" s="122"/>
      <c r="BG132" s="122"/>
      <c r="BH132" s="122"/>
      <c r="BI132" s="122"/>
      <c r="BJ132" s="122"/>
      <c r="BK132" s="122"/>
      <c r="BL132" s="122"/>
      <c r="BM132" s="122"/>
      <c r="BN132" s="122"/>
      <c r="BO132" s="122"/>
      <c r="BP132" s="122"/>
      <c r="BQ132" s="122"/>
      <c r="BR132" s="122"/>
      <c r="BS132" s="122"/>
      <c r="BT132" s="122"/>
      <c r="BU132" s="122"/>
      <c r="BV132" s="122"/>
      <c r="BW132" s="122"/>
      <c r="BX132" s="122"/>
      <c r="BY132" s="122"/>
      <c r="BZ132" s="122"/>
      <c r="CA132" s="122"/>
      <c r="CB132" s="122"/>
      <c r="CC132" s="122"/>
      <c r="CD132" s="122"/>
      <c r="CE132" s="122"/>
      <c r="CF132" s="122"/>
      <c r="CG132" s="122"/>
      <c r="CH132" s="122"/>
      <c r="CI132" s="122"/>
      <c r="CJ132" s="122"/>
      <c r="CK132" s="122"/>
      <c r="CL132" s="122"/>
      <c r="CM132" s="122"/>
      <c r="CN132" s="122"/>
      <c r="CO132" s="122"/>
      <c r="CP132" s="122"/>
      <c r="CQ132" s="122"/>
      <c r="CR132" s="122"/>
    </row>
    <row r="133" spans="1:96">
      <c r="C133" s="135"/>
      <c r="AI133" s="122"/>
      <c r="AJ133" s="122"/>
      <c r="AK133" s="122"/>
      <c r="AL133" s="122"/>
      <c r="AM133" s="122"/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2"/>
      <c r="AY133" s="122"/>
      <c r="AZ133" s="122"/>
      <c r="BA133" s="122"/>
      <c r="BB133" s="122"/>
      <c r="BC133" s="122"/>
      <c r="BD133" s="122"/>
      <c r="BE133" s="122"/>
      <c r="BF133" s="122"/>
      <c r="BG133" s="122"/>
      <c r="BH133" s="122"/>
      <c r="BI133" s="122"/>
      <c r="BJ133" s="122"/>
      <c r="BK133" s="122"/>
      <c r="BL133" s="122"/>
      <c r="BM133" s="122"/>
      <c r="BN133" s="122"/>
      <c r="BO133" s="122"/>
      <c r="BP133" s="122"/>
      <c r="BQ133" s="122"/>
      <c r="BR133" s="122"/>
      <c r="BS133" s="122"/>
      <c r="BT133" s="122"/>
      <c r="BU133" s="122"/>
      <c r="BV133" s="122"/>
      <c r="BW133" s="122"/>
      <c r="BX133" s="122"/>
      <c r="BY133" s="122"/>
      <c r="BZ133" s="122"/>
      <c r="CA133" s="122"/>
      <c r="CB133" s="122"/>
      <c r="CC133" s="122"/>
      <c r="CD133" s="122"/>
      <c r="CE133" s="122"/>
      <c r="CF133" s="122"/>
      <c r="CG133" s="122"/>
      <c r="CH133" s="122"/>
      <c r="CI133" s="122"/>
      <c r="CJ133" s="122"/>
      <c r="CK133" s="122"/>
      <c r="CL133" s="122"/>
      <c r="CM133" s="122"/>
      <c r="CN133" s="122"/>
      <c r="CO133" s="122"/>
      <c r="CP133" s="122"/>
      <c r="CQ133" s="122"/>
      <c r="CR133" s="122"/>
    </row>
    <row r="134" spans="1:96">
      <c r="C134" s="135"/>
      <c r="AI134" s="122"/>
      <c r="AJ134" s="122"/>
      <c r="AK134" s="122"/>
      <c r="AL134" s="122"/>
      <c r="AM134" s="122"/>
      <c r="AN134" s="122"/>
      <c r="AO134" s="122"/>
      <c r="AP134" s="122"/>
      <c r="AQ134" s="122"/>
      <c r="AR134" s="122"/>
      <c r="AS134" s="122"/>
      <c r="AT134" s="122"/>
      <c r="AU134" s="122"/>
      <c r="AV134" s="122"/>
      <c r="AW134" s="122"/>
      <c r="AX134" s="122"/>
      <c r="AY134" s="122"/>
      <c r="AZ134" s="122"/>
      <c r="BA134" s="122"/>
      <c r="BB134" s="122"/>
      <c r="BC134" s="122"/>
      <c r="BD134" s="122"/>
      <c r="BE134" s="122"/>
      <c r="BF134" s="122"/>
      <c r="BG134" s="122"/>
      <c r="BH134" s="122"/>
      <c r="BI134" s="122"/>
      <c r="BJ134" s="122"/>
      <c r="BK134" s="122"/>
      <c r="BL134" s="122"/>
      <c r="BM134" s="122"/>
      <c r="BN134" s="122"/>
      <c r="BO134" s="122"/>
      <c r="BP134" s="122"/>
      <c r="BQ134" s="122"/>
      <c r="BR134" s="122"/>
      <c r="BS134" s="122"/>
      <c r="BT134" s="122"/>
      <c r="BU134" s="122"/>
      <c r="BV134" s="122"/>
      <c r="BW134" s="122"/>
      <c r="BX134" s="122"/>
      <c r="BY134" s="122"/>
      <c r="BZ134" s="122"/>
      <c r="CA134" s="122"/>
      <c r="CB134" s="122"/>
      <c r="CC134" s="122"/>
      <c r="CD134" s="122"/>
      <c r="CE134" s="122"/>
      <c r="CF134" s="122"/>
      <c r="CG134" s="122"/>
      <c r="CH134" s="122"/>
      <c r="CI134" s="122"/>
      <c r="CJ134" s="122"/>
      <c r="CK134" s="122"/>
      <c r="CL134" s="122"/>
      <c r="CM134" s="122"/>
      <c r="CN134" s="122"/>
      <c r="CO134" s="122"/>
      <c r="CP134" s="122"/>
      <c r="CQ134" s="122"/>
      <c r="CR134" s="122"/>
    </row>
    <row r="135" spans="1:96">
      <c r="C135" s="135"/>
      <c r="AI135" s="122"/>
      <c r="AJ135" s="122"/>
      <c r="AK135" s="122"/>
      <c r="AL135" s="122"/>
      <c r="AM135" s="122"/>
      <c r="AN135" s="122"/>
      <c r="AO135" s="122"/>
      <c r="AP135" s="122"/>
      <c r="AQ135" s="122"/>
      <c r="AR135" s="122"/>
      <c r="AS135" s="122"/>
      <c r="AT135" s="122"/>
      <c r="AU135" s="122"/>
      <c r="AV135" s="122"/>
      <c r="AW135" s="122"/>
      <c r="AX135" s="122"/>
      <c r="AY135" s="122"/>
      <c r="AZ135" s="122"/>
      <c r="BA135" s="122"/>
      <c r="BB135" s="122"/>
      <c r="BC135" s="122"/>
      <c r="BD135" s="122"/>
      <c r="BE135" s="122"/>
      <c r="BF135" s="122"/>
      <c r="BG135" s="122"/>
      <c r="BH135" s="122"/>
      <c r="BI135" s="122"/>
      <c r="BJ135" s="122"/>
      <c r="BK135" s="122"/>
      <c r="BL135" s="122"/>
      <c r="BM135" s="122"/>
      <c r="BN135" s="122"/>
      <c r="BO135" s="122"/>
      <c r="BP135" s="122"/>
      <c r="BQ135" s="122"/>
      <c r="BR135" s="122"/>
      <c r="BS135" s="122"/>
      <c r="BT135" s="122"/>
      <c r="BU135" s="122"/>
      <c r="BV135" s="122"/>
      <c r="BW135" s="122"/>
      <c r="BX135" s="122"/>
      <c r="BY135" s="122"/>
      <c r="BZ135" s="122"/>
      <c r="CA135" s="122"/>
      <c r="CB135" s="122"/>
      <c r="CC135" s="122"/>
      <c r="CD135" s="122"/>
      <c r="CE135" s="122"/>
      <c r="CF135" s="122"/>
      <c r="CG135" s="122"/>
      <c r="CH135" s="122"/>
      <c r="CI135" s="122"/>
      <c r="CJ135" s="122"/>
      <c r="CK135" s="122"/>
      <c r="CL135" s="122"/>
      <c r="CM135" s="122"/>
      <c r="CN135" s="122"/>
      <c r="CO135" s="122"/>
      <c r="CP135" s="122"/>
      <c r="CQ135" s="122"/>
      <c r="CR135" s="122"/>
    </row>
    <row r="136" spans="1:96">
      <c r="C136" s="135"/>
      <c r="AI136" s="122"/>
      <c r="AJ136" s="122"/>
      <c r="AK136" s="122"/>
      <c r="AL136" s="122"/>
      <c r="AM136" s="122"/>
      <c r="AN136" s="122"/>
      <c r="AO136" s="122"/>
      <c r="AP136" s="122"/>
      <c r="AQ136" s="122"/>
      <c r="AR136" s="122"/>
      <c r="AS136" s="122"/>
      <c r="AT136" s="122"/>
      <c r="AU136" s="122"/>
      <c r="AV136" s="122"/>
      <c r="AW136" s="122"/>
      <c r="AX136" s="122"/>
      <c r="AY136" s="122"/>
      <c r="AZ136" s="122"/>
      <c r="BA136" s="122"/>
      <c r="BB136" s="122"/>
      <c r="BC136" s="122"/>
      <c r="BD136" s="122"/>
      <c r="BE136" s="122"/>
      <c r="BF136" s="122"/>
      <c r="BG136" s="122"/>
      <c r="BH136" s="122"/>
      <c r="BI136" s="122"/>
      <c r="BJ136" s="122"/>
      <c r="BK136" s="122"/>
      <c r="BL136" s="122"/>
      <c r="BM136" s="122"/>
      <c r="BN136" s="122"/>
      <c r="BO136" s="122"/>
      <c r="BP136" s="122"/>
      <c r="BQ136" s="122"/>
      <c r="BR136" s="122"/>
      <c r="BS136" s="122"/>
      <c r="BT136" s="122"/>
      <c r="BU136" s="122"/>
      <c r="BV136" s="122"/>
      <c r="BW136" s="122"/>
      <c r="BX136" s="122"/>
      <c r="BY136" s="122"/>
      <c r="BZ136" s="122"/>
      <c r="CA136" s="122"/>
      <c r="CB136" s="122"/>
      <c r="CC136" s="122"/>
      <c r="CD136" s="122"/>
      <c r="CE136" s="122"/>
      <c r="CF136" s="122"/>
      <c r="CG136" s="122"/>
      <c r="CH136" s="122"/>
      <c r="CI136" s="122"/>
      <c r="CJ136" s="122"/>
      <c r="CK136" s="122"/>
      <c r="CL136" s="122"/>
      <c r="CM136" s="122"/>
      <c r="CN136" s="122"/>
      <c r="CO136" s="122"/>
      <c r="CP136" s="122"/>
      <c r="CQ136" s="122"/>
      <c r="CR136" s="122"/>
    </row>
    <row r="137" spans="1:96">
      <c r="C137" s="135"/>
      <c r="AI137" s="122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22"/>
      <c r="BD137" s="122"/>
      <c r="BE137" s="122"/>
      <c r="BF137" s="122"/>
      <c r="BG137" s="122"/>
      <c r="BH137" s="122"/>
      <c r="BI137" s="122"/>
      <c r="BJ137" s="122"/>
      <c r="BK137" s="122"/>
      <c r="BL137" s="122"/>
      <c r="BM137" s="122"/>
      <c r="BN137" s="122"/>
      <c r="BO137" s="122"/>
      <c r="BP137" s="122"/>
      <c r="BQ137" s="122"/>
      <c r="BR137" s="122"/>
      <c r="BS137" s="122"/>
      <c r="BT137" s="122"/>
      <c r="BU137" s="122"/>
      <c r="BV137" s="122"/>
      <c r="BW137" s="122"/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2"/>
      <c r="CH137" s="122"/>
      <c r="CI137" s="122"/>
      <c r="CJ137" s="122"/>
      <c r="CK137" s="122"/>
      <c r="CL137" s="122"/>
      <c r="CM137" s="122"/>
      <c r="CN137" s="122"/>
      <c r="CO137" s="122"/>
      <c r="CP137" s="122"/>
      <c r="CQ137" s="122"/>
      <c r="CR137" s="122"/>
    </row>
    <row r="138" spans="1:96">
      <c r="C138" s="135"/>
      <c r="AI138" s="122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2"/>
      <c r="BG138" s="122"/>
      <c r="BH138" s="122"/>
      <c r="BI138" s="122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122"/>
      <c r="BU138" s="122"/>
      <c r="BV138" s="122"/>
      <c r="BW138" s="122"/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2"/>
      <c r="CH138" s="122"/>
      <c r="CI138" s="122"/>
      <c r="CJ138" s="122"/>
      <c r="CK138" s="122"/>
      <c r="CL138" s="122"/>
      <c r="CM138" s="122"/>
      <c r="CN138" s="122"/>
      <c r="CO138" s="122"/>
      <c r="CP138" s="122"/>
      <c r="CQ138" s="122"/>
      <c r="CR138" s="122"/>
    </row>
    <row r="139" spans="1:96">
      <c r="C139" s="135"/>
      <c r="AI139" s="122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2"/>
      <c r="AW139" s="122"/>
      <c r="AX139" s="122"/>
      <c r="AY139" s="122"/>
      <c r="AZ139" s="122"/>
      <c r="BA139" s="122"/>
      <c r="BB139" s="122"/>
      <c r="BC139" s="122"/>
      <c r="BD139" s="122"/>
      <c r="BE139" s="122"/>
      <c r="BF139" s="122"/>
      <c r="BG139" s="122"/>
      <c r="BH139" s="122"/>
      <c r="BI139" s="122"/>
      <c r="BJ139" s="122"/>
      <c r="BK139" s="122"/>
      <c r="BL139" s="122"/>
      <c r="BM139" s="122"/>
      <c r="BN139" s="122"/>
      <c r="BO139" s="122"/>
      <c r="BP139" s="122"/>
      <c r="BQ139" s="122"/>
      <c r="BR139" s="122"/>
      <c r="BS139" s="122"/>
      <c r="BT139" s="122"/>
      <c r="BU139" s="122"/>
      <c r="BV139" s="122"/>
      <c r="BW139" s="122"/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2"/>
      <c r="CH139" s="122"/>
      <c r="CI139" s="122"/>
      <c r="CJ139" s="122"/>
      <c r="CK139" s="122"/>
      <c r="CL139" s="122"/>
      <c r="CM139" s="122"/>
      <c r="CN139" s="122"/>
      <c r="CO139" s="122"/>
      <c r="CP139" s="122"/>
      <c r="CQ139" s="122"/>
      <c r="CR139" s="122"/>
    </row>
    <row r="140" spans="1:96">
      <c r="C140" s="135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2"/>
      <c r="BG140" s="122"/>
      <c r="BH140" s="122"/>
      <c r="BI140" s="122"/>
      <c r="BJ140" s="122"/>
      <c r="BK140" s="122"/>
      <c r="BL140" s="122"/>
      <c r="BM140" s="122"/>
      <c r="BN140" s="122"/>
      <c r="BO140" s="122"/>
      <c r="BP140" s="122"/>
      <c r="BQ140" s="122"/>
      <c r="BR140" s="122"/>
      <c r="BS140" s="122"/>
      <c r="BT140" s="122"/>
      <c r="BU140" s="122"/>
      <c r="BV140" s="122"/>
      <c r="BW140" s="122"/>
      <c r="BX140" s="122"/>
      <c r="BY140" s="122"/>
      <c r="BZ140" s="122"/>
      <c r="CA140" s="122"/>
      <c r="CB140" s="122"/>
      <c r="CC140" s="122"/>
      <c r="CD140" s="122"/>
      <c r="CE140" s="122"/>
      <c r="CF140" s="122"/>
      <c r="CG140" s="122"/>
      <c r="CH140" s="122"/>
      <c r="CI140" s="122"/>
      <c r="CJ140" s="122"/>
      <c r="CK140" s="122"/>
      <c r="CL140" s="122"/>
      <c r="CM140" s="122"/>
      <c r="CN140" s="122"/>
      <c r="CO140" s="122"/>
      <c r="CP140" s="122"/>
      <c r="CQ140" s="122"/>
      <c r="CR140" s="122"/>
    </row>
    <row r="141" spans="1:96">
      <c r="C141" s="135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2"/>
      <c r="BQ141" s="122"/>
      <c r="BR141" s="122"/>
      <c r="BS141" s="122"/>
      <c r="BT141" s="122"/>
      <c r="BU141" s="122"/>
      <c r="BV141" s="122"/>
      <c r="BW141" s="122"/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2"/>
      <c r="CH141" s="122"/>
      <c r="CI141" s="122"/>
      <c r="CJ141" s="122"/>
      <c r="CK141" s="122"/>
      <c r="CL141" s="122"/>
      <c r="CM141" s="122"/>
      <c r="CN141" s="122"/>
      <c r="CO141" s="122"/>
      <c r="CP141" s="122"/>
      <c r="CQ141" s="122"/>
      <c r="CR141" s="122"/>
    </row>
    <row r="142" spans="1:96">
      <c r="C142" s="135"/>
      <c r="AI142" s="122"/>
      <c r="AJ142" s="122"/>
      <c r="AK142" s="122"/>
      <c r="AL142" s="122"/>
      <c r="AM142" s="122"/>
      <c r="AN142" s="122"/>
      <c r="AO142" s="122"/>
      <c r="AP142" s="122"/>
      <c r="AQ142" s="122"/>
      <c r="AR142" s="122"/>
      <c r="AS142" s="122"/>
      <c r="AT142" s="122"/>
      <c r="AU142" s="122"/>
      <c r="AV142" s="122"/>
      <c r="AW142" s="122"/>
      <c r="AX142" s="122"/>
      <c r="AY142" s="122"/>
      <c r="AZ142" s="122"/>
      <c r="BA142" s="122"/>
      <c r="BB142" s="122"/>
      <c r="BC142" s="122"/>
      <c r="BD142" s="122"/>
      <c r="BE142" s="122"/>
      <c r="BF142" s="122"/>
      <c r="BG142" s="122"/>
      <c r="BH142" s="122"/>
      <c r="BI142" s="122"/>
      <c r="BJ142" s="122"/>
      <c r="BK142" s="122"/>
      <c r="BL142" s="122"/>
      <c r="BM142" s="122"/>
      <c r="BN142" s="122"/>
      <c r="BO142" s="122"/>
      <c r="BP142" s="122"/>
      <c r="BQ142" s="122"/>
      <c r="BR142" s="122"/>
      <c r="BS142" s="122"/>
      <c r="BT142" s="122"/>
      <c r="BU142" s="122"/>
      <c r="BV142" s="122"/>
      <c r="BW142" s="122"/>
      <c r="BX142" s="122"/>
      <c r="BY142" s="122"/>
      <c r="BZ142" s="122"/>
      <c r="CA142" s="122"/>
      <c r="CB142" s="122"/>
      <c r="CC142" s="122"/>
      <c r="CD142" s="122"/>
      <c r="CE142" s="122"/>
      <c r="CF142" s="122"/>
      <c r="CG142" s="122"/>
      <c r="CH142" s="122"/>
      <c r="CI142" s="122"/>
      <c r="CJ142" s="122"/>
      <c r="CK142" s="122"/>
      <c r="CL142" s="122"/>
      <c r="CM142" s="122"/>
      <c r="CN142" s="122"/>
      <c r="CO142" s="122"/>
      <c r="CP142" s="122"/>
      <c r="CQ142" s="122"/>
      <c r="CR142" s="122"/>
    </row>
    <row r="143" spans="1:96">
      <c r="C143" s="135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122"/>
      <c r="BJ143" s="122"/>
      <c r="BK143" s="122"/>
      <c r="BL143" s="122"/>
      <c r="BM143" s="122"/>
      <c r="BN143" s="122"/>
      <c r="BO143" s="122"/>
      <c r="BP143" s="122"/>
      <c r="BQ143" s="122"/>
      <c r="BR143" s="122"/>
      <c r="BS143" s="122"/>
      <c r="BT143" s="122"/>
      <c r="BU143" s="122"/>
      <c r="BV143" s="122"/>
      <c r="BW143" s="122"/>
      <c r="BX143" s="122"/>
      <c r="BY143" s="122"/>
      <c r="BZ143" s="122"/>
      <c r="CA143" s="122"/>
      <c r="CB143" s="122"/>
      <c r="CC143" s="122"/>
      <c r="CD143" s="122"/>
      <c r="CE143" s="122"/>
      <c r="CF143" s="122"/>
      <c r="CG143" s="122"/>
      <c r="CH143" s="122"/>
      <c r="CI143" s="122"/>
      <c r="CJ143" s="122"/>
      <c r="CK143" s="122"/>
      <c r="CL143" s="122"/>
      <c r="CM143" s="122"/>
      <c r="CN143" s="122"/>
      <c r="CO143" s="122"/>
      <c r="CP143" s="122"/>
      <c r="CQ143" s="122"/>
      <c r="CR143" s="122"/>
    </row>
    <row r="144" spans="1:96">
      <c r="C144" s="135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122"/>
      <c r="BI144" s="122"/>
      <c r="BJ144" s="122"/>
      <c r="BK144" s="122"/>
      <c r="BL144" s="122"/>
      <c r="BM144" s="122"/>
      <c r="BN144" s="122"/>
      <c r="BO144" s="122"/>
      <c r="BP144" s="122"/>
      <c r="BQ144" s="122"/>
      <c r="BR144" s="122"/>
      <c r="BS144" s="122"/>
      <c r="BT144" s="122"/>
      <c r="BU144" s="122"/>
      <c r="BV144" s="122"/>
      <c r="BW144" s="122"/>
      <c r="BX144" s="122"/>
      <c r="BY144" s="122"/>
      <c r="BZ144" s="122"/>
      <c r="CA144" s="122"/>
      <c r="CB144" s="122"/>
      <c r="CC144" s="122"/>
      <c r="CD144" s="122"/>
      <c r="CE144" s="122"/>
      <c r="CF144" s="122"/>
      <c r="CG144" s="122"/>
      <c r="CH144" s="122"/>
      <c r="CI144" s="122"/>
      <c r="CJ144" s="122"/>
      <c r="CK144" s="122"/>
      <c r="CL144" s="122"/>
      <c r="CM144" s="122"/>
      <c r="CN144" s="122"/>
      <c r="CO144" s="122"/>
      <c r="CP144" s="122"/>
      <c r="CQ144" s="122"/>
      <c r="CR144" s="122"/>
    </row>
    <row r="145" spans="3:96">
      <c r="C145" s="135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2"/>
      <c r="AY145" s="122"/>
      <c r="AZ145" s="122"/>
      <c r="BA145" s="122"/>
      <c r="BB145" s="122"/>
      <c r="BC145" s="122"/>
      <c r="BD145" s="122"/>
      <c r="BE145" s="122"/>
      <c r="BF145" s="122"/>
      <c r="BG145" s="122"/>
      <c r="BH145" s="122"/>
      <c r="BI145" s="122"/>
      <c r="BJ145" s="122"/>
      <c r="BK145" s="122"/>
      <c r="BL145" s="122"/>
      <c r="BM145" s="122"/>
      <c r="BN145" s="122"/>
      <c r="BO145" s="122"/>
      <c r="BP145" s="122"/>
      <c r="BQ145" s="122"/>
      <c r="BR145" s="122"/>
      <c r="BS145" s="122"/>
      <c r="BT145" s="122"/>
      <c r="BU145" s="122"/>
      <c r="BV145" s="122"/>
      <c r="BW145" s="122"/>
      <c r="BX145" s="122"/>
      <c r="BY145" s="122"/>
      <c r="BZ145" s="122"/>
      <c r="CA145" s="122"/>
      <c r="CB145" s="122"/>
      <c r="CC145" s="122"/>
      <c r="CD145" s="122"/>
      <c r="CE145" s="122"/>
      <c r="CF145" s="122"/>
      <c r="CG145" s="122"/>
      <c r="CH145" s="122"/>
      <c r="CI145" s="122"/>
      <c r="CJ145" s="122"/>
      <c r="CK145" s="122"/>
      <c r="CL145" s="122"/>
      <c r="CM145" s="122"/>
      <c r="CN145" s="122"/>
      <c r="CO145" s="122"/>
      <c r="CP145" s="122"/>
      <c r="CQ145" s="122"/>
      <c r="CR145" s="122"/>
    </row>
    <row r="146" spans="3:96">
      <c r="C146" s="135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2"/>
      <c r="AY146" s="122"/>
      <c r="AZ146" s="122"/>
      <c r="BA146" s="122"/>
      <c r="BB146" s="122"/>
      <c r="BC146" s="122"/>
      <c r="BD146" s="122"/>
      <c r="BE146" s="122"/>
      <c r="BF146" s="122"/>
      <c r="BG146" s="122"/>
      <c r="BH146" s="122"/>
      <c r="BI146" s="122"/>
      <c r="BJ146" s="122"/>
      <c r="BK146" s="122"/>
      <c r="BL146" s="122"/>
      <c r="BM146" s="122"/>
      <c r="BN146" s="122"/>
      <c r="BO146" s="122"/>
      <c r="BP146" s="122"/>
      <c r="BQ146" s="122"/>
      <c r="BR146" s="122"/>
      <c r="BS146" s="122"/>
      <c r="BT146" s="122"/>
      <c r="BU146" s="122"/>
      <c r="BV146" s="122"/>
      <c r="BW146" s="122"/>
      <c r="BX146" s="122"/>
      <c r="BY146" s="122"/>
      <c r="BZ146" s="122"/>
      <c r="CA146" s="122"/>
      <c r="CB146" s="122"/>
      <c r="CC146" s="122"/>
      <c r="CD146" s="122"/>
      <c r="CE146" s="122"/>
      <c r="CF146" s="122"/>
      <c r="CG146" s="122"/>
      <c r="CH146" s="122"/>
      <c r="CI146" s="122"/>
      <c r="CJ146" s="122"/>
      <c r="CK146" s="122"/>
      <c r="CL146" s="122"/>
      <c r="CM146" s="122"/>
      <c r="CN146" s="122"/>
      <c r="CO146" s="122"/>
      <c r="CP146" s="122"/>
      <c r="CQ146" s="122"/>
      <c r="CR146" s="122"/>
    </row>
    <row r="147" spans="3:96">
      <c r="C147" s="135"/>
      <c r="AI147" s="122"/>
      <c r="AJ147" s="122"/>
      <c r="AK147" s="122"/>
      <c r="AL147" s="122"/>
      <c r="AM147" s="122"/>
      <c r="AN147" s="122"/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2"/>
      <c r="AY147" s="122"/>
      <c r="AZ147" s="122"/>
      <c r="BA147" s="122"/>
      <c r="BB147" s="122"/>
      <c r="BC147" s="122"/>
      <c r="BD147" s="122"/>
      <c r="BE147" s="122"/>
      <c r="BF147" s="122"/>
      <c r="BG147" s="122"/>
      <c r="BH147" s="122"/>
      <c r="BI147" s="122"/>
      <c r="BJ147" s="122"/>
      <c r="BK147" s="122"/>
      <c r="BL147" s="122"/>
      <c r="BM147" s="122"/>
      <c r="BN147" s="122"/>
      <c r="BO147" s="122"/>
      <c r="BP147" s="122"/>
      <c r="BQ147" s="122"/>
      <c r="BR147" s="122"/>
      <c r="BS147" s="122"/>
      <c r="BT147" s="122"/>
      <c r="BU147" s="122"/>
      <c r="BV147" s="122"/>
      <c r="BW147" s="122"/>
      <c r="BX147" s="122"/>
      <c r="BY147" s="122"/>
      <c r="BZ147" s="122"/>
      <c r="CA147" s="122"/>
      <c r="CB147" s="122"/>
      <c r="CC147" s="122"/>
      <c r="CD147" s="122"/>
      <c r="CE147" s="122"/>
      <c r="CF147" s="122"/>
      <c r="CG147" s="122"/>
      <c r="CH147" s="122"/>
      <c r="CI147" s="122"/>
      <c r="CJ147" s="122"/>
      <c r="CK147" s="122"/>
      <c r="CL147" s="122"/>
      <c r="CM147" s="122"/>
      <c r="CN147" s="122"/>
      <c r="CO147" s="122"/>
      <c r="CP147" s="122"/>
      <c r="CQ147" s="122"/>
      <c r="CR147" s="122"/>
    </row>
    <row r="148" spans="3:96">
      <c r="C148" s="135"/>
      <c r="AI148" s="122"/>
      <c r="AJ148" s="122"/>
      <c r="AK148" s="122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2"/>
      <c r="AY148" s="122"/>
      <c r="AZ148" s="122"/>
      <c r="BA148" s="122"/>
      <c r="BB148" s="122"/>
      <c r="BC148" s="122"/>
      <c r="BD148" s="122"/>
      <c r="BE148" s="122"/>
      <c r="BF148" s="122"/>
      <c r="BG148" s="122"/>
      <c r="BH148" s="122"/>
      <c r="BI148" s="122"/>
      <c r="BJ148" s="122"/>
      <c r="BK148" s="122"/>
      <c r="BL148" s="122"/>
      <c r="BM148" s="122"/>
      <c r="BN148" s="122"/>
      <c r="BO148" s="122"/>
      <c r="BP148" s="122"/>
      <c r="BQ148" s="122"/>
      <c r="BR148" s="122"/>
      <c r="BS148" s="122"/>
      <c r="BT148" s="122"/>
      <c r="BU148" s="122"/>
      <c r="BV148" s="122"/>
      <c r="BW148" s="122"/>
      <c r="BX148" s="122"/>
      <c r="BY148" s="122"/>
      <c r="BZ148" s="122"/>
      <c r="CA148" s="122"/>
      <c r="CB148" s="122"/>
      <c r="CC148" s="122"/>
      <c r="CD148" s="122"/>
      <c r="CE148" s="122"/>
      <c r="CF148" s="122"/>
      <c r="CG148" s="122"/>
      <c r="CH148" s="122"/>
      <c r="CI148" s="122"/>
      <c r="CJ148" s="122"/>
      <c r="CK148" s="122"/>
      <c r="CL148" s="122"/>
      <c r="CM148" s="122"/>
      <c r="CN148" s="122"/>
      <c r="CO148" s="122"/>
      <c r="CP148" s="122"/>
      <c r="CQ148" s="122"/>
      <c r="CR148" s="122"/>
    </row>
    <row r="149" spans="3:96">
      <c r="C149" s="135"/>
      <c r="AI149" s="122"/>
      <c r="AJ149" s="122"/>
      <c r="AK149" s="122"/>
      <c r="AL149" s="122"/>
      <c r="AM149" s="122"/>
      <c r="AN149" s="122"/>
      <c r="AO149" s="122"/>
      <c r="AP149" s="122"/>
      <c r="AQ149" s="122"/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122"/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/>
      <c r="BO149" s="122"/>
      <c r="BP149" s="122"/>
      <c r="BQ149" s="122"/>
      <c r="BR149" s="122"/>
      <c r="BS149" s="122"/>
      <c r="BT149" s="122"/>
      <c r="BU149" s="122"/>
      <c r="BV149" s="122"/>
      <c r="BW149" s="122"/>
      <c r="BX149" s="122"/>
      <c r="BY149" s="122"/>
      <c r="BZ149" s="122"/>
      <c r="CA149" s="122"/>
      <c r="CB149" s="122"/>
      <c r="CC149" s="122"/>
      <c r="CD149" s="122"/>
      <c r="CE149" s="122"/>
      <c r="CF149" s="122"/>
      <c r="CG149" s="122"/>
      <c r="CH149" s="122"/>
      <c r="CI149" s="122"/>
      <c r="CJ149" s="122"/>
      <c r="CK149" s="122"/>
      <c r="CL149" s="122"/>
      <c r="CM149" s="122"/>
      <c r="CN149" s="122"/>
      <c r="CO149" s="122"/>
      <c r="CP149" s="122"/>
      <c r="CQ149" s="122"/>
      <c r="CR149" s="122"/>
    </row>
    <row r="150" spans="3:96">
      <c r="C150" s="135"/>
      <c r="AI150" s="122"/>
      <c r="AJ150" s="122"/>
      <c r="AK150" s="122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/>
      <c r="BD150" s="122"/>
      <c r="BE150" s="122"/>
      <c r="BF150" s="122"/>
      <c r="BG150" s="122"/>
      <c r="BH150" s="122"/>
      <c r="BI150" s="122"/>
      <c r="BJ150" s="122"/>
      <c r="BK150" s="122"/>
      <c r="BL150" s="122"/>
      <c r="BM150" s="122"/>
      <c r="BN150" s="122"/>
      <c r="BO150" s="122"/>
      <c r="BP150" s="122"/>
      <c r="BQ150" s="122"/>
      <c r="BR150" s="122"/>
      <c r="BS150" s="122"/>
      <c r="BT150" s="122"/>
      <c r="BU150" s="122"/>
      <c r="BV150" s="122"/>
      <c r="BW150" s="122"/>
      <c r="BX150" s="122"/>
      <c r="BY150" s="122"/>
      <c r="BZ150" s="122"/>
      <c r="CA150" s="122"/>
      <c r="CB150" s="122"/>
      <c r="CC150" s="122"/>
      <c r="CD150" s="122"/>
      <c r="CE150" s="122"/>
      <c r="CF150" s="122"/>
      <c r="CG150" s="122"/>
      <c r="CH150" s="122"/>
      <c r="CI150" s="122"/>
      <c r="CJ150" s="122"/>
      <c r="CK150" s="122"/>
      <c r="CL150" s="122"/>
      <c r="CM150" s="122"/>
      <c r="CN150" s="122"/>
      <c r="CO150" s="122"/>
      <c r="CP150" s="122"/>
      <c r="CQ150" s="122"/>
      <c r="CR150" s="122"/>
    </row>
    <row r="151" spans="3:96">
      <c r="C151" s="135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/>
      <c r="BO151" s="122"/>
      <c r="BP151" s="122"/>
      <c r="BQ151" s="122"/>
      <c r="BR151" s="122"/>
      <c r="BS151" s="122"/>
      <c r="BT151" s="122"/>
      <c r="BU151" s="122"/>
      <c r="BV151" s="122"/>
      <c r="BW151" s="122"/>
      <c r="BX151" s="122"/>
      <c r="BY151" s="122"/>
      <c r="BZ151" s="122"/>
      <c r="CA151" s="122"/>
      <c r="CB151" s="122"/>
      <c r="CC151" s="122"/>
      <c r="CD151" s="122"/>
      <c r="CE151" s="122"/>
      <c r="CF151" s="122"/>
      <c r="CG151" s="122"/>
      <c r="CH151" s="122"/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</row>
    <row r="152" spans="3:96">
      <c r="C152" s="135"/>
      <c r="AI152" s="122"/>
      <c r="AJ152" s="122"/>
      <c r="AK152" s="122"/>
      <c r="AL152" s="122"/>
      <c r="AM152" s="122"/>
      <c r="AN152" s="122"/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2"/>
      <c r="BG152" s="122"/>
      <c r="BH152" s="122"/>
      <c r="BI152" s="122"/>
      <c r="BJ152" s="122"/>
      <c r="BK152" s="122"/>
      <c r="BL152" s="122"/>
      <c r="BM152" s="122"/>
      <c r="BN152" s="122"/>
      <c r="BO152" s="122"/>
      <c r="BP152" s="122"/>
      <c r="BQ152" s="122"/>
      <c r="BR152" s="122"/>
      <c r="BS152" s="122"/>
      <c r="BT152" s="122"/>
      <c r="BU152" s="122"/>
      <c r="BV152" s="122"/>
      <c r="BW152" s="122"/>
      <c r="BX152" s="122"/>
      <c r="BY152" s="122"/>
      <c r="BZ152" s="122"/>
      <c r="CA152" s="122"/>
      <c r="CB152" s="122"/>
      <c r="CC152" s="122"/>
      <c r="CD152" s="122"/>
      <c r="CE152" s="122"/>
      <c r="CF152" s="122"/>
      <c r="CG152" s="122"/>
      <c r="CH152" s="122"/>
      <c r="CI152" s="122"/>
      <c r="CJ152" s="122"/>
      <c r="CK152" s="122"/>
      <c r="CL152" s="122"/>
      <c r="CM152" s="122"/>
      <c r="CN152" s="122"/>
      <c r="CO152" s="122"/>
      <c r="CP152" s="122"/>
      <c r="CQ152" s="122"/>
      <c r="CR152" s="122"/>
    </row>
    <row r="153" spans="3:96">
      <c r="C153" s="135"/>
      <c r="AI153" s="122"/>
      <c r="AJ153" s="122"/>
      <c r="AK153" s="122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122"/>
      <c r="BK153" s="122"/>
      <c r="BL153" s="122"/>
      <c r="BM153" s="122"/>
      <c r="BN153" s="122"/>
      <c r="BO153" s="122"/>
      <c r="BP153" s="122"/>
      <c r="BQ153" s="122"/>
      <c r="BR153" s="122"/>
      <c r="BS153" s="122"/>
      <c r="BT153" s="122"/>
      <c r="BU153" s="122"/>
      <c r="BV153" s="122"/>
      <c r="BW153" s="122"/>
      <c r="BX153" s="122"/>
      <c r="BY153" s="122"/>
      <c r="BZ153" s="122"/>
      <c r="CA153" s="122"/>
      <c r="CB153" s="122"/>
      <c r="CC153" s="122"/>
      <c r="CD153" s="122"/>
      <c r="CE153" s="122"/>
      <c r="CF153" s="122"/>
      <c r="CG153" s="122"/>
      <c r="CH153" s="122"/>
      <c r="CI153" s="122"/>
      <c r="CJ153" s="122"/>
      <c r="CK153" s="122"/>
      <c r="CL153" s="122"/>
      <c r="CM153" s="122"/>
      <c r="CN153" s="122"/>
      <c r="CO153" s="122"/>
      <c r="CP153" s="122"/>
      <c r="CQ153" s="122"/>
      <c r="CR153" s="122"/>
    </row>
    <row r="154" spans="3:96">
      <c r="C154" s="135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22"/>
      <c r="BP154" s="122"/>
      <c r="BQ154" s="122"/>
      <c r="BR154" s="122"/>
      <c r="BS154" s="122"/>
      <c r="BT154" s="122"/>
      <c r="BU154" s="122"/>
      <c r="BV154" s="122"/>
      <c r="BW154" s="122"/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2"/>
      <c r="CH154" s="122"/>
      <c r="CI154" s="122"/>
      <c r="CJ154" s="122"/>
      <c r="CK154" s="122"/>
      <c r="CL154" s="122"/>
      <c r="CM154" s="122"/>
      <c r="CN154" s="122"/>
      <c r="CO154" s="122"/>
      <c r="CP154" s="122"/>
      <c r="CQ154" s="122"/>
      <c r="CR154" s="122"/>
    </row>
    <row r="155" spans="3:96">
      <c r="C155" s="135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2"/>
      <c r="BP155" s="122"/>
      <c r="BQ155" s="122"/>
      <c r="BR155" s="122"/>
      <c r="BS155" s="122"/>
      <c r="BT155" s="122"/>
      <c r="BU155" s="122"/>
      <c r="BV155" s="122"/>
      <c r="BW155" s="122"/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2"/>
      <c r="CH155" s="122"/>
      <c r="CI155" s="122"/>
      <c r="CJ155" s="122"/>
      <c r="CK155" s="122"/>
      <c r="CL155" s="122"/>
      <c r="CM155" s="122"/>
      <c r="CN155" s="122"/>
      <c r="CO155" s="122"/>
      <c r="CP155" s="122"/>
      <c r="CQ155" s="122"/>
      <c r="CR155" s="122"/>
    </row>
    <row r="156" spans="3:96">
      <c r="C156" s="135"/>
      <c r="AI156" s="122"/>
      <c r="AJ156" s="122"/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2"/>
      <c r="BG156" s="122"/>
      <c r="BH156" s="122"/>
      <c r="BI156" s="122"/>
      <c r="BJ156" s="122"/>
      <c r="BK156" s="122"/>
      <c r="BL156" s="122"/>
      <c r="BM156" s="122"/>
      <c r="BN156" s="122"/>
      <c r="BO156" s="122"/>
      <c r="BP156" s="122"/>
      <c r="BQ156" s="122"/>
      <c r="BR156" s="122"/>
      <c r="BS156" s="122"/>
      <c r="BT156" s="122"/>
      <c r="BU156" s="122"/>
      <c r="BV156" s="122"/>
      <c r="BW156" s="122"/>
      <c r="BX156" s="122"/>
      <c r="BY156" s="122"/>
      <c r="BZ156" s="122"/>
      <c r="CA156" s="122"/>
      <c r="CB156" s="122"/>
      <c r="CC156" s="122"/>
      <c r="CD156" s="122"/>
      <c r="CE156" s="122"/>
      <c r="CF156" s="122"/>
      <c r="CG156" s="122"/>
      <c r="CH156" s="122"/>
      <c r="CI156" s="122"/>
      <c r="CJ156" s="122"/>
      <c r="CK156" s="122"/>
      <c r="CL156" s="122"/>
      <c r="CM156" s="122"/>
      <c r="CN156" s="122"/>
      <c r="CO156" s="122"/>
      <c r="CP156" s="122"/>
      <c r="CQ156" s="122"/>
      <c r="CR156" s="122"/>
    </row>
    <row r="157" spans="3:96">
      <c r="C157" s="135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122"/>
      <c r="BK157" s="122"/>
      <c r="BL157" s="122"/>
      <c r="BM157" s="122"/>
      <c r="BN157" s="122"/>
      <c r="BO157" s="122"/>
      <c r="BP157" s="122"/>
      <c r="BQ157" s="122"/>
      <c r="BR157" s="122"/>
      <c r="BS157" s="122"/>
      <c r="BT157" s="122"/>
      <c r="BU157" s="122"/>
      <c r="BV157" s="122"/>
      <c r="BW157" s="122"/>
      <c r="BX157" s="122"/>
      <c r="BY157" s="122"/>
      <c r="BZ157" s="122"/>
      <c r="CA157" s="122"/>
      <c r="CB157" s="122"/>
      <c r="CC157" s="122"/>
      <c r="CD157" s="122"/>
      <c r="CE157" s="122"/>
      <c r="CF157" s="122"/>
      <c r="CG157" s="122"/>
      <c r="CH157" s="122"/>
      <c r="CI157" s="122"/>
      <c r="CJ157" s="122"/>
      <c r="CK157" s="122"/>
      <c r="CL157" s="122"/>
      <c r="CM157" s="122"/>
      <c r="CN157" s="122"/>
      <c r="CO157" s="122"/>
      <c r="CP157" s="122"/>
      <c r="CQ157" s="122"/>
      <c r="CR157" s="122"/>
    </row>
    <row r="158" spans="3:96">
      <c r="C158" s="135"/>
      <c r="AI158" s="122"/>
      <c r="AJ158" s="122"/>
      <c r="AK158" s="122"/>
      <c r="AL158" s="122"/>
      <c r="AM158" s="122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2"/>
      <c r="BG158" s="122"/>
      <c r="BH158" s="122"/>
      <c r="BI158" s="122"/>
      <c r="BJ158" s="122"/>
      <c r="BK158" s="122"/>
      <c r="BL158" s="122"/>
      <c r="BM158" s="122"/>
      <c r="BN158" s="122"/>
      <c r="BO158" s="122"/>
      <c r="BP158" s="122"/>
      <c r="BQ158" s="122"/>
      <c r="BR158" s="122"/>
      <c r="BS158" s="122"/>
      <c r="BT158" s="122"/>
      <c r="BU158" s="122"/>
      <c r="BV158" s="122"/>
      <c r="BW158" s="122"/>
      <c r="BX158" s="122"/>
      <c r="BY158" s="122"/>
      <c r="BZ158" s="122"/>
      <c r="CA158" s="122"/>
      <c r="CB158" s="122"/>
      <c r="CC158" s="122"/>
      <c r="CD158" s="122"/>
      <c r="CE158" s="122"/>
      <c r="CF158" s="122"/>
      <c r="CG158" s="122"/>
      <c r="CH158" s="122"/>
      <c r="CI158" s="122"/>
      <c r="CJ158" s="122"/>
      <c r="CK158" s="122"/>
      <c r="CL158" s="122"/>
      <c r="CM158" s="122"/>
      <c r="CN158" s="122"/>
      <c r="CO158" s="122"/>
      <c r="CP158" s="122"/>
      <c r="CQ158" s="122"/>
      <c r="CR158" s="122"/>
    </row>
    <row r="159" spans="3:96">
      <c r="C159" s="135"/>
      <c r="AI159" s="122"/>
      <c r="AJ159" s="122"/>
      <c r="AK159" s="122"/>
      <c r="AL159" s="122"/>
      <c r="AM159" s="122"/>
      <c r="AN159" s="122"/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2"/>
      <c r="BG159" s="122"/>
      <c r="BH159" s="122"/>
      <c r="BI159" s="122"/>
      <c r="BJ159" s="122"/>
      <c r="BK159" s="122"/>
      <c r="BL159" s="122"/>
      <c r="BM159" s="122"/>
      <c r="BN159" s="122"/>
      <c r="BO159" s="122"/>
      <c r="BP159" s="122"/>
      <c r="BQ159" s="122"/>
      <c r="BR159" s="122"/>
      <c r="BS159" s="122"/>
      <c r="BT159" s="122"/>
      <c r="BU159" s="122"/>
      <c r="BV159" s="122"/>
      <c r="BW159" s="122"/>
      <c r="BX159" s="122"/>
      <c r="BY159" s="122"/>
      <c r="BZ159" s="122"/>
      <c r="CA159" s="122"/>
      <c r="CB159" s="122"/>
      <c r="CC159" s="122"/>
      <c r="CD159" s="122"/>
      <c r="CE159" s="122"/>
      <c r="CF159" s="122"/>
      <c r="CG159" s="122"/>
      <c r="CH159" s="122"/>
      <c r="CI159" s="122"/>
      <c r="CJ159" s="122"/>
      <c r="CK159" s="122"/>
      <c r="CL159" s="122"/>
      <c r="CM159" s="122"/>
      <c r="CN159" s="122"/>
      <c r="CO159" s="122"/>
      <c r="CP159" s="122"/>
      <c r="CQ159" s="122"/>
      <c r="CR159" s="122"/>
    </row>
    <row r="160" spans="3:96">
      <c r="C160" s="135"/>
      <c r="AI160" s="122"/>
      <c r="AJ160" s="122"/>
      <c r="AK160" s="122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2"/>
      <c r="BG160" s="122"/>
      <c r="BH160" s="122"/>
      <c r="BI160" s="122"/>
      <c r="BJ160" s="122"/>
      <c r="BK160" s="122"/>
      <c r="BL160" s="122"/>
      <c r="BM160" s="122"/>
      <c r="BN160" s="122"/>
      <c r="BO160" s="122"/>
      <c r="BP160" s="122"/>
      <c r="BQ160" s="122"/>
      <c r="BR160" s="122"/>
      <c r="BS160" s="122"/>
      <c r="BT160" s="122"/>
      <c r="BU160" s="122"/>
      <c r="BV160" s="122"/>
      <c r="BW160" s="122"/>
      <c r="BX160" s="122"/>
      <c r="BY160" s="122"/>
      <c r="BZ160" s="122"/>
      <c r="CA160" s="122"/>
      <c r="CB160" s="122"/>
      <c r="CC160" s="122"/>
      <c r="CD160" s="122"/>
      <c r="CE160" s="122"/>
      <c r="CF160" s="122"/>
      <c r="CG160" s="122"/>
      <c r="CH160" s="122"/>
      <c r="CI160" s="122"/>
      <c r="CJ160" s="122"/>
      <c r="CK160" s="122"/>
      <c r="CL160" s="122"/>
      <c r="CM160" s="122"/>
      <c r="CN160" s="122"/>
      <c r="CO160" s="122"/>
      <c r="CP160" s="122"/>
      <c r="CQ160" s="122"/>
      <c r="CR160" s="122"/>
    </row>
    <row r="161" spans="3:96">
      <c r="C161" s="135"/>
      <c r="AI161" s="122"/>
      <c r="AJ161" s="122"/>
      <c r="AK161" s="122"/>
      <c r="AL161" s="122"/>
      <c r="AM161" s="122"/>
      <c r="AN161" s="122"/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2"/>
      <c r="BG161" s="122"/>
      <c r="BH161" s="122"/>
      <c r="BI161" s="122"/>
      <c r="BJ161" s="122"/>
      <c r="BK161" s="122"/>
      <c r="BL161" s="122"/>
      <c r="BM161" s="122"/>
      <c r="BN161" s="122"/>
      <c r="BO161" s="122"/>
      <c r="BP161" s="122"/>
      <c r="BQ161" s="122"/>
      <c r="BR161" s="122"/>
      <c r="BS161" s="122"/>
      <c r="BT161" s="122"/>
      <c r="BU161" s="122"/>
      <c r="BV161" s="122"/>
      <c r="BW161" s="122"/>
      <c r="BX161" s="122"/>
      <c r="BY161" s="122"/>
      <c r="BZ161" s="122"/>
      <c r="CA161" s="122"/>
      <c r="CB161" s="122"/>
      <c r="CC161" s="122"/>
      <c r="CD161" s="122"/>
      <c r="CE161" s="122"/>
      <c r="CF161" s="122"/>
      <c r="CG161" s="122"/>
      <c r="CH161" s="122"/>
      <c r="CI161" s="122"/>
      <c r="CJ161" s="122"/>
      <c r="CK161" s="122"/>
      <c r="CL161" s="122"/>
      <c r="CM161" s="122"/>
      <c r="CN161" s="122"/>
      <c r="CO161" s="122"/>
      <c r="CP161" s="122"/>
      <c r="CQ161" s="122"/>
      <c r="CR161" s="122"/>
    </row>
    <row r="162" spans="3:96">
      <c r="C162" s="135"/>
      <c r="AI162" s="122"/>
      <c r="AJ162" s="122"/>
      <c r="AK162" s="122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2"/>
      <c r="BG162" s="122"/>
      <c r="BH162" s="122"/>
      <c r="BI162" s="122"/>
      <c r="BJ162" s="122"/>
      <c r="BK162" s="122"/>
      <c r="BL162" s="122"/>
      <c r="BM162" s="122"/>
      <c r="BN162" s="122"/>
      <c r="BO162" s="122"/>
      <c r="BP162" s="122"/>
      <c r="BQ162" s="122"/>
      <c r="BR162" s="122"/>
      <c r="BS162" s="122"/>
      <c r="BT162" s="122"/>
      <c r="BU162" s="122"/>
      <c r="BV162" s="122"/>
      <c r="BW162" s="122"/>
      <c r="BX162" s="122"/>
      <c r="BY162" s="122"/>
      <c r="BZ162" s="122"/>
      <c r="CA162" s="122"/>
      <c r="CB162" s="122"/>
      <c r="CC162" s="122"/>
      <c r="CD162" s="122"/>
      <c r="CE162" s="122"/>
      <c r="CF162" s="122"/>
      <c r="CG162" s="122"/>
      <c r="CH162" s="122"/>
      <c r="CI162" s="122"/>
      <c r="CJ162" s="122"/>
      <c r="CK162" s="122"/>
      <c r="CL162" s="122"/>
      <c r="CM162" s="122"/>
      <c r="CN162" s="122"/>
      <c r="CO162" s="122"/>
      <c r="CP162" s="122"/>
      <c r="CQ162" s="122"/>
      <c r="CR162" s="122"/>
    </row>
    <row r="163" spans="3:96">
      <c r="C163" s="135"/>
      <c r="AI163" s="122"/>
      <c r="AJ163" s="122"/>
      <c r="AK163" s="122"/>
      <c r="AL163" s="122"/>
      <c r="AM163" s="122"/>
      <c r="AN163" s="122"/>
      <c r="AO163" s="122"/>
      <c r="AP163" s="122"/>
      <c r="AQ163" s="122"/>
      <c r="AR163" s="122"/>
      <c r="AS163" s="122"/>
      <c r="AT163" s="122"/>
      <c r="AU163" s="122"/>
      <c r="AV163" s="122"/>
      <c r="AW163" s="122"/>
      <c r="AX163" s="122"/>
      <c r="AY163" s="122"/>
      <c r="AZ163" s="122"/>
      <c r="BA163" s="122"/>
      <c r="BB163" s="122"/>
      <c r="BC163" s="122"/>
      <c r="BD163" s="122"/>
      <c r="BE163" s="122"/>
      <c r="BF163" s="122"/>
      <c r="BG163" s="122"/>
      <c r="BH163" s="122"/>
      <c r="BI163" s="122"/>
      <c r="BJ163" s="122"/>
      <c r="BK163" s="122"/>
      <c r="BL163" s="122"/>
      <c r="BM163" s="122"/>
      <c r="BN163" s="122"/>
      <c r="BO163" s="122"/>
      <c r="BP163" s="122"/>
      <c r="BQ163" s="122"/>
      <c r="BR163" s="122"/>
      <c r="BS163" s="122"/>
      <c r="BT163" s="122"/>
      <c r="BU163" s="122"/>
      <c r="BV163" s="122"/>
      <c r="BW163" s="122"/>
      <c r="BX163" s="122"/>
      <c r="BY163" s="122"/>
      <c r="BZ163" s="122"/>
      <c r="CA163" s="122"/>
      <c r="CB163" s="122"/>
      <c r="CC163" s="122"/>
      <c r="CD163" s="122"/>
      <c r="CE163" s="122"/>
      <c r="CF163" s="122"/>
      <c r="CG163" s="122"/>
      <c r="CH163" s="122"/>
      <c r="CI163" s="122"/>
      <c r="CJ163" s="122"/>
      <c r="CK163" s="122"/>
      <c r="CL163" s="122"/>
      <c r="CM163" s="122"/>
      <c r="CN163" s="122"/>
      <c r="CO163" s="122"/>
      <c r="CP163" s="122"/>
      <c r="CQ163" s="122"/>
      <c r="CR163" s="122"/>
    </row>
    <row r="164" spans="3:96">
      <c r="C164" s="135"/>
      <c r="AI164" s="122"/>
      <c r="AJ164" s="122"/>
      <c r="AK164" s="122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2"/>
      <c r="AY164" s="122"/>
      <c r="AZ164" s="122"/>
      <c r="BA164" s="122"/>
      <c r="BB164" s="122"/>
      <c r="BC164" s="122"/>
      <c r="BD164" s="122"/>
      <c r="BE164" s="122"/>
      <c r="BF164" s="122"/>
      <c r="BG164" s="122"/>
      <c r="BH164" s="122"/>
      <c r="BI164" s="122"/>
      <c r="BJ164" s="122"/>
      <c r="BK164" s="122"/>
      <c r="BL164" s="122"/>
      <c r="BM164" s="122"/>
      <c r="BN164" s="122"/>
      <c r="BO164" s="122"/>
      <c r="BP164" s="122"/>
      <c r="BQ164" s="122"/>
      <c r="BR164" s="122"/>
      <c r="BS164" s="122"/>
      <c r="BT164" s="122"/>
      <c r="BU164" s="122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122"/>
      <c r="CF164" s="122"/>
      <c r="CG164" s="122"/>
      <c r="CH164" s="122"/>
      <c r="CI164" s="122"/>
      <c r="CJ164" s="122"/>
      <c r="CK164" s="122"/>
      <c r="CL164" s="122"/>
      <c r="CM164" s="122"/>
      <c r="CN164" s="122"/>
      <c r="CO164" s="122"/>
      <c r="CP164" s="122"/>
      <c r="CQ164" s="122"/>
      <c r="CR164" s="122"/>
    </row>
    <row r="165" spans="3:96">
      <c r="C165" s="135"/>
      <c r="AI165" s="122"/>
      <c r="AJ165" s="122"/>
      <c r="AK165" s="122"/>
      <c r="AL165" s="122"/>
      <c r="AM165" s="122"/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2"/>
      <c r="AY165" s="122"/>
      <c r="AZ165" s="122"/>
      <c r="BA165" s="122"/>
      <c r="BB165" s="122"/>
      <c r="BC165" s="122"/>
      <c r="BD165" s="122"/>
      <c r="BE165" s="122"/>
      <c r="BF165" s="122"/>
      <c r="BG165" s="122"/>
      <c r="BH165" s="122"/>
      <c r="BI165" s="122"/>
      <c r="BJ165" s="122"/>
      <c r="BK165" s="122"/>
      <c r="BL165" s="122"/>
      <c r="BM165" s="122"/>
      <c r="BN165" s="122"/>
      <c r="BO165" s="122"/>
      <c r="BP165" s="122"/>
      <c r="BQ165" s="122"/>
      <c r="BR165" s="122"/>
      <c r="BS165" s="122"/>
      <c r="BT165" s="122"/>
      <c r="BU165" s="122"/>
      <c r="BV165" s="122"/>
      <c r="BW165" s="122"/>
      <c r="BX165" s="122"/>
      <c r="BY165" s="122"/>
      <c r="BZ165" s="122"/>
      <c r="CA165" s="122"/>
      <c r="CB165" s="122"/>
      <c r="CC165" s="122"/>
      <c r="CD165" s="122"/>
      <c r="CE165" s="122"/>
      <c r="CF165" s="122"/>
      <c r="CG165" s="122"/>
      <c r="CH165" s="122"/>
      <c r="CI165" s="122"/>
      <c r="CJ165" s="122"/>
      <c r="CK165" s="122"/>
      <c r="CL165" s="122"/>
      <c r="CM165" s="122"/>
      <c r="CN165" s="122"/>
      <c r="CO165" s="122"/>
      <c r="CP165" s="122"/>
      <c r="CQ165" s="122"/>
      <c r="CR165" s="122"/>
    </row>
    <row r="166" spans="3:96">
      <c r="C166" s="135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2"/>
      <c r="BL166" s="122"/>
      <c r="BM166" s="122"/>
      <c r="BN166" s="122"/>
      <c r="BO166" s="122"/>
      <c r="BP166" s="122"/>
      <c r="BQ166" s="122"/>
      <c r="BR166" s="122"/>
      <c r="BS166" s="122"/>
      <c r="BT166" s="122"/>
      <c r="BU166" s="122"/>
      <c r="BV166" s="122"/>
      <c r="BW166" s="122"/>
      <c r="BX166" s="122"/>
      <c r="BY166" s="122"/>
      <c r="BZ166" s="122"/>
      <c r="CA166" s="122"/>
      <c r="CB166" s="122"/>
      <c r="CC166" s="122"/>
      <c r="CD166" s="122"/>
      <c r="CE166" s="122"/>
      <c r="CF166" s="122"/>
      <c r="CG166" s="122"/>
      <c r="CH166" s="122"/>
      <c r="CI166" s="122"/>
      <c r="CJ166" s="122"/>
      <c r="CK166" s="122"/>
      <c r="CL166" s="122"/>
      <c r="CM166" s="122"/>
      <c r="CN166" s="122"/>
      <c r="CO166" s="122"/>
      <c r="CP166" s="122"/>
      <c r="CQ166" s="122"/>
      <c r="CR166" s="122"/>
    </row>
    <row r="167" spans="3:96">
      <c r="C167" s="135"/>
      <c r="AI167" s="122"/>
      <c r="AJ167" s="122"/>
      <c r="AK167" s="122"/>
      <c r="AL167" s="122"/>
      <c r="AM167" s="122"/>
      <c r="AN167" s="122"/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2"/>
      <c r="AY167" s="122"/>
      <c r="AZ167" s="122"/>
      <c r="BA167" s="122"/>
      <c r="BB167" s="122"/>
      <c r="BC167" s="122"/>
      <c r="BD167" s="122"/>
      <c r="BE167" s="122"/>
      <c r="BF167" s="122"/>
      <c r="BG167" s="122"/>
      <c r="BH167" s="122"/>
      <c r="BI167" s="122"/>
      <c r="BJ167" s="122"/>
      <c r="BK167" s="122"/>
      <c r="BL167" s="122"/>
      <c r="BM167" s="122"/>
      <c r="BN167" s="122"/>
      <c r="BO167" s="122"/>
      <c r="BP167" s="122"/>
      <c r="BQ167" s="122"/>
      <c r="BR167" s="122"/>
      <c r="BS167" s="122"/>
      <c r="BT167" s="122"/>
      <c r="BU167" s="122"/>
      <c r="BV167" s="122"/>
      <c r="BW167" s="122"/>
      <c r="BX167" s="122"/>
      <c r="BY167" s="122"/>
      <c r="BZ167" s="122"/>
      <c r="CA167" s="122"/>
      <c r="CB167" s="122"/>
      <c r="CC167" s="122"/>
      <c r="CD167" s="122"/>
      <c r="CE167" s="122"/>
      <c r="CF167" s="122"/>
      <c r="CG167" s="122"/>
      <c r="CH167" s="122"/>
      <c r="CI167" s="122"/>
      <c r="CJ167" s="122"/>
      <c r="CK167" s="122"/>
      <c r="CL167" s="122"/>
      <c r="CM167" s="122"/>
      <c r="CN167" s="122"/>
      <c r="CO167" s="122"/>
      <c r="CP167" s="122"/>
      <c r="CQ167" s="122"/>
      <c r="CR167" s="122"/>
    </row>
    <row r="168" spans="3:96">
      <c r="C168" s="135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2"/>
      <c r="BL168" s="122"/>
      <c r="BM168" s="122"/>
      <c r="BN168" s="122"/>
      <c r="BO168" s="122"/>
      <c r="BP168" s="122"/>
      <c r="BQ168" s="122"/>
      <c r="BR168" s="122"/>
      <c r="BS168" s="122"/>
      <c r="BT168" s="122"/>
      <c r="BU168" s="122"/>
      <c r="BV168" s="122"/>
      <c r="BW168" s="122"/>
      <c r="BX168" s="122"/>
      <c r="BY168" s="122"/>
      <c r="BZ168" s="122"/>
      <c r="CA168" s="122"/>
      <c r="CB168" s="122"/>
      <c r="CC168" s="122"/>
      <c r="CD168" s="122"/>
      <c r="CE168" s="122"/>
      <c r="CF168" s="122"/>
      <c r="CG168" s="122"/>
      <c r="CH168" s="122"/>
      <c r="CI168" s="122"/>
      <c r="CJ168" s="122"/>
      <c r="CK168" s="122"/>
      <c r="CL168" s="122"/>
      <c r="CM168" s="122"/>
      <c r="CN168" s="122"/>
      <c r="CO168" s="122"/>
      <c r="CP168" s="122"/>
      <c r="CQ168" s="122"/>
      <c r="CR168" s="122"/>
    </row>
    <row r="169" spans="3:96">
      <c r="C169" s="135"/>
      <c r="AI169" s="122"/>
      <c r="AJ169" s="122"/>
      <c r="AK169" s="122"/>
      <c r="AL169" s="122"/>
      <c r="AM169" s="122"/>
      <c r="AN169" s="122"/>
      <c r="AO169" s="122"/>
      <c r="AP169" s="122"/>
      <c r="AQ169" s="122"/>
      <c r="AR169" s="122"/>
      <c r="AS169" s="122"/>
      <c r="AT169" s="122"/>
      <c r="AU169" s="122"/>
      <c r="AV169" s="122"/>
      <c r="AW169" s="122"/>
      <c r="AX169" s="122"/>
      <c r="AY169" s="122"/>
      <c r="AZ169" s="122"/>
      <c r="BA169" s="122"/>
      <c r="BB169" s="122"/>
      <c r="BC169" s="122"/>
      <c r="BD169" s="122"/>
      <c r="BE169" s="122"/>
      <c r="BF169" s="122"/>
      <c r="BG169" s="122"/>
      <c r="BH169" s="122"/>
      <c r="BI169" s="122"/>
      <c r="BJ169" s="122"/>
      <c r="BK169" s="122"/>
      <c r="BL169" s="122"/>
      <c r="BM169" s="122"/>
      <c r="BN169" s="122"/>
      <c r="BO169" s="122"/>
      <c r="BP169" s="122"/>
      <c r="BQ169" s="122"/>
      <c r="BR169" s="122"/>
      <c r="BS169" s="122"/>
      <c r="BT169" s="122"/>
      <c r="BU169" s="122"/>
      <c r="BV169" s="122"/>
      <c r="BW169" s="122"/>
      <c r="BX169" s="122"/>
      <c r="BY169" s="122"/>
      <c r="BZ169" s="122"/>
      <c r="CA169" s="122"/>
      <c r="CB169" s="122"/>
      <c r="CC169" s="122"/>
      <c r="CD169" s="122"/>
      <c r="CE169" s="122"/>
      <c r="CF169" s="122"/>
      <c r="CG169" s="122"/>
      <c r="CH169" s="122"/>
      <c r="CI169" s="122"/>
      <c r="CJ169" s="122"/>
      <c r="CK169" s="122"/>
      <c r="CL169" s="122"/>
      <c r="CM169" s="122"/>
      <c r="CN169" s="122"/>
      <c r="CO169" s="122"/>
      <c r="CP169" s="122"/>
      <c r="CQ169" s="122"/>
      <c r="CR169" s="122"/>
    </row>
    <row r="170" spans="3:96">
      <c r="C170" s="135"/>
      <c r="AI170" s="122"/>
      <c r="AJ170" s="122"/>
      <c r="AK170" s="122"/>
      <c r="AL170" s="122"/>
      <c r="AM170" s="122"/>
      <c r="AN170" s="122"/>
      <c r="AO170" s="122"/>
      <c r="AP170" s="122"/>
      <c r="AQ170" s="122"/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/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/>
      <c r="BO170" s="122"/>
      <c r="BP170" s="122"/>
      <c r="BQ170" s="122"/>
      <c r="BR170" s="122"/>
      <c r="BS170" s="122"/>
      <c r="BT170" s="122"/>
      <c r="BU170" s="122"/>
      <c r="BV170" s="122"/>
      <c r="BW170" s="122"/>
      <c r="BX170" s="122"/>
      <c r="BY170" s="122"/>
      <c r="BZ170" s="122"/>
      <c r="CA170" s="122"/>
      <c r="CB170" s="122"/>
      <c r="CC170" s="122"/>
      <c r="CD170" s="122"/>
      <c r="CE170" s="122"/>
      <c r="CF170" s="122"/>
      <c r="CG170" s="122"/>
      <c r="CH170" s="122"/>
      <c r="CI170" s="122"/>
      <c r="CJ170" s="122"/>
      <c r="CK170" s="122"/>
      <c r="CL170" s="122"/>
      <c r="CM170" s="122"/>
      <c r="CN170" s="122"/>
      <c r="CO170" s="122"/>
      <c r="CP170" s="122"/>
      <c r="CQ170" s="122"/>
      <c r="CR170" s="122"/>
    </row>
    <row r="171" spans="3:96">
      <c r="C171" s="135"/>
      <c r="AI171" s="122"/>
      <c r="AJ171" s="122"/>
      <c r="AK171" s="122"/>
      <c r="AL171" s="122"/>
      <c r="AM171" s="122"/>
      <c r="AN171" s="122"/>
      <c r="AO171" s="122"/>
      <c r="AP171" s="122"/>
      <c r="AQ171" s="122"/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/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/>
      <c r="BO171" s="122"/>
      <c r="BP171" s="122"/>
      <c r="BQ171" s="122"/>
      <c r="BR171" s="122"/>
      <c r="BS171" s="122"/>
      <c r="BT171" s="122"/>
      <c r="BU171" s="122"/>
      <c r="BV171" s="122"/>
      <c r="BW171" s="122"/>
      <c r="BX171" s="122"/>
      <c r="BY171" s="122"/>
      <c r="BZ171" s="122"/>
      <c r="CA171" s="122"/>
      <c r="CB171" s="122"/>
      <c r="CC171" s="122"/>
      <c r="CD171" s="122"/>
      <c r="CE171" s="122"/>
      <c r="CF171" s="122"/>
      <c r="CG171" s="122"/>
      <c r="CH171" s="122"/>
      <c r="CI171" s="122"/>
      <c r="CJ171" s="122"/>
      <c r="CK171" s="122"/>
      <c r="CL171" s="122"/>
      <c r="CM171" s="122"/>
      <c r="CN171" s="122"/>
      <c r="CO171" s="122"/>
      <c r="CP171" s="122"/>
      <c r="CQ171" s="122"/>
      <c r="CR171" s="122"/>
    </row>
    <row r="172" spans="3:96">
      <c r="C172" s="135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2"/>
      <c r="BQ172" s="122"/>
      <c r="BR172" s="122"/>
      <c r="BS172" s="122"/>
      <c r="BT172" s="122"/>
      <c r="BU172" s="122"/>
      <c r="BV172" s="122"/>
      <c r="BW172" s="122"/>
      <c r="BX172" s="122"/>
      <c r="BY172" s="122"/>
      <c r="BZ172" s="122"/>
      <c r="CA172" s="122"/>
      <c r="CB172" s="122"/>
      <c r="CC172" s="122"/>
      <c r="CD172" s="122"/>
      <c r="CE172" s="122"/>
      <c r="CF172" s="122"/>
      <c r="CG172" s="122"/>
      <c r="CH172" s="122"/>
      <c r="CI172" s="122"/>
      <c r="CJ172" s="122"/>
      <c r="CK172" s="122"/>
      <c r="CL172" s="122"/>
      <c r="CM172" s="122"/>
      <c r="CN172" s="122"/>
      <c r="CO172" s="122"/>
      <c r="CP172" s="122"/>
      <c r="CQ172" s="122"/>
      <c r="CR172" s="122"/>
    </row>
    <row r="173" spans="3:96">
      <c r="C173" s="135"/>
    </row>
    <row r="174" spans="3:96">
      <c r="C174" s="135"/>
    </row>
    <row r="175" spans="3:96">
      <c r="C175" s="135"/>
    </row>
    <row r="176" spans="3:96">
      <c r="C176" s="135"/>
    </row>
    <row r="177" spans="3:3">
      <c r="C177" s="135"/>
    </row>
    <row r="178" spans="3:3">
      <c r="C178" s="135"/>
    </row>
    <row r="179" spans="3:3">
      <c r="C179" s="135"/>
    </row>
    <row r="180" spans="3:3">
      <c r="C180" s="135"/>
    </row>
    <row r="181" spans="3:3">
      <c r="C181" s="135"/>
    </row>
    <row r="182" spans="3:3">
      <c r="C182" s="135"/>
    </row>
    <row r="183" spans="3:3">
      <c r="C183" s="135"/>
    </row>
    <row r="184" spans="3:3">
      <c r="C184" s="135"/>
    </row>
    <row r="185" spans="3:3">
      <c r="C185" s="135"/>
    </row>
    <row r="186" spans="3:3">
      <c r="C186" s="135"/>
    </row>
    <row r="187" spans="3:3">
      <c r="C187" s="135"/>
    </row>
    <row r="188" spans="3:3">
      <c r="C188" s="135"/>
    </row>
    <row r="189" spans="3:3">
      <c r="C189" s="135"/>
    </row>
    <row r="190" spans="3:3">
      <c r="C190" s="135"/>
    </row>
    <row r="191" spans="3:3">
      <c r="C191" s="135"/>
    </row>
    <row r="192" spans="3:3">
      <c r="C192" s="135"/>
    </row>
    <row r="193" spans="3:3">
      <c r="C193" s="135"/>
    </row>
    <row r="194" spans="3:3">
      <c r="C194" s="135"/>
    </row>
    <row r="195" spans="3:3">
      <c r="C195" s="135"/>
    </row>
    <row r="196" spans="3:3">
      <c r="C196" s="135"/>
    </row>
    <row r="197" spans="3:3">
      <c r="C197" s="135"/>
    </row>
    <row r="198" spans="3:3">
      <c r="C198" s="135"/>
    </row>
  </sheetData>
  <sheetProtection formatCells="0" formatColumns="0" formatRows="0" sort="0" autoFilter="0" pivotTables="0"/>
  <mergeCells count="4">
    <mergeCell ref="C12:C13"/>
    <mergeCell ref="D9:E9"/>
    <mergeCell ref="D11:E11"/>
    <mergeCell ref="D12:E12"/>
  </mergeCells>
  <pageMargins left="0.70866141732283472" right="0.70866141732283472" top="0.99" bottom="0.74803149606299213" header="0.31496062992125984" footer="0.31496062992125984"/>
  <pageSetup scale="15" orientation="portrait" r:id="rId1"/>
  <rowBreaks count="1" manualBreakCount="1">
    <brk id="76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P730"/>
  <sheetViews>
    <sheetView tabSelected="1" topLeftCell="B1" zoomScaleNormal="100" workbookViewId="0">
      <pane ySplit="12" topLeftCell="A13" activePane="bottomLeft" state="frozen"/>
      <selection pane="bottomLeft" activeCell="H17" sqref="H17"/>
    </sheetView>
  </sheetViews>
  <sheetFormatPr defaultRowHeight="12.75"/>
  <cols>
    <col min="1" max="2" width="9.140625" style="105" customWidth="1"/>
    <col min="3" max="3" width="37.42578125" style="105" customWidth="1"/>
    <col min="4" max="6" width="10.7109375" style="104" customWidth="1"/>
    <col min="7" max="7" width="13.85546875" style="191" customWidth="1"/>
    <col min="8" max="9" width="48.28515625" style="104" customWidth="1"/>
    <col min="10" max="16" width="9.140625" style="104" customWidth="1"/>
    <col min="17" max="85" width="9.140625" style="105" customWidth="1"/>
    <col min="86" max="86" width="12.7109375" style="105" customWidth="1"/>
    <col min="87" max="87" width="11.85546875" style="105" customWidth="1"/>
    <col min="88" max="93" width="9.140625" style="105" customWidth="1"/>
    <col min="94" max="94" width="9.140625" style="105" hidden="1" customWidth="1"/>
    <col min="95" max="95" width="10" style="105" hidden="1" customWidth="1"/>
    <col min="96" max="100" width="9.140625" style="105" hidden="1" customWidth="1"/>
    <col min="101" max="134" width="9.140625" style="105" customWidth="1"/>
    <col min="135" max="135" width="9.140625" style="105"/>
    <col min="136" max="136" width="11" style="105" bestFit="1" customWidth="1"/>
    <col min="137" max="137" width="17.42578125" style="105" bestFit="1" customWidth="1"/>
    <col min="138" max="138" width="9.140625" style="105"/>
    <col min="139" max="141" width="9.140625" style="105" hidden="1" customWidth="1"/>
    <col min="142" max="142" width="17.42578125" style="156" hidden="1" customWidth="1"/>
    <col min="143" max="143" width="9.140625" style="105" hidden="1" customWidth="1"/>
    <col min="144" max="144" width="11.5703125" style="105" hidden="1" customWidth="1"/>
    <col min="145" max="146" width="9.140625" style="105" hidden="1" customWidth="1"/>
    <col min="147" max="157" width="0" style="105" hidden="1" customWidth="1"/>
    <col min="158" max="159" width="9.140625" style="105"/>
    <col min="160" max="160" width="0" style="105" hidden="1" customWidth="1"/>
    <col min="161" max="16384" width="9.140625" style="105"/>
  </cols>
  <sheetData>
    <row r="1" spans="1:198">
      <c r="A1" s="104"/>
      <c r="B1" s="104">
        <v>0</v>
      </c>
      <c r="C1" s="104"/>
    </row>
    <row r="2" spans="1:198" ht="15" customHeight="1">
      <c r="A2" s="104"/>
      <c r="B2" s="104"/>
      <c r="C2" s="157"/>
      <c r="D2" s="161"/>
      <c r="E2" s="161"/>
      <c r="F2" s="161"/>
    </row>
    <row r="3" spans="1:198">
      <c r="A3" s="104"/>
      <c r="B3" s="104"/>
      <c r="C3" s="104"/>
      <c r="D3" s="195"/>
      <c r="E3" s="195"/>
      <c r="F3" s="195"/>
      <c r="EL3" s="158"/>
    </row>
    <row r="4" spans="1:198">
      <c r="A4" s="104"/>
      <c r="B4" s="104"/>
      <c r="C4" s="106"/>
      <c r="D4" s="195"/>
      <c r="E4" s="195"/>
      <c r="F4" s="287"/>
      <c r="G4" s="186"/>
      <c r="H4" s="106"/>
      <c r="I4" s="106"/>
      <c r="J4" s="106"/>
      <c r="K4" s="106"/>
      <c r="L4" s="106"/>
      <c r="M4" s="106"/>
      <c r="N4" s="106"/>
      <c r="O4" s="106"/>
      <c r="P4" s="106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60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</row>
    <row r="5" spans="1:198">
      <c r="A5" s="104"/>
      <c r="B5" s="104"/>
      <c r="C5" s="298"/>
      <c r="D5" s="195"/>
      <c r="E5" s="195"/>
      <c r="F5" s="287"/>
      <c r="G5" s="186"/>
      <c r="H5" s="106"/>
      <c r="I5" s="106"/>
      <c r="J5" s="106"/>
      <c r="K5" s="106"/>
      <c r="L5" s="106"/>
      <c r="M5" s="106"/>
      <c r="N5" s="106"/>
      <c r="O5" s="106"/>
      <c r="P5" s="106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60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</row>
    <row r="6" spans="1:198">
      <c r="A6" s="104"/>
      <c r="B6" s="104"/>
      <c r="C6" s="104"/>
      <c r="D6" s="195"/>
      <c r="E6" s="195"/>
      <c r="F6" s="287"/>
      <c r="G6" s="186"/>
      <c r="H6" s="106"/>
      <c r="I6" s="106"/>
      <c r="J6" s="106"/>
      <c r="K6" s="106"/>
      <c r="L6" s="106"/>
      <c r="M6" s="106"/>
      <c r="N6" s="106"/>
      <c r="O6" s="106"/>
      <c r="P6" s="106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60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</row>
    <row r="7" spans="1:198">
      <c r="A7" s="104"/>
      <c r="B7" s="104"/>
      <c r="C7" s="104"/>
      <c r="D7" s="195"/>
      <c r="E7" s="195"/>
      <c r="F7" s="287"/>
      <c r="G7" s="186"/>
      <c r="H7" s="106"/>
      <c r="I7" s="106"/>
      <c r="J7" s="106"/>
      <c r="K7" s="106"/>
      <c r="L7" s="106"/>
      <c r="M7" s="106"/>
      <c r="N7" s="106"/>
      <c r="O7" s="106"/>
      <c r="P7" s="106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60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</row>
    <row r="8" spans="1:198" ht="13.5" thickBot="1">
      <c r="A8" s="104"/>
      <c r="B8" s="104"/>
      <c r="C8" s="104"/>
      <c r="D8" s="195"/>
      <c r="E8" s="195"/>
      <c r="F8" s="287"/>
      <c r="G8" s="186"/>
      <c r="H8" s="106"/>
      <c r="I8" s="106"/>
      <c r="J8" s="106"/>
      <c r="K8" s="106"/>
      <c r="L8" s="106"/>
      <c r="M8" s="106"/>
      <c r="N8" s="106"/>
      <c r="O8" s="106"/>
      <c r="P8" s="106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60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</row>
    <row r="9" spans="1:198" ht="16.5" customHeight="1" thickTop="1" thickBot="1">
      <c r="A9" s="104"/>
      <c r="B9" s="104"/>
      <c r="C9" s="196" t="str">
        <f>'Cental Budget_int'!C11</f>
        <v>GDP (mil. €)</v>
      </c>
      <c r="D9" s="342">
        <f>'Cental Budget_int'!D11</f>
        <v>4236500000</v>
      </c>
      <c r="E9" s="342">
        <f>'Cental Budget_int'!E11</f>
        <v>0</v>
      </c>
      <c r="F9" s="2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60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</row>
    <row r="10" spans="1:198" ht="16.5" customHeight="1" thickTop="1" thickBot="1">
      <c r="A10" s="104"/>
      <c r="B10" s="104"/>
      <c r="C10" s="197"/>
      <c r="D10" s="296"/>
      <c r="E10" s="296"/>
      <c r="F10" s="286"/>
      <c r="G10" s="186"/>
      <c r="H10" s="106"/>
      <c r="I10" s="106"/>
      <c r="J10" s="106"/>
      <c r="K10" s="106"/>
      <c r="L10" s="106"/>
      <c r="M10" s="106"/>
      <c r="N10" s="106"/>
      <c r="O10" s="106"/>
      <c r="P10" s="106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60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</row>
    <row r="11" spans="1:198" ht="17.25" customHeight="1" thickTop="1">
      <c r="A11" s="104"/>
      <c r="B11" s="162"/>
      <c r="C11" s="340" t="str">
        <f>IF(MasterSheet!$A$1=1,MasterSheet!B258,MasterSheet!B257)</f>
        <v>Public expenditure</v>
      </c>
      <c r="D11" s="343">
        <v>2017</v>
      </c>
      <c r="E11" s="343"/>
      <c r="F11" s="163"/>
      <c r="G11" s="186"/>
      <c r="H11" s="106"/>
      <c r="I11" s="106"/>
      <c r="J11" s="106"/>
      <c r="K11" s="106"/>
      <c r="L11" s="106"/>
      <c r="M11" s="106"/>
      <c r="N11" s="106"/>
      <c r="O11" s="106"/>
      <c r="P11" s="106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60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</row>
    <row r="12" spans="1:198" ht="16.5" customHeight="1" thickBot="1">
      <c r="A12" s="104"/>
      <c r="B12" s="104"/>
      <c r="C12" s="341"/>
      <c r="D12" s="164" t="s">
        <v>404</v>
      </c>
      <c r="E12" s="165" t="s">
        <v>150</v>
      </c>
      <c r="F12" s="166"/>
      <c r="G12" s="186"/>
      <c r="H12" s="346"/>
      <c r="I12" s="347"/>
      <c r="J12" s="347"/>
      <c r="K12" s="347"/>
      <c r="L12" s="347"/>
      <c r="M12" s="106"/>
      <c r="N12" s="106"/>
      <c r="O12" s="106"/>
      <c r="P12" s="106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60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</row>
    <row r="13" spans="1:198" ht="15" customHeight="1" thickTop="1" thickBot="1">
      <c r="A13" s="104"/>
      <c r="B13" s="104"/>
      <c r="C13" s="167" t="str">
        <f>IF(MasterSheet!$A$1=1,MasterSheet!C259,MasterSheet!B259)</f>
        <v>Current revenues</v>
      </c>
      <c r="D13" s="251">
        <f>+D14+D23+D28+D29+D30+D31+D32</f>
        <v>1785392407.1100001</v>
      </c>
      <c r="E13" s="270">
        <f>+D13/D$9*100</f>
        <v>42.14309942428892</v>
      </c>
      <c r="F13" s="168"/>
      <c r="G13" s="186"/>
      <c r="H13" s="134"/>
      <c r="I13" s="106"/>
      <c r="J13" s="106"/>
      <c r="K13" s="106"/>
      <c r="L13" s="106"/>
      <c r="M13" s="106"/>
      <c r="N13" s="106"/>
      <c r="O13" s="106"/>
      <c r="P13" s="106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69"/>
      <c r="EC13" s="121"/>
      <c r="ED13" s="121"/>
      <c r="EE13" s="121"/>
      <c r="EF13" s="121"/>
      <c r="EG13" s="121"/>
      <c r="EH13" s="121"/>
      <c r="EI13" s="121"/>
      <c r="EJ13" s="121"/>
      <c r="EK13" s="121"/>
      <c r="EL13" s="160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</row>
    <row r="14" spans="1:198" ht="15" customHeight="1" thickTop="1">
      <c r="A14" s="104"/>
      <c r="B14" s="104"/>
      <c r="C14" s="170" t="str">
        <f>IF(MasterSheet!$A$1=1,MasterSheet!C260,MasterSheet!B260)</f>
        <v>Taxes</v>
      </c>
      <c r="D14" s="252">
        <f>SUM(D15:D22)</f>
        <v>1104352042.8699999</v>
      </c>
      <c r="E14" s="271">
        <f t="shared" ref="E14:E70" si="0">+D14/D$9*100</f>
        <v>26.067556777292573</v>
      </c>
      <c r="F14" s="168"/>
      <c r="G14" s="186"/>
      <c r="H14" s="288"/>
      <c r="I14" s="106"/>
      <c r="J14" s="106"/>
      <c r="K14" s="106"/>
      <c r="L14" s="106"/>
      <c r="M14" s="106"/>
      <c r="N14" s="106"/>
      <c r="O14" s="106"/>
      <c r="P14" s="106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44"/>
      <c r="EH14" s="121"/>
      <c r="EI14" s="121"/>
      <c r="EJ14" s="121"/>
      <c r="EK14" s="121"/>
      <c r="EL14" s="160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</row>
    <row r="15" spans="1:198" ht="15" customHeight="1">
      <c r="A15" s="104"/>
      <c r="B15" s="104"/>
      <c r="C15" s="171" t="str">
        <f>IF(MasterSheet!$A$1=1,MasterSheet!C261,MasterSheet!B261)</f>
        <v>Personal Income Tax</v>
      </c>
      <c r="D15" s="253">
        <f>'Cental Budget_int'!D17+'Local Government_int'!D16</f>
        <v>145621214.5</v>
      </c>
      <c r="E15" s="272">
        <f t="shared" si="0"/>
        <v>3.4373</v>
      </c>
      <c r="F15" s="172"/>
      <c r="G15" s="186"/>
      <c r="H15" s="150"/>
      <c r="I15" s="150"/>
      <c r="J15" s="106"/>
      <c r="K15" s="289"/>
      <c r="L15" s="289"/>
      <c r="M15" s="289"/>
      <c r="N15" s="289"/>
      <c r="O15" s="289"/>
      <c r="P15" s="106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60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</row>
    <row r="16" spans="1:198" ht="15" customHeight="1">
      <c r="A16" s="104"/>
      <c r="B16" s="104"/>
      <c r="C16" s="171" t="str">
        <f>IF(MasterSheet!$A$1=1,MasterSheet!C262,MasterSheet!B262)</f>
        <v>Tax on Profits of Legal Persons</v>
      </c>
      <c r="D16" s="253">
        <f>'Cental Budget_int'!D18</f>
        <v>49228502.210000001</v>
      </c>
      <c r="E16" s="272">
        <f t="shared" si="0"/>
        <v>1.1620087857901571</v>
      </c>
      <c r="F16" s="172"/>
      <c r="G16" s="186"/>
      <c r="H16" s="150"/>
      <c r="I16" s="150"/>
      <c r="J16" s="106"/>
      <c r="K16" s="289"/>
      <c r="L16" s="289"/>
      <c r="M16" s="289"/>
      <c r="N16" s="289"/>
      <c r="O16" s="289"/>
      <c r="P16" s="106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44"/>
      <c r="EH16" s="121"/>
      <c r="EI16" s="121"/>
      <c r="EJ16" s="121"/>
      <c r="EK16" s="121"/>
      <c r="EL16" s="160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</row>
    <row r="17" spans="1:198" ht="15" customHeight="1">
      <c r="A17" s="104"/>
      <c r="B17" s="104"/>
      <c r="C17" s="171" t="str">
        <f>IF(MasterSheet!$A$1=1,MasterSheet!C263,MasterSheet!B263)</f>
        <v xml:space="preserve">Taxes on Property </v>
      </c>
      <c r="D17" s="253">
        <f>'Cental Budget_int'!D19+'Local Government_int'!D17</f>
        <v>15174414.339999996</v>
      </c>
      <c r="E17" s="272">
        <f t="shared" si="0"/>
        <v>0.35818280042487893</v>
      </c>
      <c r="F17" s="172"/>
      <c r="G17" s="186"/>
      <c r="H17" s="150"/>
      <c r="I17" s="150"/>
      <c r="J17" s="106"/>
      <c r="K17" s="106"/>
      <c r="L17" s="106"/>
      <c r="M17" s="106"/>
      <c r="N17" s="106"/>
      <c r="O17" s="106"/>
      <c r="P17" s="106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60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</row>
    <row r="18" spans="1:198" ht="15" customHeight="1">
      <c r="A18" s="104"/>
      <c r="B18" s="104"/>
      <c r="C18" s="171" t="str">
        <f>IF(MasterSheet!$A$1=1,MasterSheet!C264,MasterSheet!B264)</f>
        <v>Value Added Tax</v>
      </c>
      <c r="D18" s="253">
        <f>'Cental Budget_int'!D20</f>
        <v>548710516.46000004</v>
      </c>
      <c r="E18" s="272">
        <f t="shared" si="0"/>
        <v>12.951977256225659</v>
      </c>
      <c r="F18" s="172"/>
      <c r="G18" s="186"/>
      <c r="H18" s="150"/>
      <c r="I18" s="150"/>
      <c r="J18" s="106"/>
      <c r="K18" s="348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4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138"/>
      <c r="AJ18" s="344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4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59"/>
      <c r="EH18" s="121"/>
      <c r="EI18" s="121"/>
      <c r="EJ18" s="121"/>
      <c r="EK18" s="121"/>
      <c r="EL18" s="160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</row>
    <row r="19" spans="1:198" ht="15" customHeight="1">
      <c r="A19" s="104"/>
      <c r="B19" s="104"/>
      <c r="C19" s="171" t="str">
        <f>IF(MasterSheet!$A$1=1,MasterSheet!C265,MasterSheet!B265)</f>
        <v>Excises</v>
      </c>
      <c r="D19" s="253">
        <f>'Cental Budget_int'!D21</f>
        <v>225084910.21999997</v>
      </c>
      <c r="E19" s="272">
        <f t="shared" si="0"/>
        <v>5.3129920977221756</v>
      </c>
      <c r="F19" s="172"/>
      <c r="G19" s="186"/>
      <c r="H19" s="150"/>
      <c r="I19" s="150"/>
      <c r="J19" s="106"/>
      <c r="K19" s="348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4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138"/>
      <c r="AJ19" s="344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4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344"/>
      <c r="BU19" s="345"/>
      <c r="BV19" s="345"/>
      <c r="BW19" s="345"/>
      <c r="BX19" s="345"/>
      <c r="BY19" s="345"/>
      <c r="BZ19" s="345"/>
      <c r="CA19" s="345"/>
      <c r="CB19" s="345"/>
      <c r="CC19" s="345"/>
      <c r="CD19" s="345"/>
      <c r="CE19" s="345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73"/>
      <c r="EH19" s="121"/>
      <c r="EI19" s="121"/>
      <c r="EJ19" s="121"/>
      <c r="EK19" s="121"/>
      <c r="EL19" s="160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</row>
    <row r="20" spans="1:198" ht="19.5" customHeight="1">
      <c r="A20" s="104"/>
      <c r="B20" s="104"/>
      <c r="C20" s="171" t="str">
        <f>IF(MasterSheet!$A$1=1,MasterSheet!C266,MasterSheet!B266)</f>
        <v>Tax on International Trade and Transactions</v>
      </c>
      <c r="D20" s="253">
        <f>'Cental Budget_int'!D22</f>
        <v>25424800.799999997</v>
      </c>
      <c r="E20" s="272">
        <f t="shared" si="0"/>
        <v>0.60013692434792865</v>
      </c>
      <c r="F20" s="172"/>
      <c r="G20" s="186"/>
      <c r="H20" s="150"/>
      <c r="I20" s="150"/>
      <c r="J20" s="106"/>
      <c r="K20" s="106"/>
      <c r="L20" s="106"/>
      <c r="M20" s="106"/>
      <c r="N20" s="106"/>
      <c r="O20" s="106"/>
      <c r="P20" s="106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60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</row>
    <row r="21" spans="1:198" ht="15" customHeight="1">
      <c r="A21" s="104"/>
      <c r="B21" s="104"/>
      <c r="C21" s="171" t="str">
        <f>IF(MasterSheet!$A$1=1,MasterSheet!C267,MasterSheet!B267)</f>
        <v>Local taxes</v>
      </c>
      <c r="D21" s="253">
        <f>'Local Government_int'!D18</f>
        <v>85907944.99000001</v>
      </c>
      <c r="E21" s="272">
        <f t="shared" si="0"/>
        <v>2.0278046734332591</v>
      </c>
      <c r="F21" s="172"/>
      <c r="G21" s="186"/>
      <c r="H21" s="150"/>
      <c r="I21" s="150"/>
      <c r="J21" s="106"/>
      <c r="K21" s="106"/>
      <c r="L21" s="106"/>
      <c r="M21" s="106"/>
      <c r="N21" s="106"/>
      <c r="O21" s="106"/>
      <c r="P21" s="106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60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</row>
    <row r="22" spans="1:198" ht="15" customHeight="1">
      <c r="A22" s="104"/>
      <c r="B22" s="104"/>
      <c r="C22" s="171" t="str">
        <f>IF(MasterSheet!$A$1=1,MasterSheet!C268,MasterSheet!B268)</f>
        <v>Other Republic Taxes</v>
      </c>
      <c r="D22" s="253">
        <f>'Cental Budget_int'!D23</f>
        <v>9199739.3499999996</v>
      </c>
      <c r="E22" s="272">
        <f t="shared" si="0"/>
        <v>0.21715423934851882</v>
      </c>
      <c r="F22" s="172"/>
      <c r="G22" s="186"/>
      <c r="H22" s="150"/>
      <c r="I22" s="150"/>
      <c r="J22" s="106"/>
      <c r="K22" s="106"/>
      <c r="L22" s="106"/>
      <c r="M22" s="106"/>
      <c r="N22" s="106"/>
      <c r="O22" s="106"/>
      <c r="P22" s="106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60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</row>
    <row r="23" spans="1:198" ht="15" customHeight="1">
      <c r="A23" s="104"/>
      <c r="B23" s="104"/>
      <c r="C23" s="174" t="str">
        <f>IF(MasterSheet!$A$1=1,MasterSheet!C269,MasterSheet!B269)</f>
        <v>Contributions</v>
      </c>
      <c r="D23" s="254">
        <f>SUM(D24:D27)</f>
        <v>494952632.42000002</v>
      </c>
      <c r="E23" s="273">
        <f t="shared" si="0"/>
        <v>11.683055173374248</v>
      </c>
      <c r="F23" s="168"/>
      <c r="G23" s="186"/>
      <c r="H23" s="288"/>
      <c r="I23" s="288"/>
      <c r="J23" s="106"/>
      <c r="K23" s="106"/>
      <c r="L23" s="106"/>
      <c r="M23" s="106"/>
      <c r="N23" s="106"/>
      <c r="O23" s="106"/>
      <c r="P23" s="106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40"/>
      <c r="CI23" s="140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60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</row>
    <row r="24" spans="1:198" ht="15" customHeight="1">
      <c r="A24" s="104"/>
      <c r="B24" s="104"/>
      <c r="C24" s="171" t="str">
        <f>IF(MasterSheet!$A$1=1,MasterSheet!C270,MasterSheet!B270)</f>
        <v>Contributions for Pension and Disability Insurance</v>
      </c>
      <c r="D24" s="230">
        <f>'Cental Budget_int'!D25</f>
        <v>303042063.35000002</v>
      </c>
      <c r="E24" s="272">
        <f t="shared" si="0"/>
        <v>7.1531231759707312</v>
      </c>
      <c r="F24" s="172"/>
      <c r="G24" s="186"/>
      <c r="H24" s="150"/>
      <c r="I24" s="150"/>
      <c r="J24" s="106"/>
      <c r="K24" s="106"/>
      <c r="L24" s="106"/>
      <c r="M24" s="106"/>
      <c r="N24" s="106"/>
      <c r="O24" s="106"/>
      <c r="P24" s="106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40"/>
      <c r="CI24" s="140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60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</row>
    <row r="25" spans="1:198" ht="15" customHeight="1">
      <c r="A25" s="104"/>
      <c r="B25" s="104"/>
      <c r="C25" s="171" t="str">
        <f>IF(MasterSheet!$A$1=1,MasterSheet!C271,MasterSheet!B271)</f>
        <v>Contributions for Health Insurance</v>
      </c>
      <c r="D25" s="230">
        <f>'Cental Budget_int'!D26</f>
        <v>167400672.64999998</v>
      </c>
      <c r="E25" s="272">
        <f t="shared" si="0"/>
        <v>3.9513908332349814</v>
      </c>
      <c r="F25" s="172"/>
      <c r="G25" s="186"/>
      <c r="H25" s="150"/>
      <c r="I25" s="150"/>
      <c r="J25" s="106"/>
      <c r="K25" s="106"/>
      <c r="L25" s="106"/>
      <c r="M25" s="106"/>
      <c r="N25" s="106"/>
      <c r="O25" s="106"/>
      <c r="P25" s="106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40"/>
      <c r="CI25" s="140"/>
      <c r="CJ25" s="121"/>
      <c r="CK25" s="121"/>
      <c r="CL25" s="121"/>
      <c r="CM25" s="121"/>
      <c r="CN25" s="121"/>
      <c r="CO25" s="121"/>
      <c r="CP25" s="121"/>
      <c r="CQ25" s="198"/>
      <c r="CR25" s="198"/>
      <c r="CS25" s="198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60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</row>
    <row r="26" spans="1:198" ht="15" customHeight="1">
      <c r="A26" s="104"/>
      <c r="B26" s="104"/>
      <c r="C26" s="171" t="str">
        <f>IF(MasterSheet!$A$1=1,MasterSheet!C272,MasterSheet!B272)</f>
        <v>Contributions for Insurance from Unemployment</v>
      </c>
      <c r="D26" s="230">
        <f>'Cental Budget_int'!D27</f>
        <v>12595344.189999998</v>
      </c>
      <c r="E26" s="272">
        <f t="shared" si="0"/>
        <v>0.29730542169243473</v>
      </c>
      <c r="F26" s="172"/>
      <c r="G26" s="186"/>
      <c r="H26" s="150"/>
      <c r="I26" s="150"/>
      <c r="J26" s="106"/>
      <c r="K26" s="106"/>
      <c r="L26" s="106"/>
      <c r="M26" s="106"/>
      <c r="N26" s="106"/>
      <c r="O26" s="106"/>
      <c r="P26" s="106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40"/>
      <c r="CI26" s="140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60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</row>
    <row r="27" spans="1:198" ht="15" customHeight="1">
      <c r="A27" s="104"/>
      <c r="B27" s="104"/>
      <c r="C27" s="171" t="str">
        <f>IF(MasterSheet!$A$1=1,MasterSheet!C273,MasterSheet!B273)</f>
        <v>Other contributions</v>
      </c>
      <c r="D27" s="230">
        <f>'Cental Budget_int'!D28</f>
        <v>11914552.229999999</v>
      </c>
      <c r="E27" s="272">
        <f t="shared" si="0"/>
        <v>0.2812357424761005</v>
      </c>
      <c r="F27" s="172"/>
      <c r="G27" s="186"/>
      <c r="H27" s="150"/>
      <c r="I27" s="150"/>
      <c r="J27" s="106"/>
      <c r="K27" s="106"/>
      <c r="L27" s="106"/>
      <c r="M27" s="106"/>
      <c r="N27" s="106"/>
      <c r="O27" s="106"/>
      <c r="P27" s="106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40"/>
      <c r="CI27" s="140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60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</row>
    <row r="28" spans="1:198" ht="15" customHeight="1">
      <c r="A28" s="104"/>
      <c r="B28" s="104"/>
      <c r="C28" s="174" t="str">
        <f>IF(MasterSheet!$A$1=1,MasterSheet!C274,MasterSheet!B274)</f>
        <v>Duties</v>
      </c>
      <c r="D28" s="254">
        <f>'Cental Budget_int'!D29+'Local Government_int'!D19</f>
        <v>20170607.259999998</v>
      </c>
      <c r="E28" s="273">
        <f t="shared" si="0"/>
        <v>0.47611488870529917</v>
      </c>
      <c r="F28" s="168"/>
      <c r="G28" s="186"/>
      <c r="H28" s="288"/>
      <c r="I28" s="288"/>
      <c r="J28" s="106"/>
      <c r="K28" s="106"/>
      <c r="L28" s="106"/>
      <c r="M28" s="106"/>
      <c r="N28" s="106"/>
      <c r="O28" s="106"/>
      <c r="P28" s="106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41"/>
      <c r="CI28" s="14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60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</row>
    <row r="29" spans="1:198" ht="15" customHeight="1">
      <c r="A29" s="104"/>
      <c r="B29" s="104"/>
      <c r="C29" s="174" t="str">
        <f>IF(MasterSheet!$A$1=1,MasterSheet!C275,MasterSheet!B275)</f>
        <v>Fees</v>
      </c>
      <c r="D29" s="254">
        <f>'Cental Budget_int'!D34+'Local Government_int'!D20</f>
        <v>79771959.290000007</v>
      </c>
      <c r="E29" s="273">
        <f t="shared" si="0"/>
        <v>1.8829684713796768</v>
      </c>
      <c r="F29" s="168"/>
      <c r="G29" s="186"/>
      <c r="H29" s="106"/>
      <c r="I29" s="106"/>
      <c r="J29" s="106"/>
      <c r="K29" s="106"/>
      <c r="L29" s="106"/>
      <c r="M29" s="106"/>
      <c r="N29" s="106"/>
      <c r="O29" s="106"/>
      <c r="P29" s="106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60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</row>
    <row r="30" spans="1:198" ht="15" customHeight="1">
      <c r="A30" s="104"/>
      <c r="B30" s="104"/>
      <c r="C30" s="174" t="str">
        <f>IF(MasterSheet!$A$1=1,MasterSheet!C276,MasterSheet!B276)</f>
        <v>Other revenues</v>
      </c>
      <c r="D30" s="254">
        <f>'Cental Budget_int'!D41+'Local Government_int'!D21</f>
        <v>49102073.960000001</v>
      </c>
      <c r="E30" s="273">
        <f t="shared" si="0"/>
        <v>1.1590245240174673</v>
      </c>
      <c r="F30" s="168"/>
      <c r="G30" s="186"/>
      <c r="H30" s="106"/>
      <c r="I30" s="106"/>
      <c r="J30" s="106"/>
      <c r="K30" s="106"/>
      <c r="L30" s="106"/>
      <c r="M30" s="106"/>
      <c r="N30" s="106"/>
      <c r="O30" s="106"/>
      <c r="P30" s="106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60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</row>
    <row r="31" spans="1:198" ht="26.25" customHeight="1">
      <c r="A31" s="104"/>
      <c r="B31" s="104"/>
      <c r="C31" s="174" t="str">
        <f>IF(MasterSheet!$A$1=1,MasterSheet!C277,MasterSheet!B277)</f>
        <v xml:space="preserve">Receipts from repayment of loans and funds carried over from previous year </v>
      </c>
      <c r="D31" s="254">
        <f>'Cental Budget_int'!D46+'Local Government_int'!D22</f>
        <v>6580211.8799999999</v>
      </c>
      <c r="E31" s="273">
        <f t="shared" si="0"/>
        <v>0.15532189023958456</v>
      </c>
      <c r="F31" s="168"/>
      <c r="G31" s="186"/>
      <c r="H31" s="106"/>
      <c r="I31" s="106"/>
      <c r="J31" s="106"/>
      <c r="K31" s="106"/>
      <c r="L31" s="106"/>
      <c r="M31" s="106"/>
      <c r="N31" s="106"/>
      <c r="O31" s="106"/>
      <c r="P31" s="106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60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</row>
    <row r="32" spans="1:198" ht="15" customHeight="1" thickBot="1">
      <c r="A32" s="104"/>
      <c r="B32" s="104"/>
      <c r="C32" s="119" t="str">
        <f>IF(MasterSheet!$A$1=1,MasterSheet!C325,MasterSheet!B325)</f>
        <v>Grants</v>
      </c>
      <c r="D32" s="255">
        <f>'Cental Budget_int'!D47+'Local Government_int'!D23</f>
        <v>30462879.43</v>
      </c>
      <c r="E32" s="274">
        <f>+D32/D$9*100</f>
        <v>0.71905769928006613</v>
      </c>
      <c r="F32" s="151"/>
      <c r="G32" s="186"/>
      <c r="H32" s="133"/>
      <c r="I32" s="106"/>
      <c r="J32" s="106"/>
      <c r="K32" s="106"/>
      <c r="L32" s="106"/>
      <c r="M32" s="106"/>
      <c r="N32" s="106"/>
      <c r="O32" s="106"/>
      <c r="P32" s="106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60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</row>
    <row r="33" spans="1:198" ht="15" customHeight="1" thickTop="1" thickBot="1">
      <c r="A33" s="104"/>
      <c r="B33" s="104"/>
      <c r="C33" s="175" t="str">
        <f>IF(MasterSheet!$A$1=1,MasterSheet!C278,MasterSheet!B278)</f>
        <v>Public expenditures</v>
      </c>
      <c r="D33" s="256">
        <f>+D35+D45+D51+D52+D55+D57+D58+D60</f>
        <v>2012462329.75</v>
      </c>
      <c r="E33" s="270">
        <f t="shared" si="0"/>
        <v>47.50294653015461</v>
      </c>
      <c r="F33" s="168"/>
      <c r="G33" s="186"/>
      <c r="H33" s="106"/>
      <c r="I33" s="106"/>
      <c r="J33" s="106"/>
      <c r="K33" s="106"/>
      <c r="L33" s="106"/>
      <c r="M33" s="106"/>
      <c r="N33" s="106"/>
      <c r="O33" s="106"/>
      <c r="P33" s="106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60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</row>
    <row r="34" spans="1:198" ht="15" customHeight="1" thickTop="1" thickBot="1">
      <c r="A34" s="104"/>
      <c r="B34" s="104"/>
      <c r="C34" s="175" t="str">
        <f>IF(MasterSheet!$A$1=1,MasterSheet!C279,MasterSheet!B279)</f>
        <v>Current public expenditures</v>
      </c>
      <c r="D34" s="251">
        <f>+D33-D52</f>
        <v>1714461926.6700001</v>
      </c>
      <c r="E34" s="270">
        <f t="shared" si="0"/>
        <v>40.468828671544912</v>
      </c>
      <c r="F34" s="168"/>
      <c r="G34" s="186"/>
      <c r="H34" s="106"/>
      <c r="I34" s="106"/>
      <c r="J34" s="106"/>
      <c r="K34" s="106"/>
      <c r="L34" s="106"/>
      <c r="M34" s="106"/>
      <c r="N34" s="106"/>
      <c r="O34" s="106"/>
      <c r="P34" s="106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60"/>
      <c r="EM34" s="121"/>
      <c r="EN34" s="176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</row>
    <row r="35" spans="1:198" ht="15" customHeight="1" thickTop="1">
      <c r="A35" s="104"/>
      <c r="B35" s="104"/>
      <c r="C35" s="177" t="str">
        <f>IF(MasterSheet!$A$1=1,MasterSheet!C280,MasterSheet!B280)</f>
        <v>Current expenditures</v>
      </c>
      <c r="D35" s="252">
        <f>+D36+D37+D38+D40+D41+D42+D43+D39+D44</f>
        <v>862062389.0200001</v>
      </c>
      <c r="E35" s="271">
        <f t="shared" si="0"/>
        <v>20.348457193910068</v>
      </c>
      <c r="F35" s="168"/>
      <c r="G35" s="186"/>
      <c r="H35" s="106"/>
      <c r="I35" s="106"/>
      <c r="J35" s="106"/>
      <c r="K35" s="106"/>
      <c r="L35" s="106"/>
      <c r="M35" s="106"/>
      <c r="N35" s="106"/>
      <c r="O35" s="106"/>
      <c r="P35" s="106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60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</row>
    <row r="36" spans="1:198" s="122" customFormat="1" ht="15" customHeight="1">
      <c r="A36" s="104"/>
      <c r="B36" s="104"/>
      <c r="C36" s="178" t="str">
        <f>IF(MasterSheet!$A$1=1,MasterSheet!C281,MasterSheet!B281)</f>
        <v>Gross salaries and contributions charged to employer</v>
      </c>
      <c r="D36" s="257">
        <f>'Cental Budget_int'!D51+'Local Government_int'!D27</f>
        <v>492108492.49000001</v>
      </c>
      <c r="E36" s="275">
        <f t="shared" si="0"/>
        <v>11.615920984067037</v>
      </c>
      <c r="F36" s="172"/>
      <c r="G36" s="186"/>
      <c r="H36" s="106"/>
      <c r="I36" s="106"/>
      <c r="J36" s="106"/>
      <c r="K36" s="106"/>
      <c r="L36" s="106"/>
      <c r="M36" s="106"/>
      <c r="N36" s="106"/>
      <c r="O36" s="106"/>
      <c r="P36" s="106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60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</row>
    <row r="37" spans="1:198" ht="15" customHeight="1">
      <c r="A37" s="104"/>
      <c r="B37" s="104"/>
      <c r="C37" s="180" t="str">
        <f>IF(MasterSheet!$A$1=1,MasterSheet!C287,MasterSheet!B287)</f>
        <v>Other personal income</v>
      </c>
      <c r="D37" s="258">
        <f>'Cental Budget_int'!D52+'Local Government_int'!D28</f>
        <v>13876533.689999999</v>
      </c>
      <c r="E37" s="273">
        <f t="shared" si="0"/>
        <v>0.32754711884810572</v>
      </c>
      <c r="F37" s="172"/>
      <c r="G37" s="186"/>
      <c r="H37" s="290"/>
      <c r="I37" s="290"/>
      <c r="J37" s="106"/>
      <c r="K37" s="106"/>
      <c r="L37" s="106"/>
      <c r="M37" s="106"/>
      <c r="N37" s="106"/>
      <c r="O37" s="106"/>
      <c r="P37" s="106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60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</row>
    <row r="38" spans="1:198" ht="15" customHeight="1">
      <c r="A38" s="104"/>
      <c r="B38" s="104"/>
      <c r="C38" s="180" t="str">
        <f>IF(MasterSheet!$A$1=1,MasterSheet!C288,MasterSheet!B288)</f>
        <v>Expenditures for supplies and services</v>
      </c>
      <c r="D38" s="258">
        <f>'Cental Budget_int'!D53+'Local Government_int'!D29</f>
        <v>110661795.23999999</v>
      </c>
      <c r="E38" s="273">
        <f t="shared" si="0"/>
        <v>2.6121042190487427</v>
      </c>
      <c r="F38" s="172"/>
      <c r="G38" s="186"/>
      <c r="H38" s="290"/>
      <c r="I38" s="290"/>
      <c r="J38" s="106"/>
      <c r="K38" s="106"/>
      <c r="L38" s="106"/>
      <c r="M38" s="106"/>
      <c r="N38" s="106"/>
      <c r="O38" s="106"/>
      <c r="P38" s="106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60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</row>
    <row r="39" spans="1:198" ht="15" customHeight="1">
      <c r="A39" s="104"/>
      <c r="B39" s="104"/>
      <c r="C39" s="180" t="str">
        <f>IF(MasterSheet!$A$1=1,MasterSheet!C289,MasterSheet!B289)</f>
        <v>Current maintenance</v>
      </c>
      <c r="D39" s="258">
        <f>'Cental Budget_int'!D54+'Local Government_int'!D30</f>
        <v>26374593.260000005</v>
      </c>
      <c r="E39" s="273">
        <f t="shared" si="0"/>
        <v>0.62255619638852844</v>
      </c>
      <c r="F39" s="172"/>
      <c r="G39" s="186"/>
      <c r="H39" s="290"/>
      <c r="I39" s="290"/>
      <c r="J39" s="106"/>
      <c r="K39" s="106"/>
      <c r="L39" s="106"/>
      <c r="M39" s="106"/>
      <c r="N39" s="106"/>
      <c r="O39" s="106"/>
      <c r="P39" s="106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44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60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</row>
    <row r="40" spans="1:198" ht="15" customHeight="1">
      <c r="A40" s="104"/>
      <c r="B40" s="104"/>
      <c r="C40" s="180" t="str">
        <f>IF(MasterSheet!$A$1=1,MasterSheet!C290,MasterSheet!B290)</f>
        <v>Interests</v>
      </c>
      <c r="D40" s="258">
        <f>'Cental Budget_int'!D55+'Local Government_int'!D31</f>
        <v>102514052.85000001</v>
      </c>
      <c r="E40" s="273">
        <f t="shared" si="0"/>
        <v>2.4197817266611592</v>
      </c>
      <c r="F40" s="172"/>
      <c r="G40" s="186"/>
      <c r="H40" s="290"/>
      <c r="I40" s="290"/>
      <c r="J40" s="106"/>
      <c r="K40" s="106"/>
      <c r="L40" s="106"/>
      <c r="M40" s="106"/>
      <c r="N40" s="106"/>
      <c r="O40" s="106"/>
      <c r="P40" s="106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60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</row>
    <row r="41" spans="1:198" ht="15" customHeight="1">
      <c r="A41" s="104"/>
      <c r="B41" s="104"/>
      <c r="C41" s="180" t="str">
        <f>IF(MasterSheet!$A$1=1,MasterSheet!C291,MasterSheet!B291)</f>
        <v>Rent</v>
      </c>
      <c r="D41" s="258">
        <f>'Cental Budget_int'!D56+'Local Government_int'!D32</f>
        <v>9524858.9399999995</v>
      </c>
      <c r="E41" s="273">
        <f t="shared" si="0"/>
        <v>0.2248284890829694</v>
      </c>
      <c r="F41" s="172"/>
      <c r="G41" s="186"/>
      <c r="H41" s="290"/>
      <c r="I41" s="290"/>
      <c r="J41" s="106"/>
      <c r="K41" s="106"/>
      <c r="L41" s="106"/>
      <c r="M41" s="106"/>
      <c r="N41" s="106"/>
      <c r="O41" s="106"/>
      <c r="P41" s="106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37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60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</row>
    <row r="42" spans="1:198" ht="15" customHeight="1">
      <c r="A42" s="104"/>
      <c r="B42" s="104"/>
      <c r="C42" s="180" t="str">
        <f>IF(MasterSheet!$A$1=1,MasterSheet!C292,MasterSheet!B292)</f>
        <v>Subsidies</v>
      </c>
      <c r="D42" s="258">
        <f>'Cental Budget_int'!D57+'Local Government_int'!D33</f>
        <v>29017033.960000005</v>
      </c>
      <c r="E42" s="273">
        <f t="shared" si="0"/>
        <v>0.68492939832408839</v>
      </c>
      <c r="F42" s="172"/>
      <c r="G42" s="186"/>
      <c r="H42" s="290"/>
      <c r="I42" s="290"/>
      <c r="J42" s="106"/>
      <c r="K42" s="106"/>
      <c r="L42" s="106"/>
      <c r="M42" s="106"/>
      <c r="N42" s="106"/>
      <c r="O42" s="106"/>
      <c r="P42" s="106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60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</row>
    <row r="43" spans="1:198" ht="16.5" customHeight="1">
      <c r="A43" s="104"/>
      <c r="B43" s="104"/>
      <c r="C43" s="180" t="str">
        <f>IF(MasterSheet!$A$1=1,MasterSheet!C293,MasterSheet!B293)</f>
        <v>Other expenditures</v>
      </c>
      <c r="D43" s="258">
        <f>'Cental Budget_int'!D58+'Local Government_int'!D34</f>
        <v>41973270.079999998</v>
      </c>
      <c r="E43" s="273">
        <f t="shared" si="0"/>
        <v>0.99075345403044968</v>
      </c>
      <c r="F43" s="172"/>
      <c r="G43" s="186"/>
      <c r="H43" s="290"/>
      <c r="I43" s="290"/>
      <c r="J43" s="106"/>
      <c r="K43" s="106"/>
      <c r="L43" s="106"/>
      <c r="M43" s="106"/>
      <c r="N43" s="106"/>
      <c r="O43" s="106"/>
      <c r="P43" s="106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60"/>
      <c r="EM43" s="121"/>
      <c r="EN43" s="159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</row>
    <row r="44" spans="1:198" s="122" customFormat="1" ht="24.75" customHeight="1">
      <c r="C44" s="178" t="str">
        <f>IF(MasterSheet!$A$1=1,MasterSheet!C294,MasterSheet!B294)</f>
        <v>Capital expenditures of Current Budget and State Funds</v>
      </c>
      <c r="D44" s="259">
        <f>'Cental Budget_int'!D59</f>
        <v>36011758.509999998</v>
      </c>
      <c r="E44" s="275">
        <f t="shared" si="0"/>
        <v>0.85003560745898732</v>
      </c>
      <c r="F44" s="172"/>
      <c r="G44" s="186"/>
      <c r="H44" s="290"/>
      <c r="I44" s="290"/>
      <c r="J44" s="106"/>
      <c r="K44" s="106"/>
      <c r="L44" s="106"/>
      <c r="M44" s="106"/>
      <c r="N44" s="106"/>
      <c r="O44" s="106"/>
      <c r="P44" s="106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60"/>
      <c r="EM44" s="121"/>
      <c r="EN44" s="159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</row>
    <row r="45" spans="1:198" ht="15" customHeight="1">
      <c r="A45" s="104"/>
      <c r="B45" s="104"/>
      <c r="C45" s="180" t="str">
        <f>IF(MasterSheet!$A$1=1,MasterSheet!C295,MasterSheet!B295)</f>
        <v>Social security transfers</v>
      </c>
      <c r="D45" s="254">
        <f>SUM(D46:D50)</f>
        <v>538863417.93999994</v>
      </c>
      <c r="E45" s="273">
        <f t="shared" si="0"/>
        <v>12.71954249828868</v>
      </c>
      <c r="F45" s="168"/>
      <c r="G45" s="186"/>
      <c r="H45" s="288"/>
      <c r="I45" s="288"/>
      <c r="J45" s="106"/>
      <c r="K45" s="106"/>
      <c r="L45" s="106"/>
      <c r="M45" s="106"/>
      <c r="N45" s="106"/>
      <c r="O45" s="106"/>
      <c r="P45" s="106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69"/>
      <c r="EC45" s="121"/>
      <c r="ED45" s="121"/>
      <c r="EE45" s="121"/>
      <c r="EF45" s="121"/>
      <c r="EG45" s="121"/>
      <c r="EH45" s="121"/>
      <c r="EI45" s="121"/>
      <c r="EJ45" s="121"/>
      <c r="EK45" s="121"/>
      <c r="EL45" s="160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</row>
    <row r="46" spans="1:198" ht="15" customHeight="1">
      <c r="A46" s="104"/>
      <c r="B46" s="104"/>
      <c r="C46" s="179" t="str">
        <f>IF(MasterSheet!$A$1=1,MasterSheet!C296,MasterSheet!B296)</f>
        <v>Social security related rights</v>
      </c>
      <c r="D46" s="230">
        <f>'Cental Budget_int'!D61+'Local Government_int'!D35</f>
        <v>99517402.480000004</v>
      </c>
      <c r="E46" s="272">
        <f t="shared" si="0"/>
        <v>2.3490476213855778</v>
      </c>
      <c r="F46" s="172"/>
      <c r="G46" s="186"/>
      <c r="H46" s="290"/>
      <c r="I46" s="290"/>
      <c r="J46" s="106"/>
      <c r="K46" s="106"/>
      <c r="L46" s="106"/>
      <c r="M46" s="106"/>
      <c r="N46" s="106"/>
      <c r="O46" s="106"/>
      <c r="P46" s="106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60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</row>
    <row r="47" spans="1:198" ht="15" customHeight="1">
      <c r="A47" s="104"/>
      <c r="B47" s="104"/>
      <c r="C47" s="179" t="str">
        <f>IF(MasterSheet!$A$1=1,MasterSheet!C297,MasterSheet!B297)</f>
        <v>Funds for redundant labor</v>
      </c>
      <c r="D47" s="230">
        <f>'Cental Budget_int'!D62</f>
        <v>12968450.790000001</v>
      </c>
      <c r="E47" s="272">
        <f t="shared" si="0"/>
        <v>0.30611237554585152</v>
      </c>
      <c r="F47" s="172"/>
      <c r="G47" s="186"/>
      <c r="H47" s="290"/>
      <c r="I47" s="290"/>
      <c r="J47" s="106"/>
      <c r="K47" s="106"/>
      <c r="L47" s="106"/>
      <c r="M47" s="106"/>
      <c r="N47" s="106"/>
      <c r="O47" s="106"/>
      <c r="P47" s="106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60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</row>
    <row r="48" spans="1:198" ht="15" customHeight="1">
      <c r="A48" s="104"/>
      <c r="B48" s="104"/>
      <c r="C48" s="179" t="str">
        <f>IF(MasterSheet!$A$1=1,MasterSheet!C298,MasterSheet!B298)</f>
        <v>Pension and disability insurance rights</v>
      </c>
      <c r="D48" s="230">
        <f>'Cental Budget_int'!D63</f>
        <v>401263898.76999998</v>
      </c>
      <c r="E48" s="272">
        <f t="shared" si="0"/>
        <v>9.4715897266611595</v>
      </c>
      <c r="F48" s="172"/>
      <c r="G48" s="186"/>
      <c r="H48" s="290"/>
      <c r="I48" s="290"/>
      <c r="J48" s="106"/>
      <c r="K48" s="106"/>
      <c r="L48" s="106"/>
      <c r="M48" s="106"/>
      <c r="N48" s="106"/>
      <c r="O48" s="106"/>
      <c r="P48" s="106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60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</row>
    <row r="49" spans="1:198" ht="15" customHeight="1">
      <c r="A49" s="104"/>
      <c r="B49" s="104"/>
      <c r="C49" s="179" t="str">
        <f>IF(MasterSheet!$A$1=1,MasterSheet!C299,MasterSheet!B299)</f>
        <v>Other rights related to health care</v>
      </c>
      <c r="D49" s="230">
        <f>'Cental Budget_int'!D64</f>
        <v>16489379.109999999</v>
      </c>
      <c r="E49" s="272">
        <f t="shared" si="0"/>
        <v>0.38922174224005662</v>
      </c>
      <c r="F49" s="172"/>
      <c r="G49" s="186"/>
      <c r="H49" s="290"/>
      <c r="I49" s="290"/>
      <c r="J49" s="106"/>
      <c r="K49" s="106"/>
      <c r="L49" s="106"/>
      <c r="M49" s="106"/>
      <c r="N49" s="106"/>
      <c r="O49" s="106"/>
      <c r="P49" s="106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60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</row>
    <row r="50" spans="1:198" ht="15" customHeight="1">
      <c r="A50" s="104"/>
      <c r="B50" s="104"/>
      <c r="C50" s="179" t="str">
        <f>IF(MasterSheet!$A$1=1,MasterSheet!C300,MasterSheet!B300)</f>
        <v>Other rights related to health care insurance</v>
      </c>
      <c r="D50" s="230">
        <f>'Cental Budget_int'!D65</f>
        <v>8624286.790000001</v>
      </c>
      <c r="E50" s="272">
        <f t="shared" si="0"/>
        <v>0.20357103245603686</v>
      </c>
      <c r="F50" s="172"/>
      <c r="G50" s="186"/>
      <c r="H50" s="290"/>
      <c r="I50" s="290"/>
      <c r="J50" s="106"/>
      <c r="K50" s="106"/>
      <c r="L50" s="106"/>
      <c r="M50" s="106"/>
      <c r="N50" s="106"/>
      <c r="O50" s="106"/>
      <c r="P50" s="106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60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</row>
    <row r="51" spans="1:198" ht="15" customHeight="1" thickBot="1">
      <c r="A51" s="104"/>
      <c r="B51" s="104"/>
      <c r="C51" s="180" t="str">
        <f>IF(MasterSheet!$A$1=1,MasterSheet!C301,MasterSheet!B301)</f>
        <v xml:space="preserve">Transfers to institutions, individuals, NGO and public sector </v>
      </c>
      <c r="D51" s="254">
        <f>'Cental Budget_int'!D66+'Local Government_int'!D41</f>
        <v>212760459.06</v>
      </c>
      <c r="E51" s="273">
        <f t="shared" si="0"/>
        <v>5.0220809408710023</v>
      </c>
      <c r="F51" s="168"/>
      <c r="G51" s="186"/>
      <c r="H51" s="288"/>
      <c r="I51" s="288"/>
      <c r="J51" s="106"/>
      <c r="K51" s="106"/>
      <c r="L51" s="106"/>
      <c r="M51" s="106"/>
      <c r="N51" s="106"/>
      <c r="O51" s="106"/>
      <c r="P51" s="106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69"/>
      <c r="EC51" s="121"/>
      <c r="ED51" s="169"/>
      <c r="EE51" s="121"/>
      <c r="EF51" s="121"/>
      <c r="EG51" s="121"/>
      <c r="EH51" s="121"/>
      <c r="EI51" s="121"/>
      <c r="EJ51" s="121"/>
      <c r="EK51" s="121"/>
      <c r="EL51" s="160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</row>
    <row r="52" spans="1:198" s="122" customFormat="1" ht="15" customHeight="1" thickTop="1" thickBot="1">
      <c r="A52" s="104"/>
      <c r="B52" s="104"/>
      <c r="C52" s="181" t="str">
        <f>IF(MasterSheet!$A$1=1,MasterSheet!C306,MasterSheet!B306)</f>
        <v>Capital expenditures</v>
      </c>
      <c r="D52" s="260">
        <f>+D53+D54</f>
        <v>298000403.07999998</v>
      </c>
      <c r="E52" s="276">
        <f t="shared" si="0"/>
        <v>7.0341178586097008</v>
      </c>
      <c r="F52" s="168"/>
      <c r="G52" s="186"/>
      <c r="H52" s="290"/>
      <c r="I52" s="290"/>
      <c r="J52" s="106"/>
      <c r="K52" s="106"/>
      <c r="L52" s="106"/>
      <c r="M52" s="106"/>
      <c r="N52" s="106"/>
      <c r="O52" s="106"/>
      <c r="P52" s="106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60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</row>
    <row r="53" spans="1:198" ht="15" customHeight="1" thickTop="1">
      <c r="A53" s="104"/>
      <c r="B53" s="104"/>
      <c r="C53" s="182" t="str">
        <f>IF(MasterSheet!$A$1=1,MasterSheet!C307,MasterSheet!B307)</f>
        <v>Capital Budget of Montenegro</v>
      </c>
      <c r="D53" s="261">
        <f>'Cental Budget_int'!D67</f>
        <v>251876566.97</v>
      </c>
      <c r="E53" s="277">
        <f t="shared" si="0"/>
        <v>5.9453928235571816</v>
      </c>
      <c r="F53" s="172"/>
      <c r="G53" s="186"/>
      <c r="H53" s="288"/>
      <c r="I53" s="288"/>
      <c r="J53" s="106"/>
      <c r="K53" s="106"/>
      <c r="L53" s="106"/>
      <c r="M53" s="106"/>
      <c r="N53" s="106"/>
      <c r="O53" s="106"/>
      <c r="P53" s="106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60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</row>
    <row r="54" spans="1:198" ht="15" customHeight="1">
      <c r="A54" s="104"/>
      <c r="B54" s="104"/>
      <c r="C54" s="183" t="str">
        <f>IF(MasterSheet!$A$1=1,MasterSheet!C308,MasterSheet!B308)</f>
        <v>Capital Budget of Local Government</v>
      </c>
      <c r="D54" s="262">
        <f>'Local Government_int'!D47</f>
        <v>46123836.109999999</v>
      </c>
      <c r="E54" s="272">
        <f t="shared" si="0"/>
        <v>1.0887250350525197</v>
      </c>
      <c r="F54" s="172"/>
      <c r="G54" s="186"/>
      <c r="H54" s="288"/>
      <c r="I54" s="288"/>
      <c r="J54" s="106"/>
      <c r="K54" s="106"/>
      <c r="L54" s="106"/>
      <c r="M54" s="106"/>
      <c r="N54" s="106"/>
      <c r="O54" s="106"/>
      <c r="P54" s="106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60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</row>
    <row r="55" spans="1:198" ht="15" customHeight="1">
      <c r="A55" s="104"/>
      <c r="B55" s="104"/>
      <c r="C55" s="180" t="str">
        <f>IF(MasterSheet!$A$1=1,MasterSheet!C309,MasterSheet!B309)</f>
        <v>Loans and credits</v>
      </c>
      <c r="D55" s="254">
        <f>'Cental Budget_int'!D68+'Local Government_int'!D48</f>
        <v>7199890.96</v>
      </c>
      <c r="E55" s="273">
        <f t="shared" si="0"/>
        <v>0.1699490371769149</v>
      </c>
      <c r="F55" s="168"/>
      <c r="G55" s="186"/>
      <c r="H55" s="288"/>
      <c r="I55" s="288"/>
      <c r="J55" s="106"/>
      <c r="K55" s="106"/>
      <c r="L55" s="106"/>
      <c r="M55" s="106"/>
      <c r="N55" s="106"/>
      <c r="O55" s="106"/>
      <c r="P55" s="106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60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</row>
    <row r="56" spans="1:198" ht="15" hidden="1" customHeight="1">
      <c r="A56" s="104"/>
      <c r="B56" s="104"/>
      <c r="C56" s="180" t="str">
        <f>IF(MasterSheet!$A$1=1,MasterSheet!C311,MasterSheet!B311)</f>
        <v>Repayment of liabilities from previous years</v>
      </c>
      <c r="D56" s="254"/>
      <c r="E56" s="273">
        <f t="shared" si="0"/>
        <v>0</v>
      </c>
      <c r="F56" s="168"/>
      <c r="G56" s="186"/>
      <c r="H56" s="288"/>
      <c r="I56" s="288"/>
      <c r="J56" s="106"/>
      <c r="K56" s="106"/>
      <c r="L56" s="106"/>
      <c r="M56" s="106"/>
      <c r="N56" s="106"/>
      <c r="O56" s="106"/>
      <c r="P56" s="106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60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</row>
    <row r="57" spans="1:198" ht="15" customHeight="1" thickBot="1">
      <c r="A57" s="104"/>
      <c r="B57" s="104"/>
      <c r="C57" s="184" t="str">
        <f>IF(MasterSheet!$A$1=1,MasterSheet!C312,MasterSheet!B312)</f>
        <v>Reserves</v>
      </c>
      <c r="D57" s="263">
        <f>'Cental Budget_int'!D69+'Local Government_int'!D50</f>
        <v>21680036.399999999</v>
      </c>
      <c r="E57" s="278">
        <f t="shared" si="0"/>
        <v>0.51174404343207835</v>
      </c>
      <c r="F57" s="168"/>
      <c r="G57" s="186"/>
      <c r="H57" s="288"/>
      <c r="I57" s="288"/>
      <c r="J57" s="106"/>
      <c r="K57" s="106"/>
      <c r="L57" s="106"/>
      <c r="M57" s="106"/>
      <c r="N57" s="106"/>
      <c r="O57" s="106"/>
      <c r="P57" s="106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60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</row>
    <row r="58" spans="1:198" ht="15" customHeight="1" thickTop="1" thickBot="1">
      <c r="A58" s="104"/>
      <c r="B58" s="104"/>
      <c r="C58" s="185" t="str">
        <f>IF(MasterSheet!$A$1=1,MasterSheet!C320,MasterSheet!B320)</f>
        <v>Repayment of Garantees</v>
      </c>
      <c r="D58" s="264">
        <f>'Cental Budget_int'!D70+'Local Government_int'!D51</f>
        <v>0</v>
      </c>
      <c r="E58" s="279">
        <f t="shared" si="0"/>
        <v>0</v>
      </c>
      <c r="F58" s="186"/>
      <c r="G58" s="186"/>
      <c r="H58" s="133"/>
      <c r="I58" s="106"/>
      <c r="J58" s="106"/>
      <c r="K58" s="106"/>
      <c r="L58" s="106"/>
      <c r="M58" s="106"/>
      <c r="N58" s="106"/>
      <c r="O58" s="106"/>
      <c r="P58" s="106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60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</row>
    <row r="59" spans="1:198" ht="15" customHeight="1" thickTop="1" thickBot="1">
      <c r="A59" s="104"/>
      <c r="B59" s="104"/>
      <c r="C59" s="187" t="str">
        <f>IF(MasterSheet!$A$1=1,MasterSheet!C313,MasterSheet!B313)</f>
        <v xml:space="preserve">Net increse of liabilities </v>
      </c>
      <c r="D59" s="265">
        <f>+'Cental Budget_int'!D72+'Local Government_int'!D52</f>
        <v>15942231.74</v>
      </c>
      <c r="E59" s="280">
        <f t="shared" si="0"/>
        <v>0.37630666210315122</v>
      </c>
      <c r="F59" s="168"/>
      <c r="G59" s="186"/>
      <c r="H59" s="288"/>
      <c r="I59" s="288"/>
      <c r="J59" s="106"/>
      <c r="K59" s="106"/>
      <c r="L59" s="106"/>
      <c r="M59" s="106"/>
      <c r="N59" s="106"/>
      <c r="O59" s="106"/>
      <c r="P59" s="106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60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</row>
    <row r="60" spans="1:198" ht="15" customHeight="1" thickTop="1" thickBot="1">
      <c r="A60" s="104"/>
      <c r="B60" s="104"/>
      <c r="C60" s="187" t="s">
        <v>116</v>
      </c>
      <c r="D60" s="265">
        <f>'Cental Budget_int'!D71+'Local Government_int'!D49</f>
        <v>71895733.290000007</v>
      </c>
      <c r="E60" s="280">
        <v>0</v>
      </c>
      <c r="F60" s="168"/>
      <c r="G60" s="186"/>
      <c r="H60" s="288"/>
      <c r="I60" s="288"/>
      <c r="J60" s="106"/>
      <c r="K60" s="106"/>
      <c r="L60" s="106"/>
      <c r="M60" s="106"/>
      <c r="N60" s="106"/>
      <c r="O60" s="106"/>
      <c r="P60" s="106"/>
      <c r="Q60" s="225"/>
      <c r="R60" s="225"/>
      <c r="S60" s="225"/>
      <c r="T60" s="225"/>
      <c r="U60" s="225"/>
      <c r="V60" s="225"/>
      <c r="W60" s="225"/>
      <c r="X60" s="225"/>
      <c r="Y60" s="225"/>
      <c r="Z60" s="225"/>
      <c r="AA60" s="225"/>
      <c r="AB60" s="225"/>
      <c r="AC60" s="225"/>
      <c r="AD60" s="225"/>
      <c r="AE60" s="225"/>
      <c r="AF60" s="225"/>
      <c r="AG60" s="225"/>
      <c r="AH60" s="225"/>
      <c r="AI60" s="225"/>
      <c r="AJ60" s="225"/>
      <c r="AK60" s="225"/>
      <c r="AL60" s="225"/>
      <c r="AM60" s="225"/>
      <c r="AN60" s="225"/>
      <c r="AO60" s="225"/>
      <c r="AP60" s="225"/>
      <c r="AQ60" s="225"/>
      <c r="AR60" s="225"/>
      <c r="AS60" s="225"/>
      <c r="AT60" s="225"/>
      <c r="AU60" s="225"/>
      <c r="AV60" s="225"/>
      <c r="AW60" s="225"/>
      <c r="AX60" s="225"/>
      <c r="AY60" s="225"/>
      <c r="AZ60" s="225"/>
      <c r="BA60" s="225"/>
      <c r="BB60" s="225"/>
      <c r="BC60" s="225"/>
      <c r="BD60" s="225"/>
      <c r="BE60" s="225"/>
      <c r="BF60" s="225"/>
      <c r="BG60" s="225"/>
      <c r="BH60" s="225"/>
      <c r="BI60" s="225"/>
      <c r="BJ60" s="225"/>
      <c r="BK60" s="225"/>
      <c r="BL60" s="225"/>
      <c r="BM60" s="225"/>
      <c r="BN60" s="225"/>
      <c r="BO60" s="225"/>
      <c r="BP60" s="225"/>
      <c r="BQ60" s="225"/>
      <c r="BR60" s="225"/>
      <c r="BS60" s="225"/>
      <c r="BT60" s="225"/>
      <c r="BU60" s="225"/>
      <c r="BV60" s="225"/>
      <c r="BW60" s="225"/>
      <c r="BX60" s="225"/>
      <c r="BY60" s="225"/>
      <c r="BZ60" s="225"/>
      <c r="CA60" s="225"/>
      <c r="CB60" s="225"/>
      <c r="CC60" s="225"/>
      <c r="CD60" s="225"/>
      <c r="CE60" s="225"/>
      <c r="CF60" s="225"/>
      <c r="CG60" s="225"/>
      <c r="CH60" s="225"/>
      <c r="CI60" s="225"/>
      <c r="CJ60" s="225"/>
      <c r="CK60" s="225"/>
      <c r="CL60" s="225"/>
      <c r="CM60" s="225"/>
      <c r="CN60" s="225"/>
      <c r="CO60" s="225"/>
      <c r="CP60" s="225"/>
      <c r="CQ60" s="225"/>
      <c r="CR60" s="225"/>
      <c r="CS60" s="225"/>
      <c r="CT60" s="225"/>
      <c r="CU60" s="225"/>
      <c r="CV60" s="225"/>
      <c r="CW60" s="225"/>
      <c r="CX60" s="225"/>
      <c r="CY60" s="225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5"/>
      <c r="DQ60" s="225"/>
      <c r="DR60" s="225"/>
      <c r="DS60" s="225"/>
      <c r="DT60" s="225"/>
      <c r="DU60" s="225"/>
      <c r="DV60" s="225"/>
      <c r="DW60" s="225"/>
      <c r="DX60" s="225"/>
      <c r="DY60" s="225"/>
      <c r="DZ60" s="225"/>
      <c r="EA60" s="225"/>
      <c r="EB60" s="225"/>
      <c r="EC60" s="225"/>
      <c r="ED60" s="225"/>
      <c r="EE60" s="225"/>
      <c r="EF60" s="225"/>
      <c r="EG60" s="225"/>
      <c r="EH60" s="225"/>
      <c r="EI60" s="225"/>
      <c r="EJ60" s="225"/>
      <c r="EK60" s="225"/>
      <c r="EL60" s="160"/>
      <c r="EM60" s="225"/>
      <c r="EN60" s="225"/>
      <c r="EO60" s="225"/>
      <c r="EP60" s="225"/>
      <c r="EQ60" s="225"/>
      <c r="ER60" s="225"/>
      <c r="ES60" s="225"/>
      <c r="ET60" s="225"/>
      <c r="EU60" s="225"/>
      <c r="EV60" s="225"/>
      <c r="EW60" s="225"/>
      <c r="EX60" s="225"/>
      <c r="EY60" s="225"/>
      <c r="EZ60" s="225"/>
      <c r="FA60" s="225"/>
      <c r="FB60" s="225"/>
      <c r="FC60" s="225"/>
      <c r="FD60" s="225"/>
      <c r="FE60" s="225"/>
      <c r="FF60" s="225"/>
      <c r="FG60" s="225"/>
      <c r="FH60" s="225"/>
      <c r="FI60" s="225"/>
      <c r="FJ60" s="225"/>
      <c r="FK60" s="225"/>
      <c r="FL60" s="225"/>
      <c r="FM60" s="225"/>
      <c r="FN60" s="225"/>
      <c r="FO60" s="225"/>
      <c r="FP60" s="225"/>
      <c r="FQ60" s="225"/>
      <c r="FR60" s="225"/>
      <c r="FS60" s="225"/>
      <c r="FT60" s="225"/>
      <c r="FU60" s="225"/>
      <c r="FV60" s="225"/>
      <c r="FW60" s="225"/>
      <c r="FX60" s="225"/>
      <c r="FY60" s="225"/>
      <c r="FZ60" s="225"/>
      <c r="GA60" s="225"/>
      <c r="GB60" s="225"/>
      <c r="GC60" s="225"/>
      <c r="GD60" s="225"/>
      <c r="GE60" s="225"/>
      <c r="GF60" s="225"/>
      <c r="GG60" s="225"/>
      <c r="GH60" s="225"/>
      <c r="GI60" s="225"/>
      <c r="GJ60" s="225"/>
      <c r="GK60" s="225"/>
      <c r="GL60" s="225"/>
      <c r="GM60" s="225"/>
      <c r="GN60" s="225"/>
      <c r="GO60" s="225"/>
      <c r="GP60" s="225"/>
    </row>
    <row r="61" spans="1:198" s="148" customFormat="1" ht="15" customHeight="1" thickTop="1" thickBot="1">
      <c r="A61" s="108"/>
      <c r="B61" s="108"/>
      <c r="C61" s="188" t="str">
        <f>IF(MasterSheet!$A$1=1,MasterSheet!C314,MasterSheet!B314)</f>
        <v>Surplus/deficit</v>
      </c>
      <c r="D61" s="251">
        <f>+D13-D33</f>
        <v>-227069922.63999987</v>
      </c>
      <c r="E61" s="270">
        <f t="shared" si="0"/>
        <v>-5.359847105865688</v>
      </c>
      <c r="F61" s="168"/>
      <c r="G61" s="186"/>
      <c r="H61" s="291"/>
      <c r="I61" s="292"/>
      <c r="J61" s="145"/>
      <c r="K61" s="145"/>
      <c r="L61" s="145"/>
      <c r="M61" s="145"/>
      <c r="N61" s="145"/>
      <c r="O61" s="145"/>
      <c r="P61" s="145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6"/>
      <c r="EL61" s="160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/>
      <c r="EX61" s="146"/>
      <c r="EY61" s="146"/>
      <c r="EZ61" s="146"/>
      <c r="FA61" s="146"/>
      <c r="FB61" s="146"/>
      <c r="FC61" s="146"/>
      <c r="FD61" s="146"/>
      <c r="FE61" s="146"/>
      <c r="FF61" s="146"/>
      <c r="FG61" s="146"/>
      <c r="FH61" s="146"/>
      <c r="FI61" s="146"/>
      <c r="FJ61" s="146"/>
      <c r="FK61" s="146"/>
      <c r="FL61" s="146"/>
      <c r="FM61" s="146"/>
      <c r="FN61" s="146"/>
      <c r="FO61" s="146"/>
      <c r="FP61" s="146"/>
      <c r="FQ61" s="146"/>
      <c r="FR61" s="146"/>
      <c r="FS61" s="146"/>
      <c r="FT61" s="146"/>
      <c r="FU61" s="146"/>
      <c r="FV61" s="146"/>
      <c r="FW61" s="146"/>
      <c r="FX61" s="146"/>
      <c r="FY61" s="146"/>
      <c r="FZ61" s="146"/>
      <c r="GA61" s="146"/>
      <c r="GB61" s="146"/>
      <c r="GC61" s="146"/>
      <c r="GD61" s="146"/>
      <c r="GE61" s="146"/>
      <c r="GF61" s="146"/>
      <c r="GG61" s="146"/>
      <c r="GH61" s="146"/>
      <c r="GI61" s="146"/>
      <c r="GJ61" s="146"/>
      <c r="GK61" s="146"/>
      <c r="GL61" s="146"/>
      <c r="GM61" s="146"/>
      <c r="GN61" s="146"/>
      <c r="GO61" s="146"/>
      <c r="GP61" s="146"/>
    </row>
    <row r="62" spans="1:198" s="148" customFormat="1" ht="15" customHeight="1" thickTop="1" thickBot="1">
      <c r="A62" s="108"/>
      <c r="B62" s="108"/>
      <c r="C62" s="188" t="s">
        <v>405</v>
      </c>
      <c r="D62" s="251">
        <f>D61-D59</f>
        <v>-243012154.37999988</v>
      </c>
      <c r="E62" s="270">
        <f t="shared" si="0"/>
        <v>-5.7361537679688395</v>
      </c>
      <c r="F62" s="168"/>
      <c r="G62" s="186"/>
      <c r="H62" s="291"/>
      <c r="I62" s="292"/>
      <c r="J62" s="145"/>
      <c r="K62" s="145"/>
      <c r="L62" s="145"/>
      <c r="M62" s="145"/>
      <c r="N62" s="145"/>
      <c r="O62" s="145"/>
      <c r="P62" s="145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  <c r="DC62" s="146"/>
      <c r="DD62" s="146"/>
      <c r="DE62" s="146"/>
      <c r="DF62" s="146"/>
      <c r="DG62" s="146"/>
      <c r="DH62" s="146"/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  <c r="EJ62" s="146"/>
      <c r="EK62" s="146"/>
      <c r="EL62" s="160"/>
      <c r="EM62" s="146"/>
      <c r="EN62" s="146"/>
      <c r="EO62" s="146"/>
      <c r="EP62" s="146"/>
      <c r="EQ62" s="146"/>
      <c r="ER62" s="146"/>
      <c r="ES62" s="146"/>
      <c r="ET62" s="146"/>
      <c r="EU62" s="146"/>
      <c r="EV62" s="146"/>
      <c r="EW62" s="146"/>
      <c r="EX62" s="146"/>
      <c r="EY62" s="146"/>
      <c r="EZ62" s="146"/>
      <c r="FA62" s="146"/>
      <c r="FB62" s="146"/>
      <c r="FC62" s="146"/>
      <c r="FD62" s="146"/>
      <c r="FE62" s="146"/>
      <c r="FF62" s="146"/>
      <c r="FG62" s="146"/>
      <c r="FH62" s="146"/>
      <c r="FI62" s="146"/>
      <c r="FJ62" s="146"/>
      <c r="FK62" s="146"/>
      <c r="FL62" s="146"/>
      <c r="FM62" s="146"/>
      <c r="FN62" s="146"/>
      <c r="FO62" s="146"/>
      <c r="FP62" s="146"/>
      <c r="FQ62" s="146"/>
      <c r="FR62" s="146"/>
      <c r="FS62" s="146"/>
      <c r="FT62" s="146"/>
      <c r="FU62" s="146"/>
      <c r="FV62" s="146"/>
      <c r="FW62" s="146"/>
      <c r="FX62" s="146"/>
      <c r="FY62" s="146"/>
      <c r="FZ62" s="146"/>
      <c r="GA62" s="146"/>
      <c r="GB62" s="146"/>
      <c r="GC62" s="146"/>
      <c r="GD62" s="146"/>
      <c r="GE62" s="146"/>
      <c r="GF62" s="146"/>
      <c r="GG62" s="146"/>
      <c r="GH62" s="146"/>
      <c r="GI62" s="146"/>
      <c r="GJ62" s="146"/>
      <c r="GK62" s="146"/>
      <c r="GL62" s="146"/>
      <c r="GM62" s="146"/>
      <c r="GN62" s="146"/>
      <c r="GO62" s="146"/>
      <c r="GP62" s="146"/>
    </row>
    <row r="63" spans="1:198" s="148" customFormat="1" ht="15" customHeight="1" thickTop="1" thickBot="1">
      <c r="A63" s="108"/>
      <c r="B63" s="108"/>
      <c r="C63" s="188" t="str">
        <f>IF(MasterSheet!$A$1=1,MasterSheet!C315,MasterSheet!B315)</f>
        <v>Primary deficit</v>
      </c>
      <c r="D63" s="251">
        <f>+D62+D40</f>
        <v>-140498101.52999985</v>
      </c>
      <c r="E63" s="270">
        <f t="shared" si="0"/>
        <v>-3.3163720413076794</v>
      </c>
      <c r="F63" s="168"/>
      <c r="G63" s="186"/>
      <c r="H63" s="291"/>
      <c r="I63" s="292"/>
      <c r="J63" s="145"/>
      <c r="K63" s="145"/>
      <c r="L63" s="145"/>
      <c r="M63" s="145"/>
      <c r="N63" s="145"/>
      <c r="O63" s="145"/>
      <c r="P63" s="145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146"/>
      <c r="EJ63" s="146"/>
      <c r="EK63" s="146"/>
      <c r="EL63" s="160"/>
      <c r="EM63" s="146"/>
      <c r="EN63" s="146"/>
      <c r="EO63" s="146"/>
      <c r="EP63" s="146"/>
      <c r="EQ63" s="146"/>
      <c r="ER63" s="146"/>
      <c r="ES63" s="146"/>
      <c r="ET63" s="146"/>
      <c r="EU63" s="146"/>
      <c r="EV63" s="146"/>
      <c r="EW63" s="146"/>
      <c r="EX63" s="146"/>
      <c r="EY63" s="146"/>
      <c r="EZ63" s="146"/>
      <c r="FA63" s="146"/>
      <c r="FB63" s="146"/>
      <c r="FC63" s="146"/>
      <c r="FD63" s="146"/>
      <c r="FE63" s="146"/>
      <c r="FF63" s="146"/>
      <c r="FG63" s="146"/>
      <c r="FH63" s="146"/>
      <c r="FI63" s="146"/>
      <c r="FJ63" s="146"/>
      <c r="FK63" s="146"/>
      <c r="FL63" s="146"/>
      <c r="FM63" s="146"/>
      <c r="FN63" s="146"/>
      <c r="FO63" s="146"/>
      <c r="FP63" s="146"/>
      <c r="FQ63" s="146"/>
      <c r="FR63" s="146"/>
      <c r="FS63" s="146"/>
      <c r="FT63" s="146"/>
      <c r="FU63" s="146"/>
      <c r="FV63" s="146"/>
      <c r="FW63" s="146"/>
      <c r="FX63" s="146"/>
      <c r="FY63" s="146"/>
      <c r="FZ63" s="146"/>
      <c r="GA63" s="146"/>
      <c r="GB63" s="146"/>
      <c r="GC63" s="146"/>
      <c r="GD63" s="146"/>
      <c r="GE63" s="146"/>
      <c r="GF63" s="146"/>
      <c r="GG63" s="146"/>
      <c r="GH63" s="146"/>
      <c r="GI63" s="146"/>
      <c r="GJ63" s="146"/>
      <c r="GK63" s="146"/>
      <c r="GL63" s="146"/>
      <c r="GM63" s="146"/>
      <c r="GN63" s="146"/>
      <c r="GO63" s="146"/>
      <c r="GP63" s="146"/>
    </row>
    <row r="64" spans="1:198" ht="15" customHeight="1" thickTop="1" thickBot="1">
      <c r="A64" s="104"/>
      <c r="B64" s="104"/>
      <c r="C64" s="189" t="str">
        <f>IF(MasterSheet!$A$1=1,MasterSheet!C316,MasterSheet!B316)</f>
        <v>Repayment of debt</v>
      </c>
      <c r="D64" s="266">
        <f>SUM(D65:D66)</f>
        <v>371789848.07000005</v>
      </c>
      <c r="E64" s="281">
        <f t="shared" si="0"/>
        <v>8.7758727267791823</v>
      </c>
      <c r="F64" s="149"/>
      <c r="G64" s="186"/>
      <c r="H64" s="290"/>
      <c r="I64" s="106"/>
      <c r="J64" s="106"/>
      <c r="K64" s="106"/>
      <c r="L64" s="106"/>
      <c r="M64" s="106"/>
      <c r="N64" s="106"/>
      <c r="O64" s="106"/>
      <c r="P64" s="106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60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</row>
    <row r="65" spans="1:198" ht="15" customHeight="1" thickTop="1">
      <c r="A65" s="104"/>
      <c r="B65" s="104"/>
      <c r="C65" s="127" t="str">
        <f>IF(MasterSheet!$A$1=1,MasterSheet!C317,MasterSheet!B317)</f>
        <v>Repayment of principal to residents</v>
      </c>
      <c r="D65" s="267">
        <f>'Cental Budget_int'!D77+'Local Government_int'!D57</f>
        <v>236287768.77000001</v>
      </c>
      <c r="E65" s="282">
        <f t="shared" si="0"/>
        <v>5.5774287447185174</v>
      </c>
      <c r="F65" s="151"/>
      <c r="G65" s="186"/>
      <c r="H65" s="133"/>
      <c r="I65" s="106"/>
      <c r="J65" s="106"/>
      <c r="K65" s="106"/>
      <c r="L65" s="106"/>
      <c r="M65" s="106"/>
      <c r="N65" s="106"/>
      <c r="O65" s="106"/>
      <c r="P65" s="106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60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</row>
    <row r="66" spans="1:198" ht="15" customHeight="1" thickBot="1">
      <c r="A66" s="104"/>
      <c r="B66" s="104"/>
      <c r="C66" s="120" t="str">
        <f>IF(MasterSheet!$A$1=1,MasterSheet!C318,MasterSheet!B318)</f>
        <v>Repayment of principal to nonresidents</v>
      </c>
      <c r="D66" s="262">
        <f>'Cental Budget_int'!D78+'Local Government_int'!D58</f>
        <v>135502079.30000004</v>
      </c>
      <c r="E66" s="283">
        <f t="shared" si="0"/>
        <v>3.198443982060664</v>
      </c>
      <c r="F66" s="151"/>
      <c r="G66" s="186"/>
      <c r="H66" s="133"/>
      <c r="I66" s="106"/>
      <c r="J66" s="106"/>
      <c r="K66" s="106"/>
      <c r="L66" s="106"/>
      <c r="M66" s="106"/>
      <c r="N66" s="106"/>
      <c r="O66" s="106"/>
      <c r="P66" s="106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60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</row>
    <row r="67" spans="1:198" ht="15" customHeight="1" thickTop="1" thickBot="1">
      <c r="A67" s="104"/>
      <c r="B67" s="104"/>
      <c r="C67" s="189" t="str">
        <f>IF(MasterSheet!$A$1=1,MasterSheet!C321,MasterSheet!B321)</f>
        <v>Financing needs</v>
      </c>
      <c r="D67" s="266">
        <f>+D62-D64</f>
        <v>-614802002.44999993</v>
      </c>
      <c r="E67" s="281">
        <f t="shared" si="0"/>
        <v>-14.512026494748021</v>
      </c>
      <c r="F67" s="149"/>
      <c r="G67" s="186"/>
      <c r="H67" s="133"/>
      <c r="I67" s="106"/>
      <c r="J67" s="106"/>
      <c r="K67" s="106"/>
      <c r="L67" s="106"/>
      <c r="M67" s="106"/>
      <c r="N67" s="106"/>
      <c r="O67" s="106"/>
      <c r="P67" s="106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60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</row>
    <row r="68" spans="1:198" ht="15" customHeight="1" thickTop="1" thickBot="1">
      <c r="A68" s="104"/>
      <c r="B68" s="104"/>
      <c r="C68" s="189" t="str">
        <f>IF(MasterSheet!$A$1=1,MasterSheet!C322,MasterSheet!B322)</f>
        <v>Financing</v>
      </c>
      <c r="D68" s="266">
        <f>SUM(D69:D72)+D74+D73+D59</f>
        <v>614802002.44999993</v>
      </c>
      <c r="E68" s="281">
        <f t="shared" si="0"/>
        <v>14.512026494748021</v>
      </c>
      <c r="F68" s="149"/>
      <c r="G68" s="186"/>
      <c r="H68" s="133"/>
      <c r="I68" s="106"/>
      <c r="J68" s="106"/>
      <c r="K68" s="106"/>
      <c r="L68" s="106"/>
      <c r="M68" s="106"/>
      <c r="N68" s="106"/>
      <c r="O68" s="106"/>
      <c r="P68" s="106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60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</row>
    <row r="69" spans="1:198" ht="15" customHeight="1" thickTop="1">
      <c r="A69" s="104"/>
      <c r="B69" s="104"/>
      <c r="C69" s="127" t="str">
        <f>IF(MasterSheet!$A$1=1,MasterSheet!C323,MasterSheet!B323)</f>
        <v>Borrowings and credits from domestic sources</v>
      </c>
      <c r="D69" s="267">
        <f>'Cental Budget_int'!D81+'Local Government_int'!D62</f>
        <v>264385187.05000001</v>
      </c>
      <c r="E69" s="282">
        <f t="shared" si="0"/>
        <v>6.2406511754986429</v>
      </c>
      <c r="F69" s="151"/>
      <c r="G69" s="186"/>
      <c r="H69" s="133"/>
      <c r="I69" s="106"/>
      <c r="J69" s="106"/>
      <c r="K69" s="106"/>
      <c r="L69" s="106"/>
      <c r="M69" s="106"/>
      <c r="N69" s="106"/>
      <c r="O69" s="106"/>
      <c r="P69" s="106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60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</row>
    <row r="70" spans="1:198" ht="15" customHeight="1">
      <c r="A70" s="104"/>
      <c r="B70" s="104"/>
      <c r="C70" s="120" t="str">
        <f>IF(MasterSheet!$A$1=1,MasterSheet!C324,MasterSheet!B324)</f>
        <v>Borrowings and credits from foreign sources</v>
      </c>
      <c r="D70" s="262">
        <f>'Cental Budget_int'!D82+'Local Government_int'!D63</f>
        <v>353339674.82999998</v>
      </c>
      <c r="E70" s="283">
        <f t="shared" si="0"/>
        <v>8.3403676343679916</v>
      </c>
      <c r="F70" s="151"/>
      <c r="G70" s="186"/>
      <c r="H70" s="133"/>
      <c r="I70" s="106"/>
      <c r="J70" s="106"/>
      <c r="K70" s="106"/>
      <c r="L70" s="106"/>
      <c r="M70" s="106"/>
      <c r="N70" s="106"/>
      <c r="O70" s="106"/>
      <c r="P70" s="106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60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</row>
    <row r="71" spans="1:198" s="122" customFormat="1" ht="15" customHeight="1">
      <c r="C71" s="190" t="str">
        <f>IF(MasterSheet!$A$1=1,MasterSheet!C326,MasterSheet!B326)</f>
        <v>Privatisation revenues or selling property</v>
      </c>
      <c r="D71" s="268">
        <f>'Cental Budget_int'!D83+'Local Government_int'!D64</f>
        <v>9272797.5899999999</v>
      </c>
      <c r="E71" s="284">
        <f t="shared" ref="E71:E74" si="1">+D71/D$9*100</f>
        <v>0.21887873456862975</v>
      </c>
      <c r="F71" s="151"/>
      <c r="G71" s="186"/>
      <c r="H71" s="133"/>
      <c r="I71" s="106"/>
      <c r="J71" s="106"/>
      <c r="K71" s="106"/>
      <c r="L71" s="106"/>
      <c r="M71" s="106"/>
      <c r="N71" s="106"/>
      <c r="O71" s="106"/>
      <c r="P71" s="106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60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</row>
    <row r="72" spans="1:198" s="122" customFormat="1" ht="10.5" hidden="1" customHeight="1">
      <c r="C72" s="190" t="s">
        <v>152</v>
      </c>
      <c r="D72" s="268"/>
      <c r="E72" s="284">
        <f t="shared" si="1"/>
        <v>0</v>
      </c>
      <c r="F72" s="151"/>
      <c r="G72" s="186"/>
      <c r="H72" s="133"/>
      <c r="I72" s="106"/>
      <c r="J72" s="106"/>
      <c r="K72" s="106"/>
      <c r="L72" s="106"/>
      <c r="M72" s="106"/>
      <c r="N72" s="106"/>
      <c r="O72" s="106"/>
      <c r="P72" s="106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  <c r="CE72" s="231"/>
      <c r="CF72" s="231"/>
      <c r="CG72" s="231"/>
      <c r="CH72" s="231"/>
      <c r="CI72" s="231"/>
      <c r="CJ72" s="231"/>
      <c r="CK72" s="231"/>
      <c r="CL72" s="231"/>
      <c r="CM72" s="231"/>
      <c r="CN72" s="231"/>
      <c r="CO72" s="231"/>
      <c r="CP72" s="231"/>
      <c r="CQ72" s="231"/>
      <c r="CR72" s="231"/>
      <c r="CS72" s="231"/>
      <c r="CT72" s="231"/>
      <c r="CU72" s="231"/>
      <c r="CV72" s="231"/>
      <c r="CW72" s="231"/>
      <c r="CX72" s="231"/>
      <c r="CY72" s="231"/>
      <c r="CZ72" s="231"/>
      <c r="DA72" s="231"/>
      <c r="DB72" s="231"/>
      <c r="DC72" s="231"/>
      <c r="DD72" s="231"/>
      <c r="DE72" s="231"/>
      <c r="DF72" s="231"/>
      <c r="DG72" s="231"/>
      <c r="DH72" s="231"/>
      <c r="DI72" s="231"/>
      <c r="DJ72" s="231"/>
      <c r="DK72" s="231"/>
      <c r="DL72" s="231"/>
      <c r="DM72" s="231"/>
      <c r="DN72" s="231"/>
      <c r="DO72" s="231"/>
      <c r="DP72" s="231"/>
      <c r="DQ72" s="231"/>
      <c r="DR72" s="231"/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  <c r="EI72" s="231"/>
      <c r="EJ72" s="231"/>
      <c r="EK72" s="231"/>
      <c r="EL72" s="160"/>
      <c r="EM72" s="231"/>
      <c r="EN72" s="231"/>
      <c r="EO72" s="231"/>
      <c r="EP72" s="231"/>
      <c r="EQ72" s="231"/>
      <c r="ER72" s="231"/>
      <c r="ES72" s="231"/>
      <c r="ET72" s="231"/>
      <c r="EU72" s="231"/>
      <c r="EV72" s="231"/>
      <c r="EW72" s="231"/>
      <c r="EX72" s="231"/>
      <c r="EY72" s="231"/>
      <c r="EZ72" s="231"/>
      <c r="FA72" s="231"/>
      <c r="FB72" s="231"/>
      <c r="FC72" s="231"/>
      <c r="FD72" s="231"/>
      <c r="FE72" s="231"/>
      <c r="FF72" s="231"/>
      <c r="FG72" s="231"/>
      <c r="FH72" s="231"/>
      <c r="FI72" s="231"/>
      <c r="FJ72" s="231"/>
      <c r="FK72" s="231"/>
      <c r="FL72" s="231"/>
      <c r="FM72" s="231"/>
      <c r="FN72" s="231"/>
      <c r="FO72" s="231"/>
      <c r="FP72" s="231"/>
      <c r="FQ72" s="231"/>
      <c r="FR72" s="231"/>
      <c r="FS72" s="231"/>
      <c r="FT72" s="231"/>
      <c r="FU72" s="231"/>
      <c r="FV72" s="231"/>
      <c r="FW72" s="231"/>
      <c r="FX72" s="231"/>
      <c r="FY72" s="231"/>
      <c r="FZ72" s="231"/>
      <c r="GA72" s="231"/>
      <c r="GB72" s="231"/>
      <c r="GC72" s="231"/>
      <c r="GD72" s="231"/>
      <c r="GE72" s="231"/>
      <c r="GF72" s="231"/>
      <c r="GG72" s="231"/>
      <c r="GH72" s="231"/>
      <c r="GI72" s="231"/>
      <c r="GJ72" s="231"/>
      <c r="GK72" s="231"/>
      <c r="GL72" s="231"/>
      <c r="GM72" s="231"/>
      <c r="GN72" s="231"/>
      <c r="GO72" s="231"/>
      <c r="GP72" s="231"/>
    </row>
    <row r="73" spans="1:198" s="122" customFormat="1" ht="15" customHeight="1">
      <c r="C73" s="190" t="s">
        <v>279</v>
      </c>
      <c r="D73" s="268">
        <f>'Local Government_int'!D68</f>
        <v>3634108.3600000003</v>
      </c>
      <c r="E73" s="284">
        <f t="shared" si="1"/>
        <v>8.5780912545733515E-2</v>
      </c>
      <c r="F73" s="151"/>
      <c r="G73" s="186"/>
      <c r="H73" s="133"/>
      <c r="I73" s="106"/>
      <c r="J73" s="106"/>
      <c r="K73" s="106"/>
      <c r="L73" s="106"/>
      <c r="M73" s="106"/>
      <c r="N73" s="106"/>
      <c r="O73" s="106"/>
      <c r="P73" s="106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  <c r="BC73" s="229"/>
      <c r="BD73" s="229"/>
      <c r="BE73" s="229"/>
      <c r="BF73" s="229"/>
      <c r="BG73" s="229"/>
      <c r="BH73" s="229"/>
      <c r="BI73" s="229"/>
      <c r="BJ73" s="229"/>
      <c r="BK73" s="229"/>
      <c r="BL73" s="229"/>
      <c r="BM73" s="229"/>
      <c r="BN73" s="229"/>
      <c r="BO73" s="229"/>
      <c r="BP73" s="229"/>
      <c r="BQ73" s="229"/>
      <c r="BR73" s="229"/>
      <c r="BS73" s="229"/>
      <c r="BT73" s="229"/>
      <c r="BU73" s="229"/>
      <c r="BV73" s="229"/>
      <c r="BW73" s="229"/>
      <c r="BX73" s="229"/>
      <c r="BY73" s="229"/>
      <c r="BZ73" s="229"/>
      <c r="CA73" s="229"/>
      <c r="CB73" s="229"/>
      <c r="CC73" s="229"/>
      <c r="CD73" s="229"/>
      <c r="CE73" s="229"/>
      <c r="CF73" s="229"/>
      <c r="CG73" s="229"/>
      <c r="CH73" s="229"/>
      <c r="CI73" s="229"/>
      <c r="CJ73" s="229"/>
      <c r="CK73" s="229"/>
      <c r="CL73" s="229"/>
      <c r="CM73" s="229"/>
      <c r="CN73" s="229"/>
      <c r="CO73" s="229"/>
      <c r="CP73" s="229"/>
      <c r="CQ73" s="229"/>
      <c r="CR73" s="229"/>
      <c r="CS73" s="229"/>
      <c r="CT73" s="229"/>
      <c r="CU73" s="229"/>
      <c r="CV73" s="229"/>
      <c r="CW73" s="229"/>
      <c r="CX73" s="229"/>
      <c r="CY73" s="229"/>
      <c r="CZ73" s="229"/>
      <c r="DA73" s="229"/>
      <c r="DB73" s="229"/>
      <c r="DC73" s="229"/>
      <c r="DD73" s="229"/>
      <c r="DE73" s="229"/>
      <c r="DF73" s="229"/>
      <c r="DG73" s="229"/>
      <c r="DH73" s="229"/>
      <c r="DI73" s="229"/>
      <c r="DJ73" s="229"/>
      <c r="DK73" s="229"/>
      <c r="DL73" s="229"/>
      <c r="DM73" s="229"/>
      <c r="DN73" s="229"/>
      <c r="DO73" s="229"/>
      <c r="DP73" s="229"/>
      <c r="DQ73" s="229"/>
      <c r="DR73" s="229"/>
      <c r="DS73" s="229"/>
      <c r="DT73" s="229"/>
      <c r="DU73" s="229"/>
      <c r="DV73" s="229"/>
      <c r="DW73" s="229"/>
      <c r="DX73" s="229"/>
      <c r="DY73" s="229"/>
      <c r="DZ73" s="229"/>
      <c r="EA73" s="229"/>
      <c r="EB73" s="229"/>
      <c r="EC73" s="229"/>
      <c r="ED73" s="229"/>
      <c r="EE73" s="229"/>
      <c r="EF73" s="229"/>
      <c r="EG73" s="229"/>
      <c r="EH73" s="229"/>
      <c r="EI73" s="229"/>
      <c r="EJ73" s="229"/>
      <c r="EK73" s="229"/>
      <c r="EL73" s="160"/>
      <c r="EM73" s="229"/>
      <c r="EN73" s="229"/>
      <c r="EO73" s="229"/>
      <c r="EP73" s="229"/>
      <c r="EQ73" s="229"/>
      <c r="ER73" s="229"/>
      <c r="ES73" s="229"/>
      <c r="ET73" s="229"/>
      <c r="EU73" s="229"/>
      <c r="EV73" s="229"/>
      <c r="EW73" s="229"/>
      <c r="EX73" s="229"/>
      <c r="EY73" s="229"/>
      <c r="EZ73" s="229"/>
      <c r="FA73" s="229"/>
      <c r="FB73" s="229"/>
      <c r="FC73" s="229"/>
      <c r="FD73" s="229"/>
      <c r="FE73" s="229"/>
      <c r="FF73" s="229"/>
      <c r="FG73" s="229"/>
      <c r="FH73" s="229"/>
      <c r="FI73" s="229"/>
      <c r="FJ73" s="229"/>
      <c r="FK73" s="229"/>
      <c r="FL73" s="229"/>
      <c r="FM73" s="229"/>
      <c r="FN73" s="229"/>
      <c r="FO73" s="229"/>
      <c r="FP73" s="229"/>
      <c r="FQ73" s="229"/>
      <c r="FR73" s="229"/>
      <c r="FS73" s="229"/>
      <c r="FT73" s="229"/>
      <c r="FU73" s="229"/>
      <c r="FV73" s="229"/>
      <c r="FW73" s="229"/>
      <c r="FX73" s="229"/>
      <c r="FY73" s="229"/>
      <c r="FZ73" s="229"/>
      <c r="GA73" s="229"/>
      <c r="GB73" s="229"/>
      <c r="GC73" s="229"/>
      <c r="GD73" s="229"/>
      <c r="GE73" s="229"/>
      <c r="GF73" s="229"/>
      <c r="GG73" s="229"/>
      <c r="GH73" s="229"/>
      <c r="GI73" s="229"/>
      <c r="GJ73" s="229"/>
      <c r="GK73" s="229"/>
      <c r="GL73" s="229"/>
      <c r="GM73" s="229"/>
      <c r="GN73" s="229"/>
      <c r="GO73" s="229"/>
      <c r="GP73" s="229"/>
    </row>
    <row r="74" spans="1:198" ht="15" customHeight="1" thickBot="1">
      <c r="A74" s="104"/>
      <c r="B74" s="104"/>
      <c r="C74" s="123" t="str">
        <f>IF(MasterSheet!$A$1=1,MasterSheet!C327,MasterSheet!B327)</f>
        <v>Increase/Decrease of deposits</v>
      </c>
      <c r="D74" s="269">
        <f>-D67-SUM(D69:D73)-D59</f>
        <v>-31771997.120000117</v>
      </c>
      <c r="E74" s="285">
        <f t="shared" si="1"/>
        <v>-0.74995862433612925</v>
      </c>
      <c r="F74" s="151"/>
      <c r="G74" s="186"/>
      <c r="H74" s="133"/>
      <c r="I74" s="106"/>
      <c r="J74" s="106"/>
      <c r="K74" s="106"/>
      <c r="L74" s="106"/>
      <c r="M74" s="106"/>
      <c r="N74" s="106"/>
      <c r="O74" s="106"/>
      <c r="P74" s="106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60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</row>
    <row r="75" spans="1:198" ht="15" customHeight="1" thickTop="1">
      <c r="A75" s="104"/>
      <c r="B75" s="104"/>
      <c r="C75" s="210" t="str">
        <f>IF(MasterSheet!$A$1=1,MasterSheet!C328,MasterSheet!B328)</f>
        <v>Sourse: Ministry of Finance of Montenegro</v>
      </c>
      <c r="D75" s="161"/>
      <c r="E75" s="161"/>
      <c r="F75" s="151"/>
      <c r="G75" s="186"/>
      <c r="H75" s="133"/>
      <c r="I75" s="106"/>
      <c r="J75" s="106"/>
      <c r="K75" s="106"/>
      <c r="L75" s="106"/>
      <c r="M75" s="106"/>
      <c r="N75" s="106"/>
      <c r="O75" s="106"/>
      <c r="P75" s="106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60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</row>
    <row r="76" spans="1:198" ht="15" customHeight="1">
      <c r="A76" s="104"/>
      <c r="B76" s="104"/>
      <c r="C76" s="132"/>
      <c r="D76" s="161"/>
      <c r="E76" s="161"/>
      <c r="F76" s="151"/>
      <c r="G76" s="186"/>
      <c r="H76" s="106"/>
      <c r="I76" s="106"/>
      <c r="J76" s="106"/>
      <c r="K76" s="106"/>
      <c r="L76" s="106"/>
      <c r="M76" s="106"/>
      <c r="N76" s="106"/>
      <c r="O76" s="106"/>
      <c r="P76" s="106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60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</row>
    <row r="77" spans="1:198" ht="15" customHeight="1">
      <c r="A77" s="104"/>
      <c r="B77" s="104"/>
      <c r="C77" s="133"/>
      <c r="D77" s="106"/>
      <c r="E77" s="106"/>
      <c r="F77" s="106"/>
      <c r="G77" s="186"/>
      <c r="H77" s="106"/>
      <c r="I77" s="106"/>
      <c r="J77" s="106"/>
      <c r="K77" s="106"/>
      <c r="L77" s="106"/>
      <c r="M77" s="106"/>
      <c r="N77" s="106"/>
      <c r="O77" s="106"/>
      <c r="P77" s="106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60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</row>
    <row r="78" spans="1:198" ht="15" customHeight="1">
      <c r="A78" s="104"/>
      <c r="B78" s="104"/>
      <c r="C78" s="133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60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</row>
    <row r="79" spans="1:198" ht="15" customHeight="1">
      <c r="A79" s="104"/>
      <c r="B79" s="104"/>
      <c r="C79" s="133"/>
      <c r="D79" s="192"/>
      <c r="E79" s="192"/>
      <c r="F79" s="192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60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</row>
    <row r="80" spans="1:198" ht="15" customHeight="1">
      <c r="A80" s="104"/>
      <c r="B80" s="104"/>
      <c r="C80" s="133"/>
      <c r="D80" s="192"/>
      <c r="E80" s="192"/>
      <c r="F80" s="192"/>
      <c r="G80" s="186"/>
      <c r="H80" s="106"/>
      <c r="I80" s="106"/>
      <c r="J80" s="106"/>
      <c r="K80" s="106"/>
      <c r="L80" s="106"/>
      <c r="M80" s="106"/>
      <c r="N80" s="106"/>
      <c r="O80" s="106"/>
      <c r="P80" s="106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60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</row>
    <row r="81" spans="1:198" ht="15" customHeight="1">
      <c r="A81" s="104"/>
      <c r="B81" s="104"/>
      <c r="C81" s="133"/>
      <c r="D81" s="192"/>
      <c r="E81" s="192"/>
      <c r="F81" s="192"/>
      <c r="G81" s="186"/>
      <c r="H81" s="106"/>
      <c r="I81" s="106"/>
      <c r="J81" s="106"/>
      <c r="K81" s="106"/>
      <c r="L81" s="106"/>
      <c r="M81" s="106"/>
      <c r="N81" s="106"/>
      <c r="O81" s="106"/>
      <c r="P81" s="106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60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</row>
    <row r="82" spans="1:198" ht="15" customHeight="1">
      <c r="A82" s="104"/>
      <c r="B82" s="104"/>
      <c r="C82" s="133"/>
      <c r="D82" s="192"/>
      <c r="E82" s="192"/>
      <c r="F82" s="192"/>
      <c r="G82" s="186"/>
      <c r="H82" s="106"/>
      <c r="I82" s="106"/>
      <c r="J82" s="106"/>
      <c r="K82" s="106"/>
      <c r="L82" s="106"/>
      <c r="M82" s="106"/>
      <c r="N82" s="106"/>
      <c r="O82" s="106"/>
      <c r="P82" s="106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60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</row>
    <row r="83" spans="1:198" ht="15" customHeight="1">
      <c r="A83" s="104"/>
      <c r="B83" s="104"/>
      <c r="C83" s="133"/>
      <c r="D83" s="192"/>
      <c r="E83" s="192"/>
      <c r="F83" s="192"/>
      <c r="G83" s="186"/>
      <c r="H83" s="106"/>
      <c r="I83" s="106"/>
      <c r="J83" s="106"/>
      <c r="K83" s="106"/>
      <c r="L83" s="106"/>
      <c r="M83" s="106"/>
      <c r="N83" s="106"/>
      <c r="O83" s="106"/>
      <c r="P83" s="106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60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</row>
    <row r="84" spans="1:198" ht="15" customHeight="1">
      <c r="A84" s="104"/>
      <c r="B84" s="104"/>
      <c r="C84" s="133"/>
      <c r="D84" s="192"/>
      <c r="E84" s="192"/>
      <c r="F84" s="192"/>
      <c r="G84" s="186"/>
      <c r="H84" s="106"/>
      <c r="I84" s="106"/>
      <c r="J84" s="106"/>
      <c r="K84" s="106"/>
      <c r="L84" s="106"/>
      <c r="M84" s="106"/>
      <c r="N84" s="106"/>
      <c r="O84" s="106"/>
      <c r="P84" s="106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60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</row>
    <row r="85" spans="1:198" ht="15" customHeight="1">
      <c r="A85" s="104"/>
      <c r="B85" s="104"/>
      <c r="C85" s="133"/>
      <c r="D85" s="192"/>
      <c r="E85" s="192"/>
      <c r="F85" s="192"/>
      <c r="G85" s="186"/>
      <c r="H85" s="106"/>
      <c r="I85" s="106"/>
      <c r="J85" s="106"/>
      <c r="K85" s="106"/>
      <c r="L85" s="106"/>
      <c r="M85" s="106"/>
      <c r="N85" s="106"/>
      <c r="O85" s="106"/>
      <c r="P85" s="106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60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</row>
    <row r="86" spans="1:198" ht="15" customHeight="1">
      <c r="A86" s="104"/>
      <c r="B86" s="104"/>
      <c r="C86" s="133"/>
      <c r="D86" s="106"/>
      <c r="E86" s="106"/>
      <c r="F86" s="106"/>
      <c r="G86" s="186"/>
      <c r="H86" s="106"/>
      <c r="I86" s="106"/>
      <c r="J86" s="106"/>
      <c r="K86" s="106"/>
      <c r="L86" s="106"/>
      <c r="M86" s="106"/>
      <c r="N86" s="106"/>
      <c r="O86" s="106"/>
      <c r="P86" s="106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60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</row>
    <row r="87" spans="1:198" ht="15" customHeight="1">
      <c r="A87" s="104"/>
      <c r="B87" s="104"/>
      <c r="C87" s="133"/>
      <c r="D87" s="106"/>
      <c r="E87" s="106"/>
      <c r="F87" s="106"/>
      <c r="G87" s="186"/>
      <c r="H87" s="106"/>
      <c r="I87" s="106"/>
      <c r="J87" s="106"/>
      <c r="K87" s="106"/>
      <c r="L87" s="106"/>
      <c r="M87" s="106"/>
      <c r="N87" s="106"/>
      <c r="O87" s="106"/>
      <c r="P87" s="106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60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</row>
    <row r="88" spans="1:198" ht="15" customHeight="1">
      <c r="A88" s="104"/>
      <c r="B88" s="104"/>
      <c r="C88" s="133"/>
      <c r="D88" s="106"/>
      <c r="E88" s="106"/>
      <c r="F88" s="106"/>
      <c r="G88" s="186"/>
      <c r="H88" s="106"/>
      <c r="I88" s="106"/>
      <c r="J88" s="106"/>
      <c r="K88" s="106"/>
      <c r="L88" s="106"/>
      <c r="M88" s="106"/>
      <c r="N88" s="106"/>
      <c r="O88" s="106"/>
      <c r="P88" s="106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60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</row>
    <row r="89" spans="1:198" ht="15" customHeight="1">
      <c r="A89" s="104"/>
      <c r="B89" s="104"/>
      <c r="C89" s="133"/>
      <c r="D89" s="106"/>
      <c r="E89" s="106"/>
      <c r="F89" s="106"/>
      <c r="G89" s="186"/>
      <c r="H89" s="106"/>
      <c r="I89" s="106"/>
      <c r="J89" s="106"/>
      <c r="K89" s="106"/>
      <c r="L89" s="106"/>
      <c r="M89" s="106"/>
      <c r="N89" s="106"/>
      <c r="O89" s="106"/>
      <c r="P89" s="106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60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</row>
    <row r="90" spans="1:198" ht="15" customHeight="1">
      <c r="A90" s="104"/>
      <c r="B90" s="104"/>
      <c r="C90" s="133"/>
      <c r="D90" s="106"/>
      <c r="E90" s="106"/>
      <c r="F90" s="106"/>
      <c r="G90" s="186"/>
      <c r="H90" s="106"/>
      <c r="I90" s="106"/>
      <c r="J90" s="106"/>
      <c r="K90" s="106"/>
      <c r="L90" s="106"/>
      <c r="M90" s="106"/>
      <c r="N90" s="106"/>
      <c r="O90" s="106"/>
      <c r="P90" s="106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60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</row>
    <row r="91" spans="1:198" ht="15" customHeight="1">
      <c r="A91" s="104"/>
      <c r="B91" s="104"/>
      <c r="C91" s="133"/>
      <c r="D91" s="106"/>
      <c r="E91" s="106"/>
      <c r="F91" s="106"/>
      <c r="G91" s="186"/>
      <c r="H91" s="106"/>
      <c r="I91" s="106"/>
      <c r="J91" s="106"/>
      <c r="K91" s="106"/>
      <c r="L91" s="106"/>
      <c r="M91" s="106"/>
      <c r="N91" s="106"/>
      <c r="O91" s="106"/>
      <c r="P91" s="106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60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</row>
    <row r="92" spans="1:198" ht="15" customHeight="1">
      <c r="A92" s="104"/>
      <c r="B92" s="104"/>
      <c r="C92" s="133"/>
      <c r="D92" s="106"/>
      <c r="E92" s="106"/>
      <c r="F92" s="106"/>
      <c r="G92" s="186"/>
      <c r="H92" s="106"/>
      <c r="I92" s="106"/>
      <c r="J92" s="106"/>
      <c r="K92" s="106"/>
      <c r="L92" s="106"/>
      <c r="M92" s="106"/>
      <c r="N92" s="106"/>
      <c r="O92" s="106"/>
      <c r="P92" s="106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60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</row>
    <row r="93" spans="1:198" ht="15" customHeight="1">
      <c r="A93" s="104"/>
      <c r="B93" s="104"/>
      <c r="C93" s="133"/>
      <c r="D93" s="106"/>
      <c r="E93" s="106"/>
      <c r="F93" s="106"/>
      <c r="G93" s="186"/>
      <c r="H93" s="106"/>
      <c r="I93" s="106"/>
      <c r="J93" s="106"/>
      <c r="K93" s="106"/>
      <c r="L93" s="106"/>
      <c r="M93" s="106"/>
      <c r="N93" s="106"/>
      <c r="O93" s="106"/>
      <c r="P93" s="106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60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</row>
    <row r="94" spans="1:198" ht="15" customHeight="1">
      <c r="A94" s="104"/>
      <c r="B94" s="104"/>
      <c r="C94" s="133"/>
      <c r="D94" s="106"/>
      <c r="E94" s="106"/>
      <c r="F94" s="106"/>
      <c r="G94" s="186"/>
      <c r="H94" s="106"/>
      <c r="I94" s="106"/>
      <c r="J94" s="106"/>
      <c r="K94" s="106"/>
      <c r="L94" s="106"/>
      <c r="M94" s="106"/>
      <c r="N94" s="106"/>
      <c r="O94" s="106"/>
      <c r="P94" s="106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60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</row>
    <row r="95" spans="1:198" ht="15" customHeight="1">
      <c r="A95" s="104"/>
      <c r="B95" s="104"/>
      <c r="C95" s="133"/>
      <c r="D95" s="106"/>
      <c r="E95" s="106"/>
      <c r="F95" s="106"/>
      <c r="G95" s="186"/>
      <c r="H95" s="106"/>
      <c r="I95" s="106"/>
      <c r="J95" s="106"/>
      <c r="K95" s="106"/>
      <c r="L95" s="106"/>
      <c r="M95" s="106"/>
      <c r="N95" s="106"/>
      <c r="O95" s="106"/>
      <c r="P95" s="106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60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</row>
    <row r="96" spans="1:198" ht="15" customHeight="1">
      <c r="A96" s="104"/>
      <c r="B96" s="104"/>
      <c r="C96" s="132"/>
      <c r="F96" s="106"/>
      <c r="G96" s="186"/>
      <c r="H96" s="106"/>
      <c r="I96" s="106"/>
      <c r="J96" s="106"/>
      <c r="K96" s="106"/>
      <c r="L96" s="106"/>
      <c r="M96" s="106"/>
      <c r="N96" s="106"/>
      <c r="O96" s="106"/>
      <c r="P96" s="106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60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</row>
    <row r="97" spans="1:198" ht="15" customHeight="1">
      <c r="A97" s="104"/>
      <c r="B97" s="104"/>
      <c r="C97" s="132"/>
      <c r="F97" s="106"/>
      <c r="G97" s="186"/>
      <c r="H97" s="106"/>
      <c r="I97" s="106"/>
      <c r="J97" s="106"/>
      <c r="K97" s="106"/>
      <c r="L97" s="106"/>
      <c r="M97" s="106"/>
      <c r="N97" s="106"/>
      <c r="O97" s="106"/>
      <c r="P97" s="106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60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</row>
    <row r="98" spans="1:198" ht="15" customHeight="1">
      <c r="A98" s="104"/>
      <c r="B98" s="104"/>
      <c r="C98" s="132"/>
      <c r="F98" s="106"/>
      <c r="G98" s="186"/>
      <c r="H98" s="106"/>
      <c r="I98" s="106"/>
      <c r="J98" s="106"/>
      <c r="K98" s="106"/>
      <c r="L98" s="106"/>
      <c r="M98" s="106"/>
      <c r="N98" s="106"/>
      <c r="O98" s="106"/>
      <c r="P98" s="106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60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</row>
    <row r="99" spans="1:198" ht="15" customHeight="1">
      <c r="A99" s="104"/>
      <c r="B99" s="104"/>
      <c r="C99" s="132"/>
      <c r="F99" s="106"/>
      <c r="G99" s="186"/>
      <c r="H99" s="106"/>
      <c r="I99" s="106"/>
      <c r="J99" s="106"/>
      <c r="K99" s="106"/>
      <c r="L99" s="106"/>
      <c r="M99" s="106"/>
      <c r="N99" s="106"/>
      <c r="O99" s="106"/>
      <c r="P99" s="106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60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</row>
    <row r="100" spans="1:198" ht="15" customHeight="1">
      <c r="A100" s="104"/>
      <c r="B100" s="104"/>
      <c r="C100" s="132"/>
      <c r="F100" s="106"/>
      <c r="G100" s="186"/>
      <c r="H100" s="106"/>
      <c r="I100" s="106"/>
      <c r="J100" s="106"/>
      <c r="K100" s="106"/>
      <c r="L100" s="106"/>
      <c r="M100" s="106"/>
      <c r="N100" s="106"/>
      <c r="O100" s="106"/>
      <c r="P100" s="106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60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</row>
    <row r="101" spans="1:198" ht="15" customHeight="1">
      <c r="A101" s="104"/>
      <c r="B101" s="104"/>
      <c r="C101" s="132"/>
      <c r="F101" s="106"/>
      <c r="G101" s="186"/>
      <c r="H101" s="106"/>
      <c r="I101" s="106"/>
      <c r="J101" s="106"/>
      <c r="K101" s="106"/>
      <c r="L101" s="106"/>
      <c r="M101" s="106"/>
      <c r="N101" s="106"/>
      <c r="O101" s="106"/>
      <c r="P101" s="106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60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</row>
    <row r="102" spans="1:198" ht="15" customHeight="1">
      <c r="A102" s="104"/>
      <c r="B102" s="104"/>
      <c r="C102" s="132"/>
      <c r="F102" s="106"/>
      <c r="G102" s="186"/>
      <c r="H102" s="106"/>
      <c r="I102" s="106"/>
      <c r="J102" s="106"/>
      <c r="K102" s="106"/>
      <c r="L102" s="106"/>
      <c r="M102" s="106"/>
      <c r="N102" s="106"/>
      <c r="O102" s="106"/>
      <c r="P102" s="106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60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</row>
    <row r="103" spans="1:198" ht="15" customHeight="1">
      <c r="A103" s="104"/>
      <c r="B103" s="104"/>
      <c r="C103" s="132"/>
      <c r="F103" s="106"/>
      <c r="G103" s="186"/>
      <c r="H103" s="106"/>
      <c r="I103" s="106"/>
      <c r="J103" s="106"/>
      <c r="K103" s="106"/>
      <c r="L103" s="106"/>
      <c r="M103" s="106"/>
      <c r="N103" s="106"/>
      <c r="O103" s="106"/>
      <c r="P103" s="106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60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</row>
    <row r="104" spans="1:198" ht="15" customHeight="1">
      <c r="A104" s="104"/>
      <c r="B104" s="104"/>
      <c r="C104" s="132"/>
      <c r="F104" s="106"/>
      <c r="G104" s="186"/>
      <c r="H104" s="106"/>
      <c r="I104" s="106"/>
      <c r="J104" s="106"/>
      <c r="K104" s="106"/>
      <c r="L104" s="106"/>
      <c r="M104" s="106"/>
      <c r="N104" s="106"/>
      <c r="O104" s="106"/>
      <c r="P104" s="106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60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</row>
    <row r="105" spans="1:198" ht="15" customHeight="1">
      <c r="A105" s="104"/>
      <c r="B105" s="104"/>
      <c r="C105" s="132"/>
      <c r="F105" s="106"/>
      <c r="G105" s="186"/>
      <c r="H105" s="106"/>
      <c r="I105" s="106"/>
      <c r="J105" s="106"/>
      <c r="K105" s="106"/>
      <c r="L105" s="106"/>
      <c r="M105" s="106"/>
      <c r="N105" s="106"/>
      <c r="O105" s="106"/>
      <c r="P105" s="106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60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</row>
    <row r="106" spans="1:198" ht="15" customHeight="1">
      <c r="A106" s="104"/>
      <c r="B106" s="104"/>
      <c r="C106" s="132"/>
      <c r="F106" s="106"/>
      <c r="G106" s="186"/>
      <c r="H106" s="106"/>
      <c r="I106" s="106"/>
      <c r="J106" s="106"/>
      <c r="K106" s="106"/>
      <c r="L106" s="106"/>
      <c r="M106" s="106"/>
      <c r="N106" s="106"/>
      <c r="O106" s="106"/>
      <c r="P106" s="106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60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</row>
    <row r="107" spans="1:198" ht="15" customHeight="1">
      <c r="A107" s="104"/>
      <c r="B107" s="104"/>
      <c r="C107" s="132"/>
      <c r="F107" s="106"/>
      <c r="G107" s="186"/>
      <c r="H107" s="106"/>
      <c r="I107" s="106"/>
      <c r="J107" s="106"/>
      <c r="K107" s="106"/>
      <c r="L107" s="106"/>
      <c r="M107" s="106"/>
      <c r="N107" s="106"/>
      <c r="O107" s="106"/>
      <c r="P107" s="106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60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</row>
    <row r="108" spans="1:198" ht="15" customHeight="1">
      <c r="A108" s="104"/>
      <c r="B108" s="104"/>
      <c r="C108" s="132"/>
      <c r="F108" s="106"/>
      <c r="G108" s="186"/>
      <c r="H108" s="106"/>
      <c r="I108" s="106"/>
      <c r="J108" s="106"/>
      <c r="K108" s="106"/>
      <c r="L108" s="106"/>
      <c r="M108" s="106"/>
      <c r="N108" s="106"/>
      <c r="O108" s="106"/>
      <c r="P108" s="106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60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</row>
    <row r="109" spans="1:198" ht="15" customHeight="1">
      <c r="A109" s="104"/>
      <c r="B109" s="104"/>
      <c r="C109" s="132"/>
      <c r="F109" s="106"/>
      <c r="G109" s="186"/>
      <c r="H109" s="106"/>
      <c r="I109" s="106"/>
      <c r="J109" s="106"/>
      <c r="K109" s="106"/>
      <c r="L109" s="106"/>
      <c r="M109" s="106"/>
      <c r="N109" s="106"/>
      <c r="O109" s="106"/>
      <c r="P109" s="106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60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</row>
    <row r="110" spans="1:198" ht="15" customHeight="1">
      <c r="A110" s="104"/>
      <c r="B110" s="104"/>
      <c r="C110" s="132"/>
      <c r="F110" s="106"/>
      <c r="G110" s="186"/>
      <c r="H110" s="106"/>
      <c r="I110" s="106"/>
      <c r="J110" s="106"/>
      <c r="K110" s="106"/>
      <c r="L110" s="106"/>
      <c r="M110" s="106"/>
      <c r="N110" s="106"/>
      <c r="O110" s="106"/>
      <c r="P110" s="106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60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</row>
    <row r="111" spans="1:198" ht="15" customHeight="1">
      <c r="A111" s="104"/>
      <c r="B111" s="104"/>
      <c r="C111" s="132"/>
      <c r="F111" s="106"/>
      <c r="G111" s="186"/>
      <c r="H111" s="106"/>
      <c r="I111" s="106"/>
      <c r="J111" s="106"/>
      <c r="K111" s="106"/>
      <c r="L111" s="106"/>
      <c r="M111" s="106"/>
      <c r="N111" s="106"/>
      <c r="O111" s="106"/>
      <c r="P111" s="106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60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</row>
    <row r="112" spans="1:198" ht="15" customHeight="1">
      <c r="A112" s="104"/>
      <c r="B112" s="104"/>
      <c r="C112" s="132"/>
      <c r="F112" s="106"/>
      <c r="G112" s="186"/>
      <c r="H112" s="106"/>
      <c r="I112" s="106"/>
      <c r="J112" s="106"/>
      <c r="K112" s="106"/>
      <c r="L112" s="106"/>
      <c r="M112" s="106"/>
      <c r="N112" s="106"/>
      <c r="O112" s="106"/>
      <c r="P112" s="106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60"/>
      <c r="EM112" s="121"/>
      <c r="EN112" s="121"/>
      <c r="EO112" s="121"/>
      <c r="EP112" s="121"/>
      <c r="EQ112" s="121"/>
      <c r="ER112" s="121"/>
      <c r="ES112" s="121"/>
      <c r="ET112" s="121"/>
      <c r="EU112" s="121"/>
      <c r="EV112" s="121"/>
      <c r="EW112" s="121"/>
      <c r="EX112" s="121"/>
      <c r="EY112" s="121"/>
      <c r="EZ112" s="121"/>
      <c r="FA112" s="121"/>
      <c r="FB112" s="121"/>
      <c r="FC112" s="121"/>
      <c r="FD112" s="121"/>
      <c r="FE112" s="121"/>
      <c r="FF112" s="121"/>
      <c r="FG112" s="121"/>
      <c r="FH112" s="121"/>
      <c r="FI112" s="121"/>
      <c r="FJ112" s="121"/>
      <c r="FK112" s="121"/>
      <c r="FL112" s="121"/>
      <c r="FM112" s="121"/>
      <c r="FN112" s="121"/>
      <c r="FO112" s="121"/>
      <c r="FP112" s="121"/>
      <c r="FQ112" s="121"/>
      <c r="FR112" s="121"/>
      <c r="FS112" s="121"/>
      <c r="FT112" s="121"/>
      <c r="FU112" s="121"/>
      <c r="FV112" s="121"/>
      <c r="FW112" s="121"/>
      <c r="FX112" s="121"/>
      <c r="FY112" s="121"/>
      <c r="FZ112" s="121"/>
      <c r="GA112" s="121"/>
      <c r="GB112" s="121"/>
      <c r="GC112" s="121"/>
      <c r="GD112" s="121"/>
      <c r="GE112" s="121"/>
      <c r="GF112" s="121"/>
      <c r="GG112" s="121"/>
      <c r="GH112" s="121"/>
      <c r="GI112" s="121"/>
      <c r="GJ112" s="121"/>
      <c r="GK112" s="121"/>
      <c r="GL112" s="121"/>
      <c r="GM112" s="121"/>
      <c r="GN112" s="121"/>
      <c r="GO112" s="121"/>
      <c r="GP112" s="121"/>
    </row>
    <row r="113" spans="1:198" ht="15" customHeight="1">
      <c r="A113" s="104"/>
      <c r="B113" s="104"/>
      <c r="C113" s="132"/>
      <c r="F113" s="106"/>
      <c r="G113" s="186"/>
      <c r="H113" s="106"/>
      <c r="I113" s="106"/>
      <c r="J113" s="106"/>
      <c r="K113" s="106"/>
      <c r="L113" s="106"/>
      <c r="M113" s="106"/>
      <c r="N113" s="106"/>
      <c r="O113" s="106"/>
      <c r="P113" s="106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60"/>
      <c r="EM113" s="121"/>
      <c r="EN113" s="121"/>
      <c r="EO113" s="121"/>
      <c r="EP113" s="121"/>
      <c r="EQ113" s="121"/>
      <c r="ER113" s="121"/>
      <c r="ES113" s="121"/>
      <c r="ET113" s="121"/>
      <c r="EU113" s="121"/>
      <c r="EV113" s="121"/>
      <c r="EW113" s="121"/>
      <c r="EX113" s="121"/>
      <c r="EY113" s="121"/>
      <c r="EZ113" s="121"/>
      <c r="FA113" s="121"/>
      <c r="FB113" s="121"/>
      <c r="FC113" s="121"/>
      <c r="FD113" s="121"/>
      <c r="FE113" s="121"/>
      <c r="FF113" s="121"/>
      <c r="FG113" s="121"/>
      <c r="FH113" s="121"/>
      <c r="FI113" s="121"/>
      <c r="FJ113" s="121"/>
      <c r="FK113" s="121"/>
      <c r="FL113" s="121"/>
      <c r="FM113" s="121"/>
      <c r="FN113" s="121"/>
      <c r="FO113" s="121"/>
      <c r="FP113" s="121"/>
      <c r="FQ113" s="121"/>
      <c r="FR113" s="121"/>
      <c r="FS113" s="121"/>
      <c r="FT113" s="121"/>
      <c r="FU113" s="121"/>
      <c r="FV113" s="121"/>
      <c r="FW113" s="121"/>
      <c r="FX113" s="121"/>
      <c r="FY113" s="121"/>
      <c r="FZ113" s="121"/>
      <c r="GA113" s="121"/>
      <c r="GB113" s="121"/>
      <c r="GC113" s="121"/>
      <c r="GD113" s="121"/>
      <c r="GE113" s="121"/>
      <c r="GF113" s="121"/>
      <c r="GG113" s="121"/>
      <c r="GH113" s="121"/>
      <c r="GI113" s="121"/>
      <c r="GJ113" s="121"/>
      <c r="GK113" s="121"/>
      <c r="GL113" s="121"/>
      <c r="GM113" s="121"/>
      <c r="GN113" s="121"/>
      <c r="GO113" s="121"/>
      <c r="GP113" s="121"/>
    </row>
    <row r="114" spans="1:198" ht="15" customHeight="1">
      <c r="A114" s="104"/>
      <c r="B114" s="104"/>
      <c r="C114" s="132"/>
      <c r="F114" s="106"/>
      <c r="G114" s="186"/>
      <c r="H114" s="106"/>
      <c r="I114" s="106"/>
      <c r="J114" s="106"/>
      <c r="K114" s="106"/>
      <c r="L114" s="106"/>
      <c r="M114" s="106"/>
      <c r="N114" s="106"/>
      <c r="O114" s="106"/>
      <c r="P114" s="106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60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</row>
    <row r="115" spans="1:198" ht="15" customHeight="1">
      <c r="A115" s="104"/>
      <c r="B115" s="104"/>
      <c r="C115" s="132"/>
      <c r="F115" s="106"/>
      <c r="G115" s="186"/>
      <c r="H115" s="106"/>
      <c r="I115" s="106"/>
      <c r="J115" s="106"/>
      <c r="K115" s="106"/>
      <c r="L115" s="106"/>
      <c r="M115" s="106"/>
      <c r="N115" s="106"/>
      <c r="O115" s="106"/>
      <c r="P115" s="106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60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</row>
    <row r="116" spans="1:198" ht="15" customHeight="1">
      <c r="A116" s="104"/>
      <c r="B116" s="104"/>
      <c r="C116" s="132"/>
      <c r="F116" s="106"/>
      <c r="G116" s="186"/>
      <c r="H116" s="106"/>
      <c r="I116" s="106"/>
      <c r="J116" s="106"/>
      <c r="K116" s="106"/>
      <c r="L116" s="106"/>
      <c r="M116" s="106"/>
      <c r="N116" s="106"/>
      <c r="O116" s="106"/>
      <c r="P116" s="106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60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</row>
    <row r="117" spans="1:198" ht="15" customHeight="1">
      <c r="A117" s="104"/>
      <c r="B117" s="104"/>
      <c r="C117" s="132"/>
      <c r="F117" s="106"/>
      <c r="G117" s="186"/>
      <c r="H117" s="106"/>
      <c r="I117" s="106"/>
      <c r="J117" s="106"/>
      <c r="K117" s="106"/>
      <c r="L117" s="106"/>
      <c r="M117" s="106"/>
      <c r="N117" s="106"/>
      <c r="O117" s="106"/>
      <c r="P117" s="106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60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</row>
    <row r="118" spans="1:198" ht="15" customHeight="1">
      <c r="A118" s="104"/>
      <c r="B118" s="104"/>
      <c r="C118" s="132"/>
      <c r="F118" s="106"/>
      <c r="G118" s="186"/>
      <c r="H118" s="106"/>
      <c r="I118" s="106"/>
      <c r="J118" s="106"/>
      <c r="K118" s="106"/>
      <c r="L118" s="106"/>
      <c r="M118" s="106"/>
      <c r="N118" s="106"/>
      <c r="O118" s="106"/>
      <c r="P118" s="106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60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</row>
    <row r="119" spans="1:198" ht="15" customHeight="1">
      <c r="A119" s="104"/>
      <c r="B119" s="104"/>
      <c r="C119" s="132"/>
      <c r="F119" s="106"/>
      <c r="G119" s="186"/>
      <c r="H119" s="106"/>
      <c r="I119" s="106"/>
      <c r="J119" s="106"/>
      <c r="K119" s="106"/>
      <c r="L119" s="106"/>
      <c r="M119" s="106"/>
      <c r="N119" s="106"/>
      <c r="O119" s="106"/>
      <c r="P119" s="106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60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</row>
    <row r="120" spans="1:198" ht="15" customHeight="1">
      <c r="A120" s="104"/>
      <c r="B120" s="104"/>
      <c r="C120" s="132"/>
      <c r="F120" s="106"/>
      <c r="G120" s="186"/>
      <c r="H120" s="106"/>
      <c r="I120" s="106"/>
      <c r="J120" s="106"/>
      <c r="K120" s="106"/>
      <c r="L120" s="106"/>
      <c r="M120" s="106"/>
      <c r="N120" s="106"/>
      <c r="O120" s="106"/>
      <c r="P120" s="106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60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</row>
    <row r="121" spans="1:198" ht="15" customHeight="1">
      <c r="A121" s="104"/>
      <c r="B121" s="104"/>
      <c r="C121" s="132"/>
      <c r="F121" s="106"/>
      <c r="G121" s="186"/>
      <c r="H121" s="106"/>
      <c r="I121" s="106"/>
      <c r="J121" s="106"/>
      <c r="K121" s="106"/>
      <c r="L121" s="106"/>
      <c r="M121" s="106"/>
      <c r="N121" s="106"/>
      <c r="O121" s="106"/>
      <c r="P121" s="106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60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</row>
    <row r="122" spans="1:198" ht="15" customHeight="1">
      <c r="A122" s="104"/>
      <c r="B122" s="104"/>
      <c r="C122" s="132"/>
      <c r="F122" s="106"/>
      <c r="G122" s="186"/>
      <c r="H122" s="106"/>
      <c r="I122" s="106"/>
      <c r="J122" s="106"/>
      <c r="K122" s="106"/>
      <c r="L122" s="106"/>
      <c r="M122" s="106"/>
      <c r="N122" s="106"/>
      <c r="O122" s="106"/>
      <c r="P122" s="106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60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</row>
    <row r="123" spans="1:198" ht="15" customHeight="1">
      <c r="A123" s="104"/>
      <c r="B123" s="104"/>
      <c r="C123" s="132"/>
      <c r="F123" s="106"/>
      <c r="G123" s="186"/>
      <c r="H123" s="106"/>
      <c r="I123" s="106"/>
      <c r="J123" s="106"/>
      <c r="K123" s="106"/>
      <c r="L123" s="106"/>
      <c r="M123" s="106"/>
      <c r="N123" s="106"/>
      <c r="O123" s="106"/>
      <c r="P123" s="106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60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</row>
    <row r="124" spans="1:198" ht="15" customHeight="1">
      <c r="A124" s="104"/>
      <c r="B124" s="104"/>
      <c r="C124" s="132"/>
      <c r="F124" s="106"/>
      <c r="G124" s="186"/>
      <c r="H124" s="106"/>
      <c r="I124" s="106"/>
      <c r="J124" s="106"/>
      <c r="K124" s="106"/>
      <c r="L124" s="106"/>
      <c r="M124" s="106"/>
      <c r="N124" s="106"/>
      <c r="O124" s="106"/>
      <c r="P124" s="106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60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</row>
    <row r="125" spans="1:198" ht="15" customHeight="1">
      <c r="A125" s="104"/>
      <c r="B125" s="104"/>
      <c r="C125" s="132"/>
      <c r="F125" s="106"/>
      <c r="G125" s="186"/>
      <c r="H125" s="106"/>
      <c r="I125" s="106"/>
      <c r="J125" s="106"/>
      <c r="K125" s="106"/>
      <c r="L125" s="106"/>
      <c r="M125" s="106"/>
      <c r="N125" s="106"/>
      <c r="O125" s="106"/>
      <c r="P125" s="106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60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</row>
    <row r="126" spans="1:198" ht="15" customHeight="1">
      <c r="A126" s="104"/>
      <c r="B126" s="104"/>
      <c r="C126" s="132"/>
      <c r="F126" s="106"/>
      <c r="G126" s="186"/>
      <c r="H126" s="106"/>
      <c r="I126" s="106"/>
      <c r="J126" s="106"/>
      <c r="K126" s="106"/>
      <c r="L126" s="106"/>
      <c r="M126" s="106"/>
      <c r="N126" s="106"/>
      <c r="O126" s="106"/>
      <c r="P126" s="106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60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</row>
    <row r="127" spans="1:198" ht="15" customHeight="1">
      <c r="A127" s="104"/>
      <c r="B127" s="104"/>
      <c r="C127" s="132"/>
      <c r="EL127" s="194"/>
    </row>
    <row r="128" spans="1:198" ht="15" customHeight="1">
      <c r="A128" s="104"/>
      <c r="B128" s="104"/>
      <c r="C128" s="132"/>
    </row>
    <row r="129" spans="1:3" ht="15" customHeight="1">
      <c r="A129" s="104"/>
      <c r="B129" s="104"/>
      <c r="C129" s="132"/>
    </row>
    <row r="130" spans="1:3" ht="15" customHeight="1">
      <c r="A130" s="104"/>
      <c r="B130" s="104"/>
      <c r="C130" s="132"/>
    </row>
    <row r="131" spans="1:3" ht="15" customHeight="1">
      <c r="A131" s="104"/>
      <c r="B131" s="104"/>
      <c r="C131" s="132"/>
    </row>
    <row r="132" spans="1:3" ht="15" customHeight="1">
      <c r="A132" s="104"/>
      <c r="B132" s="104"/>
      <c r="C132" s="132"/>
    </row>
    <row r="133" spans="1:3" ht="15" customHeight="1">
      <c r="A133" s="104"/>
      <c r="B133" s="104"/>
      <c r="C133" s="132"/>
    </row>
    <row r="134" spans="1:3" ht="15" customHeight="1">
      <c r="A134" s="104"/>
      <c r="B134" s="104"/>
      <c r="C134" s="132"/>
    </row>
    <row r="135" spans="1:3" ht="15" customHeight="1">
      <c r="A135" s="104"/>
      <c r="B135" s="104"/>
      <c r="C135" s="132"/>
    </row>
    <row r="136" spans="1:3" ht="15" customHeight="1">
      <c r="A136" s="104"/>
      <c r="B136" s="104"/>
      <c r="C136" s="132"/>
    </row>
    <row r="137" spans="1:3" ht="15" customHeight="1">
      <c r="A137" s="104"/>
      <c r="B137" s="104"/>
      <c r="C137" s="132"/>
    </row>
    <row r="138" spans="1:3" ht="15" customHeight="1">
      <c r="C138" s="135"/>
    </row>
    <row r="139" spans="1:3" ht="15" customHeight="1">
      <c r="C139" s="135"/>
    </row>
    <row r="140" spans="1:3" ht="15" customHeight="1">
      <c r="C140" s="135"/>
    </row>
    <row r="141" spans="1:3" ht="15" customHeight="1">
      <c r="C141" s="135"/>
    </row>
    <row r="142" spans="1:3" ht="15" customHeight="1">
      <c r="C142" s="135"/>
    </row>
    <row r="143" spans="1:3" ht="15" customHeight="1">
      <c r="C143" s="135"/>
    </row>
    <row r="144" spans="1:3" ht="15" customHeight="1">
      <c r="C144" s="135"/>
    </row>
    <row r="145" spans="3:3" ht="15" customHeight="1">
      <c r="C145" s="135"/>
    </row>
    <row r="146" spans="3:3" ht="15" customHeight="1">
      <c r="C146" s="135"/>
    </row>
    <row r="147" spans="3:3" ht="15" customHeight="1">
      <c r="C147" s="135"/>
    </row>
    <row r="148" spans="3:3" ht="15" customHeight="1">
      <c r="C148" s="135"/>
    </row>
    <row r="149" spans="3:3" ht="15" customHeight="1">
      <c r="C149" s="135"/>
    </row>
    <row r="150" spans="3:3" ht="15" customHeight="1">
      <c r="C150" s="135"/>
    </row>
    <row r="151" spans="3:3" ht="15" customHeight="1">
      <c r="C151" s="135"/>
    </row>
    <row r="152" spans="3:3" ht="15" customHeight="1">
      <c r="C152" s="135"/>
    </row>
    <row r="153" spans="3:3" ht="15" customHeight="1">
      <c r="C153" s="135"/>
    </row>
    <row r="154" spans="3:3" ht="15" customHeight="1">
      <c r="C154" s="135"/>
    </row>
    <row r="155" spans="3:3" ht="15" customHeight="1">
      <c r="C155" s="135"/>
    </row>
    <row r="156" spans="3:3" ht="15" customHeight="1">
      <c r="C156" s="135"/>
    </row>
    <row r="157" spans="3:3" ht="15" customHeight="1">
      <c r="C157" s="135"/>
    </row>
    <row r="158" spans="3:3" ht="15" customHeight="1">
      <c r="C158" s="135"/>
    </row>
    <row r="159" spans="3:3" ht="15" customHeight="1">
      <c r="C159" s="135"/>
    </row>
    <row r="160" spans="3:3" ht="15" customHeight="1">
      <c r="C160" s="135"/>
    </row>
    <row r="161" spans="3:3" ht="15" customHeight="1">
      <c r="C161" s="135"/>
    </row>
    <row r="162" spans="3:3" ht="15" customHeight="1">
      <c r="C162" s="135"/>
    </row>
    <row r="163" spans="3:3" ht="15" customHeight="1">
      <c r="C163" s="135"/>
    </row>
    <row r="164" spans="3:3" ht="15" customHeight="1">
      <c r="C164" s="135"/>
    </row>
    <row r="165" spans="3:3" ht="15" customHeight="1">
      <c r="C165" s="135"/>
    </row>
    <row r="166" spans="3:3" ht="15" customHeight="1">
      <c r="C166" s="135"/>
    </row>
    <row r="167" spans="3:3" ht="15" customHeight="1">
      <c r="C167" s="135"/>
    </row>
    <row r="168" spans="3:3" ht="15" customHeight="1">
      <c r="C168" s="135"/>
    </row>
    <row r="169" spans="3:3" ht="15" customHeight="1">
      <c r="C169" s="135"/>
    </row>
    <row r="170" spans="3:3" ht="15" customHeight="1">
      <c r="C170" s="135"/>
    </row>
    <row r="171" spans="3:3" ht="15" customHeight="1">
      <c r="C171" s="135"/>
    </row>
    <row r="172" spans="3:3" ht="15" customHeight="1">
      <c r="C172" s="135"/>
    </row>
    <row r="173" spans="3:3" ht="15" customHeight="1">
      <c r="C173" s="135"/>
    </row>
    <row r="174" spans="3:3" ht="15" customHeight="1">
      <c r="C174" s="135"/>
    </row>
    <row r="175" spans="3:3" ht="15" customHeight="1">
      <c r="C175" s="135"/>
    </row>
    <row r="176" spans="3:3" ht="15" customHeight="1">
      <c r="C176" s="135"/>
    </row>
    <row r="177" spans="3:3" ht="15" customHeight="1">
      <c r="C177" s="135"/>
    </row>
    <row r="178" spans="3:3" ht="15" customHeight="1">
      <c r="C178" s="135"/>
    </row>
    <row r="179" spans="3:3" ht="15" customHeight="1">
      <c r="C179" s="135"/>
    </row>
    <row r="180" spans="3:3" ht="15" customHeight="1">
      <c r="C180" s="135"/>
    </row>
    <row r="181" spans="3:3" ht="15" customHeight="1">
      <c r="C181" s="135"/>
    </row>
    <row r="182" spans="3:3" ht="15" customHeight="1">
      <c r="C182" s="135"/>
    </row>
    <row r="183" spans="3:3" ht="15" customHeight="1">
      <c r="C183" s="135"/>
    </row>
    <row r="184" spans="3:3" ht="15" customHeight="1">
      <c r="C184" s="135"/>
    </row>
    <row r="185" spans="3:3" ht="15" customHeight="1">
      <c r="C185" s="135"/>
    </row>
    <row r="186" spans="3:3" ht="15" customHeight="1">
      <c r="C186" s="135"/>
    </row>
    <row r="187" spans="3:3" ht="15" customHeight="1">
      <c r="C187" s="135"/>
    </row>
    <row r="188" spans="3:3" ht="15" customHeight="1">
      <c r="C188" s="135"/>
    </row>
    <row r="189" spans="3:3" ht="15" customHeight="1">
      <c r="C189" s="135"/>
    </row>
    <row r="190" spans="3:3" ht="15" customHeight="1">
      <c r="C190" s="135"/>
    </row>
    <row r="191" spans="3:3" ht="15" customHeight="1">
      <c r="C191" s="135"/>
    </row>
    <row r="192" spans="3:3" ht="15" customHeight="1">
      <c r="C192" s="135"/>
    </row>
    <row r="193" spans="3:3" ht="15" customHeight="1">
      <c r="C193" s="135"/>
    </row>
    <row r="194" spans="3:3" ht="15" customHeight="1">
      <c r="C194" s="135"/>
    </row>
    <row r="195" spans="3:3" ht="15" customHeight="1">
      <c r="C195" s="135"/>
    </row>
    <row r="196" spans="3:3" ht="15" customHeight="1">
      <c r="C196" s="135"/>
    </row>
    <row r="197" spans="3:3" ht="15" customHeight="1">
      <c r="C197" s="135"/>
    </row>
    <row r="198" spans="3:3" ht="15" customHeight="1">
      <c r="C198" s="135"/>
    </row>
    <row r="199" spans="3:3" ht="15" customHeight="1">
      <c r="C199" s="135"/>
    </row>
    <row r="200" spans="3:3" ht="15" customHeight="1">
      <c r="C200" s="135"/>
    </row>
    <row r="201" spans="3:3" ht="15" customHeight="1">
      <c r="C201" s="135"/>
    </row>
    <row r="202" spans="3:3" ht="15" customHeight="1">
      <c r="C202" s="135"/>
    </row>
    <row r="203" spans="3:3" ht="15" customHeight="1">
      <c r="C203" s="135"/>
    </row>
    <row r="204" spans="3:3" ht="15" customHeight="1">
      <c r="C204" s="135"/>
    </row>
    <row r="205" spans="3:3" ht="15" customHeight="1">
      <c r="C205" s="135"/>
    </row>
    <row r="206" spans="3:3" ht="15" customHeight="1"/>
    <row r="207" spans="3:3" ht="15" customHeight="1"/>
    <row r="208" spans="3:3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</sheetData>
  <sheetProtection formatCells="0" formatColumns="0" formatRows="0" sort="0" autoFilter="0" pivotTables="0"/>
  <customSheetViews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13">
    <mergeCell ref="C11:C12"/>
    <mergeCell ref="D9:E9"/>
    <mergeCell ref="D11:E11"/>
    <mergeCell ref="BT19:CE19"/>
    <mergeCell ref="H12:L12"/>
    <mergeCell ref="K18:V18"/>
    <mergeCell ref="W18:AH18"/>
    <mergeCell ref="AJ18:AU18"/>
    <mergeCell ref="AV18:BG18"/>
    <mergeCell ref="K19:V19"/>
    <mergeCell ref="W19:AH19"/>
    <mergeCell ref="AJ19:AU19"/>
    <mergeCell ref="AV19:BG19"/>
  </mergeCells>
  <phoneticPr fontId="3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A53" workbookViewId="0">
      <selection activeCell="D101" sqref="D101"/>
    </sheetView>
  </sheetViews>
  <sheetFormatPr defaultColWidth="9.140625" defaultRowHeight="12.75"/>
  <cols>
    <col min="1" max="1" width="2" style="38" customWidth="1"/>
    <col min="2" max="2" width="62" style="38" customWidth="1"/>
    <col min="3" max="3" width="63.140625" style="38" customWidth="1"/>
    <col min="4" max="4" width="41.7109375" style="38" customWidth="1"/>
    <col min="5" max="5" width="20" style="38" customWidth="1"/>
    <col min="6" max="6" width="8.5703125" style="38" customWidth="1"/>
    <col min="7" max="7" width="5.42578125" style="38" customWidth="1"/>
    <col min="8" max="8" width="6.42578125" style="38" customWidth="1"/>
    <col min="9" max="9" width="8" style="38" customWidth="1"/>
    <col min="10" max="10" width="6.42578125" style="38" customWidth="1"/>
    <col min="11" max="11" width="9.28515625" style="38" customWidth="1"/>
    <col min="12" max="12" width="7.42578125" style="38" customWidth="1"/>
    <col min="13" max="13" width="17" style="38" customWidth="1"/>
    <col min="14" max="14" width="8.85546875" style="38" customWidth="1"/>
    <col min="15" max="15" width="83.140625" style="38" customWidth="1"/>
    <col min="16" max="16" width="6.42578125" style="38" customWidth="1"/>
    <col min="17" max="17" width="5.42578125" style="38" customWidth="1"/>
    <col min="18" max="18" width="6.42578125" style="38" customWidth="1"/>
    <col min="19" max="19" width="2.7109375" style="38" customWidth="1"/>
    <col min="20" max="20" width="6.5703125" style="38" customWidth="1"/>
    <col min="21" max="21" width="5.7109375" style="38" customWidth="1"/>
    <col min="22" max="22" width="11.7109375" style="19" customWidth="1"/>
    <col min="23" max="16384" width="9.140625" style="19"/>
  </cols>
  <sheetData>
    <row r="1" spans="1:3">
      <c r="A1" s="37">
        <v>1</v>
      </c>
      <c r="B1" s="38" t="s">
        <v>254</v>
      </c>
    </row>
    <row r="3" spans="1:3">
      <c r="B3" s="349" t="s">
        <v>194</v>
      </c>
      <c r="C3" s="349"/>
    </row>
    <row r="5" spans="1:3" ht="15" customHeight="1">
      <c r="B5" s="38" t="s">
        <v>197</v>
      </c>
      <c r="C5" s="38" t="s">
        <v>195</v>
      </c>
    </row>
    <row r="6" spans="1:3">
      <c r="B6" s="38" t="s">
        <v>198</v>
      </c>
      <c r="C6" s="38" t="s">
        <v>196</v>
      </c>
    </row>
    <row r="8" spans="1:3">
      <c r="B8" s="38" t="s">
        <v>206</v>
      </c>
      <c r="C8" s="38" t="s">
        <v>367</v>
      </c>
    </row>
    <row r="9" spans="1:3">
      <c r="B9" s="38" t="s">
        <v>204</v>
      </c>
      <c r="C9" s="38" t="s">
        <v>205</v>
      </c>
    </row>
    <row r="10" spans="1:3">
      <c r="B10" s="38" t="s">
        <v>211</v>
      </c>
      <c r="C10" s="38" t="s">
        <v>213</v>
      </c>
    </row>
    <row r="11" spans="1:3">
      <c r="B11" s="38" t="s">
        <v>212</v>
      </c>
      <c r="C11" s="38" t="s">
        <v>210</v>
      </c>
    </row>
    <row r="12" spans="1:3">
      <c r="B12" s="38" t="s">
        <v>214</v>
      </c>
      <c r="C12" s="38" t="s">
        <v>215</v>
      </c>
    </row>
    <row r="13" spans="1:3">
      <c r="B13" s="38" t="s">
        <v>209</v>
      </c>
      <c r="C13" s="38" t="s">
        <v>368</v>
      </c>
    </row>
    <row r="14" spans="1:3">
      <c r="B14" s="38" t="s">
        <v>369</v>
      </c>
      <c r="C14" s="38" t="s">
        <v>370</v>
      </c>
    </row>
    <row r="15" spans="1:3">
      <c r="B15" s="38" t="s">
        <v>207</v>
      </c>
      <c r="C15" s="38" t="s">
        <v>208</v>
      </c>
    </row>
    <row r="16" spans="1:3">
      <c r="B16" s="38" t="s">
        <v>199</v>
      </c>
      <c r="C16" s="38" t="s">
        <v>200</v>
      </c>
    </row>
    <row r="17" spans="2:3" ht="15" customHeight="1">
      <c r="B17" s="38" t="s">
        <v>201</v>
      </c>
      <c r="C17" s="38" t="s">
        <v>292</v>
      </c>
    </row>
    <row r="18" spans="2:3">
      <c r="B18" s="38" t="s">
        <v>371</v>
      </c>
      <c r="C18" s="38" t="s">
        <v>372</v>
      </c>
    </row>
    <row r="19" spans="2:3">
      <c r="B19" s="38" t="s">
        <v>293</v>
      </c>
      <c r="C19" s="38" t="s">
        <v>294</v>
      </c>
    </row>
    <row r="21" spans="2:3">
      <c r="B21" s="38" t="s">
        <v>220</v>
      </c>
      <c r="C21" s="38" t="s">
        <v>221</v>
      </c>
    </row>
    <row r="22" spans="2:3">
      <c r="B22" s="38" t="s">
        <v>202</v>
      </c>
      <c r="C22" s="38" t="s">
        <v>203</v>
      </c>
    </row>
    <row r="24" spans="2:3">
      <c r="B24" s="38" t="s">
        <v>333</v>
      </c>
    </row>
    <row r="25" spans="2:3">
      <c r="B25" s="38" t="s">
        <v>219</v>
      </c>
    </row>
    <row r="27" spans="2:3">
      <c r="B27" s="39" t="s">
        <v>170</v>
      </c>
    </row>
    <row r="28" spans="2:3">
      <c r="B28" s="39" t="s">
        <v>169</v>
      </c>
    </row>
    <row r="30" spans="2:3">
      <c r="B30" s="38" t="s">
        <v>216</v>
      </c>
    </row>
    <row r="31" spans="2:3">
      <c r="B31" s="38" t="s">
        <v>401</v>
      </c>
    </row>
    <row r="37" spans="2:20">
      <c r="B37" s="349" t="s">
        <v>247</v>
      </c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</row>
    <row r="40" spans="2:20" ht="12.75" customHeight="1">
      <c r="B40" s="352" t="s">
        <v>242</v>
      </c>
      <c r="C40" s="352"/>
      <c r="D40" s="353" t="s">
        <v>248</v>
      </c>
      <c r="E40" s="353"/>
      <c r="F40" s="352" t="s">
        <v>243</v>
      </c>
      <c r="G40" s="352"/>
      <c r="H40" s="352"/>
      <c r="I40" s="20" t="s">
        <v>244</v>
      </c>
      <c r="J40" s="352" t="s">
        <v>245</v>
      </c>
      <c r="K40" s="352"/>
      <c r="L40" s="352"/>
      <c r="M40" s="352" t="s">
        <v>246</v>
      </c>
      <c r="N40" s="352"/>
      <c r="O40" s="352"/>
      <c r="P40" s="352"/>
    </row>
    <row r="41" spans="2:20">
      <c r="B41" s="352"/>
      <c r="C41" s="352"/>
      <c r="D41" s="353"/>
      <c r="E41" s="353"/>
      <c r="F41" s="40">
        <v>2008</v>
      </c>
      <c r="G41" s="41">
        <v>2009</v>
      </c>
      <c r="H41" s="41">
        <v>2010</v>
      </c>
      <c r="I41" s="41">
        <v>2011</v>
      </c>
      <c r="J41" s="41">
        <v>2012</v>
      </c>
      <c r="K41" s="41">
        <v>2013</v>
      </c>
      <c r="L41" s="41">
        <v>2014</v>
      </c>
      <c r="M41" s="41">
        <v>2011</v>
      </c>
      <c r="N41" s="41">
        <v>2012</v>
      </c>
      <c r="O41" s="41">
        <v>2013</v>
      </c>
      <c r="P41" s="41">
        <v>2014</v>
      </c>
    </row>
    <row r="42" spans="2:20">
      <c r="B42" s="350" t="s">
        <v>226</v>
      </c>
      <c r="C42" s="42" t="s">
        <v>227</v>
      </c>
      <c r="D42" s="354" t="s">
        <v>179</v>
      </c>
      <c r="E42" s="43" t="s">
        <v>180</v>
      </c>
      <c r="F42" s="354" t="s">
        <v>250</v>
      </c>
      <c r="G42" s="354"/>
      <c r="H42" s="354"/>
      <c r="I42" s="44" t="s">
        <v>251</v>
      </c>
      <c r="J42" s="355" t="s">
        <v>252</v>
      </c>
      <c r="K42" s="355"/>
      <c r="L42" s="355"/>
      <c r="M42" s="354" t="s">
        <v>253</v>
      </c>
      <c r="N42" s="354"/>
      <c r="O42" s="354"/>
      <c r="P42" s="354"/>
    </row>
    <row r="43" spans="2:20">
      <c r="B43" s="350"/>
      <c r="C43" s="45" t="s">
        <v>228</v>
      </c>
      <c r="D43" s="354"/>
      <c r="E43" s="43" t="s">
        <v>181</v>
      </c>
      <c r="G43" s="43"/>
      <c r="H43" s="43"/>
      <c r="I43" s="44"/>
      <c r="J43" s="43"/>
      <c r="K43" s="44"/>
      <c r="L43" s="43"/>
      <c r="M43" s="44"/>
      <c r="N43" s="43"/>
    </row>
    <row r="44" spans="2:20">
      <c r="B44" s="350"/>
      <c r="C44" s="42" t="s">
        <v>229</v>
      </c>
      <c r="D44" s="354"/>
      <c r="E44" s="43" t="s">
        <v>182</v>
      </c>
      <c r="F44" s="43"/>
      <c r="G44" s="44"/>
      <c r="H44" s="43"/>
      <c r="I44" s="44"/>
      <c r="J44" s="44"/>
      <c r="K44" s="44"/>
      <c r="L44" s="43"/>
      <c r="M44" s="43"/>
      <c r="N44" s="43"/>
    </row>
    <row r="45" spans="2:20">
      <c r="B45" s="350"/>
      <c r="C45" s="42" t="s">
        <v>230</v>
      </c>
      <c r="D45" s="354"/>
      <c r="E45" s="44" t="s">
        <v>183</v>
      </c>
      <c r="F45" s="44"/>
      <c r="G45" s="44"/>
      <c r="H45" s="44"/>
      <c r="I45" s="44"/>
      <c r="J45" s="44"/>
      <c r="K45" s="44"/>
      <c r="L45" s="44"/>
      <c r="M45" s="44"/>
      <c r="N45" s="44"/>
    </row>
    <row r="46" spans="2:20">
      <c r="B46" s="350"/>
      <c r="C46" s="42" t="s">
        <v>231</v>
      </c>
      <c r="D46" s="354"/>
      <c r="E46" s="44" t="s">
        <v>184</v>
      </c>
      <c r="F46" s="44"/>
      <c r="G46" s="44"/>
      <c r="H46" s="44"/>
      <c r="I46" s="44"/>
      <c r="J46" s="44"/>
      <c r="K46" s="44"/>
      <c r="L46" s="44"/>
      <c r="M46" s="44"/>
      <c r="N46" s="44"/>
    </row>
    <row r="47" spans="2:20">
      <c r="B47" s="350"/>
      <c r="C47" s="42" t="s">
        <v>232</v>
      </c>
      <c r="D47" s="354"/>
      <c r="E47" s="43" t="s">
        <v>185</v>
      </c>
      <c r="F47" s="44"/>
      <c r="G47" s="44"/>
      <c r="H47" s="44"/>
      <c r="I47" s="43"/>
      <c r="J47" s="43"/>
      <c r="K47" s="43"/>
      <c r="L47" s="43"/>
      <c r="M47" s="43"/>
      <c r="N47" s="43"/>
    </row>
    <row r="48" spans="2:20">
      <c r="B48" s="350"/>
      <c r="C48" s="42" t="s">
        <v>233</v>
      </c>
      <c r="D48" s="354"/>
      <c r="E48" s="44" t="s">
        <v>186</v>
      </c>
      <c r="F48" s="44"/>
      <c r="G48" s="44"/>
      <c r="H48" s="44"/>
      <c r="I48" s="44"/>
      <c r="J48" s="44"/>
      <c r="K48" s="44"/>
      <c r="L48" s="44"/>
      <c r="M48" s="44"/>
      <c r="N48" s="44"/>
    </row>
    <row r="49" spans="2:20">
      <c r="B49" s="350"/>
      <c r="C49" s="46" t="s">
        <v>234</v>
      </c>
      <c r="D49" s="354"/>
      <c r="E49" s="43" t="s">
        <v>249</v>
      </c>
      <c r="F49" s="44"/>
      <c r="G49" s="43"/>
      <c r="H49" s="43"/>
      <c r="I49" s="43"/>
      <c r="J49" s="43"/>
      <c r="K49" s="43"/>
      <c r="L49" s="43"/>
      <c r="M49" s="43"/>
      <c r="N49" s="43"/>
    </row>
    <row r="50" spans="2:20">
      <c r="B50" s="350"/>
      <c r="C50" s="42" t="s">
        <v>235</v>
      </c>
      <c r="D50" s="354"/>
      <c r="E50" s="44" t="s">
        <v>187</v>
      </c>
      <c r="F50" s="44"/>
      <c r="G50" s="44"/>
      <c r="H50" s="44"/>
      <c r="I50" s="44"/>
      <c r="J50" s="44"/>
      <c r="K50" s="44"/>
      <c r="L50" s="44"/>
      <c r="M50" s="44"/>
      <c r="N50" s="44"/>
    </row>
    <row r="51" spans="2:20">
      <c r="B51" s="350"/>
      <c r="C51" s="42" t="s">
        <v>381</v>
      </c>
      <c r="D51" s="354"/>
      <c r="E51" s="44" t="s">
        <v>382</v>
      </c>
      <c r="F51" s="44"/>
      <c r="G51" s="44"/>
      <c r="H51" s="44"/>
      <c r="I51" s="44"/>
      <c r="J51" s="44"/>
      <c r="K51" s="44"/>
      <c r="L51" s="44"/>
      <c r="M51" s="44"/>
      <c r="N51" s="44"/>
    </row>
    <row r="52" spans="2:20">
      <c r="B52" s="351" t="s">
        <v>236</v>
      </c>
      <c r="C52" s="47" t="s">
        <v>237</v>
      </c>
      <c r="D52" s="354" t="s">
        <v>188</v>
      </c>
      <c r="E52" s="44" t="s">
        <v>189</v>
      </c>
      <c r="F52" s="44"/>
      <c r="G52" s="44"/>
      <c r="H52" s="44"/>
      <c r="I52" s="44"/>
      <c r="J52" s="44"/>
      <c r="K52" s="44"/>
      <c r="L52" s="44"/>
      <c r="M52" s="44"/>
      <c r="N52" s="44"/>
    </row>
    <row r="53" spans="2:20">
      <c r="B53" s="351"/>
      <c r="C53" s="47" t="s">
        <v>238</v>
      </c>
      <c r="D53" s="354"/>
      <c r="E53" s="44" t="s">
        <v>190</v>
      </c>
      <c r="F53" s="44"/>
      <c r="G53" s="44"/>
      <c r="H53" s="44"/>
      <c r="I53" s="44"/>
      <c r="J53" s="44"/>
      <c r="K53" s="44"/>
      <c r="L53" s="44"/>
      <c r="M53" s="44"/>
      <c r="N53" s="44"/>
    </row>
    <row r="54" spans="2:20">
      <c r="B54" s="351"/>
      <c r="C54" s="47" t="s">
        <v>239</v>
      </c>
      <c r="D54" s="354"/>
      <c r="E54" s="44" t="s">
        <v>376</v>
      </c>
      <c r="F54" s="44"/>
      <c r="G54" s="44"/>
      <c r="H54" s="44"/>
      <c r="I54" s="44"/>
      <c r="J54" s="44"/>
      <c r="K54" s="43"/>
      <c r="L54" s="44"/>
      <c r="M54" s="44"/>
      <c r="N54" s="44"/>
    </row>
    <row r="55" spans="2:20">
      <c r="B55" s="351"/>
      <c r="C55" s="47" t="s">
        <v>377</v>
      </c>
      <c r="D55" s="354"/>
      <c r="E55" s="47" t="s">
        <v>379</v>
      </c>
      <c r="F55" s="44"/>
      <c r="G55" s="44"/>
      <c r="H55" s="44"/>
      <c r="I55" s="44"/>
      <c r="J55" s="44"/>
      <c r="K55" s="43"/>
      <c r="L55" s="44"/>
      <c r="M55" s="44"/>
      <c r="N55" s="44"/>
    </row>
    <row r="56" spans="2:20">
      <c r="B56" s="351"/>
      <c r="C56" s="47" t="s">
        <v>80</v>
      </c>
      <c r="D56" s="354"/>
      <c r="E56" s="44" t="s">
        <v>191</v>
      </c>
      <c r="F56" s="44"/>
      <c r="G56" s="43"/>
      <c r="H56" s="48"/>
      <c r="I56" s="48"/>
      <c r="J56" s="48"/>
      <c r="K56" s="48"/>
      <c r="L56" s="48"/>
      <c r="M56" s="48"/>
      <c r="N56" s="43"/>
    </row>
    <row r="57" spans="2:20">
      <c r="B57" s="351"/>
      <c r="C57" s="47" t="s">
        <v>240</v>
      </c>
      <c r="D57" s="354"/>
      <c r="E57" s="44" t="s">
        <v>192</v>
      </c>
      <c r="F57" s="44"/>
      <c r="G57" s="44"/>
      <c r="H57" s="44"/>
      <c r="I57" s="44"/>
      <c r="J57" s="48"/>
      <c r="K57" s="43"/>
      <c r="L57" s="44"/>
      <c r="M57" s="44"/>
      <c r="N57" s="44"/>
    </row>
    <row r="58" spans="2:20">
      <c r="B58" s="351"/>
      <c r="C58" s="47" t="s">
        <v>378</v>
      </c>
      <c r="D58" s="354"/>
      <c r="E58" s="44" t="s">
        <v>380</v>
      </c>
      <c r="F58" s="44"/>
      <c r="G58" s="44"/>
      <c r="H58" s="44"/>
      <c r="I58" s="44"/>
      <c r="J58" s="48"/>
      <c r="K58" s="43"/>
      <c r="L58" s="44"/>
      <c r="M58" s="44"/>
      <c r="N58" s="44"/>
    </row>
    <row r="59" spans="2:20">
      <c r="B59" s="351"/>
      <c r="C59" s="47" t="s">
        <v>241</v>
      </c>
      <c r="D59" s="354"/>
      <c r="E59" s="44" t="s">
        <v>193</v>
      </c>
      <c r="F59" s="44"/>
      <c r="G59" s="44"/>
      <c r="H59" s="44"/>
      <c r="I59" s="44"/>
      <c r="J59" s="44"/>
      <c r="K59" s="44"/>
      <c r="L59" s="48"/>
      <c r="M59" s="44"/>
      <c r="N59" s="44"/>
    </row>
    <row r="60" spans="2:20">
      <c r="B60" s="38" t="s">
        <v>335</v>
      </c>
      <c r="D60" s="38" t="s">
        <v>334</v>
      </c>
    </row>
    <row r="62" spans="2:20">
      <c r="B62" s="349" t="s">
        <v>255</v>
      </c>
      <c r="C62" s="349"/>
      <c r="D62" s="349"/>
      <c r="E62" s="349"/>
      <c r="F62" s="349"/>
      <c r="G62" s="349"/>
      <c r="H62" s="349"/>
      <c r="I62" s="349"/>
      <c r="J62" s="349"/>
      <c r="K62" s="349"/>
      <c r="L62" s="349"/>
      <c r="M62" s="349"/>
      <c r="N62" s="349"/>
      <c r="O62" s="349"/>
      <c r="P62" s="349"/>
      <c r="Q62" s="349"/>
      <c r="R62" s="349"/>
      <c r="S62" s="349"/>
      <c r="T62" s="349"/>
    </row>
    <row r="66" spans="2:22">
      <c r="B66" s="38" t="s">
        <v>373</v>
      </c>
    </row>
    <row r="67" spans="2:22">
      <c r="B67" s="38" t="s">
        <v>374</v>
      </c>
      <c r="M67" s="38" t="s">
        <v>340</v>
      </c>
      <c r="O67" s="38" t="s">
        <v>383</v>
      </c>
    </row>
    <row r="68" spans="2:22">
      <c r="D68" s="49"/>
      <c r="E68" s="50"/>
      <c r="F68" s="49"/>
      <c r="G68" s="50"/>
      <c r="H68" s="49"/>
      <c r="I68" s="50"/>
      <c r="J68" s="49"/>
      <c r="K68" s="50"/>
      <c r="L68" s="49"/>
      <c r="M68" s="50" t="s">
        <v>339</v>
      </c>
      <c r="N68" s="49"/>
      <c r="O68" s="50" t="s">
        <v>384</v>
      </c>
      <c r="P68" s="49"/>
      <c r="Q68" s="50"/>
      <c r="R68" s="49"/>
      <c r="S68" s="50"/>
      <c r="T68" s="49"/>
    </row>
    <row r="69" spans="2:22">
      <c r="C69" s="31">
        <v>2006</v>
      </c>
      <c r="D69" s="31"/>
      <c r="E69" s="31">
        <v>2007</v>
      </c>
      <c r="F69" s="31"/>
      <c r="G69" s="31">
        <v>2008</v>
      </c>
      <c r="H69" s="31"/>
      <c r="I69" s="31">
        <v>2009</v>
      </c>
      <c r="J69" s="31"/>
      <c r="K69" s="31">
        <v>2010</v>
      </c>
      <c r="L69" s="31"/>
      <c r="M69" s="31">
        <v>2011</v>
      </c>
      <c r="N69" s="31"/>
      <c r="O69" s="31">
        <v>2012</v>
      </c>
      <c r="P69" s="31"/>
      <c r="Q69" s="31">
        <v>2013</v>
      </c>
      <c r="R69" s="31"/>
      <c r="S69" s="31">
        <v>2014</v>
      </c>
      <c r="T69" s="31"/>
      <c r="U69" s="38">
        <v>2015</v>
      </c>
    </row>
    <row r="70" spans="2:22">
      <c r="B70" s="32" t="s">
        <v>127</v>
      </c>
      <c r="C70" s="33" t="s">
        <v>266</v>
      </c>
      <c r="D70" s="33" t="s">
        <v>150</v>
      </c>
      <c r="E70" s="33" t="s">
        <v>266</v>
      </c>
      <c r="F70" s="33" t="s">
        <v>150</v>
      </c>
      <c r="G70" s="33" t="s">
        <v>266</v>
      </c>
      <c r="H70" s="33" t="s">
        <v>150</v>
      </c>
      <c r="I70" s="33" t="s">
        <v>266</v>
      </c>
      <c r="J70" s="33" t="s">
        <v>150</v>
      </c>
      <c r="K70" s="33" t="s">
        <v>266</v>
      </c>
      <c r="L70" s="33" t="s">
        <v>150</v>
      </c>
      <c r="M70" s="33" t="s">
        <v>266</v>
      </c>
      <c r="N70" s="33" t="s">
        <v>150</v>
      </c>
      <c r="O70" s="33" t="s">
        <v>266</v>
      </c>
      <c r="P70" s="33" t="s">
        <v>150</v>
      </c>
      <c r="Q70" s="33" t="s">
        <v>266</v>
      </c>
      <c r="R70" s="33" t="s">
        <v>150</v>
      </c>
      <c r="S70" s="33" t="s">
        <v>266</v>
      </c>
      <c r="T70" s="33" t="s">
        <v>150</v>
      </c>
      <c r="U70" s="33" t="s">
        <v>266</v>
      </c>
      <c r="V70" s="21" t="s">
        <v>150</v>
      </c>
    </row>
    <row r="71" spans="2:22">
      <c r="B71" s="32" t="s">
        <v>256</v>
      </c>
      <c r="C71" s="33" t="s">
        <v>266</v>
      </c>
      <c r="D71" s="33" t="s">
        <v>164</v>
      </c>
      <c r="E71" s="33" t="s">
        <v>266</v>
      </c>
      <c r="F71" s="33" t="s">
        <v>164</v>
      </c>
      <c r="G71" s="33" t="s">
        <v>266</v>
      </c>
      <c r="H71" s="33" t="s">
        <v>164</v>
      </c>
      <c r="I71" s="33" t="s">
        <v>266</v>
      </c>
      <c r="J71" s="33" t="s">
        <v>164</v>
      </c>
      <c r="K71" s="33" t="s">
        <v>266</v>
      </c>
      <c r="L71" s="33" t="s">
        <v>164</v>
      </c>
      <c r="M71" s="33" t="s">
        <v>266</v>
      </c>
      <c r="N71" s="33" t="s">
        <v>164</v>
      </c>
      <c r="O71" s="33" t="s">
        <v>266</v>
      </c>
      <c r="P71" s="33" t="s">
        <v>164</v>
      </c>
      <c r="Q71" s="33" t="s">
        <v>266</v>
      </c>
      <c r="R71" s="33" t="s">
        <v>164</v>
      </c>
      <c r="S71" s="33" t="s">
        <v>266</v>
      </c>
      <c r="T71" s="33" t="s">
        <v>164</v>
      </c>
      <c r="U71" s="33" t="s">
        <v>266</v>
      </c>
      <c r="V71" s="21" t="s">
        <v>164</v>
      </c>
    </row>
    <row r="72" spans="2:22">
      <c r="B72" s="34" t="s">
        <v>128</v>
      </c>
      <c r="C72" s="50" t="s">
        <v>1</v>
      </c>
      <c r="D72" s="51"/>
      <c r="E72" s="52"/>
      <c r="F72" s="51"/>
      <c r="G72" s="52"/>
      <c r="H72" s="51"/>
      <c r="I72" s="52"/>
      <c r="J72" s="51"/>
      <c r="K72" s="52"/>
      <c r="L72" s="51"/>
      <c r="M72" s="52"/>
      <c r="N72" s="51"/>
      <c r="O72" s="52"/>
      <c r="P72" s="51"/>
      <c r="Q72" s="52"/>
      <c r="R72" s="51"/>
      <c r="S72" s="52"/>
      <c r="T72" s="51"/>
    </row>
    <row r="73" spans="2:22">
      <c r="B73" s="34" t="s">
        <v>2</v>
      </c>
      <c r="C73" s="50" t="s">
        <v>165</v>
      </c>
      <c r="D73" s="49"/>
      <c r="E73" s="50"/>
      <c r="F73" s="49"/>
      <c r="G73" s="50"/>
      <c r="H73" s="49"/>
      <c r="I73" s="50"/>
      <c r="J73" s="49"/>
      <c r="K73" s="50"/>
      <c r="L73" s="49"/>
      <c r="M73" s="50"/>
      <c r="N73" s="49"/>
      <c r="O73" s="50"/>
      <c r="P73" s="49"/>
      <c r="Q73" s="50"/>
      <c r="R73" s="49"/>
      <c r="S73" s="50"/>
      <c r="T73" s="49"/>
    </row>
    <row r="74" spans="2:22">
      <c r="B74" s="35" t="s">
        <v>3</v>
      </c>
      <c r="C74" s="50" t="s">
        <v>69</v>
      </c>
      <c r="D74" s="49"/>
      <c r="E74" s="50"/>
      <c r="F74" s="49"/>
      <c r="G74" s="50"/>
      <c r="H74" s="49"/>
      <c r="I74" s="50"/>
      <c r="J74" s="49"/>
      <c r="K74" s="50"/>
      <c r="L74" s="49"/>
      <c r="M74" s="50"/>
      <c r="N74" s="49"/>
      <c r="O74" s="50"/>
      <c r="P74" s="49"/>
      <c r="Q74" s="50"/>
      <c r="R74" s="49"/>
      <c r="S74" s="50"/>
      <c r="T74" s="49"/>
    </row>
    <row r="75" spans="2:22">
      <c r="B75" s="34" t="s">
        <v>5</v>
      </c>
      <c r="C75" s="50" t="s">
        <v>257</v>
      </c>
      <c r="D75" s="49"/>
      <c r="E75" s="50"/>
      <c r="F75" s="49"/>
      <c r="G75" s="50"/>
      <c r="H75" s="49"/>
      <c r="I75" s="50"/>
      <c r="J75" s="49"/>
      <c r="K75" s="50"/>
      <c r="L75" s="49"/>
      <c r="M75" s="50"/>
      <c r="N75" s="49"/>
      <c r="O75" s="50"/>
      <c r="P75" s="49"/>
      <c r="Q75" s="50"/>
      <c r="R75" s="49"/>
      <c r="S75" s="50"/>
      <c r="T75" s="49"/>
    </row>
    <row r="76" spans="2:22">
      <c r="B76" s="34" t="s">
        <v>7</v>
      </c>
      <c r="C76" s="53" t="s">
        <v>8</v>
      </c>
      <c r="D76" s="49"/>
      <c r="E76" s="50"/>
      <c r="F76" s="49"/>
      <c r="G76" s="50"/>
      <c r="H76" s="49"/>
      <c r="I76" s="50"/>
      <c r="J76" s="49"/>
      <c r="K76" s="50"/>
      <c r="L76" s="49"/>
      <c r="M76" s="50"/>
      <c r="N76" s="49"/>
      <c r="O76" s="50"/>
      <c r="P76" s="49"/>
      <c r="Q76" s="50"/>
      <c r="R76" s="49"/>
      <c r="S76" s="50"/>
      <c r="T76" s="49"/>
    </row>
    <row r="77" spans="2:22">
      <c r="B77" s="34" t="s">
        <v>9</v>
      </c>
      <c r="C77" s="53" t="s">
        <v>10</v>
      </c>
      <c r="D77" s="51"/>
      <c r="E77" s="52"/>
      <c r="F77" s="51"/>
      <c r="G77" s="52"/>
      <c r="H77" s="51"/>
      <c r="I77" s="52"/>
      <c r="J77" s="51"/>
      <c r="K77" s="52"/>
      <c r="L77" s="51"/>
      <c r="M77" s="52"/>
      <c r="N77" s="51"/>
      <c r="O77" s="52"/>
      <c r="P77" s="51"/>
      <c r="Q77" s="52"/>
      <c r="R77" s="51"/>
      <c r="S77" s="52"/>
      <c r="T77" s="51"/>
    </row>
    <row r="78" spans="2:22">
      <c r="B78" s="34" t="s">
        <v>12</v>
      </c>
      <c r="C78" s="53" t="s">
        <v>13</v>
      </c>
      <c r="D78" s="51"/>
      <c r="E78" s="50"/>
      <c r="F78" s="51"/>
      <c r="G78" s="50"/>
      <c r="H78" s="51"/>
      <c r="I78" s="50"/>
      <c r="J78" s="51"/>
      <c r="K78" s="50"/>
      <c r="L78" s="51"/>
      <c r="M78" s="50"/>
      <c r="N78" s="51"/>
      <c r="O78" s="50"/>
      <c r="P78" s="51"/>
      <c r="Q78" s="50"/>
      <c r="R78" s="51"/>
      <c r="S78" s="50"/>
      <c r="T78" s="51"/>
    </row>
    <row r="79" spans="2:22">
      <c r="B79" s="34" t="s">
        <v>14</v>
      </c>
      <c r="C79" s="53" t="s">
        <v>15</v>
      </c>
      <c r="D79" s="51"/>
      <c r="E79" s="50"/>
      <c r="F79" s="51"/>
      <c r="G79" s="50"/>
      <c r="H79" s="51"/>
      <c r="I79" s="50"/>
      <c r="J79" s="51"/>
      <c r="K79" s="50"/>
      <c r="L79" s="51"/>
      <c r="M79" s="50"/>
      <c r="N79" s="51"/>
      <c r="O79" s="50"/>
      <c r="P79" s="51"/>
      <c r="Q79" s="50"/>
      <c r="R79" s="51"/>
      <c r="S79" s="50"/>
      <c r="T79" s="51"/>
    </row>
    <row r="80" spans="2:22">
      <c r="B80" s="34" t="s">
        <v>17</v>
      </c>
      <c r="C80" s="53" t="s">
        <v>18</v>
      </c>
      <c r="D80" s="51"/>
      <c r="E80" s="50"/>
      <c r="F80" s="51"/>
      <c r="G80" s="50"/>
      <c r="H80" s="51"/>
      <c r="I80" s="50"/>
      <c r="J80" s="51"/>
      <c r="K80" s="50"/>
      <c r="L80" s="51"/>
      <c r="M80" s="50"/>
      <c r="N80" s="51"/>
      <c r="O80" s="50"/>
      <c r="P80" s="51"/>
      <c r="Q80" s="50"/>
      <c r="R80" s="51"/>
      <c r="S80" s="50"/>
      <c r="T80" s="51"/>
    </row>
    <row r="81" spans="2:20">
      <c r="B81" s="34" t="s">
        <v>19</v>
      </c>
      <c r="C81" s="53" t="s">
        <v>20</v>
      </c>
      <c r="D81" s="51"/>
      <c r="E81" s="50"/>
      <c r="F81" s="51"/>
      <c r="G81" s="50"/>
      <c r="H81" s="51"/>
      <c r="I81" s="50"/>
      <c r="J81" s="51"/>
      <c r="K81" s="50"/>
      <c r="L81" s="51"/>
      <c r="M81" s="50"/>
      <c r="N81" s="51"/>
      <c r="O81" s="50"/>
      <c r="P81" s="51"/>
      <c r="Q81" s="50"/>
      <c r="R81" s="51"/>
      <c r="S81" s="50"/>
      <c r="T81" s="51"/>
    </row>
    <row r="82" spans="2:20">
      <c r="B82" s="34" t="s">
        <v>21</v>
      </c>
      <c r="C82" s="53" t="s">
        <v>22</v>
      </c>
      <c r="D82" s="51"/>
      <c r="E82" s="52"/>
      <c r="F82" s="51"/>
      <c r="G82" s="52"/>
      <c r="H82" s="51"/>
      <c r="I82" s="52"/>
      <c r="J82" s="51"/>
      <c r="K82" s="52"/>
      <c r="L82" s="51"/>
      <c r="M82" s="52"/>
      <c r="N82" s="51"/>
      <c r="O82" s="52"/>
      <c r="P82" s="51"/>
      <c r="Q82" s="52"/>
      <c r="R82" s="51"/>
      <c r="S82" s="52"/>
      <c r="T82" s="51"/>
    </row>
    <row r="83" spans="2:20">
      <c r="B83" s="34" t="s">
        <v>23</v>
      </c>
      <c r="C83" s="53" t="s">
        <v>24</v>
      </c>
      <c r="D83" s="51"/>
      <c r="E83" s="50"/>
      <c r="F83" s="51"/>
      <c r="G83" s="50"/>
      <c r="H83" s="51"/>
      <c r="I83" s="50"/>
      <c r="J83" s="51"/>
      <c r="K83" s="50"/>
      <c r="L83" s="51"/>
      <c r="M83" s="50"/>
      <c r="N83" s="51"/>
      <c r="O83" s="50"/>
      <c r="P83" s="51"/>
      <c r="Q83" s="50"/>
      <c r="R83" s="51"/>
      <c r="S83" s="50"/>
      <c r="T83" s="51"/>
    </row>
    <row r="84" spans="2:20">
      <c r="B84" s="34" t="s">
        <v>25</v>
      </c>
      <c r="C84" s="53" t="s">
        <v>26</v>
      </c>
      <c r="D84" s="51"/>
      <c r="E84" s="50"/>
      <c r="F84" s="51"/>
      <c r="G84" s="50"/>
      <c r="H84" s="51"/>
      <c r="I84" s="50"/>
      <c r="J84" s="51"/>
      <c r="K84" s="50"/>
      <c r="L84" s="51"/>
      <c r="M84" s="50"/>
      <c r="N84" s="51"/>
      <c r="O84" s="50"/>
      <c r="P84" s="51"/>
      <c r="Q84" s="50"/>
      <c r="R84" s="51"/>
      <c r="S84" s="50"/>
      <c r="T84" s="51"/>
    </row>
    <row r="85" spans="2:20">
      <c r="B85" s="34" t="s">
        <v>27</v>
      </c>
      <c r="C85" s="53" t="s">
        <v>28</v>
      </c>
      <c r="D85" s="51"/>
      <c r="E85" s="50"/>
      <c r="F85" s="51"/>
      <c r="G85" s="50"/>
      <c r="H85" s="51"/>
      <c r="I85" s="50"/>
      <c r="J85" s="51"/>
      <c r="K85" s="50"/>
      <c r="L85" s="51"/>
      <c r="M85" s="50"/>
      <c r="N85" s="51"/>
      <c r="O85" s="50"/>
      <c r="P85" s="51"/>
      <c r="Q85" s="50"/>
      <c r="R85" s="51"/>
      <c r="S85" s="50"/>
      <c r="T85" s="51"/>
    </row>
    <row r="86" spans="2:20">
      <c r="B86" s="34" t="s">
        <v>29</v>
      </c>
      <c r="C86" s="53" t="s">
        <v>30</v>
      </c>
      <c r="D86" s="51"/>
      <c r="E86" s="50"/>
      <c r="F86" s="51"/>
      <c r="G86" s="50"/>
      <c r="H86" s="51"/>
      <c r="I86" s="50"/>
      <c r="J86" s="51"/>
      <c r="K86" s="50"/>
      <c r="L86" s="51"/>
      <c r="M86" s="50"/>
      <c r="N86" s="51"/>
      <c r="O86" s="50"/>
      <c r="P86" s="51"/>
      <c r="Q86" s="50"/>
      <c r="R86" s="51"/>
      <c r="S86" s="50"/>
      <c r="T86" s="51"/>
    </row>
    <row r="87" spans="2:20">
      <c r="B87" s="34" t="s">
        <v>31</v>
      </c>
      <c r="C87" s="53" t="s">
        <v>173</v>
      </c>
      <c r="D87" s="51"/>
      <c r="E87" s="50"/>
      <c r="F87" s="51"/>
      <c r="G87" s="50"/>
      <c r="H87" s="51"/>
      <c r="I87" s="50"/>
      <c r="J87" s="51"/>
      <c r="K87" s="50"/>
      <c r="L87" s="51"/>
      <c r="M87" s="50"/>
      <c r="N87" s="51"/>
      <c r="O87" s="50"/>
      <c r="P87" s="51"/>
      <c r="Q87" s="50"/>
      <c r="R87" s="51"/>
      <c r="S87" s="50"/>
      <c r="T87" s="51"/>
    </row>
    <row r="88" spans="2:20">
      <c r="B88" s="34" t="s">
        <v>32</v>
      </c>
      <c r="C88" s="39" t="s">
        <v>33</v>
      </c>
      <c r="D88" s="51"/>
      <c r="E88" s="50"/>
      <c r="F88" s="51"/>
      <c r="G88" s="50"/>
      <c r="H88" s="51"/>
      <c r="I88" s="50"/>
      <c r="J88" s="51"/>
      <c r="K88" s="50"/>
      <c r="L88" s="51"/>
      <c r="M88" s="50"/>
      <c r="N88" s="51"/>
      <c r="O88" s="50"/>
      <c r="P88" s="51"/>
      <c r="Q88" s="50"/>
      <c r="R88" s="51"/>
      <c r="S88" s="50"/>
      <c r="T88" s="51"/>
    </row>
    <row r="89" spans="2:20">
      <c r="B89" s="34" t="s">
        <v>34</v>
      </c>
      <c r="C89" s="39" t="s">
        <v>35</v>
      </c>
      <c r="D89" s="51"/>
      <c r="E89" s="52"/>
      <c r="F89" s="51"/>
      <c r="G89" s="52"/>
      <c r="H89" s="51"/>
      <c r="I89" s="52"/>
      <c r="J89" s="51"/>
      <c r="K89" s="52"/>
      <c r="L89" s="51"/>
      <c r="M89" s="52"/>
      <c r="N89" s="51"/>
      <c r="O89" s="52"/>
      <c r="P89" s="51"/>
      <c r="Q89" s="52"/>
      <c r="R89" s="51"/>
      <c r="S89" s="52"/>
      <c r="T89" s="51"/>
    </row>
    <row r="90" spans="2:20">
      <c r="B90" s="34" t="s">
        <v>37</v>
      </c>
      <c r="C90" s="39" t="s">
        <v>38</v>
      </c>
      <c r="D90" s="51"/>
      <c r="E90" s="50"/>
      <c r="F90" s="51"/>
      <c r="G90" s="50"/>
      <c r="H90" s="51"/>
      <c r="I90" s="50"/>
      <c r="J90" s="51"/>
      <c r="K90" s="50"/>
      <c r="L90" s="51"/>
      <c r="M90" s="50"/>
      <c r="N90" s="51"/>
      <c r="O90" s="50"/>
      <c r="P90" s="51"/>
      <c r="Q90" s="50"/>
      <c r="R90" s="51"/>
      <c r="S90" s="50"/>
      <c r="T90" s="51"/>
    </row>
    <row r="91" spans="2:20">
      <c r="B91" s="34" t="s">
        <v>39</v>
      </c>
      <c r="C91" s="39" t="s">
        <v>166</v>
      </c>
      <c r="D91" s="51"/>
      <c r="E91" s="50"/>
      <c r="F91" s="51"/>
      <c r="G91" s="50"/>
      <c r="H91" s="51"/>
      <c r="I91" s="50"/>
      <c r="J91" s="51"/>
      <c r="K91" s="50"/>
      <c r="L91" s="51"/>
      <c r="M91" s="50"/>
      <c r="N91" s="51"/>
      <c r="O91" s="50"/>
      <c r="P91" s="51"/>
      <c r="Q91" s="50"/>
      <c r="R91" s="51"/>
      <c r="S91" s="50"/>
      <c r="T91" s="51"/>
    </row>
    <row r="92" spans="2:20">
      <c r="B92" s="34" t="s">
        <v>40</v>
      </c>
      <c r="C92" s="39" t="s">
        <v>41</v>
      </c>
      <c r="D92" s="51"/>
      <c r="E92" s="50"/>
      <c r="F92" s="51"/>
      <c r="G92" s="50"/>
      <c r="H92" s="51"/>
      <c r="I92" s="50"/>
      <c r="J92" s="51"/>
      <c r="K92" s="50"/>
      <c r="L92" s="51"/>
      <c r="M92" s="50"/>
      <c r="N92" s="51"/>
      <c r="O92" s="50"/>
      <c r="P92" s="51"/>
      <c r="Q92" s="50"/>
      <c r="R92" s="51"/>
      <c r="S92" s="50"/>
      <c r="T92" s="51"/>
    </row>
    <row r="93" spans="2:20">
      <c r="B93" s="34" t="s">
        <v>42</v>
      </c>
      <c r="C93" s="39" t="s">
        <v>43</v>
      </c>
      <c r="D93" s="51"/>
      <c r="E93" s="50"/>
      <c r="F93" s="51"/>
      <c r="G93" s="50"/>
      <c r="H93" s="51"/>
      <c r="I93" s="50"/>
      <c r="J93" s="51"/>
      <c r="K93" s="50"/>
      <c r="L93" s="51"/>
      <c r="M93" s="50"/>
      <c r="N93" s="51"/>
      <c r="O93" s="50"/>
      <c r="P93" s="51"/>
      <c r="Q93" s="50"/>
      <c r="R93" s="51"/>
      <c r="S93" s="50"/>
      <c r="T93" s="51"/>
    </row>
    <row r="94" spans="2:20">
      <c r="B94" s="34" t="s">
        <v>45</v>
      </c>
      <c r="C94" s="39" t="s">
        <v>46</v>
      </c>
      <c r="D94" s="51"/>
      <c r="E94" s="52"/>
      <c r="F94" s="51"/>
      <c r="G94" s="52"/>
      <c r="H94" s="51"/>
      <c r="I94" s="52"/>
      <c r="J94" s="51"/>
      <c r="K94" s="52"/>
      <c r="L94" s="51"/>
      <c r="M94" s="52"/>
      <c r="N94" s="51"/>
      <c r="O94" s="52"/>
      <c r="P94" s="51"/>
      <c r="Q94" s="52"/>
      <c r="R94" s="51"/>
      <c r="S94" s="52"/>
      <c r="T94" s="51"/>
    </row>
    <row r="95" spans="2:20">
      <c r="B95" s="34" t="s">
        <v>47</v>
      </c>
      <c r="C95" s="39" t="s">
        <v>48</v>
      </c>
      <c r="D95" s="51"/>
      <c r="E95" s="52"/>
      <c r="F95" s="51"/>
      <c r="G95" s="52"/>
      <c r="H95" s="51"/>
      <c r="I95" s="52"/>
      <c r="J95" s="51"/>
      <c r="K95" s="52"/>
      <c r="L95" s="51"/>
      <c r="M95" s="52"/>
      <c r="N95" s="51"/>
      <c r="O95" s="52"/>
      <c r="P95" s="51"/>
      <c r="Q95" s="52"/>
      <c r="R95" s="51"/>
      <c r="S95" s="52"/>
      <c r="T95" s="51"/>
    </row>
    <row r="96" spans="2:20">
      <c r="B96" s="34" t="s">
        <v>50</v>
      </c>
      <c r="C96" s="39" t="s">
        <v>167</v>
      </c>
      <c r="D96" s="51"/>
      <c r="E96" s="52"/>
      <c r="F96" s="51"/>
      <c r="G96" s="52"/>
      <c r="H96" s="51"/>
      <c r="I96" s="52"/>
      <c r="J96" s="51"/>
      <c r="K96" s="52"/>
      <c r="L96" s="51"/>
      <c r="M96" s="52"/>
      <c r="N96" s="51"/>
      <c r="O96" s="52"/>
      <c r="P96" s="51"/>
      <c r="Q96" s="52"/>
      <c r="R96" s="51"/>
      <c r="S96" s="52"/>
      <c r="T96" s="51"/>
    </row>
    <row r="97" spans="2:20">
      <c r="B97" s="34" t="s">
        <v>51</v>
      </c>
      <c r="C97" s="39" t="s">
        <v>52</v>
      </c>
      <c r="D97" s="49"/>
      <c r="E97" s="50"/>
      <c r="F97" s="49"/>
      <c r="G97" s="50"/>
      <c r="H97" s="49"/>
      <c r="I97" s="50"/>
      <c r="J97" s="49"/>
      <c r="K97" s="50"/>
      <c r="L97" s="49"/>
      <c r="M97" s="50"/>
      <c r="N97" s="49"/>
      <c r="O97" s="50"/>
      <c r="P97" s="49"/>
      <c r="Q97" s="50"/>
      <c r="R97" s="49"/>
      <c r="S97" s="50"/>
      <c r="T97" s="49"/>
    </row>
    <row r="98" spans="2:20">
      <c r="B98" s="34" t="s">
        <v>53</v>
      </c>
      <c r="C98" s="39" t="s">
        <v>54</v>
      </c>
      <c r="D98" s="49"/>
      <c r="E98" s="50"/>
      <c r="F98" s="49"/>
      <c r="G98" s="50"/>
      <c r="H98" s="49"/>
      <c r="I98" s="50"/>
      <c r="J98" s="49"/>
      <c r="K98" s="50"/>
      <c r="L98" s="49"/>
      <c r="M98" s="50"/>
      <c r="N98" s="49"/>
      <c r="O98" s="50"/>
      <c r="P98" s="49"/>
      <c r="Q98" s="50"/>
      <c r="R98" s="49"/>
      <c r="S98" s="50"/>
      <c r="T98" s="49"/>
    </row>
    <row r="99" spans="2:20">
      <c r="B99" s="34" t="s">
        <v>55</v>
      </c>
      <c r="C99" s="39" t="s">
        <v>56</v>
      </c>
      <c r="D99" s="49"/>
      <c r="E99" s="50"/>
      <c r="F99" s="49"/>
      <c r="G99" s="50"/>
      <c r="H99" s="49"/>
      <c r="I99" s="50"/>
      <c r="J99" s="49"/>
      <c r="K99" s="50"/>
      <c r="L99" s="49"/>
      <c r="M99" s="50"/>
      <c r="N99" s="49"/>
      <c r="O99" s="50"/>
      <c r="P99" s="49"/>
      <c r="Q99" s="50"/>
      <c r="R99" s="49"/>
      <c r="S99" s="50"/>
      <c r="T99" s="49"/>
    </row>
    <row r="100" spans="2:20">
      <c r="B100" s="34" t="s">
        <v>57</v>
      </c>
      <c r="C100" s="39" t="s">
        <v>58</v>
      </c>
      <c r="D100" s="49"/>
      <c r="E100" s="50"/>
      <c r="F100" s="49"/>
      <c r="G100" s="50"/>
      <c r="H100" s="49"/>
      <c r="I100" s="50"/>
      <c r="J100" s="49"/>
      <c r="K100" s="50"/>
      <c r="L100" s="49"/>
      <c r="M100" s="50"/>
      <c r="N100" s="49"/>
      <c r="O100" s="50"/>
      <c r="P100" s="49"/>
      <c r="Q100" s="50"/>
      <c r="R100" s="49"/>
      <c r="S100" s="50"/>
      <c r="T100" s="49"/>
    </row>
    <row r="101" spans="2:20">
      <c r="B101" s="34" t="s">
        <v>59</v>
      </c>
      <c r="C101" s="39" t="s">
        <v>60</v>
      </c>
      <c r="D101" s="49"/>
      <c r="E101" s="50"/>
      <c r="F101" s="49"/>
      <c r="G101" s="50"/>
      <c r="H101" s="49"/>
      <c r="I101" s="50"/>
      <c r="J101" s="49"/>
      <c r="K101" s="50"/>
      <c r="L101" s="49"/>
      <c r="M101" s="50"/>
      <c r="N101" s="49"/>
      <c r="O101" s="50"/>
      <c r="P101" s="49"/>
      <c r="Q101" s="50"/>
      <c r="R101" s="49"/>
      <c r="S101" s="50"/>
      <c r="T101" s="49"/>
    </row>
    <row r="102" spans="2:20">
      <c r="B102" s="34" t="s">
        <v>53</v>
      </c>
      <c r="C102" s="39" t="s">
        <v>54</v>
      </c>
      <c r="D102" s="49"/>
      <c r="E102" s="50"/>
      <c r="F102" s="49"/>
      <c r="G102" s="50"/>
      <c r="H102" s="49"/>
      <c r="I102" s="50"/>
      <c r="J102" s="49"/>
      <c r="K102" s="50"/>
      <c r="L102" s="49"/>
      <c r="M102" s="50"/>
      <c r="N102" s="49"/>
      <c r="O102" s="50"/>
      <c r="P102" s="49"/>
      <c r="Q102" s="50"/>
      <c r="R102" s="49"/>
      <c r="S102" s="50"/>
      <c r="T102" s="49"/>
    </row>
    <row r="103" spans="2:20">
      <c r="B103" s="34" t="s">
        <v>402</v>
      </c>
      <c r="C103" s="39" t="s">
        <v>403</v>
      </c>
      <c r="D103" s="49"/>
      <c r="E103" s="50"/>
      <c r="F103" s="49"/>
      <c r="G103" s="50"/>
      <c r="H103" s="49"/>
      <c r="I103" s="50"/>
      <c r="J103" s="49"/>
      <c r="K103" s="50"/>
      <c r="L103" s="49"/>
      <c r="M103" s="50"/>
      <c r="N103" s="49"/>
      <c r="O103" s="50"/>
      <c r="P103" s="49"/>
      <c r="Q103" s="50"/>
      <c r="R103" s="49"/>
      <c r="S103" s="50"/>
      <c r="T103" s="49"/>
    </row>
    <row r="104" spans="2:20">
      <c r="B104" s="34" t="s">
        <v>62</v>
      </c>
      <c r="C104" s="39" t="s">
        <v>342</v>
      </c>
      <c r="D104" s="49"/>
      <c r="E104" s="50"/>
      <c r="F104" s="49"/>
      <c r="G104" s="50"/>
      <c r="H104" s="49"/>
      <c r="I104" s="50"/>
      <c r="J104" s="49"/>
      <c r="K104" s="50"/>
      <c r="L104" s="49"/>
      <c r="M104" s="50"/>
      <c r="N104" s="49"/>
      <c r="O104" s="50"/>
      <c r="P104" s="49"/>
      <c r="Q104" s="50"/>
      <c r="R104" s="49"/>
      <c r="S104" s="50"/>
      <c r="T104" s="49"/>
    </row>
    <row r="105" spans="2:20">
      <c r="B105" s="34" t="s">
        <v>126</v>
      </c>
      <c r="C105" s="39" t="s">
        <v>168</v>
      </c>
      <c r="D105" s="49"/>
      <c r="E105" s="50"/>
      <c r="F105" s="49"/>
      <c r="G105" s="50"/>
      <c r="H105" s="49"/>
      <c r="I105" s="50"/>
      <c r="J105" s="49"/>
      <c r="K105" s="50"/>
      <c r="L105" s="49"/>
      <c r="M105" s="50"/>
      <c r="N105" s="49"/>
      <c r="O105" s="50"/>
      <c r="P105" s="49"/>
      <c r="Q105" s="50"/>
      <c r="R105" s="49"/>
      <c r="S105" s="50"/>
      <c r="T105" s="49"/>
    </row>
    <row r="106" spans="2:20">
      <c r="B106" s="36" t="s">
        <v>63</v>
      </c>
      <c r="C106" s="39" t="s">
        <v>343</v>
      </c>
      <c r="D106" s="49"/>
      <c r="E106" s="50"/>
      <c r="F106" s="49"/>
      <c r="G106" s="50"/>
      <c r="H106" s="49"/>
      <c r="I106" s="50"/>
      <c r="J106" s="49"/>
      <c r="K106" s="50"/>
      <c r="L106" s="49"/>
      <c r="M106" s="50"/>
      <c r="N106" s="49"/>
      <c r="O106" s="50"/>
      <c r="P106" s="49"/>
      <c r="Q106" s="50"/>
      <c r="R106" s="49"/>
      <c r="S106" s="50"/>
      <c r="T106" s="49"/>
    </row>
    <row r="107" spans="2:20">
      <c r="B107" s="36" t="s">
        <v>64</v>
      </c>
      <c r="C107" s="39" t="s">
        <v>65</v>
      </c>
      <c r="D107" s="49"/>
      <c r="E107" s="50"/>
      <c r="F107" s="49"/>
      <c r="G107" s="50"/>
      <c r="H107" s="49"/>
      <c r="I107" s="50"/>
      <c r="J107" s="49"/>
      <c r="K107" s="50"/>
      <c r="L107" s="49"/>
      <c r="M107" s="50"/>
      <c r="N107" s="49"/>
      <c r="O107" s="50"/>
      <c r="P107" s="49"/>
      <c r="Q107" s="50"/>
      <c r="R107" s="49"/>
      <c r="S107" s="50"/>
      <c r="T107" s="49"/>
    </row>
    <row r="108" spans="2:20">
      <c r="B108" s="36" t="s">
        <v>66</v>
      </c>
      <c r="C108" s="39" t="s">
        <v>67</v>
      </c>
      <c r="D108" s="49"/>
      <c r="E108" s="50"/>
      <c r="F108" s="49"/>
      <c r="G108" s="50"/>
      <c r="H108" s="49"/>
      <c r="I108" s="50"/>
      <c r="J108" s="49"/>
      <c r="K108" s="50"/>
      <c r="L108" s="49"/>
      <c r="M108" s="50"/>
      <c r="N108" s="49"/>
      <c r="O108" s="50"/>
      <c r="P108" s="49"/>
      <c r="Q108" s="50"/>
      <c r="R108" s="49"/>
      <c r="S108" s="50"/>
      <c r="T108" s="49"/>
    </row>
    <row r="109" spans="2:20">
      <c r="B109" s="36" t="s">
        <v>68</v>
      </c>
      <c r="C109" s="39" t="s">
        <v>69</v>
      </c>
      <c r="D109" s="49"/>
      <c r="E109" s="50"/>
      <c r="F109" s="49"/>
      <c r="G109" s="50"/>
      <c r="H109" s="49"/>
      <c r="I109" s="50"/>
      <c r="J109" s="49"/>
      <c r="K109" s="50"/>
      <c r="L109" s="49"/>
      <c r="M109" s="50"/>
      <c r="N109" s="49"/>
      <c r="O109" s="50"/>
      <c r="P109" s="49"/>
      <c r="Q109" s="50"/>
      <c r="R109" s="49"/>
      <c r="S109" s="50"/>
      <c r="T109" s="49"/>
    </row>
    <row r="110" spans="2:20">
      <c r="B110" s="36" t="s">
        <v>70</v>
      </c>
      <c r="C110" s="39" t="s">
        <v>71</v>
      </c>
      <c r="D110" s="49"/>
      <c r="E110" s="50"/>
      <c r="F110" s="49"/>
      <c r="G110" s="50"/>
      <c r="H110" s="49"/>
      <c r="I110" s="50"/>
      <c r="J110" s="49"/>
      <c r="K110" s="50"/>
      <c r="L110" s="49"/>
      <c r="M110" s="50"/>
      <c r="N110" s="49"/>
      <c r="O110" s="50"/>
      <c r="P110" s="49"/>
      <c r="Q110" s="50"/>
      <c r="R110" s="49"/>
      <c r="S110" s="50"/>
      <c r="T110" s="49"/>
    </row>
    <row r="111" spans="2:20">
      <c r="B111" s="36" t="s">
        <v>72</v>
      </c>
      <c r="C111" s="39" t="s">
        <v>73</v>
      </c>
      <c r="D111" s="49"/>
      <c r="E111" s="50"/>
      <c r="F111" s="49"/>
      <c r="G111" s="50"/>
      <c r="H111" s="49"/>
      <c r="I111" s="50"/>
      <c r="J111" s="49"/>
      <c r="K111" s="50"/>
      <c r="L111" s="49"/>
      <c r="M111" s="50"/>
      <c r="N111" s="49"/>
      <c r="O111" s="50"/>
      <c r="P111" s="49"/>
      <c r="Q111" s="50"/>
      <c r="R111" s="49"/>
      <c r="S111" s="50"/>
      <c r="T111" s="49"/>
    </row>
    <row r="112" spans="2:20">
      <c r="B112" s="36" t="s">
        <v>129</v>
      </c>
      <c r="C112" s="39" t="s">
        <v>177</v>
      </c>
      <c r="D112" s="51"/>
      <c r="E112" s="52"/>
      <c r="F112" s="51"/>
      <c r="G112" s="52"/>
      <c r="H112" s="51"/>
      <c r="I112" s="52"/>
      <c r="J112" s="51"/>
      <c r="K112" s="52"/>
      <c r="L112" s="51"/>
      <c r="M112" s="52"/>
      <c r="N112" s="51"/>
      <c r="O112" s="52"/>
      <c r="P112" s="51"/>
      <c r="Q112" s="52"/>
      <c r="R112" s="51"/>
      <c r="S112" s="52"/>
      <c r="T112" s="51"/>
    </row>
    <row r="113" spans="2:20">
      <c r="B113" s="36" t="s">
        <v>75</v>
      </c>
      <c r="C113" s="39" t="s">
        <v>76</v>
      </c>
      <c r="D113" s="49"/>
      <c r="E113" s="50"/>
      <c r="F113" s="49"/>
      <c r="G113" s="50"/>
      <c r="H113" s="49"/>
      <c r="I113" s="50"/>
      <c r="J113" s="49"/>
      <c r="K113" s="50"/>
      <c r="L113" s="49"/>
      <c r="M113" s="50"/>
      <c r="N113" s="49"/>
      <c r="O113" s="50"/>
      <c r="P113" s="49"/>
      <c r="Q113" s="50"/>
      <c r="R113" s="49"/>
      <c r="S113" s="50"/>
      <c r="T113" s="49"/>
    </row>
    <row r="114" spans="2:20">
      <c r="B114" s="36" t="s">
        <v>77</v>
      </c>
      <c r="C114" s="39" t="s">
        <v>78</v>
      </c>
      <c r="D114" s="49"/>
      <c r="E114" s="50"/>
      <c r="F114" s="49"/>
      <c r="G114" s="50"/>
      <c r="H114" s="49"/>
      <c r="I114" s="50"/>
      <c r="J114" s="49"/>
      <c r="K114" s="50"/>
      <c r="L114" s="49"/>
      <c r="M114" s="50"/>
      <c r="N114" s="49"/>
      <c r="O114" s="50"/>
      <c r="P114" s="49"/>
      <c r="Q114" s="50"/>
      <c r="R114" s="49"/>
      <c r="S114" s="50"/>
      <c r="T114" s="49"/>
    </row>
    <row r="115" spans="2:20">
      <c r="B115" s="36" t="s">
        <v>79</v>
      </c>
      <c r="C115" s="39" t="s">
        <v>151</v>
      </c>
      <c r="D115" s="49"/>
      <c r="E115" s="50"/>
      <c r="F115" s="49"/>
      <c r="G115" s="50"/>
      <c r="H115" s="49"/>
      <c r="I115" s="50"/>
      <c r="J115" s="49"/>
      <c r="K115" s="50"/>
      <c r="L115" s="49"/>
      <c r="M115" s="50"/>
      <c r="N115" s="49"/>
      <c r="O115" s="50"/>
      <c r="P115" s="49"/>
      <c r="Q115" s="50"/>
      <c r="R115" s="49"/>
      <c r="S115" s="50"/>
      <c r="T115" s="49"/>
    </row>
    <row r="116" spans="2:20">
      <c r="B116" s="36" t="s">
        <v>80</v>
      </c>
      <c r="C116" s="39" t="s">
        <v>81</v>
      </c>
      <c r="D116" s="49"/>
      <c r="E116" s="50"/>
      <c r="F116" s="49"/>
      <c r="G116" s="50"/>
      <c r="H116" s="49"/>
      <c r="I116" s="50"/>
      <c r="J116" s="49"/>
      <c r="K116" s="50"/>
      <c r="L116" s="49"/>
      <c r="M116" s="50"/>
      <c r="N116" s="49"/>
      <c r="O116" s="50"/>
      <c r="P116" s="49"/>
      <c r="Q116" s="50"/>
      <c r="R116" s="49"/>
      <c r="S116" s="50"/>
      <c r="T116" s="49"/>
    </row>
    <row r="117" spans="2:20">
      <c r="B117" s="36" t="s">
        <v>82</v>
      </c>
      <c r="C117" s="39" t="s">
        <v>83</v>
      </c>
      <c r="D117" s="49"/>
      <c r="E117" s="50"/>
      <c r="F117" s="49"/>
      <c r="G117" s="50"/>
      <c r="H117" s="49"/>
      <c r="I117" s="50"/>
      <c r="J117" s="49"/>
      <c r="K117" s="50"/>
      <c r="L117" s="49"/>
      <c r="M117" s="50"/>
      <c r="N117" s="49"/>
      <c r="O117" s="50"/>
      <c r="P117" s="49"/>
      <c r="Q117" s="50"/>
      <c r="R117" s="49"/>
      <c r="S117" s="50"/>
      <c r="T117" s="49"/>
    </row>
    <row r="118" spans="2:20">
      <c r="B118" s="36" t="s">
        <v>84</v>
      </c>
      <c r="C118" s="39" t="s">
        <v>85</v>
      </c>
      <c r="D118" s="51"/>
      <c r="E118" s="52"/>
      <c r="F118" s="51"/>
      <c r="G118" s="52"/>
      <c r="H118" s="51"/>
      <c r="I118" s="52"/>
      <c r="J118" s="51"/>
      <c r="K118" s="52"/>
      <c r="L118" s="51"/>
      <c r="M118" s="52"/>
      <c r="N118" s="51"/>
      <c r="O118" s="52"/>
      <c r="P118" s="51"/>
      <c r="Q118" s="52"/>
      <c r="R118" s="51"/>
      <c r="S118" s="52"/>
      <c r="T118" s="51"/>
    </row>
    <row r="119" spans="2:20">
      <c r="B119" s="36" t="s">
        <v>86</v>
      </c>
      <c r="C119" s="39" t="s">
        <v>344</v>
      </c>
      <c r="D119" s="49"/>
      <c r="E119" s="50"/>
      <c r="F119" s="49"/>
      <c r="G119" s="50"/>
      <c r="H119" s="49"/>
      <c r="I119" s="50"/>
      <c r="J119" s="49"/>
      <c r="K119" s="50"/>
      <c r="L119" s="49"/>
      <c r="M119" s="50"/>
      <c r="N119" s="49"/>
      <c r="O119" s="50"/>
      <c r="P119" s="49"/>
      <c r="Q119" s="50"/>
      <c r="R119" s="49"/>
      <c r="S119" s="50"/>
      <c r="T119" s="49"/>
    </row>
    <row r="120" spans="2:20">
      <c r="B120" s="36" t="s">
        <v>130</v>
      </c>
      <c r="C120" s="39" t="s">
        <v>178</v>
      </c>
      <c r="D120" s="49"/>
      <c r="E120" s="50"/>
      <c r="F120" s="49"/>
      <c r="G120" s="50"/>
      <c r="H120" s="49"/>
      <c r="I120" s="50"/>
      <c r="J120" s="49"/>
      <c r="K120" s="50"/>
      <c r="L120" s="49"/>
      <c r="M120" s="50"/>
      <c r="N120" s="49"/>
      <c r="O120" s="50"/>
      <c r="P120" s="49"/>
      <c r="Q120" s="50"/>
      <c r="R120" s="49"/>
      <c r="S120" s="50"/>
      <c r="T120" s="49"/>
    </row>
    <row r="121" spans="2:20">
      <c r="B121" s="36" t="s">
        <v>87</v>
      </c>
      <c r="C121" s="39" t="s">
        <v>88</v>
      </c>
      <c r="D121" s="49"/>
      <c r="E121" s="50"/>
      <c r="F121" s="49"/>
      <c r="G121" s="50"/>
      <c r="H121" s="49"/>
      <c r="I121" s="50"/>
      <c r="J121" s="49"/>
      <c r="K121" s="50"/>
      <c r="L121" s="49"/>
      <c r="M121" s="50"/>
      <c r="N121" s="49"/>
      <c r="O121" s="50"/>
      <c r="P121" s="49"/>
      <c r="Q121" s="50"/>
      <c r="R121" s="49"/>
      <c r="S121" s="50"/>
      <c r="T121" s="49"/>
    </row>
    <row r="122" spans="2:20">
      <c r="B122" s="36" t="s">
        <v>89</v>
      </c>
      <c r="C122" s="39" t="s">
        <v>90</v>
      </c>
      <c r="D122" s="49"/>
      <c r="E122" s="50"/>
      <c r="F122" s="49"/>
      <c r="G122" s="50"/>
      <c r="H122" s="49"/>
      <c r="I122" s="50"/>
      <c r="J122" s="49"/>
      <c r="K122" s="50"/>
      <c r="L122" s="49"/>
      <c r="M122" s="50"/>
      <c r="N122" s="49"/>
      <c r="O122" s="50"/>
      <c r="P122" s="49"/>
      <c r="Q122" s="50"/>
      <c r="R122" s="49"/>
      <c r="S122" s="50"/>
      <c r="T122" s="49"/>
    </row>
    <row r="123" spans="2:20">
      <c r="B123" s="36" t="s">
        <v>91</v>
      </c>
      <c r="C123" s="39" t="s">
        <v>92</v>
      </c>
      <c r="D123" s="49"/>
      <c r="E123" s="50"/>
      <c r="F123" s="49"/>
      <c r="G123" s="50"/>
      <c r="H123" s="49"/>
      <c r="I123" s="50"/>
      <c r="J123" s="49"/>
      <c r="K123" s="50"/>
      <c r="L123" s="49"/>
      <c r="M123" s="50"/>
      <c r="N123" s="49"/>
      <c r="O123" s="50"/>
      <c r="P123" s="49"/>
      <c r="Q123" s="50"/>
      <c r="R123" s="49"/>
      <c r="S123" s="50"/>
      <c r="T123" s="49"/>
    </row>
    <row r="124" spans="2:20">
      <c r="B124" s="36" t="s">
        <v>93</v>
      </c>
      <c r="C124" s="39" t="s">
        <v>94</v>
      </c>
      <c r="D124" s="51"/>
      <c r="E124" s="52"/>
      <c r="F124" s="51"/>
      <c r="G124" s="52"/>
      <c r="H124" s="51"/>
      <c r="I124" s="52"/>
      <c r="J124" s="51"/>
      <c r="K124" s="52"/>
      <c r="L124" s="51"/>
      <c r="M124" s="52"/>
      <c r="N124" s="51"/>
      <c r="O124" s="52"/>
      <c r="P124" s="51"/>
      <c r="Q124" s="52"/>
      <c r="R124" s="51"/>
      <c r="S124" s="52"/>
      <c r="T124" s="51"/>
    </row>
    <row r="125" spans="2:20">
      <c r="B125" s="36" t="s">
        <v>95</v>
      </c>
      <c r="C125" s="39" t="s">
        <v>96</v>
      </c>
      <c r="D125" s="51"/>
      <c r="E125" s="52"/>
      <c r="F125" s="51"/>
      <c r="G125" s="52"/>
      <c r="H125" s="51"/>
      <c r="I125" s="52"/>
      <c r="J125" s="51"/>
      <c r="K125" s="52"/>
      <c r="L125" s="51"/>
      <c r="M125" s="52"/>
      <c r="N125" s="51"/>
      <c r="O125" s="52"/>
      <c r="P125" s="51"/>
      <c r="Q125" s="52"/>
      <c r="R125" s="51"/>
      <c r="S125" s="52"/>
      <c r="T125" s="51"/>
    </row>
    <row r="126" spans="2:20">
      <c r="B126" s="36" t="s">
        <v>97</v>
      </c>
      <c r="C126" s="39" t="s">
        <v>98</v>
      </c>
      <c r="D126" s="51"/>
      <c r="E126" s="52"/>
      <c r="F126" s="51"/>
      <c r="G126" s="52"/>
      <c r="H126" s="51"/>
      <c r="I126" s="52"/>
      <c r="J126" s="51"/>
      <c r="K126" s="52"/>
      <c r="L126" s="51"/>
      <c r="M126" s="52"/>
      <c r="N126" s="51"/>
      <c r="O126" s="52"/>
      <c r="P126" s="51"/>
      <c r="Q126" s="52"/>
      <c r="R126" s="51"/>
      <c r="S126" s="52"/>
      <c r="T126" s="51"/>
    </row>
    <row r="127" spans="2:20">
      <c r="B127" s="36" t="s">
        <v>100</v>
      </c>
      <c r="C127" s="39" t="s">
        <v>101</v>
      </c>
      <c r="D127" s="51"/>
      <c r="E127" s="52"/>
      <c r="F127" s="51"/>
      <c r="G127" s="52"/>
      <c r="H127" s="51"/>
      <c r="I127" s="52"/>
      <c r="J127" s="51"/>
      <c r="K127" s="52"/>
      <c r="L127" s="51"/>
      <c r="M127" s="52"/>
      <c r="N127" s="51"/>
      <c r="O127" s="52"/>
      <c r="P127" s="51"/>
      <c r="Q127" s="52"/>
      <c r="R127" s="51"/>
      <c r="S127" s="52"/>
      <c r="T127" s="51"/>
    </row>
    <row r="128" spans="2:20">
      <c r="B128" s="36" t="s">
        <v>102</v>
      </c>
      <c r="C128" s="39" t="s">
        <v>103</v>
      </c>
      <c r="D128" s="51"/>
      <c r="E128" s="52"/>
      <c r="F128" s="51"/>
      <c r="G128" s="52"/>
      <c r="H128" s="51"/>
      <c r="I128" s="52"/>
      <c r="J128" s="51"/>
      <c r="K128" s="52"/>
      <c r="L128" s="51"/>
      <c r="M128" s="52"/>
      <c r="N128" s="51"/>
      <c r="O128" s="52"/>
      <c r="P128" s="51"/>
      <c r="Q128" s="52"/>
      <c r="R128" s="51"/>
      <c r="S128" s="52"/>
      <c r="T128" s="51"/>
    </row>
    <row r="129" spans="2:20">
      <c r="B129" s="36" t="s">
        <v>104</v>
      </c>
      <c r="C129" s="39" t="s">
        <v>105</v>
      </c>
      <c r="D129" s="51"/>
      <c r="E129" s="52"/>
      <c r="F129" s="51"/>
      <c r="G129" s="52"/>
      <c r="H129" s="51"/>
      <c r="I129" s="52"/>
      <c r="J129" s="51"/>
      <c r="K129" s="52"/>
      <c r="L129" s="51"/>
      <c r="M129" s="52"/>
      <c r="N129" s="51"/>
      <c r="O129" s="52"/>
      <c r="P129" s="51"/>
      <c r="Q129" s="52"/>
      <c r="R129" s="51"/>
      <c r="S129" s="52"/>
      <c r="T129" s="51"/>
    </row>
    <row r="130" spans="2:20">
      <c r="B130" s="36" t="s">
        <v>106</v>
      </c>
      <c r="C130" s="39" t="s">
        <v>107</v>
      </c>
      <c r="D130" s="51"/>
      <c r="E130" s="52"/>
      <c r="F130" s="51"/>
      <c r="G130" s="52"/>
      <c r="H130" s="51"/>
      <c r="I130" s="52"/>
      <c r="J130" s="51"/>
      <c r="K130" s="52"/>
      <c r="L130" s="51"/>
      <c r="M130" s="52"/>
      <c r="N130" s="51"/>
      <c r="O130" s="52"/>
      <c r="P130" s="51"/>
      <c r="Q130" s="52"/>
      <c r="R130" s="51"/>
      <c r="S130" s="52"/>
      <c r="T130" s="51"/>
    </row>
    <row r="131" spans="2:20">
      <c r="B131" s="36" t="s">
        <v>108</v>
      </c>
      <c r="C131" s="39" t="s">
        <v>171</v>
      </c>
      <c r="D131" s="51"/>
      <c r="E131" s="52"/>
      <c r="F131" s="51"/>
      <c r="G131" s="52"/>
      <c r="H131" s="51"/>
      <c r="I131" s="52"/>
      <c r="J131" s="51"/>
      <c r="K131" s="52"/>
      <c r="L131" s="51"/>
      <c r="M131" s="52"/>
      <c r="N131" s="51"/>
      <c r="O131" s="52"/>
      <c r="P131" s="51"/>
      <c r="Q131" s="52"/>
      <c r="R131" s="51"/>
      <c r="S131" s="52"/>
      <c r="T131" s="51"/>
    </row>
    <row r="132" spans="2:20">
      <c r="B132" s="36" t="s">
        <v>109</v>
      </c>
      <c r="C132" s="39" t="s">
        <v>172</v>
      </c>
      <c r="D132" s="49"/>
      <c r="E132" s="50"/>
      <c r="F132" s="49"/>
      <c r="G132" s="50"/>
      <c r="H132" s="49"/>
      <c r="I132" s="50"/>
      <c r="J132" s="49"/>
      <c r="K132" s="50"/>
      <c r="L132" s="49"/>
      <c r="M132" s="50"/>
      <c r="N132" s="49"/>
      <c r="O132" s="50"/>
      <c r="P132" s="49"/>
      <c r="Q132" s="50"/>
      <c r="R132" s="49"/>
      <c r="S132" s="50"/>
      <c r="T132" s="49"/>
    </row>
    <row r="133" spans="2:20">
      <c r="B133" s="36" t="s">
        <v>131</v>
      </c>
      <c r="C133" s="39" t="s">
        <v>174</v>
      </c>
      <c r="D133" s="49"/>
      <c r="E133" s="50"/>
      <c r="F133" s="49"/>
      <c r="G133" s="50"/>
      <c r="H133" s="49"/>
      <c r="I133" s="50"/>
      <c r="J133" s="49"/>
      <c r="K133" s="50"/>
      <c r="L133" s="49"/>
      <c r="M133" s="50"/>
      <c r="N133" s="49"/>
      <c r="O133" s="50"/>
      <c r="P133" s="49"/>
      <c r="Q133" s="50"/>
      <c r="R133" s="49"/>
      <c r="S133" s="50"/>
      <c r="T133" s="49"/>
    </row>
    <row r="134" spans="2:20">
      <c r="B134" s="36" t="s">
        <v>111</v>
      </c>
      <c r="C134" s="39" t="s">
        <v>112</v>
      </c>
      <c r="D134" s="49"/>
      <c r="E134" s="50"/>
      <c r="F134" s="49"/>
      <c r="G134" s="50"/>
      <c r="H134" s="49"/>
      <c r="I134" s="50"/>
      <c r="J134" s="49"/>
      <c r="K134" s="50"/>
      <c r="L134" s="49"/>
      <c r="M134" s="50"/>
      <c r="N134" s="49"/>
      <c r="O134" s="50"/>
      <c r="P134" s="49"/>
      <c r="Q134" s="50"/>
      <c r="R134" s="49"/>
      <c r="S134" s="50"/>
      <c r="T134" s="49"/>
    </row>
    <row r="135" spans="2:20">
      <c r="B135" s="36" t="s">
        <v>118</v>
      </c>
      <c r="C135" s="39" t="s">
        <v>119</v>
      </c>
      <c r="D135" s="49"/>
      <c r="E135" s="50"/>
      <c r="F135" s="49"/>
      <c r="G135" s="50"/>
      <c r="H135" s="49"/>
      <c r="I135" s="50"/>
      <c r="J135" s="49"/>
      <c r="K135" s="50"/>
      <c r="L135" s="49"/>
      <c r="M135" s="50"/>
      <c r="N135" s="49"/>
      <c r="O135" s="50"/>
      <c r="P135" s="49"/>
      <c r="Q135" s="50"/>
      <c r="R135" s="49"/>
      <c r="S135" s="50"/>
      <c r="T135" s="49"/>
    </row>
    <row r="136" spans="2:20">
      <c r="B136" s="36" t="s">
        <v>152</v>
      </c>
      <c r="C136" s="39" t="s">
        <v>175</v>
      </c>
      <c r="D136" s="51"/>
      <c r="E136" s="52"/>
      <c r="F136" s="51"/>
      <c r="G136" s="52"/>
      <c r="H136" s="51"/>
      <c r="I136" s="52"/>
      <c r="J136" s="51"/>
      <c r="K136" s="52"/>
      <c r="L136" s="51"/>
      <c r="M136" s="52"/>
      <c r="N136" s="51"/>
      <c r="O136" s="52"/>
      <c r="P136" s="51"/>
      <c r="Q136" s="52"/>
      <c r="R136" s="51"/>
      <c r="S136" s="52"/>
      <c r="T136" s="51"/>
    </row>
    <row r="137" spans="2:20">
      <c r="B137" s="36" t="s">
        <v>132</v>
      </c>
      <c r="C137" s="39" t="s">
        <v>120</v>
      </c>
      <c r="D137" s="51"/>
      <c r="E137" s="52"/>
      <c r="F137" s="51"/>
      <c r="G137" s="52"/>
      <c r="H137" s="51"/>
      <c r="I137" s="52"/>
      <c r="J137" s="51"/>
      <c r="K137" s="52"/>
      <c r="L137" s="51"/>
      <c r="M137" s="52"/>
      <c r="N137" s="51"/>
      <c r="O137" s="52"/>
      <c r="P137" s="51"/>
      <c r="Q137" s="52"/>
      <c r="R137" s="51"/>
      <c r="S137" s="52"/>
      <c r="T137" s="51"/>
    </row>
    <row r="138" spans="2:20">
      <c r="B138" s="36" t="s">
        <v>133</v>
      </c>
      <c r="C138" s="39" t="s">
        <v>176</v>
      </c>
      <c r="D138" s="49"/>
      <c r="E138" s="50"/>
      <c r="F138" s="49"/>
      <c r="G138" s="50"/>
      <c r="H138" s="49"/>
      <c r="I138" s="50"/>
      <c r="J138" s="49"/>
      <c r="K138" s="50"/>
      <c r="L138" s="49"/>
      <c r="M138" s="50"/>
      <c r="N138" s="49"/>
      <c r="O138" s="50"/>
      <c r="P138" s="49"/>
      <c r="Q138" s="50"/>
      <c r="R138" s="49"/>
      <c r="S138" s="50"/>
      <c r="T138" s="49"/>
    </row>
    <row r="139" spans="2:20">
      <c r="B139" s="36" t="s">
        <v>0</v>
      </c>
      <c r="C139" s="39" t="s">
        <v>134</v>
      </c>
      <c r="D139" s="49"/>
      <c r="E139" s="50"/>
      <c r="F139" s="49"/>
      <c r="G139" s="50"/>
      <c r="H139" s="49"/>
      <c r="I139" s="50"/>
      <c r="J139" s="49"/>
      <c r="K139" s="50"/>
      <c r="L139" s="49"/>
      <c r="M139" s="50"/>
      <c r="N139" s="49"/>
      <c r="O139" s="50"/>
      <c r="P139" s="49"/>
      <c r="Q139" s="50"/>
      <c r="R139" s="49"/>
      <c r="S139" s="50"/>
      <c r="T139" s="49"/>
    </row>
    <row r="140" spans="2:20">
      <c r="B140" s="36" t="s">
        <v>135</v>
      </c>
      <c r="C140" s="39" t="s">
        <v>136</v>
      </c>
      <c r="D140" s="49"/>
      <c r="E140" s="50"/>
      <c r="F140" s="49"/>
      <c r="G140" s="50"/>
      <c r="H140" s="49"/>
      <c r="I140" s="50"/>
      <c r="J140" s="49"/>
      <c r="K140" s="50"/>
      <c r="L140" s="49"/>
      <c r="M140" s="50"/>
      <c r="N140" s="49"/>
      <c r="O140" s="50"/>
      <c r="P140" s="49"/>
      <c r="Q140" s="50"/>
      <c r="R140" s="49"/>
      <c r="S140" s="50"/>
      <c r="T140" s="49"/>
    </row>
    <row r="141" spans="2:20">
      <c r="B141" s="36" t="s">
        <v>137</v>
      </c>
      <c r="C141" s="39" t="s">
        <v>138</v>
      </c>
      <c r="D141" s="49"/>
      <c r="E141" s="50"/>
      <c r="F141" s="49"/>
      <c r="G141" s="50"/>
      <c r="H141" s="49"/>
      <c r="I141" s="50"/>
      <c r="J141" s="49"/>
      <c r="K141" s="50"/>
      <c r="L141" s="49"/>
      <c r="M141" s="50"/>
      <c r="N141" s="49"/>
      <c r="O141" s="50"/>
      <c r="P141" s="49"/>
      <c r="Q141" s="50"/>
      <c r="R141" s="49"/>
      <c r="S141" s="50"/>
      <c r="T141" s="49"/>
    </row>
    <row r="142" spans="2:20">
      <c r="B142" s="36" t="s">
        <v>116</v>
      </c>
      <c r="C142" s="39" t="s">
        <v>139</v>
      </c>
    </row>
    <row r="143" spans="2:20">
      <c r="B143" s="36" t="s">
        <v>113</v>
      </c>
      <c r="C143" s="39" t="s">
        <v>140</v>
      </c>
    </row>
    <row r="144" spans="2:20">
      <c r="B144" s="36" t="s">
        <v>141</v>
      </c>
      <c r="C144" s="39" t="s">
        <v>142</v>
      </c>
    </row>
    <row r="145" spans="2:22">
      <c r="B145" s="36" t="s">
        <v>121</v>
      </c>
      <c r="C145" s="39" t="s">
        <v>143</v>
      </c>
    </row>
    <row r="146" spans="2:22">
      <c r="B146" s="36" t="s">
        <v>144</v>
      </c>
      <c r="C146" s="39" t="s">
        <v>145</v>
      </c>
    </row>
    <row r="147" spans="2:22">
      <c r="B147" s="36" t="s">
        <v>122</v>
      </c>
      <c r="C147" s="39" t="s">
        <v>146</v>
      </c>
    </row>
    <row r="148" spans="2:22">
      <c r="B148" s="36" t="s">
        <v>123</v>
      </c>
      <c r="C148" s="39" t="s">
        <v>147</v>
      </c>
    </row>
    <row r="149" spans="2:22">
      <c r="B149" s="36" t="s">
        <v>331</v>
      </c>
      <c r="C149" s="39" t="s">
        <v>148</v>
      </c>
    </row>
    <row r="150" spans="2:22">
      <c r="B150" s="36" t="s">
        <v>125</v>
      </c>
      <c r="C150" s="39" t="s">
        <v>149</v>
      </c>
    </row>
    <row r="151" spans="2:22">
      <c r="B151" s="38" t="s">
        <v>269</v>
      </c>
      <c r="C151" s="38" t="s">
        <v>270</v>
      </c>
    </row>
    <row r="154" spans="2:22">
      <c r="B154" s="349" t="s">
        <v>259</v>
      </c>
      <c r="C154" s="349"/>
      <c r="D154" s="349"/>
      <c r="E154" s="349"/>
      <c r="F154" s="349"/>
      <c r="G154" s="349"/>
      <c r="H154" s="349"/>
      <c r="I154" s="349"/>
      <c r="J154" s="349"/>
      <c r="K154" s="349"/>
      <c r="L154" s="349"/>
      <c r="M154" s="349"/>
      <c r="N154" s="349"/>
      <c r="O154" s="349"/>
      <c r="P154" s="349"/>
      <c r="Q154" s="349"/>
      <c r="R154" s="349"/>
      <c r="S154" s="349"/>
      <c r="T154" s="349"/>
    </row>
    <row r="158" spans="2:22">
      <c r="C158" s="38">
        <v>2006</v>
      </c>
      <c r="E158" s="38">
        <v>2007</v>
      </c>
      <c r="G158" s="38">
        <v>2008</v>
      </c>
      <c r="I158" s="38">
        <v>2009</v>
      </c>
      <c r="K158" s="38">
        <v>2010</v>
      </c>
      <c r="M158" s="38">
        <v>2011</v>
      </c>
      <c r="O158" s="38">
        <v>2012</v>
      </c>
      <c r="Q158" s="38">
        <v>2013</v>
      </c>
      <c r="S158" s="38">
        <v>2014</v>
      </c>
      <c r="U158" s="38">
        <v>2015</v>
      </c>
    </row>
    <row r="159" spans="2:22">
      <c r="B159" s="38" t="s">
        <v>262</v>
      </c>
      <c r="C159" s="38" t="s">
        <v>266</v>
      </c>
      <c r="D159" s="38" t="s">
        <v>153</v>
      </c>
      <c r="E159" s="38" t="s">
        <v>266</v>
      </c>
      <c r="F159" s="38" t="s">
        <v>153</v>
      </c>
      <c r="G159" s="38" t="s">
        <v>266</v>
      </c>
      <c r="H159" s="38" t="s">
        <v>153</v>
      </c>
      <c r="I159" s="38" t="s">
        <v>266</v>
      </c>
      <c r="J159" s="38" t="s">
        <v>153</v>
      </c>
      <c r="K159" s="38" t="s">
        <v>266</v>
      </c>
      <c r="L159" s="38" t="s">
        <v>153</v>
      </c>
      <c r="M159" s="38" t="s">
        <v>266</v>
      </c>
      <c r="N159" s="38" t="s">
        <v>153</v>
      </c>
      <c r="O159" s="38" t="s">
        <v>266</v>
      </c>
      <c r="P159" s="38" t="s">
        <v>153</v>
      </c>
      <c r="Q159" s="38" t="s">
        <v>266</v>
      </c>
      <c r="R159" s="38" t="s">
        <v>153</v>
      </c>
      <c r="S159" s="38" t="s">
        <v>266</v>
      </c>
      <c r="T159" s="38" t="s">
        <v>153</v>
      </c>
      <c r="U159" s="38" t="s">
        <v>266</v>
      </c>
      <c r="V159" s="19" t="s">
        <v>153</v>
      </c>
    </row>
    <row r="160" spans="2:22">
      <c r="B160" s="38" t="s">
        <v>261</v>
      </c>
      <c r="C160" s="38" t="s">
        <v>266</v>
      </c>
      <c r="D160" s="38" t="s">
        <v>260</v>
      </c>
      <c r="E160" s="38" t="s">
        <v>266</v>
      </c>
      <c r="F160" s="38" t="s">
        <v>260</v>
      </c>
      <c r="G160" s="38" t="s">
        <v>266</v>
      </c>
      <c r="H160" s="38" t="s">
        <v>260</v>
      </c>
      <c r="I160" s="38" t="s">
        <v>266</v>
      </c>
      <c r="J160" s="38" t="s">
        <v>260</v>
      </c>
      <c r="K160" s="38" t="s">
        <v>266</v>
      </c>
      <c r="L160" s="38" t="s">
        <v>260</v>
      </c>
      <c r="M160" s="38" t="s">
        <v>266</v>
      </c>
      <c r="N160" s="38" t="s">
        <v>260</v>
      </c>
      <c r="O160" s="38" t="s">
        <v>266</v>
      </c>
      <c r="P160" s="38" t="s">
        <v>260</v>
      </c>
      <c r="Q160" s="38" t="s">
        <v>266</v>
      </c>
      <c r="R160" s="38" t="s">
        <v>260</v>
      </c>
      <c r="S160" s="38" t="s">
        <v>266</v>
      </c>
      <c r="T160" s="38" t="s">
        <v>260</v>
      </c>
      <c r="U160" s="38" t="s">
        <v>266</v>
      </c>
      <c r="V160" s="19" t="s">
        <v>260</v>
      </c>
    </row>
    <row r="161" spans="2:3">
      <c r="B161" s="38" t="s">
        <v>264</v>
      </c>
      <c r="C161" s="38" t="s">
        <v>263</v>
      </c>
    </row>
    <row r="162" spans="2:3">
      <c r="B162" s="38" t="s">
        <v>128</v>
      </c>
      <c r="C162" s="38" t="s">
        <v>1</v>
      </c>
    </row>
    <row r="163" spans="2:3">
      <c r="B163" s="38" t="s">
        <v>2</v>
      </c>
      <c r="C163" s="38" t="s">
        <v>165</v>
      </c>
    </row>
    <row r="164" spans="2:3">
      <c r="B164" s="38" t="s">
        <v>3</v>
      </c>
      <c r="C164" s="38" t="s">
        <v>4</v>
      </c>
    </row>
    <row r="165" spans="2:3">
      <c r="B165" s="38" t="s">
        <v>5</v>
      </c>
      <c r="C165" s="38" t="s">
        <v>6</v>
      </c>
    </row>
    <row r="166" spans="2:3">
      <c r="B166" s="38" t="s">
        <v>7</v>
      </c>
      <c r="C166" s="38" t="s">
        <v>8</v>
      </c>
    </row>
    <row r="167" spans="2:3">
      <c r="B167" s="38" t="s">
        <v>9</v>
      </c>
      <c r="C167" s="38" t="s">
        <v>10</v>
      </c>
    </row>
    <row r="168" spans="2:3">
      <c r="B168" s="38" t="s">
        <v>11</v>
      </c>
      <c r="C168" s="38" t="s">
        <v>267</v>
      </c>
    </row>
    <row r="169" spans="2:3">
      <c r="B169" s="38" t="s">
        <v>12</v>
      </c>
      <c r="C169" s="38" t="s">
        <v>13</v>
      </c>
    </row>
    <row r="170" spans="2:3">
      <c r="B170" s="38" t="s">
        <v>14</v>
      </c>
      <c r="C170" s="38" t="s">
        <v>15</v>
      </c>
    </row>
    <row r="171" spans="2:3">
      <c r="B171" s="38" t="s">
        <v>16</v>
      </c>
      <c r="C171" s="38" t="s">
        <v>18</v>
      </c>
    </row>
    <row r="172" spans="2:3">
      <c r="B172" s="38" t="s">
        <v>19</v>
      </c>
      <c r="C172" s="38" t="s">
        <v>20</v>
      </c>
    </row>
    <row r="173" spans="2:3">
      <c r="B173" s="38" t="s">
        <v>21</v>
      </c>
      <c r="C173" s="38" t="s">
        <v>22</v>
      </c>
    </row>
    <row r="174" spans="2:3">
      <c r="B174" s="38" t="s">
        <v>23</v>
      </c>
      <c r="C174" s="38" t="s">
        <v>24</v>
      </c>
    </row>
    <row r="175" spans="2:3">
      <c r="B175" s="38" t="s">
        <v>25</v>
      </c>
      <c r="C175" s="38" t="s">
        <v>26</v>
      </c>
    </row>
    <row r="176" spans="2:3">
      <c r="B176" s="38" t="s">
        <v>27</v>
      </c>
      <c r="C176" s="38" t="s">
        <v>28</v>
      </c>
    </row>
    <row r="177" spans="2:3">
      <c r="B177" s="38" t="s">
        <v>29</v>
      </c>
      <c r="C177" s="38" t="s">
        <v>30</v>
      </c>
    </row>
    <row r="178" spans="2:3">
      <c r="B178" s="38" t="s">
        <v>31</v>
      </c>
      <c r="C178" s="38" t="s">
        <v>173</v>
      </c>
    </row>
    <row r="179" spans="2:3">
      <c r="B179" s="38" t="s">
        <v>32</v>
      </c>
      <c r="C179" s="38" t="s">
        <v>33</v>
      </c>
    </row>
    <row r="180" spans="2:3">
      <c r="B180" s="38" t="s">
        <v>34</v>
      </c>
      <c r="C180" s="38" t="s">
        <v>271</v>
      </c>
    </row>
    <row r="181" spans="2:3">
      <c r="B181" s="38" t="s">
        <v>36</v>
      </c>
      <c r="C181" s="38" t="s">
        <v>276</v>
      </c>
    </row>
    <row r="182" spans="2:3">
      <c r="B182" s="38" t="s">
        <v>37</v>
      </c>
      <c r="C182" s="38" t="s">
        <v>38</v>
      </c>
    </row>
    <row r="183" spans="2:3">
      <c r="B183" s="38" t="s">
        <v>39</v>
      </c>
      <c r="C183" s="38" t="s">
        <v>166</v>
      </c>
    </row>
    <row r="184" spans="2:3">
      <c r="B184" s="38" t="s">
        <v>40</v>
      </c>
      <c r="C184" s="38" t="s">
        <v>41</v>
      </c>
    </row>
    <row r="185" spans="2:3">
      <c r="B185" s="38" t="s">
        <v>42</v>
      </c>
      <c r="C185" s="38" t="s">
        <v>43</v>
      </c>
    </row>
    <row r="186" spans="2:3">
      <c r="B186" s="38" t="s">
        <v>161</v>
      </c>
      <c r="C186" s="38" t="s">
        <v>281</v>
      </c>
    </row>
    <row r="187" spans="2:3">
      <c r="B187" s="38" t="s">
        <v>44</v>
      </c>
      <c r="C187" s="38" t="s">
        <v>280</v>
      </c>
    </row>
    <row r="188" spans="2:3">
      <c r="B188" s="38" t="s">
        <v>45</v>
      </c>
      <c r="C188" s="38" t="s">
        <v>46</v>
      </c>
    </row>
    <row r="189" spans="2:3">
      <c r="B189" s="38" t="s">
        <v>47</v>
      </c>
      <c r="C189" s="38" t="s">
        <v>48</v>
      </c>
    </row>
    <row r="190" spans="2:3">
      <c r="B190" s="38" t="s">
        <v>49</v>
      </c>
      <c r="C190" s="38" t="s">
        <v>272</v>
      </c>
    </row>
    <row r="191" spans="2:3">
      <c r="B191" s="38" t="s">
        <v>50</v>
      </c>
      <c r="C191" s="38" t="s">
        <v>167</v>
      </c>
    </row>
    <row r="192" spans="2:3">
      <c r="B192" s="38" t="s">
        <v>51</v>
      </c>
      <c r="C192" s="38" t="s">
        <v>52</v>
      </c>
    </row>
    <row r="193" spans="2:3">
      <c r="B193" s="38" t="s">
        <v>53</v>
      </c>
      <c r="C193" s="38" t="s">
        <v>54</v>
      </c>
    </row>
    <row r="194" spans="2:3">
      <c r="B194" s="38" t="s">
        <v>55</v>
      </c>
      <c r="C194" s="38" t="s">
        <v>56</v>
      </c>
    </row>
    <row r="195" spans="2:3">
      <c r="B195" s="38" t="s">
        <v>57</v>
      </c>
      <c r="C195" s="38" t="s">
        <v>58</v>
      </c>
    </row>
    <row r="196" spans="2:3">
      <c r="B196" s="38" t="s">
        <v>59</v>
      </c>
      <c r="C196" s="38" t="s">
        <v>60</v>
      </c>
    </row>
    <row r="197" spans="2:3">
      <c r="B197" s="38" t="s">
        <v>53</v>
      </c>
      <c r="C197" s="38" t="s">
        <v>54</v>
      </c>
    </row>
    <row r="198" spans="2:3">
      <c r="B198" s="34" t="s">
        <v>258</v>
      </c>
      <c r="C198" s="38" t="s">
        <v>61</v>
      </c>
    </row>
    <row r="199" spans="2:3">
      <c r="B199" s="38" t="s">
        <v>123</v>
      </c>
      <c r="C199" s="38" t="s">
        <v>147</v>
      </c>
    </row>
    <row r="200" spans="2:3">
      <c r="B200" s="38" t="s">
        <v>62</v>
      </c>
      <c r="C200" s="38" t="s">
        <v>342</v>
      </c>
    </row>
    <row r="201" spans="2:3">
      <c r="B201" s="38" t="s">
        <v>265</v>
      </c>
      <c r="C201" s="38" t="s">
        <v>273</v>
      </c>
    </row>
    <row r="202" spans="2:3">
      <c r="B202" s="38" t="s">
        <v>63</v>
      </c>
      <c r="C202" s="38" t="s">
        <v>343</v>
      </c>
    </row>
    <row r="203" spans="2:3">
      <c r="B203" s="38" t="s">
        <v>64</v>
      </c>
      <c r="C203" s="38" t="s">
        <v>65</v>
      </c>
    </row>
    <row r="204" spans="2:3">
      <c r="B204" s="38" t="s">
        <v>66</v>
      </c>
      <c r="C204" s="38" t="s">
        <v>67</v>
      </c>
    </row>
    <row r="205" spans="2:3">
      <c r="B205" s="38" t="s">
        <v>68</v>
      </c>
      <c r="C205" s="38" t="s">
        <v>69</v>
      </c>
    </row>
    <row r="206" spans="2:3">
      <c r="B206" s="38" t="s">
        <v>70</v>
      </c>
      <c r="C206" s="38" t="s">
        <v>71</v>
      </c>
    </row>
    <row r="207" spans="2:3">
      <c r="B207" s="38" t="s">
        <v>72</v>
      </c>
      <c r="C207" s="38" t="s">
        <v>73</v>
      </c>
    </row>
    <row r="208" spans="2:3">
      <c r="B208" s="38" t="s">
        <v>74</v>
      </c>
      <c r="C208" s="38" t="s">
        <v>274</v>
      </c>
    </row>
    <row r="209" spans="2:3">
      <c r="B209" s="38" t="s">
        <v>75</v>
      </c>
      <c r="C209" s="38" t="s">
        <v>76</v>
      </c>
    </row>
    <row r="210" spans="2:3">
      <c r="B210" s="38" t="s">
        <v>77</v>
      </c>
      <c r="C210" s="38" t="s">
        <v>78</v>
      </c>
    </row>
    <row r="211" spans="2:3">
      <c r="B211" s="38" t="s">
        <v>79</v>
      </c>
      <c r="C211" s="38" t="s">
        <v>275</v>
      </c>
    </row>
    <row r="212" spans="2:3">
      <c r="B212" s="38" t="s">
        <v>80</v>
      </c>
      <c r="C212" s="38" t="s">
        <v>81</v>
      </c>
    </row>
    <row r="213" spans="2:3">
      <c r="B213" s="38" t="s">
        <v>82</v>
      </c>
      <c r="C213" s="38" t="s">
        <v>83</v>
      </c>
    </row>
    <row r="214" spans="2:3">
      <c r="B214" s="38" t="s">
        <v>84</v>
      </c>
      <c r="C214" s="38" t="s">
        <v>85</v>
      </c>
    </row>
    <row r="215" spans="2:3">
      <c r="B215" s="38" t="s">
        <v>86</v>
      </c>
      <c r="C215" s="38" t="s">
        <v>344</v>
      </c>
    </row>
    <row r="216" spans="2:3">
      <c r="B216" s="38" t="s">
        <v>87</v>
      </c>
      <c r="C216" s="38" t="s">
        <v>88</v>
      </c>
    </row>
    <row r="217" spans="2:3">
      <c r="B217" s="38" t="s">
        <v>89</v>
      </c>
      <c r="C217" s="38" t="s">
        <v>90</v>
      </c>
    </row>
    <row r="218" spans="2:3">
      <c r="B218" s="38" t="s">
        <v>91</v>
      </c>
      <c r="C218" s="38" t="s">
        <v>92</v>
      </c>
    </row>
    <row r="219" spans="2:3">
      <c r="B219" s="38" t="s">
        <v>93</v>
      </c>
      <c r="C219" s="38" t="s">
        <v>94</v>
      </c>
    </row>
    <row r="220" spans="2:3">
      <c r="B220" s="38" t="s">
        <v>95</v>
      </c>
      <c r="C220" s="38" t="s">
        <v>96</v>
      </c>
    </row>
    <row r="221" spans="2:3">
      <c r="B221" s="38" t="s">
        <v>97</v>
      </c>
      <c r="C221" s="38" t="s">
        <v>98</v>
      </c>
    </row>
    <row r="222" spans="2:3">
      <c r="B222" s="38" t="s">
        <v>99</v>
      </c>
      <c r="C222" s="38" t="s">
        <v>101</v>
      </c>
    </row>
    <row r="223" spans="2:3">
      <c r="B223" s="38" t="s">
        <v>102</v>
      </c>
      <c r="C223" s="38" t="s">
        <v>103</v>
      </c>
    </row>
    <row r="224" spans="2:3">
      <c r="B224" s="38" t="s">
        <v>104</v>
      </c>
      <c r="C224" s="38" t="s">
        <v>105</v>
      </c>
    </row>
    <row r="225" spans="2:3">
      <c r="B225" s="38" t="s">
        <v>106</v>
      </c>
      <c r="C225" s="38" t="s">
        <v>107</v>
      </c>
    </row>
    <row r="226" spans="2:3">
      <c r="B226" s="38" t="s">
        <v>108</v>
      </c>
      <c r="C226" s="39" t="s">
        <v>171</v>
      </c>
    </row>
    <row r="227" spans="2:3">
      <c r="B227" s="38" t="s">
        <v>109</v>
      </c>
      <c r="C227" s="39" t="s">
        <v>172</v>
      </c>
    </row>
    <row r="228" spans="2:3">
      <c r="B228" s="38" t="s">
        <v>399</v>
      </c>
      <c r="C228" s="38" t="s">
        <v>345</v>
      </c>
    </row>
    <row r="229" spans="2:3">
      <c r="B229" s="38" t="s">
        <v>110</v>
      </c>
      <c r="C229" s="39" t="s">
        <v>174</v>
      </c>
    </row>
    <row r="230" spans="2:3">
      <c r="B230" s="38" t="s">
        <v>111</v>
      </c>
      <c r="C230" s="38" t="s">
        <v>112</v>
      </c>
    </row>
    <row r="231" spans="2:3">
      <c r="B231" s="38" t="s">
        <v>113</v>
      </c>
      <c r="C231" s="38" t="s">
        <v>114</v>
      </c>
    </row>
    <row r="232" spans="2:3">
      <c r="B232" s="38" t="s">
        <v>115</v>
      </c>
      <c r="C232" s="38" t="s">
        <v>117</v>
      </c>
    </row>
    <row r="233" spans="2:3">
      <c r="B233" s="38" t="s">
        <v>118</v>
      </c>
      <c r="C233" s="38" t="s">
        <v>119</v>
      </c>
    </row>
    <row r="234" spans="2:3">
      <c r="B234" s="38" t="s">
        <v>152</v>
      </c>
      <c r="C234" s="39" t="s">
        <v>175</v>
      </c>
    </row>
    <row r="235" spans="2:3">
      <c r="B235" s="38" t="s">
        <v>268</v>
      </c>
      <c r="C235" s="38" t="s">
        <v>289</v>
      </c>
    </row>
    <row r="236" spans="2:3">
      <c r="B236" s="38" t="s">
        <v>133</v>
      </c>
      <c r="C236" s="39" t="s">
        <v>176</v>
      </c>
    </row>
    <row r="237" spans="2:3">
      <c r="B237" s="38" t="s">
        <v>0</v>
      </c>
      <c r="C237" s="39" t="s">
        <v>134</v>
      </c>
    </row>
    <row r="238" spans="2:3">
      <c r="B238" s="38" t="s">
        <v>157</v>
      </c>
      <c r="C238" s="39" t="s">
        <v>136</v>
      </c>
    </row>
    <row r="239" spans="2:3">
      <c r="B239" s="38" t="s">
        <v>158</v>
      </c>
      <c r="C239" s="39" t="s">
        <v>138</v>
      </c>
    </row>
    <row r="240" spans="2:3">
      <c r="B240" s="38" t="s">
        <v>159</v>
      </c>
      <c r="C240" s="39" t="s">
        <v>139</v>
      </c>
    </row>
    <row r="241" spans="2:21">
      <c r="B241" s="38" t="s">
        <v>113</v>
      </c>
      <c r="C241" s="39" t="s">
        <v>140</v>
      </c>
    </row>
    <row r="242" spans="2:21">
      <c r="B242" s="38" t="s">
        <v>141</v>
      </c>
      <c r="C242" s="39" t="s">
        <v>142</v>
      </c>
    </row>
    <row r="243" spans="2:21">
      <c r="B243" s="38" t="s">
        <v>121</v>
      </c>
      <c r="C243" s="39" t="s">
        <v>143</v>
      </c>
    </row>
    <row r="244" spans="2:21">
      <c r="B244" s="38" t="s">
        <v>144</v>
      </c>
      <c r="C244" s="39" t="s">
        <v>145</v>
      </c>
    </row>
    <row r="245" spans="2:21">
      <c r="B245" s="38" t="s">
        <v>122</v>
      </c>
      <c r="C245" s="39" t="s">
        <v>146</v>
      </c>
    </row>
    <row r="246" spans="2:21">
      <c r="B246" s="38" t="s">
        <v>124</v>
      </c>
      <c r="C246" s="39" t="s">
        <v>148</v>
      </c>
    </row>
    <row r="247" spans="2:21">
      <c r="B247" s="38" t="s">
        <v>123</v>
      </c>
      <c r="C247" s="32" t="s">
        <v>147</v>
      </c>
    </row>
    <row r="248" spans="2:21">
      <c r="B248" s="38" t="s">
        <v>162</v>
      </c>
      <c r="C248" s="32" t="s">
        <v>278</v>
      </c>
    </row>
    <row r="249" spans="2:21">
      <c r="B249" s="38" t="s">
        <v>163</v>
      </c>
      <c r="C249" s="32" t="s">
        <v>279</v>
      </c>
    </row>
    <row r="250" spans="2:21">
      <c r="B250" s="38" t="s">
        <v>269</v>
      </c>
      <c r="C250" s="38" t="s">
        <v>277</v>
      </c>
    </row>
    <row r="253" spans="2:21">
      <c r="B253" s="349" t="s">
        <v>282</v>
      </c>
      <c r="C253" s="349"/>
      <c r="D253" s="349"/>
      <c r="E253" s="349"/>
      <c r="F253" s="349"/>
      <c r="G253" s="349"/>
      <c r="H253" s="349"/>
      <c r="I253" s="349"/>
      <c r="J253" s="349"/>
      <c r="K253" s="349"/>
      <c r="L253" s="349"/>
      <c r="M253" s="349"/>
      <c r="N253" s="349"/>
      <c r="O253" s="349"/>
      <c r="P253" s="349"/>
      <c r="Q253" s="349"/>
      <c r="R253" s="349"/>
      <c r="S253" s="349"/>
      <c r="T253" s="349"/>
    </row>
    <row r="256" spans="2:21">
      <c r="C256" s="38">
        <v>2006</v>
      </c>
      <c r="E256" s="38">
        <v>2007</v>
      </c>
      <c r="G256" s="38">
        <v>2008</v>
      </c>
      <c r="I256" s="38">
        <v>2009</v>
      </c>
      <c r="K256" s="38">
        <v>2010</v>
      </c>
      <c r="M256" s="38">
        <v>2011</v>
      </c>
      <c r="O256" s="38">
        <v>2012</v>
      </c>
      <c r="Q256" s="38">
        <v>2013</v>
      </c>
      <c r="S256" s="38">
        <v>2014</v>
      </c>
      <c r="U256" s="38">
        <v>2015</v>
      </c>
    </row>
    <row r="257" spans="2:22">
      <c r="B257" s="38" t="s">
        <v>238</v>
      </c>
      <c r="C257" s="38" t="s">
        <v>266</v>
      </c>
      <c r="D257" s="38" t="s">
        <v>153</v>
      </c>
      <c r="E257" s="38" t="s">
        <v>266</v>
      </c>
      <c r="F257" s="38" t="s">
        <v>153</v>
      </c>
      <c r="G257" s="38" t="s">
        <v>266</v>
      </c>
      <c r="H257" s="38" t="s">
        <v>153</v>
      </c>
      <c r="I257" s="38" t="s">
        <v>266</v>
      </c>
      <c r="J257" s="38" t="s">
        <v>153</v>
      </c>
      <c r="K257" s="38" t="s">
        <v>266</v>
      </c>
      <c r="L257" s="38" t="s">
        <v>153</v>
      </c>
      <c r="M257" s="38" t="s">
        <v>266</v>
      </c>
      <c r="N257" s="38" t="s">
        <v>153</v>
      </c>
      <c r="O257" s="38" t="s">
        <v>266</v>
      </c>
      <c r="P257" s="38" t="s">
        <v>153</v>
      </c>
      <c r="Q257" s="38" t="s">
        <v>266</v>
      </c>
      <c r="R257" s="38" t="s">
        <v>153</v>
      </c>
      <c r="S257" s="38" t="s">
        <v>266</v>
      </c>
      <c r="T257" s="38" t="s">
        <v>153</v>
      </c>
      <c r="U257" s="38" t="s">
        <v>266</v>
      </c>
      <c r="V257" s="19" t="s">
        <v>153</v>
      </c>
    </row>
    <row r="258" spans="2:22">
      <c r="B258" s="38" t="s">
        <v>190</v>
      </c>
      <c r="C258" s="38" t="s">
        <v>266</v>
      </c>
      <c r="D258" s="38" t="s">
        <v>260</v>
      </c>
      <c r="E258" s="38" t="s">
        <v>266</v>
      </c>
      <c r="F258" s="38" t="s">
        <v>260</v>
      </c>
      <c r="G258" s="38" t="s">
        <v>266</v>
      </c>
      <c r="H258" s="38" t="s">
        <v>260</v>
      </c>
      <c r="I258" s="38" t="s">
        <v>266</v>
      </c>
      <c r="J258" s="38" t="s">
        <v>260</v>
      </c>
      <c r="K258" s="38" t="s">
        <v>266</v>
      </c>
      <c r="L258" s="38" t="s">
        <v>260</v>
      </c>
      <c r="M258" s="38" t="s">
        <v>266</v>
      </c>
      <c r="N258" s="38" t="s">
        <v>260</v>
      </c>
      <c r="O258" s="38" t="s">
        <v>266</v>
      </c>
      <c r="P258" s="38" t="s">
        <v>260</v>
      </c>
      <c r="Q258" s="38" t="s">
        <v>266</v>
      </c>
      <c r="R258" s="38" t="s">
        <v>260</v>
      </c>
      <c r="S258" s="38" t="s">
        <v>266</v>
      </c>
      <c r="T258" s="38" t="s">
        <v>260</v>
      </c>
      <c r="U258" s="38" t="s">
        <v>266</v>
      </c>
      <c r="V258" s="19" t="s">
        <v>260</v>
      </c>
    </row>
    <row r="259" spans="2:22">
      <c r="B259" s="38" t="s">
        <v>128</v>
      </c>
      <c r="C259" s="38" t="s">
        <v>1</v>
      </c>
    </row>
    <row r="260" spans="2:22">
      <c r="B260" s="38" t="s">
        <v>2</v>
      </c>
      <c r="C260" s="38" t="s">
        <v>165</v>
      </c>
    </row>
    <row r="261" spans="2:22">
      <c r="B261" s="38" t="s">
        <v>3</v>
      </c>
      <c r="C261" s="38" t="s">
        <v>4</v>
      </c>
    </row>
    <row r="262" spans="2:22">
      <c r="B262" s="38" t="s">
        <v>5</v>
      </c>
      <c r="C262" s="38" t="s">
        <v>6</v>
      </c>
    </row>
    <row r="263" spans="2:22">
      <c r="B263" s="38" t="s">
        <v>7</v>
      </c>
      <c r="C263" s="38" t="s">
        <v>8</v>
      </c>
    </row>
    <row r="264" spans="2:22">
      <c r="B264" s="38" t="s">
        <v>9</v>
      </c>
      <c r="C264" s="38" t="s">
        <v>10</v>
      </c>
    </row>
    <row r="265" spans="2:22">
      <c r="B265" s="38" t="s">
        <v>12</v>
      </c>
      <c r="C265" s="38" t="s">
        <v>13</v>
      </c>
    </row>
    <row r="266" spans="2:22">
      <c r="B266" s="38" t="s">
        <v>14</v>
      </c>
      <c r="C266" s="38" t="s">
        <v>15</v>
      </c>
    </row>
    <row r="267" spans="2:22">
      <c r="B267" s="38" t="s">
        <v>11</v>
      </c>
      <c r="C267" s="38" t="s">
        <v>284</v>
      </c>
    </row>
    <row r="268" spans="2:22">
      <c r="B268" s="38" t="s">
        <v>16</v>
      </c>
      <c r="C268" s="38" t="s">
        <v>18</v>
      </c>
    </row>
    <row r="269" spans="2:22">
      <c r="B269" s="38" t="s">
        <v>19</v>
      </c>
      <c r="C269" s="38" t="s">
        <v>20</v>
      </c>
    </row>
    <row r="270" spans="2:22">
      <c r="B270" s="38" t="s">
        <v>21</v>
      </c>
      <c r="C270" s="38" t="s">
        <v>22</v>
      </c>
    </row>
    <row r="271" spans="2:22">
      <c r="B271" s="38" t="s">
        <v>23</v>
      </c>
      <c r="C271" s="38" t="s">
        <v>24</v>
      </c>
    </row>
    <row r="272" spans="2:22">
      <c r="B272" s="38" t="s">
        <v>25</v>
      </c>
      <c r="C272" s="38" t="s">
        <v>26</v>
      </c>
    </row>
    <row r="273" spans="2:3">
      <c r="B273" s="38" t="s">
        <v>27</v>
      </c>
      <c r="C273" s="38" t="s">
        <v>28</v>
      </c>
    </row>
    <row r="274" spans="2:3">
      <c r="B274" s="38" t="s">
        <v>29</v>
      </c>
      <c r="C274" s="38" t="s">
        <v>30</v>
      </c>
    </row>
    <row r="275" spans="2:3">
      <c r="B275" s="38" t="s">
        <v>39</v>
      </c>
      <c r="C275" s="38" t="s">
        <v>166</v>
      </c>
    </row>
    <row r="276" spans="2:3">
      <c r="B276" s="38" t="s">
        <v>53</v>
      </c>
      <c r="C276" s="38" t="s">
        <v>54</v>
      </c>
    </row>
    <row r="277" spans="2:3">
      <c r="B277" s="34" t="s">
        <v>258</v>
      </c>
      <c r="C277" s="38" t="s">
        <v>61</v>
      </c>
    </row>
    <row r="278" spans="2:3">
      <c r="B278" s="38" t="s">
        <v>238</v>
      </c>
      <c r="C278" s="38" t="s">
        <v>285</v>
      </c>
    </row>
    <row r="279" spans="2:3">
      <c r="B279" s="38" t="s">
        <v>283</v>
      </c>
      <c r="C279" s="38" t="s">
        <v>286</v>
      </c>
    </row>
    <row r="280" spans="2:3">
      <c r="B280" s="38" t="s">
        <v>63</v>
      </c>
      <c r="C280" s="38" t="s">
        <v>343</v>
      </c>
    </row>
    <row r="281" spans="2:3">
      <c r="B281" s="38" t="s">
        <v>64</v>
      </c>
      <c r="C281" s="38" t="s">
        <v>65</v>
      </c>
    </row>
    <row r="282" spans="2:3">
      <c r="B282" s="38" t="s">
        <v>66</v>
      </c>
      <c r="C282" s="38" t="s">
        <v>67</v>
      </c>
    </row>
    <row r="283" spans="2:3">
      <c r="B283" s="38" t="s">
        <v>68</v>
      </c>
      <c r="C283" s="38" t="s">
        <v>69</v>
      </c>
    </row>
    <row r="284" spans="2:3">
      <c r="B284" s="38" t="s">
        <v>70</v>
      </c>
      <c r="C284" s="38" t="s">
        <v>71</v>
      </c>
    </row>
    <row r="285" spans="2:3">
      <c r="B285" s="38" t="s">
        <v>72</v>
      </c>
      <c r="C285" s="38" t="s">
        <v>73</v>
      </c>
    </row>
    <row r="286" spans="2:3">
      <c r="B286" s="38" t="s">
        <v>154</v>
      </c>
      <c r="C286" s="38" t="s">
        <v>274</v>
      </c>
    </row>
    <row r="287" spans="2:3">
      <c r="B287" s="38" t="s">
        <v>75</v>
      </c>
      <c r="C287" s="38" t="s">
        <v>76</v>
      </c>
    </row>
    <row r="288" spans="2:3">
      <c r="B288" s="38" t="s">
        <v>77</v>
      </c>
      <c r="C288" s="38" t="s">
        <v>78</v>
      </c>
    </row>
    <row r="289" spans="2:3">
      <c r="B289" s="38" t="s">
        <v>79</v>
      </c>
      <c r="C289" s="38" t="s">
        <v>275</v>
      </c>
    </row>
    <row r="290" spans="2:3">
      <c r="B290" s="38" t="s">
        <v>80</v>
      </c>
      <c r="C290" s="38" t="s">
        <v>81</v>
      </c>
    </row>
    <row r="291" spans="2:3">
      <c r="B291" s="38" t="s">
        <v>82</v>
      </c>
      <c r="C291" s="38" t="s">
        <v>83</v>
      </c>
    </row>
    <row r="292" spans="2:3">
      <c r="B292" s="38" t="s">
        <v>84</v>
      </c>
      <c r="C292" s="38" t="s">
        <v>85</v>
      </c>
    </row>
    <row r="293" spans="2:3">
      <c r="B293" s="38" t="s">
        <v>86</v>
      </c>
      <c r="C293" s="38" t="s">
        <v>344</v>
      </c>
    </row>
    <row r="294" spans="2:3">
      <c r="B294" s="38" t="s">
        <v>400</v>
      </c>
      <c r="C294" s="38" t="s">
        <v>346</v>
      </c>
    </row>
    <row r="295" spans="2:3">
      <c r="B295" s="38" t="s">
        <v>87</v>
      </c>
      <c r="C295" s="38" t="s">
        <v>88</v>
      </c>
    </row>
    <row r="296" spans="2:3">
      <c r="B296" s="38" t="s">
        <v>89</v>
      </c>
      <c r="C296" s="38" t="s">
        <v>90</v>
      </c>
    </row>
    <row r="297" spans="2:3">
      <c r="B297" s="38" t="s">
        <v>91</v>
      </c>
      <c r="C297" s="38" t="s">
        <v>92</v>
      </c>
    </row>
    <row r="298" spans="2:3">
      <c r="B298" s="38" t="s">
        <v>93</v>
      </c>
      <c r="C298" s="38" t="s">
        <v>94</v>
      </c>
    </row>
    <row r="299" spans="2:3">
      <c r="B299" s="38" t="s">
        <v>95</v>
      </c>
      <c r="C299" s="38" t="s">
        <v>96</v>
      </c>
    </row>
    <row r="300" spans="2:3">
      <c r="B300" s="38" t="s">
        <v>97</v>
      </c>
      <c r="C300" s="38" t="s">
        <v>98</v>
      </c>
    </row>
    <row r="301" spans="2:3">
      <c r="B301" s="38" t="s">
        <v>155</v>
      </c>
      <c r="C301" s="38" t="s">
        <v>101</v>
      </c>
    </row>
    <row r="302" spans="2:3">
      <c r="B302" s="38" t="s">
        <v>102</v>
      </c>
      <c r="C302" s="38" t="s">
        <v>103</v>
      </c>
    </row>
    <row r="303" spans="2:3">
      <c r="B303" s="38" t="s">
        <v>104</v>
      </c>
      <c r="C303" s="38" t="s">
        <v>105</v>
      </c>
    </row>
    <row r="304" spans="2:3">
      <c r="B304" s="38" t="s">
        <v>109</v>
      </c>
      <c r="C304" s="39" t="s">
        <v>172</v>
      </c>
    </row>
    <row r="305" spans="2:3">
      <c r="B305" s="38" t="s">
        <v>106</v>
      </c>
      <c r="C305" s="38" t="s">
        <v>107</v>
      </c>
    </row>
    <row r="306" spans="2:3">
      <c r="B306" s="38" t="s">
        <v>131</v>
      </c>
      <c r="C306" s="38" t="s">
        <v>345</v>
      </c>
    </row>
    <row r="307" spans="2:3">
      <c r="B307" s="38" t="s">
        <v>110</v>
      </c>
      <c r="C307" s="38" t="s">
        <v>287</v>
      </c>
    </row>
    <row r="308" spans="2:3">
      <c r="B308" s="38" t="s">
        <v>156</v>
      </c>
      <c r="C308" s="38" t="s">
        <v>288</v>
      </c>
    </row>
    <row r="309" spans="2:3">
      <c r="B309" s="38" t="s">
        <v>111</v>
      </c>
      <c r="C309" s="38" t="s">
        <v>112</v>
      </c>
    </row>
    <row r="310" spans="2:3">
      <c r="B310" s="38" t="s">
        <v>113</v>
      </c>
      <c r="C310" s="38" t="s">
        <v>114</v>
      </c>
    </row>
    <row r="311" spans="2:3">
      <c r="B311" s="38" t="s">
        <v>116</v>
      </c>
      <c r="C311" s="38" t="s">
        <v>117</v>
      </c>
    </row>
    <row r="312" spans="2:3">
      <c r="B312" s="38" t="s">
        <v>118</v>
      </c>
      <c r="C312" s="38" t="s">
        <v>119</v>
      </c>
    </row>
    <row r="313" spans="2:3">
      <c r="B313" s="38" t="s">
        <v>152</v>
      </c>
      <c r="C313" s="39" t="s">
        <v>175</v>
      </c>
    </row>
    <row r="314" spans="2:3">
      <c r="B314" s="38" t="s">
        <v>268</v>
      </c>
      <c r="C314" s="38" t="s">
        <v>289</v>
      </c>
    </row>
    <row r="315" spans="2:3">
      <c r="B315" s="38" t="s">
        <v>133</v>
      </c>
      <c r="C315" s="39" t="s">
        <v>176</v>
      </c>
    </row>
    <row r="316" spans="2:3">
      <c r="B316" s="38" t="s">
        <v>0</v>
      </c>
      <c r="C316" s="39" t="s">
        <v>134</v>
      </c>
    </row>
    <row r="317" spans="2:3">
      <c r="B317" s="38" t="s">
        <v>157</v>
      </c>
      <c r="C317" s="39" t="s">
        <v>136</v>
      </c>
    </row>
    <row r="318" spans="2:3">
      <c r="B318" s="38" t="s">
        <v>158</v>
      </c>
      <c r="C318" s="39" t="s">
        <v>138</v>
      </c>
    </row>
    <row r="319" spans="2:3">
      <c r="B319" s="38" t="s">
        <v>116</v>
      </c>
      <c r="C319" s="39" t="s">
        <v>139</v>
      </c>
    </row>
    <row r="320" spans="2:3">
      <c r="B320" s="38" t="s">
        <v>113</v>
      </c>
      <c r="C320" s="39" t="s">
        <v>140</v>
      </c>
    </row>
    <row r="321" spans="2:20">
      <c r="B321" s="38" t="s">
        <v>141</v>
      </c>
      <c r="C321" s="39" t="s">
        <v>142</v>
      </c>
    </row>
    <row r="322" spans="2:20">
      <c r="B322" s="38" t="s">
        <v>121</v>
      </c>
      <c r="C322" s="39" t="s">
        <v>290</v>
      </c>
    </row>
    <row r="323" spans="2:20">
      <c r="B323" s="38" t="s">
        <v>144</v>
      </c>
      <c r="C323" s="39" t="s">
        <v>145</v>
      </c>
    </row>
    <row r="324" spans="2:20">
      <c r="B324" s="38" t="s">
        <v>122</v>
      </c>
      <c r="C324" s="39" t="s">
        <v>146</v>
      </c>
    </row>
    <row r="325" spans="2:20">
      <c r="B325" s="38" t="s">
        <v>123</v>
      </c>
      <c r="C325" s="32" t="s">
        <v>147</v>
      </c>
    </row>
    <row r="326" spans="2:20">
      <c r="B326" s="38" t="s">
        <v>124</v>
      </c>
      <c r="C326" s="39" t="s">
        <v>291</v>
      </c>
    </row>
    <row r="327" spans="2:20">
      <c r="B327" s="38" t="s">
        <v>160</v>
      </c>
      <c r="C327" s="39" t="s">
        <v>149</v>
      </c>
    </row>
    <row r="328" spans="2:20">
      <c r="B328" s="38" t="s">
        <v>269</v>
      </c>
      <c r="C328" s="38" t="s">
        <v>277</v>
      </c>
    </row>
    <row r="331" spans="2:20">
      <c r="B331" s="349" t="s">
        <v>317</v>
      </c>
      <c r="C331" s="349"/>
      <c r="D331" s="349"/>
      <c r="E331" s="349"/>
      <c r="F331" s="349"/>
      <c r="G331" s="349"/>
      <c r="H331" s="349"/>
      <c r="I331" s="349"/>
      <c r="J331" s="349"/>
      <c r="K331" s="349"/>
      <c r="L331" s="349"/>
      <c r="M331" s="349"/>
      <c r="N331" s="349"/>
      <c r="O331" s="349"/>
      <c r="P331" s="349"/>
      <c r="Q331" s="349"/>
      <c r="R331" s="349"/>
      <c r="S331" s="349"/>
      <c r="T331" s="349"/>
    </row>
    <row r="334" spans="2:20">
      <c r="C334" s="38">
        <v>2013</v>
      </c>
    </row>
    <row r="335" spans="2:20">
      <c r="B335" s="38" t="s">
        <v>387</v>
      </c>
      <c r="C335" s="38" t="s">
        <v>295</v>
      </c>
      <c r="D335" s="38" t="s">
        <v>296</v>
      </c>
      <c r="E335" s="38" t="s">
        <v>297</v>
      </c>
      <c r="F335" s="38" t="s">
        <v>298</v>
      </c>
      <c r="G335" s="38" t="s">
        <v>299</v>
      </c>
      <c r="H335" s="38" t="s">
        <v>300</v>
      </c>
      <c r="I335" s="38" t="s">
        <v>301</v>
      </c>
      <c r="J335" s="38" t="s">
        <v>302</v>
      </c>
      <c r="K335" s="38" t="s">
        <v>303</v>
      </c>
      <c r="L335" s="38" t="s">
        <v>304</v>
      </c>
      <c r="M335" s="38" t="s">
        <v>305</v>
      </c>
      <c r="N335" s="38" t="s">
        <v>306</v>
      </c>
      <c r="O335" s="38" t="s">
        <v>386</v>
      </c>
    </row>
    <row r="336" spans="2:20">
      <c r="B336" s="38" t="s">
        <v>388</v>
      </c>
      <c r="C336" s="38" t="s">
        <v>318</v>
      </c>
      <c r="D336" s="38" t="s">
        <v>319</v>
      </c>
      <c r="E336" s="38" t="s">
        <v>320</v>
      </c>
      <c r="F336" s="38" t="s">
        <v>298</v>
      </c>
      <c r="G336" s="38" t="s">
        <v>321</v>
      </c>
      <c r="H336" s="38" t="s">
        <v>322</v>
      </c>
      <c r="I336" s="38" t="s">
        <v>323</v>
      </c>
      <c r="J336" s="38" t="s">
        <v>324</v>
      </c>
      <c r="K336" s="38" t="s">
        <v>325</v>
      </c>
      <c r="L336" s="38" t="s">
        <v>326</v>
      </c>
      <c r="M336" s="38" t="s">
        <v>327</v>
      </c>
      <c r="N336" s="38" t="s">
        <v>328</v>
      </c>
      <c r="O336" s="38" t="s">
        <v>385</v>
      </c>
    </row>
    <row r="337" spans="2:3">
      <c r="B337" s="38" t="s">
        <v>128</v>
      </c>
      <c r="C337" s="38" t="s">
        <v>1</v>
      </c>
    </row>
    <row r="338" spans="2:3">
      <c r="B338" s="38" t="s">
        <v>2</v>
      </c>
      <c r="C338" s="38" t="s">
        <v>165</v>
      </c>
    </row>
    <row r="339" spans="2:3">
      <c r="B339" s="38" t="s">
        <v>3</v>
      </c>
      <c r="C339" s="38" t="s">
        <v>4</v>
      </c>
    </row>
    <row r="340" spans="2:3">
      <c r="B340" s="38" t="s">
        <v>5</v>
      </c>
      <c r="C340" s="38" t="s">
        <v>6</v>
      </c>
    </row>
    <row r="341" spans="2:3">
      <c r="B341" s="38" t="s">
        <v>307</v>
      </c>
      <c r="C341" s="38" t="s">
        <v>8</v>
      </c>
    </row>
    <row r="342" spans="2:3">
      <c r="B342" s="38" t="s">
        <v>9</v>
      </c>
      <c r="C342" s="38" t="s">
        <v>10</v>
      </c>
    </row>
    <row r="343" spans="2:3">
      <c r="B343" s="38" t="s">
        <v>308</v>
      </c>
      <c r="C343" s="38" t="s">
        <v>13</v>
      </c>
    </row>
    <row r="344" spans="2:3">
      <c r="B344" s="38" t="s">
        <v>309</v>
      </c>
      <c r="C344" s="38" t="s">
        <v>15</v>
      </c>
    </row>
    <row r="345" spans="2:3">
      <c r="B345" s="38" t="s">
        <v>16</v>
      </c>
      <c r="C345" s="38" t="s">
        <v>18</v>
      </c>
    </row>
    <row r="346" spans="2:3">
      <c r="B346" s="38" t="s">
        <v>19</v>
      </c>
      <c r="C346" s="38" t="s">
        <v>20</v>
      </c>
    </row>
    <row r="347" spans="2:3">
      <c r="B347" s="38" t="s">
        <v>310</v>
      </c>
      <c r="C347" s="38" t="s">
        <v>22</v>
      </c>
    </row>
    <row r="348" spans="2:3">
      <c r="B348" s="38" t="s">
        <v>311</v>
      </c>
      <c r="C348" s="38" t="s">
        <v>24</v>
      </c>
    </row>
    <row r="349" spans="2:3">
      <c r="B349" s="38" t="s">
        <v>312</v>
      </c>
      <c r="C349" s="38" t="s">
        <v>26</v>
      </c>
    </row>
    <row r="350" spans="2:3">
      <c r="B350" s="38" t="s">
        <v>27</v>
      </c>
      <c r="C350" s="38" t="s">
        <v>28</v>
      </c>
    </row>
    <row r="351" spans="2:3">
      <c r="B351" s="38" t="s">
        <v>29</v>
      </c>
      <c r="C351" s="38" t="s">
        <v>30</v>
      </c>
    </row>
    <row r="352" spans="2:3">
      <c r="B352" s="38" t="s">
        <v>31</v>
      </c>
      <c r="C352" s="38" t="s">
        <v>173</v>
      </c>
    </row>
    <row r="353" spans="2:3">
      <c r="B353" s="38" t="s">
        <v>32</v>
      </c>
      <c r="C353" s="38" t="s">
        <v>33</v>
      </c>
    </row>
    <row r="354" spans="2:3">
      <c r="B354" s="38" t="s">
        <v>34</v>
      </c>
      <c r="C354" s="38" t="s">
        <v>35</v>
      </c>
    </row>
    <row r="355" spans="2:3">
      <c r="B355" s="38" t="s">
        <v>37</v>
      </c>
      <c r="C355" s="38" t="s">
        <v>38</v>
      </c>
    </row>
    <row r="356" spans="2:3">
      <c r="B356" s="38" t="s">
        <v>39</v>
      </c>
      <c r="C356" s="38" t="s">
        <v>166</v>
      </c>
    </row>
    <row r="357" spans="2:3">
      <c r="B357" s="38" t="s">
        <v>330</v>
      </c>
      <c r="C357" s="38" t="s">
        <v>41</v>
      </c>
    </row>
    <row r="358" spans="2:3">
      <c r="B358" s="38" t="s">
        <v>313</v>
      </c>
      <c r="C358" s="38" t="s">
        <v>43</v>
      </c>
    </row>
    <row r="359" spans="2:3">
      <c r="B359" s="38" t="s">
        <v>45</v>
      </c>
      <c r="C359" s="38" t="s">
        <v>46</v>
      </c>
    </row>
    <row r="360" spans="2:3">
      <c r="B360" s="38" t="s">
        <v>314</v>
      </c>
      <c r="C360" s="38" t="s">
        <v>48</v>
      </c>
    </row>
    <row r="361" spans="2:3">
      <c r="B361" s="38" t="s">
        <v>315</v>
      </c>
      <c r="C361" s="38" t="s">
        <v>167</v>
      </c>
    </row>
    <row r="362" spans="2:3">
      <c r="B362" s="38" t="s">
        <v>51</v>
      </c>
      <c r="C362" s="38" t="s">
        <v>52</v>
      </c>
    </row>
    <row r="363" spans="2:3">
      <c r="B363" s="38" t="s">
        <v>53</v>
      </c>
      <c r="C363" s="38" t="s">
        <v>54</v>
      </c>
    </row>
    <row r="364" spans="2:3">
      <c r="B364" s="38" t="s">
        <v>55</v>
      </c>
      <c r="C364" s="38" t="s">
        <v>56</v>
      </c>
    </row>
    <row r="365" spans="2:3">
      <c r="B365" s="38" t="s">
        <v>57</v>
      </c>
      <c r="C365" s="38" t="s">
        <v>58</v>
      </c>
    </row>
    <row r="366" spans="2:3">
      <c r="B366" s="38" t="s">
        <v>316</v>
      </c>
      <c r="C366" s="38" t="s">
        <v>60</v>
      </c>
    </row>
    <row r="367" spans="2:3">
      <c r="B367" s="38" t="s">
        <v>53</v>
      </c>
      <c r="C367" s="38" t="s">
        <v>54</v>
      </c>
    </row>
    <row r="368" spans="2:3">
      <c r="B368" s="34" t="s">
        <v>258</v>
      </c>
      <c r="C368" s="38" t="s">
        <v>61</v>
      </c>
    </row>
    <row r="369" spans="2:3">
      <c r="B369" s="38" t="s">
        <v>62</v>
      </c>
      <c r="C369" s="38" t="s">
        <v>342</v>
      </c>
    </row>
    <row r="370" spans="2:3">
      <c r="B370" s="38" t="s">
        <v>126</v>
      </c>
      <c r="C370" s="38" t="s">
        <v>168</v>
      </c>
    </row>
    <row r="371" spans="2:3">
      <c r="B371" s="38" t="s">
        <v>63</v>
      </c>
      <c r="C371" s="38" t="s">
        <v>343</v>
      </c>
    </row>
    <row r="372" spans="2:3">
      <c r="B372" s="38" t="s">
        <v>64</v>
      </c>
      <c r="C372" s="38" t="s">
        <v>65</v>
      </c>
    </row>
    <row r="373" spans="2:3">
      <c r="B373" s="38" t="s">
        <v>66</v>
      </c>
      <c r="C373" s="38" t="s">
        <v>67</v>
      </c>
    </row>
    <row r="374" spans="2:3">
      <c r="B374" s="38" t="s">
        <v>68</v>
      </c>
      <c r="C374" s="38" t="s">
        <v>69</v>
      </c>
    </row>
    <row r="375" spans="2:3">
      <c r="B375" s="38" t="s">
        <v>70</v>
      </c>
      <c r="C375" s="38" t="s">
        <v>71</v>
      </c>
    </row>
    <row r="376" spans="2:3">
      <c r="B376" s="38" t="s">
        <v>72</v>
      </c>
      <c r="C376" s="38" t="s">
        <v>73</v>
      </c>
    </row>
    <row r="377" spans="2:3">
      <c r="B377" s="38" t="s">
        <v>129</v>
      </c>
      <c r="C377" s="38" t="s">
        <v>177</v>
      </c>
    </row>
    <row r="378" spans="2:3">
      <c r="B378" s="38" t="s">
        <v>75</v>
      </c>
      <c r="C378" s="38" t="s">
        <v>76</v>
      </c>
    </row>
    <row r="379" spans="2:3">
      <c r="B379" s="38" t="s">
        <v>77</v>
      </c>
      <c r="C379" s="38" t="s">
        <v>78</v>
      </c>
    </row>
    <row r="380" spans="2:3">
      <c r="B380" s="38" t="s">
        <v>79</v>
      </c>
      <c r="C380" s="38" t="s">
        <v>151</v>
      </c>
    </row>
    <row r="381" spans="2:3">
      <c r="B381" s="38" t="s">
        <v>80</v>
      </c>
      <c r="C381" s="38" t="s">
        <v>81</v>
      </c>
    </row>
    <row r="382" spans="2:3">
      <c r="B382" s="38" t="s">
        <v>82</v>
      </c>
      <c r="C382" s="38" t="s">
        <v>83</v>
      </c>
    </row>
    <row r="383" spans="2:3">
      <c r="B383" s="38" t="s">
        <v>84</v>
      </c>
      <c r="C383" s="38" t="s">
        <v>85</v>
      </c>
    </row>
    <row r="384" spans="2:3">
      <c r="B384" s="38" t="s">
        <v>86</v>
      </c>
      <c r="C384" s="38" t="s">
        <v>344</v>
      </c>
    </row>
    <row r="385" spans="2:3">
      <c r="B385" s="38" t="s">
        <v>130</v>
      </c>
      <c r="C385" s="38" t="s">
        <v>178</v>
      </c>
    </row>
    <row r="386" spans="2:3">
      <c r="B386" s="38" t="s">
        <v>87</v>
      </c>
      <c r="C386" s="38" t="s">
        <v>88</v>
      </c>
    </row>
    <row r="387" spans="2:3">
      <c r="B387" s="38" t="s">
        <v>89</v>
      </c>
      <c r="C387" s="38" t="s">
        <v>90</v>
      </c>
    </row>
    <row r="388" spans="2:3">
      <c r="B388" s="38" t="s">
        <v>91</v>
      </c>
      <c r="C388" s="38" t="s">
        <v>92</v>
      </c>
    </row>
    <row r="389" spans="2:3">
      <c r="B389" s="38" t="s">
        <v>93</v>
      </c>
      <c r="C389" s="38" t="s">
        <v>94</v>
      </c>
    </row>
    <row r="390" spans="2:3">
      <c r="B390" s="38" t="s">
        <v>95</v>
      </c>
      <c r="C390" s="38" t="s">
        <v>96</v>
      </c>
    </row>
    <row r="391" spans="2:3">
      <c r="B391" s="38" t="s">
        <v>97</v>
      </c>
      <c r="C391" s="38" t="s">
        <v>98</v>
      </c>
    </row>
    <row r="392" spans="2:3">
      <c r="B392" s="38" t="s">
        <v>100</v>
      </c>
      <c r="C392" s="38" t="s">
        <v>101</v>
      </c>
    </row>
    <row r="393" spans="2:3">
      <c r="B393" s="38" t="s">
        <v>102</v>
      </c>
      <c r="C393" s="38" t="s">
        <v>103</v>
      </c>
    </row>
    <row r="394" spans="2:3">
      <c r="B394" s="38" t="s">
        <v>104</v>
      </c>
      <c r="C394" s="38" t="s">
        <v>105</v>
      </c>
    </row>
    <row r="395" spans="2:3">
      <c r="B395" s="38" t="s">
        <v>106</v>
      </c>
      <c r="C395" s="38" t="s">
        <v>107</v>
      </c>
    </row>
    <row r="396" spans="2:3">
      <c r="B396" s="38" t="s">
        <v>108</v>
      </c>
      <c r="C396" s="38" t="s">
        <v>171</v>
      </c>
    </row>
    <row r="397" spans="2:3">
      <c r="B397" s="38" t="s">
        <v>109</v>
      </c>
      <c r="C397" s="38" t="s">
        <v>172</v>
      </c>
    </row>
    <row r="398" spans="2:3">
      <c r="B398" s="38" t="s">
        <v>131</v>
      </c>
      <c r="C398" s="38" t="s">
        <v>375</v>
      </c>
    </row>
    <row r="399" spans="2:3">
      <c r="B399" s="38" t="s">
        <v>111</v>
      </c>
      <c r="C399" s="38" t="s">
        <v>112</v>
      </c>
    </row>
    <row r="400" spans="2:3">
      <c r="B400" s="38" t="s">
        <v>118</v>
      </c>
      <c r="C400" s="38" t="s">
        <v>119</v>
      </c>
    </row>
    <row r="401" spans="2:3">
      <c r="B401" s="38" t="s">
        <v>152</v>
      </c>
      <c r="C401" s="38" t="s">
        <v>175</v>
      </c>
    </row>
    <row r="402" spans="2:3">
      <c r="B402" s="38" t="s">
        <v>132</v>
      </c>
      <c r="C402" s="38" t="s">
        <v>120</v>
      </c>
    </row>
    <row r="403" spans="2:3">
      <c r="B403" s="38" t="s">
        <v>133</v>
      </c>
      <c r="C403" s="38" t="s">
        <v>176</v>
      </c>
    </row>
    <row r="404" spans="2:3">
      <c r="B404" s="38" t="s">
        <v>0</v>
      </c>
      <c r="C404" s="38" t="s">
        <v>134</v>
      </c>
    </row>
    <row r="405" spans="2:3">
      <c r="B405" s="38" t="s">
        <v>135</v>
      </c>
      <c r="C405" s="38" t="s">
        <v>136</v>
      </c>
    </row>
    <row r="406" spans="2:3">
      <c r="B406" s="38" t="s">
        <v>137</v>
      </c>
      <c r="C406" s="38" t="s">
        <v>138</v>
      </c>
    </row>
    <row r="407" spans="2:3">
      <c r="B407" s="38" t="s">
        <v>116</v>
      </c>
      <c r="C407" s="38" t="s">
        <v>139</v>
      </c>
    </row>
    <row r="408" spans="2:3">
      <c r="B408" s="38" t="s">
        <v>113</v>
      </c>
      <c r="C408" s="38" t="s">
        <v>140</v>
      </c>
    </row>
    <row r="409" spans="2:3">
      <c r="B409" s="38" t="s">
        <v>141</v>
      </c>
      <c r="C409" s="38" t="s">
        <v>142</v>
      </c>
    </row>
    <row r="410" spans="2:3">
      <c r="B410" s="38" t="s">
        <v>121</v>
      </c>
      <c r="C410" s="38" t="s">
        <v>143</v>
      </c>
    </row>
    <row r="411" spans="2:3">
      <c r="B411" s="38" t="s">
        <v>144</v>
      </c>
      <c r="C411" s="38" t="s">
        <v>145</v>
      </c>
    </row>
    <row r="412" spans="2:3">
      <c r="B412" s="38" t="s">
        <v>122</v>
      </c>
      <c r="C412" s="38" t="s">
        <v>146</v>
      </c>
    </row>
    <row r="413" spans="2:3">
      <c r="B413" s="38" t="s">
        <v>123</v>
      </c>
      <c r="C413" s="38" t="s">
        <v>147</v>
      </c>
    </row>
    <row r="414" spans="2:3">
      <c r="B414" s="38" t="s">
        <v>331</v>
      </c>
      <c r="C414" s="38" t="s">
        <v>148</v>
      </c>
    </row>
    <row r="415" spans="2:3">
      <c r="B415" s="38" t="s">
        <v>125</v>
      </c>
      <c r="C415" s="38" t="s">
        <v>149</v>
      </c>
    </row>
    <row r="416" spans="2:3">
      <c r="B416" s="38" t="s">
        <v>269</v>
      </c>
      <c r="C416" s="38" t="s">
        <v>270</v>
      </c>
    </row>
    <row r="419" spans="2:23">
      <c r="B419" s="349" t="s">
        <v>389</v>
      </c>
      <c r="C419" s="356"/>
      <c r="D419" s="356"/>
      <c r="E419" s="356"/>
      <c r="F419" s="356"/>
      <c r="G419" s="356"/>
      <c r="H419" s="356"/>
      <c r="I419" s="356"/>
      <c r="J419" s="356"/>
      <c r="K419" s="356"/>
      <c r="L419" s="356"/>
      <c r="M419" s="356"/>
      <c r="N419" s="356"/>
      <c r="O419" s="356"/>
      <c r="P419" s="356"/>
      <c r="Q419" s="356"/>
      <c r="R419" s="356"/>
      <c r="S419" s="356"/>
      <c r="T419" s="356"/>
    </row>
    <row r="421" spans="2:23">
      <c r="B421" s="38" t="s">
        <v>329</v>
      </c>
    </row>
    <row r="422" spans="2:23">
      <c r="B422" s="38" t="s">
        <v>336</v>
      </c>
      <c r="O422" s="19"/>
    </row>
    <row r="424" spans="2:23">
      <c r="B424" s="38" t="s">
        <v>391</v>
      </c>
    </row>
    <row r="425" spans="2:23">
      <c r="B425" s="38" t="s">
        <v>391</v>
      </c>
    </row>
    <row r="427" spans="2:23">
      <c r="B427" s="349" t="s">
        <v>332</v>
      </c>
      <c r="C427" s="349"/>
      <c r="D427" s="349"/>
      <c r="E427" s="349"/>
      <c r="F427" s="349"/>
      <c r="G427" s="349"/>
      <c r="H427" s="349"/>
      <c r="I427" s="349"/>
      <c r="J427" s="349"/>
      <c r="K427" s="349"/>
      <c r="L427" s="349"/>
      <c r="M427" s="349"/>
      <c r="N427" s="349"/>
      <c r="O427" s="349"/>
      <c r="P427" s="349"/>
      <c r="Q427" s="349"/>
      <c r="R427" s="349"/>
      <c r="S427" s="349"/>
      <c r="T427" s="349"/>
    </row>
    <row r="429" spans="2:23">
      <c r="B429" s="38" t="s">
        <v>337</v>
      </c>
      <c r="C429" s="38" t="s">
        <v>243</v>
      </c>
      <c r="D429" s="38" t="s">
        <v>390</v>
      </c>
      <c r="E429" s="54" t="s">
        <v>392</v>
      </c>
      <c r="F429" s="54" t="s">
        <v>393</v>
      </c>
    </row>
    <row r="430" spans="2:23">
      <c r="B430" s="38" t="s">
        <v>338</v>
      </c>
      <c r="C430" s="38" t="s">
        <v>341</v>
      </c>
      <c r="D430" s="38" t="s">
        <v>390</v>
      </c>
      <c r="E430" s="54" t="s">
        <v>392</v>
      </c>
      <c r="F430" s="54" t="s">
        <v>394</v>
      </c>
      <c r="W430" s="59"/>
    </row>
    <row r="432" spans="2:23">
      <c r="B432" s="349" t="s">
        <v>347</v>
      </c>
      <c r="C432" s="349"/>
      <c r="D432" s="349"/>
      <c r="E432" s="349"/>
      <c r="F432" s="349"/>
      <c r="G432" s="349"/>
      <c r="H432" s="349"/>
      <c r="I432" s="349"/>
      <c r="J432" s="349"/>
      <c r="K432" s="349"/>
      <c r="L432" s="349"/>
      <c r="M432" s="349"/>
      <c r="N432" s="349"/>
      <c r="O432" s="349"/>
      <c r="P432" s="349"/>
      <c r="Q432" s="349"/>
      <c r="R432" s="349"/>
      <c r="S432" s="349"/>
      <c r="T432" s="349"/>
    </row>
    <row r="435" spans="2:6">
      <c r="B435" s="38" t="s">
        <v>355</v>
      </c>
      <c r="C435" s="38" t="s">
        <v>356</v>
      </c>
    </row>
    <row r="437" spans="2:6">
      <c r="B437" s="38" t="s">
        <v>348</v>
      </c>
      <c r="C437" s="38" t="s">
        <v>347</v>
      </c>
    </row>
    <row r="438" spans="2:6">
      <c r="B438" s="38" t="s">
        <v>349</v>
      </c>
      <c r="C438" s="38" t="s">
        <v>357</v>
      </c>
    </row>
    <row r="439" spans="2:6">
      <c r="B439" s="38" t="s">
        <v>350</v>
      </c>
      <c r="C439" s="38" t="s">
        <v>358</v>
      </c>
    </row>
    <row r="441" spans="2:6">
      <c r="B441" s="38" t="s">
        <v>359</v>
      </c>
      <c r="C441" s="38" t="s">
        <v>351</v>
      </c>
      <c r="D441" s="38" t="s">
        <v>352</v>
      </c>
      <c r="E441" s="38" t="s">
        <v>353</v>
      </c>
      <c r="F441" s="38" t="s">
        <v>354</v>
      </c>
    </row>
    <row r="442" spans="2:6">
      <c r="B442" s="38" t="s">
        <v>360</v>
      </c>
      <c r="C442" s="38" t="s">
        <v>361</v>
      </c>
      <c r="D442" s="38" t="s">
        <v>362</v>
      </c>
      <c r="E442" s="38" t="s">
        <v>363</v>
      </c>
      <c r="F442" s="38" t="s">
        <v>364</v>
      </c>
    </row>
    <row r="443" spans="2:6">
      <c r="B443" s="38" t="s">
        <v>365</v>
      </c>
    </row>
    <row r="444" spans="2:6">
      <c r="B444" s="38" t="s">
        <v>366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 tab</vt:lpstr>
      <vt:lpstr>Core data tab</vt:lpstr>
      <vt:lpstr>Cental Budget_int</vt:lpstr>
      <vt:lpstr>Local Government_int</vt:lpstr>
      <vt:lpstr>Public expenditure_int</vt:lpstr>
      <vt:lpstr>MasterSheet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tamara.poleksic</cp:lastModifiedBy>
  <cp:lastPrinted>2015-09-22T08:28:34Z</cp:lastPrinted>
  <dcterms:created xsi:type="dcterms:W3CDTF">2008-03-17T08:49:23Z</dcterms:created>
  <dcterms:modified xsi:type="dcterms:W3CDTF">2018-09-03T10:06:43Z</dcterms:modified>
</cp:coreProperties>
</file>