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Mart 2023 - GDDS\"/>
    </mc:Choice>
  </mc:AlternateContent>
  <xr:revisionPtr revIDLastSave="0" documentId="13_ncr:1_{F2C73CED-0FEF-478A-8FCC-ED1B261C27D1}" xr6:coauthVersionLast="36" xr6:coauthVersionMax="36" xr10:uidLastSave="{00000000-0000-0000-0000-000000000000}"/>
  <bookViews>
    <workbookView xWindow="0" yWindow="0" windowWidth="23040" windowHeight="9075" firstSheet="1" activeTab="2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2" l="1"/>
  <c r="M21" i="2"/>
  <c r="M19" i="2"/>
  <c r="M17" i="2"/>
  <c r="M15" i="2"/>
  <c r="M13" i="2"/>
  <c r="J23" i="2"/>
  <c r="J21" i="2"/>
  <c r="J19" i="2"/>
  <c r="J17" i="2"/>
  <c r="J15" i="2"/>
  <c r="J13" i="2"/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M39" i="3" s="1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O47" i="3" s="1"/>
  <c r="P47" i="3" s="1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75" i="3" l="1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I9" i="3" l="1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<sst xmlns="http://schemas.openxmlformats.org/spreadsheetml/2006/main" count="360" uniqueCount="133">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</sst>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3</v>
      </c>
      <c r="D6" t="str">
        <f>VLOOKUP(C6,E9:F20,2,FALSE)</f>
        <v>Januar - Mart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zoomScale="85" zoomScaleNormal="85" zoomScaleSheetLayoutView="85" workbookViewId="0">
      <selection activeCell="I29" sqref="I29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Mart</v>
      </c>
      <c r="K10" s="171"/>
      <c r="L10" s="160" t="s">
        <v>11</v>
      </c>
      <c r="M10" s="170" t="str">
        <f>IF(J10="Januar","-",'Analitika 2023'!F4)</f>
        <v>Januar - Mart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61935.38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204985.21000000002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2111804.0999999996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3472037.87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3727410.5699999989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10061794.789999997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113258386.23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286015442.81999993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3252017.5100000007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8759083.5800000001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79225777.260000005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215619564.78000003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201637331.05000001</v>
      </c>
      <c r="K25" s="158">
        <f>IFERROR($J25/$J$25,0)</f>
        <v>1</v>
      </c>
      <c r="L25" s="155"/>
      <c r="M25" s="164">
        <f>SUM(M13:M23)</f>
        <v>524132909.04999995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tabSelected="1" zoomScale="85" zoomScaleNormal="85" zoomScaleSheetLayoutView="85" workbookViewId="0">
      <selection activeCell="E28" sqref="E28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Mart</v>
      </c>
      <c r="G4" s="44"/>
      <c r="H4" s="44"/>
      <c r="I4" s="44"/>
      <c r="J4" s="44"/>
      <c r="K4" s="45" t="s">
        <v>15</v>
      </c>
      <c r="L4" s="46" t="str">
        <f>Master!D4</f>
        <v>Mart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621519043.49999988</v>
      </c>
      <c r="F8" s="75">
        <f>SUM(F9:F96)</f>
        <v>524132909.05000001</v>
      </c>
      <c r="G8" s="76">
        <f t="shared" ref="G8" si="0">IFERROR(F8/E8,0)</f>
        <v>0.84330949233416386</v>
      </c>
      <c r="H8" s="77">
        <f t="shared" ref="H8" si="1">F8/$D$4</f>
        <v>8.4885321972273511E-2</v>
      </c>
      <c r="I8" s="75">
        <f>SUM(I9:I96)</f>
        <v>-97386134.449999869</v>
      </c>
      <c r="J8" s="78">
        <f t="shared" ref="J8:J9" si="2">IFERROR(I8/E8,0)</f>
        <v>-0.15669050766583612</v>
      </c>
      <c r="K8" s="79">
        <f t="shared" ref="K8:L8" si="3">SUM(K9:K96)</f>
        <v>213446542.07999995</v>
      </c>
      <c r="L8" s="80">
        <f t="shared" si="3"/>
        <v>201637331.04999998</v>
      </c>
      <c r="M8" s="76">
        <f>IFERROR(L8/K8,0)</f>
        <v>0.94467368309216337</v>
      </c>
      <c r="N8" s="77">
        <f>L8/$D$4</f>
        <v>3.2655934157678229E-2</v>
      </c>
      <c r="O8" s="80">
        <f t="shared" ref="O8" si="4">SUM(O9:O96)</f>
        <v>-11809211.029999975</v>
      </c>
      <c r="P8" s="78">
        <f t="shared" ref="P8:P9" si="5">IFERROR(O8/K8,0)</f>
        <v>-5.5326316907836681E-2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266460.3</v>
      </c>
      <c r="F9" s="86">
        <f>VLOOKUP($C9,'2023'!$C$8:$U$95,19,FALSE)</f>
        <v>204985.21000000002</v>
      </c>
      <c r="G9" s="87">
        <f t="shared" ref="G9" si="6">IFERROR(F9/E9,0)</f>
        <v>0.7692898716994615</v>
      </c>
      <c r="H9" s="88">
        <f t="shared" ref="H9" si="7">F9/$D$4</f>
        <v>3.3198135911638006E-5</v>
      </c>
      <c r="I9" s="89">
        <f t="shared" ref="I9" si="8">F9-E9</f>
        <v>-61475.089999999967</v>
      </c>
      <c r="J9" s="90">
        <f t="shared" si="2"/>
        <v>-0.23071012830053847</v>
      </c>
      <c r="K9" s="91">
        <f>VLOOKUP($C9,'2023'!$C$105:$U$192,VLOOKUP($L$4,Master!$D$9:$G$20,4,FALSE),FALSE)</f>
        <v>88045.36</v>
      </c>
      <c r="L9" s="92">
        <f>VLOOKUP($C9,'2023'!$C$8:$U$95,VLOOKUP($L$4,Master!$D$9:$G$20,4,FALSE),FALSE)</f>
        <v>61935.38</v>
      </c>
      <c r="M9" s="87">
        <f>IFERROR(L9/K9,0)</f>
        <v>0.70344854061588247</v>
      </c>
      <c r="N9" s="88">
        <f>L9/$D$4</f>
        <v>1.0030670812684221E-5</v>
      </c>
      <c r="O9" s="89">
        <f>L9-K9</f>
        <v>-26109.980000000003</v>
      </c>
      <c r="P9" s="90">
        <f t="shared" si="5"/>
        <v>-0.29655145938411748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2579628.0200000005</v>
      </c>
      <c r="F10" s="86">
        <f>VLOOKUP($C10,'2023'!$C$8:$U$95,19,FALSE)</f>
        <v>2030374.8900000001</v>
      </c>
      <c r="G10" s="87">
        <f t="shared" ref="G10:G73" si="9">IFERROR(F10/E10,0)</f>
        <v>0.7870804915508709</v>
      </c>
      <c r="H10" s="88">
        <f t="shared" ref="H10:H73" si="10">F10/$D$4</f>
        <v>3.2882695073365077E-4</v>
      </c>
      <c r="I10" s="89">
        <f t="shared" ref="I10:I73" si="11">F10-E10</f>
        <v>-549253.13000000035</v>
      </c>
      <c r="J10" s="90">
        <f t="shared" ref="J10:J73" si="12">IFERROR(I10/E10,0)</f>
        <v>-0.21291950844912913</v>
      </c>
      <c r="K10" s="91">
        <f>VLOOKUP($C10,'2023'!$C$105:$U$192,VLOOKUP($L$4,Master!$D$9:$G$20,4,FALSE),FALSE)</f>
        <v>940916.1100000001</v>
      </c>
      <c r="L10" s="92">
        <f>VLOOKUP($C10,'2023'!$C$8:$U$95,VLOOKUP($L$4,Master!$D$9:$G$20,4,FALSE),FALSE)</f>
        <v>733365.20999999985</v>
      </c>
      <c r="M10" s="92">
        <f t="shared" ref="M10:M73" si="13">IFERROR(L10/K10,0)</f>
        <v>0.7794161479496825</v>
      </c>
      <c r="N10" s="88">
        <f t="shared" ref="N10:N73" si="14">L10/$D$4</f>
        <v>1.1877129044796421E-4</v>
      </c>
      <c r="O10" s="92">
        <f t="shared" ref="O10:O73" si="15">L10-K10</f>
        <v>-207550.90000000026</v>
      </c>
      <c r="P10" s="93">
        <f t="shared" ref="P10:P73" si="16">IFERROR(O10/K10,0)</f>
        <v>-0.22058385205031747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1794374.85</v>
      </c>
      <c r="F11" s="86">
        <f>VLOOKUP($C11,'2023'!$C$8:$U$95,19,FALSE)</f>
        <v>1433022.98</v>
      </c>
      <c r="G11" s="87">
        <f t="shared" si="9"/>
        <v>0.79861963067527386</v>
      </c>
      <c r="H11" s="88">
        <f t="shared" si="10"/>
        <v>2.3208353253652058E-4</v>
      </c>
      <c r="I11" s="89">
        <f t="shared" si="11"/>
        <v>-361351.87000000011</v>
      </c>
      <c r="J11" s="90">
        <f t="shared" si="12"/>
        <v>-0.20138036932472617</v>
      </c>
      <c r="K11" s="91">
        <f>VLOOKUP($C11,'2023'!$C$105:$U$192,VLOOKUP($L$4,Master!$D$9:$G$20,4,FALSE),FALSE)</f>
        <v>597886.29</v>
      </c>
      <c r="L11" s="92">
        <f>VLOOKUP($C11,'2023'!$C$8:$U$95,VLOOKUP($L$4,Master!$D$9:$G$20,4,FALSE),FALSE)</f>
        <v>1375558.89</v>
      </c>
      <c r="M11" s="92">
        <f t="shared" si="13"/>
        <v>2.300703182205432</v>
      </c>
      <c r="N11" s="88">
        <f t="shared" si="14"/>
        <v>2.2277700417840831E-4</v>
      </c>
      <c r="O11" s="92">
        <f t="shared" si="15"/>
        <v>777672.59999999986</v>
      </c>
      <c r="P11" s="93">
        <f t="shared" si="16"/>
        <v>1.300703182205432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10975.26</v>
      </c>
      <c r="F12" s="86">
        <f>VLOOKUP($C12,'2023'!$C$8:$U$95,19,FALSE)</f>
        <v>8640</v>
      </c>
      <c r="G12" s="87">
        <f t="shared" si="9"/>
        <v>0.78722508623941478</v>
      </c>
      <c r="H12" s="88">
        <f t="shared" si="10"/>
        <v>1.3992809250801671E-6</v>
      </c>
      <c r="I12" s="89">
        <f t="shared" si="11"/>
        <v>-2335.2600000000002</v>
      </c>
      <c r="J12" s="90">
        <f t="shared" si="12"/>
        <v>-0.21277491376058519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2880</v>
      </c>
      <c r="M12" s="92">
        <f t="shared" si="13"/>
        <v>0.78722508623941478</v>
      </c>
      <c r="N12" s="88">
        <f t="shared" si="14"/>
        <v>4.6642697502672237E-7</v>
      </c>
      <c r="O12" s="92">
        <f t="shared" si="15"/>
        <v>-778.42000000000007</v>
      </c>
      <c r="P12" s="93">
        <f t="shared" si="16"/>
        <v>-0.21277491376058519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323996.03000000003</v>
      </c>
      <c r="F13" s="86">
        <f>VLOOKUP($C13,'2023'!$C$8:$U$95,19,FALSE)</f>
        <v>201437.94999999998</v>
      </c>
      <c r="G13" s="87">
        <f t="shared" si="9"/>
        <v>0.62172968600880685</v>
      </c>
      <c r="H13" s="88">
        <f t="shared" si="10"/>
        <v>3.262364363683477E-5</v>
      </c>
      <c r="I13" s="89">
        <f t="shared" si="11"/>
        <v>-122558.08000000005</v>
      </c>
      <c r="J13" s="90">
        <f t="shared" si="12"/>
        <v>-0.37827031399119315</v>
      </c>
      <c r="K13" s="91">
        <f>VLOOKUP($C13,'2023'!$C$105:$U$192,VLOOKUP($L$4,Master!$D$9:$G$20,4,FALSE),FALSE)</f>
        <v>104891.01000000001</v>
      </c>
      <c r="L13" s="92">
        <f>VLOOKUP($C13,'2023'!$C$8:$U$95,VLOOKUP($L$4,Master!$D$9:$G$20,4,FALSE),FALSE)</f>
        <v>72689.01999999999</v>
      </c>
      <c r="M13" s="92">
        <f t="shared" si="13"/>
        <v>0.69299571049987962</v>
      </c>
      <c r="N13" s="88">
        <f t="shared" si="14"/>
        <v>1.1772263790366986E-5</v>
      </c>
      <c r="O13" s="92">
        <f t="shared" si="15"/>
        <v>-32201.99000000002</v>
      </c>
      <c r="P13" s="93">
        <f t="shared" si="16"/>
        <v>-0.30700428950012032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7178107.4500000086</v>
      </c>
      <c r="F14" s="86">
        <f>VLOOKUP($C14,'2023'!$C$8:$U$95,19,FALSE)</f>
        <v>7223578.2899999972</v>
      </c>
      <c r="G14" s="87">
        <f t="shared" si="9"/>
        <v>1.0063346558012292</v>
      </c>
      <c r="H14" s="88">
        <f t="shared" si="10"/>
        <v>1.1698860314838203E-3</v>
      </c>
      <c r="I14" s="89">
        <f t="shared" si="11"/>
        <v>45470.839999988675</v>
      </c>
      <c r="J14" s="90">
        <f t="shared" si="12"/>
        <v>6.3346558012291419E-3</v>
      </c>
      <c r="K14" s="91">
        <f>VLOOKUP($C14,'2023'!$C$105:$U$192,VLOOKUP($L$4,Master!$D$9:$G$20,4,FALSE),FALSE)</f>
        <v>2368820.4200000013</v>
      </c>
      <c r="L14" s="92">
        <f>VLOOKUP($C14,'2023'!$C$8:$U$95,VLOOKUP($L$4,Master!$D$9:$G$20,4,FALSE),FALSE)</f>
        <v>2665250.5799999991</v>
      </c>
      <c r="M14" s="92">
        <f t="shared" si="13"/>
        <v>1.1251382998462998</v>
      </c>
      <c r="N14" s="88">
        <f t="shared" si="14"/>
        <v>4.3164748809639475E-4</v>
      </c>
      <c r="O14" s="92">
        <f t="shared" si="15"/>
        <v>296430.15999999782</v>
      </c>
      <c r="P14" s="93">
        <f t="shared" si="16"/>
        <v>0.12513829984629973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2753923.8600000003</v>
      </c>
      <c r="F15" s="86">
        <f>VLOOKUP($C15,'2023'!$C$8:$U$95,19,FALSE)</f>
        <v>2546194.39</v>
      </c>
      <c r="G15" s="87">
        <f t="shared" si="9"/>
        <v>0.92456963933636127</v>
      </c>
      <c r="H15" s="88">
        <f t="shared" si="10"/>
        <v>4.1236588442976064E-4</v>
      </c>
      <c r="I15" s="89">
        <f t="shared" si="11"/>
        <v>-207729.4700000002</v>
      </c>
      <c r="J15" s="90">
        <f t="shared" si="12"/>
        <v>-7.5430360663638743E-2</v>
      </c>
      <c r="K15" s="91">
        <f>VLOOKUP($C15,'2023'!$C$105:$U$192,VLOOKUP($L$4,Master!$D$9:$G$20,4,FALSE),FALSE)</f>
        <v>901675.2900000005</v>
      </c>
      <c r="L15" s="92">
        <f>VLOOKUP($C15,'2023'!$C$8:$U$95,VLOOKUP($L$4,Master!$D$9:$G$20,4,FALSE),FALSE)</f>
        <v>947145.85999999964</v>
      </c>
      <c r="M15" s="92">
        <f t="shared" si="13"/>
        <v>1.050428985361237</v>
      </c>
      <c r="N15" s="88">
        <f t="shared" si="14"/>
        <v>1.5339388138502894E-4</v>
      </c>
      <c r="O15" s="92">
        <f t="shared" si="15"/>
        <v>45470.569999999134</v>
      </c>
      <c r="P15" s="93">
        <f t="shared" si="16"/>
        <v>5.042898536123698E-2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139095.27000000005</v>
      </c>
      <c r="F16" s="86">
        <f>VLOOKUP($C16,'2023'!$C$8:$U$95,19,FALSE)</f>
        <v>90584.16</v>
      </c>
      <c r="G16" s="87">
        <f t="shared" si="9"/>
        <v>0.65123824843217148</v>
      </c>
      <c r="H16" s="88">
        <f t="shared" si="10"/>
        <v>1.4670449907686329E-5</v>
      </c>
      <c r="I16" s="89">
        <f t="shared" si="11"/>
        <v>-48511.110000000044</v>
      </c>
      <c r="J16" s="90">
        <f t="shared" si="12"/>
        <v>-0.34876175156782852</v>
      </c>
      <c r="K16" s="91">
        <f>VLOOKUP($C16,'2023'!$C$105:$U$192,VLOOKUP($L$4,Master!$D$9:$G$20,4,FALSE),FALSE)</f>
        <v>47860.580000000016</v>
      </c>
      <c r="L16" s="92">
        <f>VLOOKUP($C16,'2023'!$C$8:$U$95,VLOOKUP($L$4,Master!$D$9:$G$20,4,FALSE),FALSE)</f>
        <v>42325.11</v>
      </c>
      <c r="M16" s="92">
        <f t="shared" si="13"/>
        <v>0.88434176936426567</v>
      </c>
      <c r="N16" s="88">
        <f t="shared" si="14"/>
        <v>6.854712855893499E-6</v>
      </c>
      <c r="O16" s="92">
        <f t="shared" si="15"/>
        <v>-5535.4700000000157</v>
      </c>
      <c r="P16" s="93">
        <f t="shared" si="16"/>
        <v>-0.11565823063573433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1025512.8200000005</v>
      </c>
      <c r="F17" s="86">
        <f>VLOOKUP($C17,'2023'!$C$8:$U$95,19,FALSE)</f>
        <v>1083911.4700000002</v>
      </c>
      <c r="G17" s="87">
        <f t="shared" si="9"/>
        <v>1.056945802003723</v>
      </c>
      <c r="H17" s="88">
        <f t="shared" si="10"/>
        <v>1.7554359310724583E-4</v>
      </c>
      <c r="I17" s="89">
        <f t="shared" si="11"/>
        <v>58398.649999999674</v>
      </c>
      <c r="J17" s="90">
        <f t="shared" si="12"/>
        <v>5.6945802003723019E-2</v>
      </c>
      <c r="K17" s="91">
        <f>VLOOKUP($C17,'2023'!$C$105:$U$192,VLOOKUP($L$4,Master!$D$9:$G$20,4,FALSE),FALSE)</f>
        <v>321438.63000000018</v>
      </c>
      <c r="L17" s="92">
        <f>VLOOKUP($C17,'2023'!$C$8:$U$95,VLOOKUP($L$4,Master!$D$9:$G$20,4,FALSE),FALSE)</f>
        <v>409589.57000000007</v>
      </c>
      <c r="M17" s="92">
        <f t="shared" si="13"/>
        <v>1.2742387870431124</v>
      </c>
      <c r="N17" s="88">
        <f t="shared" si="14"/>
        <v>6.6334591714443047E-5</v>
      </c>
      <c r="O17" s="92">
        <f t="shared" si="15"/>
        <v>88150.939999999886</v>
      </c>
      <c r="P17" s="93">
        <f t="shared" si="16"/>
        <v>0.2742387870431125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319728.03000000003</v>
      </c>
      <c r="F18" s="86">
        <f>VLOOKUP($C18,'2023'!$C$8:$U$95,19,FALSE)</f>
        <v>298416.02</v>
      </c>
      <c r="G18" s="87">
        <f t="shared" si="9"/>
        <v>0.93334331681835958</v>
      </c>
      <c r="H18" s="88">
        <f t="shared" si="10"/>
        <v>4.832961163476177E-5</v>
      </c>
      <c r="I18" s="89">
        <f t="shared" si="11"/>
        <v>-21312.010000000009</v>
      </c>
      <c r="J18" s="90">
        <f t="shared" si="12"/>
        <v>-6.6656683181640364E-2</v>
      </c>
      <c r="K18" s="91">
        <f>VLOOKUP($C18,'2023'!$C$105:$U$192,VLOOKUP($L$4,Master!$D$9:$G$20,4,FALSE),FALSE)</f>
        <v>104813.71</v>
      </c>
      <c r="L18" s="92">
        <f>VLOOKUP($C18,'2023'!$C$8:$U$95,VLOOKUP($L$4,Master!$D$9:$G$20,4,FALSE),FALSE)</f>
        <v>126018.44000000003</v>
      </c>
      <c r="M18" s="92">
        <f t="shared" si="13"/>
        <v>1.2023087437702571</v>
      </c>
      <c r="N18" s="88">
        <f t="shared" si="14"/>
        <v>2.0409166585689766E-5</v>
      </c>
      <c r="O18" s="92">
        <f t="shared" si="15"/>
        <v>21204.730000000025</v>
      </c>
      <c r="P18" s="93">
        <f t="shared" si="16"/>
        <v>0.20230874377025701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100050</v>
      </c>
      <c r="F19" s="86">
        <f>VLOOKUP($C19,'2023'!$C$8:$U$95,19,FALSE)</f>
        <v>66065.03</v>
      </c>
      <c r="G19" s="87">
        <f t="shared" si="9"/>
        <v>0.66032013993003502</v>
      </c>
      <c r="H19" s="88">
        <f t="shared" si="10"/>
        <v>1.0699483367343634E-5</v>
      </c>
      <c r="I19" s="89">
        <f t="shared" si="11"/>
        <v>-33984.97</v>
      </c>
      <c r="J19" s="90">
        <f t="shared" si="12"/>
        <v>-0.33967986006996503</v>
      </c>
      <c r="K19" s="91">
        <f>VLOOKUP($C19,'2023'!$C$105:$U$192,VLOOKUP($L$4,Master!$D$9:$G$20,4,FALSE),FALSE)</f>
        <v>33350</v>
      </c>
      <c r="L19" s="92">
        <f>VLOOKUP($C19,'2023'!$C$8:$U$95,VLOOKUP($L$4,Master!$D$9:$G$20,4,FALSE),FALSE)</f>
        <v>14755.03</v>
      </c>
      <c r="M19" s="92">
        <f t="shared" si="13"/>
        <v>0.44242968515742132</v>
      </c>
      <c r="N19" s="88">
        <f t="shared" si="14"/>
        <v>2.3896333365724098E-6</v>
      </c>
      <c r="O19" s="92">
        <f t="shared" si="15"/>
        <v>-18594.97</v>
      </c>
      <c r="P19" s="93">
        <f t="shared" si="16"/>
        <v>-0.5575703148425788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93150.470000000016</v>
      </c>
      <c r="F20" s="86">
        <f>VLOOKUP($C20,'2023'!$C$8:$U$95,19,FALSE)</f>
        <v>87463</v>
      </c>
      <c r="G20" s="87">
        <f t="shared" si="9"/>
        <v>0.93894319588510922</v>
      </c>
      <c r="H20" s="88">
        <f t="shared" si="10"/>
        <v>1.4164966151653549E-5</v>
      </c>
      <c r="I20" s="89">
        <f t="shared" si="11"/>
        <v>-5687.4700000000157</v>
      </c>
      <c r="J20" s="90">
        <f t="shared" si="12"/>
        <v>-6.1056804114890832E-2</v>
      </c>
      <c r="K20" s="91">
        <f>VLOOKUP($C20,'2023'!$C$105:$U$192,VLOOKUP($L$4,Master!$D$9:$G$20,4,FALSE),FALSE)</f>
        <v>32483.490000000005</v>
      </c>
      <c r="L20" s="92">
        <f>VLOOKUP($C20,'2023'!$C$8:$U$95,VLOOKUP($L$4,Master!$D$9:$G$20,4,FALSE),FALSE)</f>
        <v>37961.879999999997</v>
      </c>
      <c r="M20" s="92">
        <f t="shared" si="13"/>
        <v>1.1686515211265782</v>
      </c>
      <c r="N20" s="88">
        <f t="shared" si="14"/>
        <v>6.148071130113691E-6</v>
      </c>
      <c r="O20" s="92">
        <f t="shared" si="15"/>
        <v>5478.3899999999921</v>
      </c>
      <c r="P20" s="93">
        <f t="shared" si="16"/>
        <v>0.16865152112657819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7568.7599999999984</v>
      </c>
      <c r="F21" s="86">
        <f>VLOOKUP($C21,'2023'!$C$8:$U$95,19,FALSE)</f>
        <v>4700</v>
      </c>
      <c r="G21" s="87">
        <f t="shared" si="9"/>
        <v>0.62097358087718479</v>
      </c>
      <c r="H21" s="88">
        <f t="shared" si="10"/>
        <v>7.6118291063388723E-7</v>
      </c>
      <c r="I21" s="89">
        <f t="shared" si="11"/>
        <v>-2868.7599999999984</v>
      </c>
      <c r="J21" s="90">
        <f t="shared" si="12"/>
        <v>-0.37902641912281521</v>
      </c>
      <c r="K21" s="91">
        <f>VLOOKUP($C21,'2023'!$C$105:$U$192,VLOOKUP($L$4,Master!$D$9:$G$20,4,FALSE),FALSE)</f>
        <v>2522.9199999999996</v>
      </c>
      <c r="L21" s="92">
        <f>VLOOKUP($C21,'2023'!$C$8:$U$95,VLOOKUP($L$4,Master!$D$9:$G$20,4,FALSE),FALSE)</f>
        <v>2350</v>
      </c>
      <c r="M21" s="92">
        <f t="shared" si="13"/>
        <v>0.93146037131577708</v>
      </c>
      <c r="N21" s="88">
        <f t="shared" si="14"/>
        <v>3.8059145531694361E-7</v>
      </c>
      <c r="O21" s="92">
        <f t="shared" si="15"/>
        <v>-172.91999999999962</v>
      </c>
      <c r="P21" s="93">
        <f t="shared" si="16"/>
        <v>-6.8539628684222906E-2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2799.9900000000002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-2799.9900000000002</v>
      </c>
      <c r="J22" s="90">
        <f t="shared" si="12"/>
        <v>-1</v>
      </c>
      <c r="K22" s="91">
        <f>VLOOKUP($C22,'2023'!$C$105:$U$192,VLOOKUP($L$4,Master!$D$9:$G$20,4,FALSE),FALSE)</f>
        <v>933.33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-933.33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662419.6100000001</v>
      </c>
      <c r="F23" s="86">
        <f>VLOOKUP($C23,'2023'!$C$8:$U$95,19,FALSE)</f>
        <v>433040.33999999991</v>
      </c>
      <c r="G23" s="87">
        <f t="shared" si="9"/>
        <v>0.65372512145285044</v>
      </c>
      <c r="H23" s="88">
        <f t="shared" si="10"/>
        <v>7.0132533281508103E-5</v>
      </c>
      <c r="I23" s="89">
        <f t="shared" si="11"/>
        <v>-229379.27000000019</v>
      </c>
      <c r="J23" s="90">
        <f t="shared" si="12"/>
        <v>-0.34627487854714956</v>
      </c>
      <c r="K23" s="91">
        <f>VLOOKUP($C23,'2023'!$C$105:$U$192,VLOOKUP($L$4,Master!$D$9:$G$20,4,FALSE),FALSE)</f>
        <v>285560.32000000007</v>
      </c>
      <c r="L23" s="92">
        <f>VLOOKUP($C23,'2023'!$C$8:$U$95,VLOOKUP($L$4,Master!$D$9:$G$20,4,FALSE),FALSE)</f>
        <v>171976.84999999992</v>
      </c>
      <c r="M23" s="92">
        <f t="shared" si="13"/>
        <v>0.60224351198373738</v>
      </c>
      <c r="N23" s="88">
        <f t="shared" si="14"/>
        <v>2.7852306222265397E-5</v>
      </c>
      <c r="O23" s="92">
        <f t="shared" si="15"/>
        <v>-113583.47000000015</v>
      </c>
      <c r="P23" s="93">
        <f t="shared" si="16"/>
        <v>-0.39775648801626262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3097103.7600000007</v>
      </c>
      <c r="F24" s="86">
        <f>VLOOKUP($C24,'2023'!$C$8:$U$95,19,FALSE)</f>
        <v>2703673.7399999993</v>
      </c>
      <c r="G24" s="87">
        <f t="shared" si="9"/>
        <v>0.87296840839455725</v>
      </c>
      <c r="H24" s="88">
        <f t="shared" si="10"/>
        <v>4.3787026528034194E-4</v>
      </c>
      <c r="I24" s="89">
        <f t="shared" si="11"/>
        <v>-393430.02000000142</v>
      </c>
      <c r="J24" s="90">
        <f t="shared" si="12"/>
        <v>-0.12703159160544281</v>
      </c>
      <c r="K24" s="91">
        <f>VLOOKUP($C24,'2023'!$C$105:$U$192,VLOOKUP($L$4,Master!$D$9:$G$20,4,FALSE),FALSE)</f>
        <v>1032367.9200000003</v>
      </c>
      <c r="L24" s="92">
        <f>VLOOKUP($C24,'2023'!$C$8:$U$95,VLOOKUP($L$4,Master!$D$9:$G$20,4,FALSE),FALSE)</f>
        <v>1090077.47</v>
      </c>
      <c r="M24" s="92">
        <f t="shared" si="13"/>
        <v>1.055900177525857</v>
      </c>
      <c r="N24" s="88">
        <f t="shared" si="14"/>
        <v>1.7654220030447317E-4</v>
      </c>
      <c r="O24" s="92">
        <f t="shared" si="15"/>
        <v>57709.549999999697</v>
      </c>
      <c r="P24" s="93">
        <f t="shared" si="16"/>
        <v>5.5900177525856944E-2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105521.49</v>
      </c>
      <c r="F25" s="86">
        <f>VLOOKUP($C25,'2023'!$C$8:$U$95,19,FALSE)</f>
        <v>77066.389999999985</v>
      </c>
      <c r="G25" s="87">
        <f t="shared" si="9"/>
        <v>0.73033834150749743</v>
      </c>
      <c r="H25" s="88">
        <f t="shared" si="10"/>
        <v>1.2481195543031125E-5</v>
      </c>
      <c r="I25" s="89">
        <f t="shared" si="11"/>
        <v>-28455.10000000002</v>
      </c>
      <c r="J25" s="90">
        <f t="shared" si="12"/>
        <v>-0.26966165849250251</v>
      </c>
      <c r="K25" s="91">
        <f>VLOOKUP($C25,'2023'!$C$105:$U$192,VLOOKUP($L$4,Master!$D$9:$G$20,4,FALSE),FALSE)</f>
        <v>36012.81</v>
      </c>
      <c r="L25" s="92">
        <f>VLOOKUP($C25,'2023'!$C$8:$U$95,VLOOKUP($L$4,Master!$D$9:$G$20,4,FALSE),FALSE)</f>
        <v>32262.979999999996</v>
      </c>
      <c r="M25" s="92">
        <f t="shared" si="13"/>
        <v>0.8958751066634344</v>
      </c>
      <c r="N25" s="88">
        <f t="shared" si="14"/>
        <v>5.2251125578984867E-6</v>
      </c>
      <c r="O25" s="92">
        <f t="shared" si="15"/>
        <v>-3749.8300000000017</v>
      </c>
      <c r="P25" s="93">
        <f t="shared" si="16"/>
        <v>-0.10412489333656558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35367558.209999986</v>
      </c>
      <c r="F26" s="86">
        <f>VLOOKUP($C26,'2023'!$C$8:$U$95,19,FALSE)</f>
        <v>25958602.909999974</v>
      </c>
      <c r="G26" s="87">
        <f t="shared" si="9"/>
        <v>0.73396649991687357</v>
      </c>
      <c r="H26" s="88">
        <f t="shared" si="10"/>
        <v>4.2040946636219311E-3</v>
      </c>
      <c r="I26" s="89">
        <f t="shared" si="11"/>
        <v>-9408955.3000000119</v>
      </c>
      <c r="J26" s="90">
        <f t="shared" si="12"/>
        <v>-0.26603350008312648</v>
      </c>
      <c r="K26" s="91">
        <f>VLOOKUP($C26,'2023'!$C$105:$U$192,VLOOKUP($L$4,Master!$D$9:$G$20,4,FALSE),FALSE)</f>
        <v>11123473.289999995</v>
      </c>
      <c r="L26" s="92">
        <f>VLOOKUP($C26,'2023'!$C$8:$U$95,VLOOKUP($L$4,Master!$D$9:$G$20,4,FALSE),FALSE)</f>
        <v>9338528.2399999965</v>
      </c>
      <c r="M26" s="92">
        <f t="shared" si="13"/>
        <v>0.83953347992441674</v>
      </c>
      <c r="N26" s="88">
        <f t="shared" si="14"/>
        <v>1.5124102354808404E-3</v>
      </c>
      <c r="O26" s="92">
        <f t="shared" si="15"/>
        <v>-1784945.0499999989</v>
      </c>
      <c r="P26" s="93">
        <f t="shared" si="16"/>
        <v>-0.16046652007558329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15926951.729999999</v>
      </c>
      <c r="F27" s="86">
        <f>VLOOKUP($C27,'2023'!$C$8:$U$95,19,FALSE)</f>
        <v>11365331.870000001</v>
      </c>
      <c r="G27" s="87">
        <f t="shared" si="9"/>
        <v>0.71359115433195341</v>
      </c>
      <c r="H27" s="88">
        <f t="shared" si="10"/>
        <v>1.8406588070482301E-3</v>
      </c>
      <c r="I27" s="89">
        <f t="shared" si="11"/>
        <v>-4561619.8599999975</v>
      </c>
      <c r="J27" s="90">
        <f t="shared" si="12"/>
        <v>-0.28640884566804659</v>
      </c>
      <c r="K27" s="91">
        <f>VLOOKUP($C27,'2023'!$C$105:$U$192,VLOOKUP($L$4,Master!$D$9:$G$20,4,FALSE),FALSE)</f>
        <v>4779860.9999999981</v>
      </c>
      <c r="L27" s="92">
        <f>VLOOKUP($C27,'2023'!$C$8:$U$95,VLOOKUP($L$4,Master!$D$9:$G$20,4,FALSE),FALSE)</f>
        <v>4237924.2700000005</v>
      </c>
      <c r="M27" s="92">
        <f t="shared" si="13"/>
        <v>0.88662081805307769</v>
      </c>
      <c r="N27" s="88">
        <f t="shared" si="14"/>
        <v>6.8634798529459409E-4</v>
      </c>
      <c r="O27" s="92">
        <f t="shared" si="15"/>
        <v>-541936.72999999765</v>
      </c>
      <c r="P27" s="93">
        <f t="shared" si="16"/>
        <v>-0.11337918194692227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110162.10000000002</v>
      </c>
      <c r="F28" s="86">
        <f>VLOOKUP($C28,'2023'!$C$8:$U$95,19,FALSE)</f>
        <v>96403.07</v>
      </c>
      <c r="G28" s="87">
        <f t="shared" si="9"/>
        <v>0.87510196337941981</v>
      </c>
      <c r="H28" s="88">
        <f t="shared" si="10"/>
        <v>1.5612844556732423E-5</v>
      </c>
      <c r="I28" s="89">
        <f t="shared" si="11"/>
        <v>-13759.030000000013</v>
      </c>
      <c r="J28" s="90">
        <f t="shared" si="12"/>
        <v>-0.12489803662058013</v>
      </c>
      <c r="K28" s="91">
        <f>VLOOKUP($C28,'2023'!$C$105:$U$192,VLOOKUP($L$4,Master!$D$9:$G$20,4,FALSE),FALSE)</f>
        <v>33823.770000000004</v>
      </c>
      <c r="L28" s="92">
        <f>VLOOKUP($C28,'2023'!$C$8:$U$95,VLOOKUP($L$4,Master!$D$9:$G$20,4,FALSE),FALSE)</f>
        <v>42510.210000000006</v>
      </c>
      <c r="M28" s="92">
        <f t="shared" si="13"/>
        <v>1.2568146602226777</v>
      </c>
      <c r="N28" s="88">
        <f t="shared" si="14"/>
        <v>6.8846905062676137E-6</v>
      </c>
      <c r="O28" s="92">
        <f t="shared" si="15"/>
        <v>8686.4400000000023</v>
      </c>
      <c r="P28" s="93">
        <f t="shared" si="16"/>
        <v>0.25681466022267774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84703179.269999996</v>
      </c>
      <c r="F29" s="86">
        <f>VLOOKUP($C29,'2023'!$C$8:$U$95,19,FALSE)</f>
        <v>69570047.64000003</v>
      </c>
      <c r="G29" s="87">
        <f t="shared" si="9"/>
        <v>0.82133927249930527</v>
      </c>
      <c r="H29" s="88">
        <f t="shared" si="10"/>
        <v>1.1267134330968813E-2</v>
      </c>
      <c r="I29" s="89">
        <f t="shared" si="11"/>
        <v>-15133131.629999965</v>
      </c>
      <c r="J29" s="90">
        <f t="shared" si="12"/>
        <v>-0.17866072750069475</v>
      </c>
      <c r="K29" s="91">
        <f>VLOOKUP($C29,'2023'!$C$105:$U$192,VLOOKUP($L$4,Master!$D$9:$G$20,4,FALSE),FALSE)</f>
        <v>23045269.700000029</v>
      </c>
      <c r="L29" s="92">
        <f>VLOOKUP($C29,'2023'!$C$8:$U$95,VLOOKUP($L$4,Master!$D$9:$G$20,4,FALSE),FALSE)</f>
        <v>19064409.130000003</v>
      </c>
      <c r="M29" s="92">
        <f t="shared" si="13"/>
        <v>0.82725910254805912</v>
      </c>
      <c r="N29" s="88">
        <f t="shared" si="14"/>
        <v>3.087553708742267E-3</v>
      </c>
      <c r="O29" s="92">
        <f t="shared" si="15"/>
        <v>-3980860.5700000264</v>
      </c>
      <c r="P29" s="93">
        <f t="shared" si="16"/>
        <v>-0.17274089745194093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677809.07</v>
      </c>
      <c r="F30" s="86">
        <f>VLOOKUP($C30,'2023'!$C$8:$U$95,19,FALSE)</f>
        <v>424627.11</v>
      </c>
      <c r="G30" s="87">
        <f t="shared" si="9"/>
        <v>0.62647009134888088</v>
      </c>
      <c r="H30" s="88">
        <f t="shared" si="10"/>
        <v>6.8769978622096979E-5</v>
      </c>
      <c r="I30" s="89">
        <f t="shared" si="11"/>
        <v>-253181.95999999996</v>
      </c>
      <c r="J30" s="90">
        <f t="shared" si="12"/>
        <v>-0.37352990865111907</v>
      </c>
      <c r="K30" s="91">
        <f>VLOOKUP($C30,'2023'!$C$105:$U$192,VLOOKUP($L$4,Master!$D$9:$G$20,4,FALSE),FALSE)</f>
        <v>220765.59999999998</v>
      </c>
      <c r="L30" s="92">
        <f>VLOOKUP($C30,'2023'!$C$8:$U$95,VLOOKUP($L$4,Master!$D$9:$G$20,4,FALSE),FALSE)</f>
        <v>191668.89999999997</v>
      </c>
      <c r="M30" s="92">
        <f t="shared" si="13"/>
        <v>0.86820093347876659</v>
      </c>
      <c r="N30" s="88">
        <f t="shared" si="14"/>
        <v>3.104150876170116E-5</v>
      </c>
      <c r="O30" s="92">
        <f t="shared" si="15"/>
        <v>-29096.700000000012</v>
      </c>
      <c r="P30" s="93">
        <f t="shared" si="16"/>
        <v>-0.13179906652123344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102137.43</v>
      </c>
      <c r="F31" s="86">
        <f>VLOOKUP($C31,'2023'!$C$8:$U$95,19,FALSE)</f>
        <v>87772.52</v>
      </c>
      <c r="G31" s="87">
        <f t="shared" si="9"/>
        <v>0.85935704471906149</v>
      </c>
      <c r="H31" s="88">
        <f t="shared" si="10"/>
        <v>1.4215094095164059E-5</v>
      </c>
      <c r="I31" s="89">
        <f t="shared" si="11"/>
        <v>-14364.909999999989</v>
      </c>
      <c r="J31" s="90">
        <f t="shared" si="12"/>
        <v>-0.14064295528093854</v>
      </c>
      <c r="K31" s="91">
        <f>VLOOKUP($C31,'2023'!$C$105:$U$192,VLOOKUP($L$4,Master!$D$9:$G$20,4,FALSE),FALSE)</f>
        <v>34045.81</v>
      </c>
      <c r="L31" s="92">
        <f>VLOOKUP($C31,'2023'!$C$8:$U$95,VLOOKUP($L$4,Master!$D$9:$G$20,4,FALSE),FALSE)</f>
        <v>46275.3</v>
      </c>
      <c r="M31" s="92">
        <f t="shared" si="13"/>
        <v>1.3592069038745151</v>
      </c>
      <c r="N31" s="88">
        <f t="shared" si="14"/>
        <v>7.4944611796715581E-6</v>
      </c>
      <c r="O31" s="92">
        <f t="shared" si="15"/>
        <v>12229.490000000005</v>
      </c>
      <c r="P31" s="93">
        <f t="shared" si="16"/>
        <v>0.35920690387451515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230287.53000000003</v>
      </c>
      <c r="F32" s="86">
        <f>VLOOKUP($C32,'2023'!$C$8:$U$95,19,FALSE)</f>
        <v>163210.45000000001</v>
      </c>
      <c r="G32" s="87">
        <f t="shared" si="9"/>
        <v>0.70872465391417416</v>
      </c>
      <c r="H32" s="88">
        <f t="shared" si="10"/>
        <v>2.6432554335503515E-5</v>
      </c>
      <c r="I32" s="89">
        <f t="shared" si="11"/>
        <v>-67077.080000000016</v>
      </c>
      <c r="J32" s="90">
        <f t="shared" si="12"/>
        <v>-0.29127534608582589</v>
      </c>
      <c r="K32" s="91">
        <f>VLOOKUP($C32,'2023'!$C$105:$U$192,VLOOKUP($L$4,Master!$D$9:$G$20,4,FALSE),FALSE)</f>
        <v>76429.190000000017</v>
      </c>
      <c r="L32" s="92">
        <f>VLOOKUP($C32,'2023'!$C$8:$U$95,VLOOKUP($L$4,Master!$D$9:$G$20,4,FALSE),FALSE)</f>
        <v>60907.119999999995</v>
      </c>
      <c r="M32" s="92">
        <f t="shared" si="13"/>
        <v>0.7969091390344446</v>
      </c>
      <c r="N32" s="88">
        <f t="shared" si="14"/>
        <v>9.8641401872186051E-6</v>
      </c>
      <c r="O32" s="92">
        <f t="shared" si="15"/>
        <v>-15522.070000000022</v>
      </c>
      <c r="P32" s="93">
        <f t="shared" si="16"/>
        <v>-0.20309086096555543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176955.78000000003</v>
      </c>
      <c r="F33" s="86">
        <f>VLOOKUP($C33,'2023'!$C$8:$U$95,19,FALSE)</f>
        <v>140654.42000000001</v>
      </c>
      <c r="G33" s="87">
        <f t="shared" si="9"/>
        <v>0.79485631947145208</v>
      </c>
      <c r="H33" s="88">
        <f t="shared" si="10"/>
        <v>2.2779519321089627E-5</v>
      </c>
      <c r="I33" s="89">
        <f t="shared" si="11"/>
        <v>-36301.360000000015</v>
      </c>
      <c r="J33" s="90">
        <f t="shared" si="12"/>
        <v>-0.20514368052854792</v>
      </c>
      <c r="K33" s="91">
        <f>VLOOKUP($C33,'2023'!$C$105:$U$192,VLOOKUP($L$4,Master!$D$9:$G$20,4,FALSE),FALSE)</f>
        <v>56985.260000000009</v>
      </c>
      <c r="L33" s="92">
        <f>VLOOKUP($C33,'2023'!$C$8:$U$95,VLOOKUP($L$4,Master!$D$9:$G$20,4,FALSE),FALSE)</f>
        <v>64284.59</v>
      </c>
      <c r="M33" s="92">
        <f t="shared" si="13"/>
        <v>1.1280915450767441</v>
      </c>
      <c r="N33" s="88">
        <f t="shared" si="14"/>
        <v>1.0411134324490655E-5</v>
      </c>
      <c r="O33" s="92">
        <f t="shared" si="15"/>
        <v>7299.3299999999872</v>
      </c>
      <c r="P33" s="93">
        <f t="shared" si="16"/>
        <v>0.12809154507674417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7194026.2299999986</v>
      </c>
      <c r="F34" s="86">
        <f>VLOOKUP($C34,'2023'!$C$8:$U$95,19,FALSE)</f>
        <v>3224114.33</v>
      </c>
      <c r="G34" s="87">
        <f t="shared" si="9"/>
        <v>0.44816549549889545</v>
      </c>
      <c r="H34" s="88">
        <f t="shared" si="10"/>
        <v>5.221576021118777E-4</v>
      </c>
      <c r="I34" s="89">
        <f t="shared" si="11"/>
        <v>-3969911.8999999985</v>
      </c>
      <c r="J34" s="90">
        <f t="shared" si="12"/>
        <v>-0.55183450450110461</v>
      </c>
      <c r="K34" s="91">
        <f>VLOOKUP($C34,'2023'!$C$105:$U$192,VLOOKUP($L$4,Master!$D$9:$G$20,4,FALSE),FALSE)</f>
        <v>2407138.9199999995</v>
      </c>
      <c r="L34" s="92">
        <f>VLOOKUP($C34,'2023'!$C$8:$U$95,VLOOKUP($L$4,Master!$D$9:$G$20,4,FALSE),FALSE)</f>
        <v>2111182.37</v>
      </c>
      <c r="M34" s="92">
        <f t="shared" si="13"/>
        <v>0.87705049029741944</v>
      </c>
      <c r="N34" s="88">
        <f t="shared" si="14"/>
        <v>3.4191403005862732E-4</v>
      </c>
      <c r="O34" s="92">
        <f t="shared" si="15"/>
        <v>-295956.54999999935</v>
      </c>
      <c r="P34" s="93">
        <f t="shared" si="16"/>
        <v>-0.12294950970258062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4338805.9000000022</v>
      </c>
      <c r="F35" s="86">
        <f>VLOOKUP($C35,'2023'!$C$8:$U$95,19,FALSE)</f>
        <v>3883708.29</v>
      </c>
      <c r="G35" s="87">
        <f t="shared" si="9"/>
        <v>0.8951099402718149</v>
      </c>
      <c r="H35" s="88">
        <f t="shared" si="10"/>
        <v>6.2898135749684194E-4</v>
      </c>
      <c r="I35" s="89">
        <f t="shared" si="11"/>
        <v>-455097.6100000022</v>
      </c>
      <c r="J35" s="90">
        <f t="shared" si="12"/>
        <v>-0.10489005972818512</v>
      </c>
      <c r="K35" s="91">
        <f>VLOOKUP($C35,'2023'!$C$105:$U$192,VLOOKUP($L$4,Master!$D$9:$G$20,4,FALSE),FALSE)</f>
        <v>1423139.6400000006</v>
      </c>
      <c r="L35" s="92">
        <f>VLOOKUP($C35,'2023'!$C$8:$U$95,VLOOKUP($L$4,Master!$D$9:$G$20,4,FALSE),FALSE)</f>
        <v>1554244.25</v>
      </c>
      <c r="M35" s="92">
        <f t="shared" si="13"/>
        <v>1.0921235037764807</v>
      </c>
      <c r="N35" s="88">
        <f t="shared" si="14"/>
        <v>2.5171577915978363E-4</v>
      </c>
      <c r="O35" s="92">
        <f t="shared" si="15"/>
        <v>131104.6099999994</v>
      </c>
      <c r="P35" s="93">
        <f t="shared" si="16"/>
        <v>9.2123503776480681E-2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5073017.9300000044</v>
      </c>
      <c r="F36" s="86">
        <f>VLOOKUP($C36,'2023'!$C$8:$U$95,19,FALSE)</f>
        <v>4036835.6700000004</v>
      </c>
      <c r="G36" s="87">
        <f t="shared" si="9"/>
        <v>0.79574638325790359</v>
      </c>
      <c r="H36" s="88">
        <f t="shared" si="10"/>
        <v>6.5378092022155289E-4</v>
      </c>
      <c r="I36" s="89">
        <f t="shared" si="11"/>
        <v>-1036182.260000004</v>
      </c>
      <c r="J36" s="90">
        <f t="shared" si="12"/>
        <v>-0.20425361674209638</v>
      </c>
      <c r="K36" s="91">
        <f>VLOOKUP($C36,'2023'!$C$105:$U$192,VLOOKUP($L$4,Master!$D$9:$G$20,4,FALSE),FALSE)</f>
        <v>1882628.6800000016</v>
      </c>
      <c r="L36" s="92">
        <f>VLOOKUP($C36,'2023'!$C$8:$U$95,VLOOKUP($L$4,Master!$D$9:$G$20,4,FALSE),FALSE)</f>
        <v>1533474.4700000002</v>
      </c>
      <c r="M36" s="92">
        <f t="shared" si="13"/>
        <v>0.8145389934248739</v>
      </c>
      <c r="N36" s="88">
        <f t="shared" si="14"/>
        <v>2.4835203413986332E-4</v>
      </c>
      <c r="O36" s="92">
        <f t="shared" si="15"/>
        <v>-349154.21000000136</v>
      </c>
      <c r="P36" s="93">
        <f t="shared" si="16"/>
        <v>-0.18546100657512615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136025.94999999998</v>
      </c>
      <c r="F37" s="86">
        <f>VLOOKUP($C37,'2023'!$C$8:$U$95,19,FALSE)</f>
        <v>59064.240000000005</v>
      </c>
      <c r="G37" s="87">
        <f t="shared" si="9"/>
        <v>0.43421303067539696</v>
      </c>
      <c r="H37" s="88">
        <f t="shared" si="10"/>
        <v>9.5656787484209518E-6</v>
      </c>
      <c r="I37" s="89">
        <f t="shared" si="11"/>
        <v>-76961.709999999977</v>
      </c>
      <c r="J37" s="90">
        <f t="shared" si="12"/>
        <v>-0.56578696932460304</v>
      </c>
      <c r="K37" s="91">
        <f>VLOOKUP($C37,'2023'!$C$105:$U$192,VLOOKUP($L$4,Master!$D$9:$G$20,4,FALSE),FALSE)</f>
        <v>54003.65</v>
      </c>
      <c r="L37" s="92">
        <f>VLOOKUP($C37,'2023'!$C$8:$U$95,VLOOKUP($L$4,Master!$D$9:$G$20,4,FALSE),FALSE)</f>
        <v>25406.399999999998</v>
      </c>
      <c r="M37" s="92">
        <f t="shared" si="13"/>
        <v>0.47045708947450771</v>
      </c>
      <c r="N37" s="88">
        <f t="shared" si="14"/>
        <v>4.1146632980274026E-6</v>
      </c>
      <c r="O37" s="92">
        <f t="shared" si="15"/>
        <v>-28597.250000000004</v>
      </c>
      <c r="P37" s="93">
        <f t="shared" si="16"/>
        <v>-0.52954291052549229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68296372.229999959</v>
      </c>
      <c r="F38" s="86">
        <f>VLOOKUP($C38,'2023'!$C$8:$U$95,19,FALSE)</f>
        <v>60097940.670000002</v>
      </c>
      <c r="G38" s="87">
        <f t="shared" si="9"/>
        <v>0.87995802277183466</v>
      </c>
      <c r="H38" s="88">
        <f t="shared" si="10"/>
        <v>9.7330905111262279E-3</v>
      </c>
      <c r="I38" s="89">
        <f t="shared" si="11"/>
        <v>-8198431.5599999577</v>
      </c>
      <c r="J38" s="90">
        <f t="shared" si="12"/>
        <v>-0.12004197722816533</v>
      </c>
      <c r="K38" s="91">
        <f>VLOOKUP($C38,'2023'!$C$105:$U$192,VLOOKUP($L$4,Master!$D$9:$G$20,4,FALSE),FALSE)</f>
        <v>22899990.429999989</v>
      </c>
      <c r="L38" s="92">
        <f>VLOOKUP($C38,'2023'!$C$8:$U$95,VLOOKUP($L$4,Master!$D$9:$G$20,4,FALSE),FALSE)</f>
        <v>22871920.680000007</v>
      </c>
      <c r="M38" s="92">
        <f t="shared" si="13"/>
        <v>0.99877424621264432</v>
      </c>
      <c r="N38" s="88">
        <f t="shared" si="14"/>
        <v>3.7041947138276177E-3</v>
      </c>
      <c r="O38" s="92">
        <f t="shared" si="15"/>
        <v>-28069.749999981374</v>
      </c>
      <c r="P38" s="93">
        <f t="shared" si="16"/>
        <v>-1.2257537873556826E-3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376760.42000000004</v>
      </c>
      <c r="F39" s="86">
        <f>VLOOKUP($C39,'2023'!$C$8:$U$95,19,FALSE)</f>
        <v>255626.99000000005</v>
      </c>
      <c r="G39" s="87">
        <f t="shared" si="9"/>
        <v>0.67848684848583618</v>
      </c>
      <c r="H39" s="88">
        <f t="shared" si="10"/>
        <v>4.1399765166974386E-5</v>
      </c>
      <c r="I39" s="89">
        <f t="shared" si="11"/>
        <v>-121133.43</v>
      </c>
      <c r="J39" s="90">
        <f t="shared" si="12"/>
        <v>-0.32151315151416376</v>
      </c>
      <c r="K39" s="91">
        <f>VLOOKUP($C39,'2023'!$C$105:$U$192,VLOOKUP($L$4,Master!$D$9:$G$20,4,FALSE),FALSE)</f>
        <v>125620.14000000001</v>
      </c>
      <c r="L39" s="92">
        <f>VLOOKUP($C39,'2023'!$C$8:$U$95,VLOOKUP($L$4,Master!$D$9:$G$20,4,FALSE),FALSE)</f>
        <v>133224.41999999998</v>
      </c>
      <c r="M39" s="92">
        <f t="shared" si="13"/>
        <v>1.0605339239392662</v>
      </c>
      <c r="N39" s="88">
        <f t="shared" si="14"/>
        <v>2.1576202507044989E-5</v>
      </c>
      <c r="O39" s="92">
        <f t="shared" si="15"/>
        <v>7604.2799999999697</v>
      </c>
      <c r="P39" s="93">
        <f t="shared" si="16"/>
        <v>6.0533923939266182E-2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188401.87000000002</v>
      </c>
      <c r="F40" s="86">
        <f>VLOOKUP($C40,'2023'!$C$8:$U$95,19,FALSE)</f>
        <v>138756.15000000002</v>
      </c>
      <c r="G40" s="87">
        <f t="shared" si="9"/>
        <v>0.73649030129053394</v>
      </c>
      <c r="H40" s="88">
        <f t="shared" si="10"/>
        <v>2.2472087260713247E-5</v>
      </c>
      <c r="I40" s="89">
        <f t="shared" si="11"/>
        <v>-49645.72</v>
      </c>
      <c r="J40" s="90">
        <f t="shared" si="12"/>
        <v>-0.26350969870946606</v>
      </c>
      <c r="K40" s="91">
        <f>VLOOKUP($C40,'2023'!$C$105:$U$192,VLOOKUP($L$4,Master!$D$9:$G$20,4,FALSE),FALSE)</f>
        <v>62801.290000000008</v>
      </c>
      <c r="L40" s="92">
        <f>VLOOKUP($C40,'2023'!$C$8:$U$95,VLOOKUP($L$4,Master!$D$9:$G$20,4,FALSE),FALSE)</f>
        <v>52058.599999999991</v>
      </c>
      <c r="M40" s="92">
        <f t="shared" si="13"/>
        <v>0.82894157110466971</v>
      </c>
      <c r="N40" s="88">
        <f t="shared" si="14"/>
        <v>8.4310886535160157E-6</v>
      </c>
      <c r="O40" s="92">
        <f t="shared" si="15"/>
        <v>-10742.690000000017</v>
      </c>
      <c r="P40" s="93">
        <f t="shared" si="16"/>
        <v>-0.17105842889533027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177096.41000000003</v>
      </c>
      <c r="F41" s="86">
        <f>VLOOKUP($C41,'2023'!$C$8:$U$95,19,FALSE)</f>
        <v>124595.92000000001</v>
      </c>
      <c r="G41" s="87">
        <f t="shared" si="9"/>
        <v>0.70354853607704404</v>
      </c>
      <c r="H41" s="88">
        <f t="shared" si="10"/>
        <v>2.0178784050788716E-5</v>
      </c>
      <c r="I41" s="89">
        <f t="shared" si="11"/>
        <v>-52500.49000000002</v>
      </c>
      <c r="J41" s="90">
        <f t="shared" si="12"/>
        <v>-0.2964514639229559</v>
      </c>
      <c r="K41" s="91">
        <f>VLOOKUP($C41,'2023'!$C$105:$U$192,VLOOKUP($L$4,Master!$D$9:$G$20,4,FALSE),FALSE)</f>
        <v>58826.470000000008</v>
      </c>
      <c r="L41" s="92">
        <f>VLOOKUP($C41,'2023'!$C$8:$U$95,VLOOKUP($L$4,Master!$D$9:$G$20,4,FALSE),FALSE)</f>
        <v>51966.69</v>
      </c>
      <c r="M41" s="92">
        <f t="shared" si="13"/>
        <v>0.88338956935542778</v>
      </c>
      <c r="N41" s="88">
        <f t="shared" si="14"/>
        <v>8.4162034787678558E-6</v>
      </c>
      <c r="O41" s="92">
        <f t="shared" si="15"/>
        <v>-6859.7800000000061</v>
      </c>
      <c r="P41" s="93">
        <f t="shared" si="16"/>
        <v>-0.11661043064457216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88571.140000000029</v>
      </c>
      <c r="F42" s="86">
        <f>VLOOKUP($C42,'2023'!$C$8:$U$95,19,FALSE)</f>
        <v>63187.44</v>
      </c>
      <c r="G42" s="87">
        <f t="shared" si="9"/>
        <v>0.71340890497739984</v>
      </c>
      <c r="H42" s="88">
        <f t="shared" si="10"/>
        <v>1.0233446701000874E-5</v>
      </c>
      <c r="I42" s="89">
        <f t="shared" si="11"/>
        <v>-25383.700000000026</v>
      </c>
      <c r="J42" s="90">
        <f t="shared" si="12"/>
        <v>-0.28659109502260011</v>
      </c>
      <c r="K42" s="91">
        <f>VLOOKUP($C42,'2023'!$C$105:$U$192,VLOOKUP($L$4,Master!$D$9:$G$20,4,FALSE),FALSE)</f>
        <v>29573.48000000001</v>
      </c>
      <c r="L42" s="92">
        <f>VLOOKUP($C42,'2023'!$C$8:$U$95,VLOOKUP($L$4,Master!$D$9:$G$20,4,FALSE),FALSE)</f>
        <v>28359.57</v>
      </c>
      <c r="M42" s="92">
        <f t="shared" si="13"/>
        <v>0.95895275091061283</v>
      </c>
      <c r="N42" s="88">
        <f t="shared" si="14"/>
        <v>4.5929404333883978E-6</v>
      </c>
      <c r="O42" s="92">
        <f t="shared" si="15"/>
        <v>-1213.9100000000108</v>
      </c>
      <c r="P42" s="93">
        <f t="shared" si="16"/>
        <v>-4.1047249089387193E-2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5493527.950000003</v>
      </c>
      <c r="F43" s="86">
        <f>VLOOKUP($C43,'2023'!$C$8:$U$95,19,FALSE)</f>
        <v>3309124.169999999</v>
      </c>
      <c r="G43" s="87">
        <f t="shared" si="9"/>
        <v>0.60236776805695458</v>
      </c>
      <c r="H43" s="88">
        <f t="shared" si="10"/>
        <v>5.359252696530948E-4</v>
      </c>
      <c r="I43" s="89">
        <f t="shared" si="11"/>
        <v>-2184403.780000004</v>
      </c>
      <c r="J43" s="90">
        <f t="shared" si="12"/>
        <v>-0.39763223194304542</v>
      </c>
      <c r="K43" s="91">
        <f>VLOOKUP($C43,'2023'!$C$105:$U$192,VLOOKUP($L$4,Master!$D$9:$G$20,4,FALSE),FALSE)</f>
        <v>2217387.2400000016</v>
      </c>
      <c r="L43" s="92">
        <f>VLOOKUP($C43,'2023'!$C$8:$U$95,VLOOKUP($L$4,Master!$D$9:$G$20,4,FALSE),FALSE)</f>
        <v>1774964.0399999996</v>
      </c>
      <c r="M43" s="92">
        <f t="shared" si="13"/>
        <v>0.80047544604793441</v>
      </c>
      <c r="N43" s="88">
        <f t="shared" si="14"/>
        <v>2.8746219026333682E-4</v>
      </c>
      <c r="O43" s="92">
        <f t="shared" si="15"/>
        <v>-442423.20000000205</v>
      </c>
      <c r="P43" s="93">
        <f t="shared" si="16"/>
        <v>-0.19952455395206556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526040.25000000012</v>
      </c>
      <c r="F44" s="86">
        <f>VLOOKUP($C44,'2023'!$C$8:$U$95,19,FALSE)</f>
        <v>451675.74000000011</v>
      </c>
      <c r="G44" s="87">
        <f t="shared" si="9"/>
        <v>0.85863342206228521</v>
      </c>
      <c r="H44" s="88">
        <f t="shared" si="10"/>
        <v>7.3150607326790423E-5</v>
      </c>
      <c r="I44" s="89">
        <f t="shared" si="11"/>
        <v>-74364.510000000009</v>
      </c>
      <c r="J44" s="90">
        <f t="shared" si="12"/>
        <v>-0.14136657793771482</v>
      </c>
      <c r="K44" s="91">
        <f>VLOOKUP($C44,'2023'!$C$105:$U$192,VLOOKUP($L$4,Master!$D$9:$G$20,4,FALSE),FALSE)</f>
        <v>176566.75000000003</v>
      </c>
      <c r="L44" s="92">
        <f>VLOOKUP($C44,'2023'!$C$8:$U$95,VLOOKUP($L$4,Master!$D$9:$G$20,4,FALSE),FALSE)</f>
        <v>186530.48</v>
      </c>
      <c r="M44" s="92">
        <f t="shared" si="13"/>
        <v>1.0564303868083882</v>
      </c>
      <c r="N44" s="88">
        <f t="shared" si="14"/>
        <v>3.0209322061348105E-5</v>
      </c>
      <c r="O44" s="92">
        <f t="shared" si="15"/>
        <v>9963.7299999999814</v>
      </c>
      <c r="P44" s="93">
        <f t="shared" si="16"/>
        <v>5.6430386808388217E-2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258168.63000000006</v>
      </c>
      <c r="F45" s="86">
        <f>VLOOKUP($C45,'2023'!$C$8:$U$95,19,FALSE)</f>
        <v>137035.97000000003</v>
      </c>
      <c r="G45" s="87">
        <f t="shared" si="9"/>
        <v>0.53080023703886869</v>
      </c>
      <c r="H45" s="88">
        <f t="shared" si="10"/>
        <v>2.2193497554497463E-5</v>
      </c>
      <c r="I45" s="89">
        <f t="shared" si="11"/>
        <v>-121132.66000000003</v>
      </c>
      <c r="J45" s="90">
        <f t="shared" si="12"/>
        <v>-0.46919976296113125</v>
      </c>
      <c r="K45" s="91">
        <f>VLOOKUP($C45,'2023'!$C$105:$U$192,VLOOKUP($L$4,Master!$D$9:$G$20,4,FALSE),FALSE)</f>
        <v>90291.21</v>
      </c>
      <c r="L45" s="92">
        <f>VLOOKUP($C45,'2023'!$C$8:$U$95,VLOOKUP($L$4,Master!$D$9:$G$20,4,FALSE),FALSE)</f>
        <v>64632.480000000003</v>
      </c>
      <c r="M45" s="92">
        <f t="shared" si="13"/>
        <v>0.7158225036523489</v>
      </c>
      <c r="N45" s="88">
        <f t="shared" si="14"/>
        <v>1.0467476435720533E-5</v>
      </c>
      <c r="O45" s="92">
        <f t="shared" si="15"/>
        <v>-25658.730000000003</v>
      </c>
      <c r="P45" s="93">
        <f t="shared" si="16"/>
        <v>-0.28417749634765116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2834669.4400000004</v>
      </c>
      <c r="F46" s="86">
        <f>VLOOKUP($C46,'2023'!$C$8:$U$95,19,FALSE)</f>
        <v>1452144.04</v>
      </c>
      <c r="G46" s="87">
        <f t="shared" si="9"/>
        <v>0.512279851579449</v>
      </c>
      <c r="H46" s="88">
        <f t="shared" si="10"/>
        <v>2.3518026106954297E-4</v>
      </c>
      <c r="I46" s="89">
        <f t="shared" si="11"/>
        <v>-1382525.4000000004</v>
      </c>
      <c r="J46" s="90">
        <f t="shared" si="12"/>
        <v>-0.487720148420551</v>
      </c>
      <c r="K46" s="91">
        <f>VLOOKUP($C46,'2023'!$C$105:$U$192,VLOOKUP($L$4,Master!$D$9:$G$20,4,FALSE),FALSE)</f>
        <v>978549.23999999987</v>
      </c>
      <c r="L46" s="92">
        <f>VLOOKUP($C46,'2023'!$C$8:$U$95,VLOOKUP($L$4,Master!$D$9:$G$20,4,FALSE),FALSE)</f>
        <v>785526.71000000008</v>
      </c>
      <c r="M46" s="92">
        <f t="shared" si="13"/>
        <v>0.80274622664874806</v>
      </c>
      <c r="N46" s="88">
        <f t="shared" si="14"/>
        <v>1.2721904414860882E-4</v>
      </c>
      <c r="O46" s="92">
        <f t="shared" si="15"/>
        <v>-193022.5299999998</v>
      </c>
      <c r="P46" s="93">
        <f t="shared" si="16"/>
        <v>-0.19725377335125191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226423.59</v>
      </c>
      <c r="F47" s="86">
        <f>VLOOKUP($C47,'2023'!$C$8:$U$95,19,FALSE)</f>
        <v>182047.75</v>
      </c>
      <c r="G47" s="87">
        <f t="shared" si="9"/>
        <v>0.80401406054907976</v>
      </c>
      <c r="H47" s="88">
        <f t="shared" si="10"/>
        <v>2.9483326855180903E-5</v>
      </c>
      <c r="I47" s="89">
        <f t="shared" si="11"/>
        <v>-44375.839999999997</v>
      </c>
      <c r="J47" s="90">
        <f t="shared" si="12"/>
        <v>-0.19598593945092027</v>
      </c>
      <c r="K47" s="91">
        <f>VLOOKUP($C47,'2023'!$C$105:$U$192,VLOOKUP($L$4,Master!$D$9:$G$20,4,FALSE),FALSE)</f>
        <v>75474.53</v>
      </c>
      <c r="L47" s="92">
        <f>VLOOKUP($C47,'2023'!$C$8:$U$95,VLOOKUP($L$4,Master!$D$9:$G$20,4,FALSE),FALSE)</f>
        <v>87736.62</v>
      </c>
      <c r="M47" s="92">
        <f t="shared" si="13"/>
        <v>1.1624665963471386</v>
      </c>
      <c r="N47" s="88">
        <f t="shared" si="14"/>
        <v>1.4209279953357302E-5</v>
      </c>
      <c r="O47" s="92">
        <f t="shared" si="15"/>
        <v>12262.089999999997</v>
      </c>
      <c r="P47" s="93">
        <f t="shared" si="16"/>
        <v>0.16246659634713853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177770.13000000006</v>
      </c>
      <c r="F48" s="86">
        <f>VLOOKUP($C48,'2023'!$C$8:$U$95,19,FALSE)</f>
        <v>131748.01999999999</v>
      </c>
      <c r="G48" s="87">
        <f t="shared" si="9"/>
        <v>0.74111449431915222</v>
      </c>
      <c r="H48" s="88">
        <f t="shared" si="10"/>
        <v>2.1337093900819485E-5</v>
      </c>
      <c r="I48" s="89">
        <f t="shared" si="11"/>
        <v>-46022.110000000073</v>
      </c>
      <c r="J48" s="90">
        <f t="shared" si="12"/>
        <v>-0.25888550568084784</v>
      </c>
      <c r="K48" s="91">
        <f>VLOOKUP($C48,'2023'!$C$105:$U$192,VLOOKUP($L$4,Master!$D$9:$G$20,4,FALSE),FALSE)</f>
        <v>58655.750000000022</v>
      </c>
      <c r="L48" s="92">
        <f>VLOOKUP($C48,'2023'!$C$8:$U$95,VLOOKUP($L$4,Master!$D$9:$G$20,4,FALSE),FALSE)</f>
        <v>48792.6</v>
      </c>
      <c r="M48" s="92">
        <f t="shared" si="13"/>
        <v>0.83184683513551494</v>
      </c>
      <c r="N48" s="88">
        <f t="shared" si="14"/>
        <v>7.9021475075308514E-6</v>
      </c>
      <c r="O48" s="92">
        <f t="shared" si="15"/>
        <v>-9863.1500000000233</v>
      </c>
      <c r="P48" s="93">
        <f t="shared" si="16"/>
        <v>-0.16815316486448506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629717.81999999983</v>
      </c>
      <c r="F49" s="86">
        <f>VLOOKUP($C49,'2023'!$C$8:$U$95,19,FALSE)</f>
        <v>601708.16</v>
      </c>
      <c r="G49" s="87">
        <f t="shared" si="9"/>
        <v>0.955520299552584</v>
      </c>
      <c r="H49" s="88">
        <f t="shared" si="10"/>
        <v>9.7448929485310801E-5</v>
      </c>
      <c r="I49" s="89">
        <f t="shared" si="11"/>
        <v>-28009.6599999998</v>
      </c>
      <c r="J49" s="90">
        <f t="shared" si="12"/>
        <v>-4.4479700447415969E-2</v>
      </c>
      <c r="K49" s="91">
        <f>VLOOKUP($C49,'2023'!$C$105:$U$192,VLOOKUP($L$4,Master!$D$9:$G$20,4,FALSE),FALSE)</f>
        <v>209906.71999999994</v>
      </c>
      <c r="L49" s="92">
        <f>VLOOKUP($C49,'2023'!$C$8:$U$95,VLOOKUP($L$4,Master!$D$9:$G$20,4,FALSE),FALSE)</f>
        <v>206465.78999999998</v>
      </c>
      <c r="M49" s="92">
        <f t="shared" si="13"/>
        <v>0.98360733758309427</v>
      </c>
      <c r="N49" s="88">
        <f t="shared" si="14"/>
        <v>3.3437921484792536E-5</v>
      </c>
      <c r="O49" s="92">
        <f t="shared" si="15"/>
        <v>-3440.9299999999639</v>
      </c>
      <c r="P49" s="93">
        <f t="shared" si="16"/>
        <v>-1.639266241690578E-2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102532.34</v>
      </c>
      <c r="F50" s="86">
        <f>VLOOKUP($C50,'2023'!$C$8:$U$95,19,FALSE)</f>
        <v>88699.65</v>
      </c>
      <c r="G50" s="87">
        <f t="shared" si="9"/>
        <v>0.86508949273955904</v>
      </c>
      <c r="H50" s="88">
        <f t="shared" si="10"/>
        <v>1.4365246331746185E-5</v>
      </c>
      <c r="I50" s="89">
        <f t="shared" si="11"/>
        <v>-13832.690000000002</v>
      </c>
      <c r="J50" s="90">
        <f t="shared" si="12"/>
        <v>-0.13491050726044099</v>
      </c>
      <c r="K50" s="91">
        <f>VLOOKUP($C50,'2023'!$C$105:$U$192,VLOOKUP($L$4,Master!$D$9:$G$20,4,FALSE),FALSE)</f>
        <v>35395.78</v>
      </c>
      <c r="L50" s="92">
        <f>VLOOKUP($C50,'2023'!$C$8:$U$95,VLOOKUP($L$4,Master!$D$9:$G$20,4,FALSE),FALSE)</f>
        <v>32084.169999999991</v>
      </c>
      <c r="M50" s="92">
        <f t="shared" si="13"/>
        <v>0.90644054178209921</v>
      </c>
      <c r="N50" s="88">
        <f t="shared" si="14"/>
        <v>5.1961535969941356E-6</v>
      </c>
      <c r="O50" s="92">
        <f t="shared" si="15"/>
        <v>-3311.6100000000079</v>
      </c>
      <c r="P50" s="93">
        <f t="shared" si="16"/>
        <v>-9.3559458217900779E-2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1716983.8299999987</v>
      </c>
      <c r="F51" s="86">
        <f>VLOOKUP($C51,'2023'!$C$8:$U$95,19,FALSE)</f>
        <v>1345360.83</v>
      </c>
      <c r="G51" s="87">
        <f t="shared" si="9"/>
        <v>0.78356057086454978</v>
      </c>
      <c r="H51" s="88">
        <f t="shared" si="10"/>
        <v>2.1788631328345157E-4</v>
      </c>
      <c r="I51" s="89">
        <f t="shared" si="11"/>
        <v>-371622.9999999986</v>
      </c>
      <c r="J51" s="90">
        <f t="shared" si="12"/>
        <v>-0.21643942913545022</v>
      </c>
      <c r="K51" s="91">
        <f>VLOOKUP($C51,'2023'!$C$105:$U$192,VLOOKUP($L$4,Master!$D$9:$G$20,4,FALSE),FALSE)</f>
        <v>583438.16999999958</v>
      </c>
      <c r="L51" s="92">
        <f>VLOOKUP($C51,'2023'!$C$8:$U$95,VLOOKUP($L$4,Master!$D$9:$G$20,4,FALSE),FALSE)</f>
        <v>794599.39000000013</v>
      </c>
      <c r="M51" s="92">
        <f t="shared" si="13"/>
        <v>1.3619256175851517</v>
      </c>
      <c r="N51" s="88">
        <f t="shared" si="14"/>
        <v>1.2868839924853434E-4</v>
      </c>
      <c r="O51" s="92">
        <f t="shared" si="15"/>
        <v>211161.22000000055</v>
      </c>
      <c r="P51" s="93">
        <f t="shared" si="16"/>
        <v>0.36192561758515168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301245.35000000009</v>
      </c>
      <c r="F52" s="86">
        <f>VLOOKUP($C52,'2023'!$C$8:$U$95,19,FALSE)</f>
        <v>236272.41000000003</v>
      </c>
      <c r="G52" s="87">
        <f t="shared" si="9"/>
        <v>0.78431886168533371</v>
      </c>
      <c r="H52" s="88">
        <f t="shared" si="10"/>
        <v>3.8265217180060252E-5</v>
      </c>
      <c r="I52" s="89">
        <f t="shared" si="11"/>
        <v>-64972.940000000061</v>
      </c>
      <c r="J52" s="90">
        <f t="shared" si="12"/>
        <v>-0.21568113831466623</v>
      </c>
      <c r="K52" s="91">
        <f>VLOOKUP($C52,'2023'!$C$105:$U$192,VLOOKUP($L$4,Master!$D$9:$G$20,4,FALSE),FALSE)</f>
        <v>99794.510000000024</v>
      </c>
      <c r="L52" s="92">
        <f>VLOOKUP($C52,'2023'!$C$8:$U$95,VLOOKUP($L$4,Master!$D$9:$G$20,4,FALSE),FALSE)</f>
        <v>105453.67000000001</v>
      </c>
      <c r="M52" s="92">
        <f t="shared" si="13"/>
        <v>1.0567081295353822</v>
      </c>
      <c r="N52" s="88">
        <f t="shared" si="14"/>
        <v>1.7078623716516052E-5</v>
      </c>
      <c r="O52" s="92">
        <f t="shared" si="15"/>
        <v>5659.1599999999889</v>
      </c>
      <c r="P52" s="93">
        <f t="shared" si="16"/>
        <v>5.670812953538213E-2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18314681.600000005</v>
      </c>
      <c r="F53" s="86">
        <f>VLOOKUP($C53,'2023'!$C$8:$U$95,19,FALSE)</f>
        <v>11834480.630000001</v>
      </c>
      <c r="G53" s="87">
        <f t="shared" si="9"/>
        <v>0.64617452208396553</v>
      </c>
      <c r="H53" s="88">
        <f t="shared" si="10"/>
        <v>1.9166392365497361E-3</v>
      </c>
      <c r="I53" s="89">
        <f t="shared" si="11"/>
        <v>-6480200.9700000044</v>
      </c>
      <c r="J53" s="90">
        <f t="shared" si="12"/>
        <v>-0.35382547791603447</v>
      </c>
      <c r="K53" s="91">
        <f>VLOOKUP($C53,'2023'!$C$105:$U$192,VLOOKUP($L$4,Master!$D$9:$G$20,4,FALSE),FALSE)</f>
        <v>6172162.6900000013</v>
      </c>
      <c r="L53" s="92">
        <f>VLOOKUP($C53,'2023'!$C$8:$U$95,VLOOKUP($L$4,Master!$D$9:$G$20,4,FALSE),FALSE)</f>
        <v>9155901.6700000018</v>
      </c>
      <c r="M53" s="92">
        <f t="shared" si="13"/>
        <v>1.4834187188283594</v>
      </c>
      <c r="N53" s="88">
        <f t="shared" si="14"/>
        <v>1.4828331665209086E-3</v>
      </c>
      <c r="O53" s="92">
        <f t="shared" si="15"/>
        <v>2983738.9800000004</v>
      </c>
      <c r="P53" s="93">
        <f t="shared" si="16"/>
        <v>0.4834187188283593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7577221.1800000016</v>
      </c>
      <c r="F54" s="86">
        <f>VLOOKUP($C54,'2023'!$C$8:$U$95,19,FALSE)</f>
        <v>5459755.6600000001</v>
      </c>
      <c r="G54" s="87">
        <f t="shared" si="9"/>
        <v>0.72054854019715964</v>
      </c>
      <c r="H54" s="88">
        <f t="shared" si="10"/>
        <v>8.8422823502737021E-4</v>
      </c>
      <c r="I54" s="89">
        <f t="shared" si="11"/>
        <v>-2117465.5200000014</v>
      </c>
      <c r="J54" s="90">
        <f t="shared" si="12"/>
        <v>-0.27945145980284042</v>
      </c>
      <c r="K54" s="91">
        <f>VLOOKUP($C54,'2023'!$C$105:$U$192,VLOOKUP($L$4,Master!$D$9:$G$20,4,FALSE),FALSE)</f>
        <v>3621674.2200000007</v>
      </c>
      <c r="L54" s="92">
        <f>VLOOKUP($C54,'2023'!$C$8:$U$95,VLOOKUP($L$4,Master!$D$9:$G$20,4,FALSE),FALSE)</f>
        <v>4562694.42</v>
      </c>
      <c r="M54" s="92">
        <f t="shared" si="13"/>
        <v>1.2598301621949859</v>
      </c>
      <c r="N54" s="88">
        <f t="shared" si="14"/>
        <v>7.3894574871246721E-4</v>
      </c>
      <c r="O54" s="92">
        <f t="shared" si="15"/>
        <v>941020.19999999925</v>
      </c>
      <c r="P54" s="93">
        <f t="shared" si="16"/>
        <v>0.25983016219498589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15472.719999999998</v>
      </c>
      <c r="F55" s="86">
        <f>VLOOKUP($C55,'2023'!$C$8:$U$95,19,FALSE)</f>
        <v>4130.5599999999995</v>
      </c>
      <c r="G55" s="87">
        <f t="shared" si="9"/>
        <v>0.26695758728911273</v>
      </c>
      <c r="H55" s="88">
        <f t="shared" si="10"/>
        <v>6.6895993262721466E-7</v>
      </c>
      <c r="I55" s="89">
        <f t="shared" si="11"/>
        <v>-11342.159999999998</v>
      </c>
      <c r="J55" s="90">
        <f t="shared" si="12"/>
        <v>-0.73304241271088733</v>
      </c>
      <c r="K55" s="91">
        <f>VLOOKUP($C55,'2023'!$C$105:$U$192,VLOOKUP($L$4,Master!$D$9:$G$20,4,FALSE),FALSE)</f>
        <v>4794.0999999999995</v>
      </c>
      <c r="L55" s="92">
        <f>VLOOKUP($C55,'2023'!$C$8:$U$95,VLOOKUP($L$4,Master!$D$9:$G$20,4,FALSE),FALSE)</f>
        <v>1394.59</v>
      </c>
      <c r="M55" s="92">
        <f t="shared" si="13"/>
        <v>0.29089714440666653</v>
      </c>
      <c r="N55" s="88">
        <f t="shared" si="14"/>
        <v>2.2585916496615164E-7</v>
      </c>
      <c r="O55" s="92">
        <f t="shared" si="15"/>
        <v>-3399.5099999999993</v>
      </c>
      <c r="P55" s="93">
        <f t="shared" si="16"/>
        <v>-0.70910285559333341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142775.63</v>
      </c>
      <c r="F56" s="86">
        <f>VLOOKUP($C56,'2023'!$C$8:$U$95,19,FALSE)</f>
        <v>30864.36</v>
      </c>
      <c r="G56" s="87">
        <f t="shared" si="9"/>
        <v>0.21617386664656987</v>
      </c>
      <c r="H56" s="88">
        <f t="shared" si="10"/>
        <v>4.9986007190749197E-6</v>
      </c>
      <c r="I56" s="89">
        <f t="shared" si="11"/>
        <v>-111911.27</v>
      </c>
      <c r="J56" s="90">
        <f t="shared" si="12"/>
        <v>-0.7838261333534301</v>
      </c>
      <c r="K56" s="91">
        <f>VLOOKUP($C56,'2023'!$C$105:$U$192,VLOOKUP($L$4,Master!$D$9:$G$20,4,FALSE),FALSE)</f>
        <v>74423.649999999994</v>
      </c>
      <c r="L56" s="92">
        <f>VLOOKUP($C56,'2023'!$C$8:$U$95,VLOOKUP($L$4,Master!$D$9:$G$20,4,FALSE),FALSE)</f>
        <v>21771.93</v>
      </c>
      <c r="M56" s="92">
        <f t="shared" si="13"/>
        <v>0.29254047604491318</v>
      </c>
      <c r="N56" s="88">
        <f t="shared" si="14"/>
        <v>3.5260470313866488E-6</v>
      </c>
      <c r="O56" s="92">
        <f t="shared" si="15"/>
        <v>-52651.719999999994</v>
      </c>
      <c r="P56" s="93">
        <f t="shared" si="16"/>
        <v>-0.70745952395508682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13500280.160000004</v>
      </c>
      <c r="F57" s="86">
        <f>VLOOKUP($C57,'2023'!$C$8:$U$95,19,FALSE)</f>
        <v>4508661.67</v>
      </c>
      <c r="G57" s="87">
        <f t="shared" si="9"/>
        <v>0.33396800781651326</v>
      </c>
      <c r="H57" s="88">
        <f t="shared" si="10"/>
        <v>7.3019493894341334E-4</v>
      </c>
      <c r="I57" s="89">
        <f t="shared" si="11"/>
        <v>-8991618.4900000039</v>
      </c>
      <c r="J57" s="90">
        <f t="shared" si="12"/>
        <v>-0.66603199218348674</v>
      </c>
      <c r="K57" s="91">
        <f>VLOOKUP($C57,'2023'!$C$105:$U$192,VLOOKUP($L$4,Master!$D$9:$G$20,4,FALSE),FALSE)</f>
        <v>4499426.7200000016</v>
      </c>
      <c r="L57" s="92">
        <f>VLOOKUP($C57,'2023'!$C$8:$U$95,VLOOKUP($L$4,Master!$D$9:$G$20,4,FALSE),FALSE)</f>
        <v>3509263.3399999994</v>
      </c>
      <c r="M57" s="92">
        <f t="shared" si="13"/>
        <v>0.77993565811424037</v>
      </c>
      <c r="N57" s="88">
        <f t="shared" si="14"/>
        <v>5.683385709195736E-4</v>
      </c>
      <c r="O57" s="92">
        <f t="shared" si="15"/>
        <v>-990163.38000000222</v>
      </c>
      <c r="P57" s="93">
        <f t="shared" si="16"/>
        <v>-0.22006434188575957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1452675.27</v>
      </c>
      <c r="F58" s="86">
        <f>VLOOKUP($C58,'2023'!$C$8:$U$95,19,FALSE)</f>
        <v>1080911.2100000002</v>
      </c>
      <c r="G58" s="87">
        <f t="shared" si="9"/>
        <v>0.74408316319723689</v>
      </c>
      <c r="H58" s="88">
        <f t="shared" si="10"/>
        <v>1.7505768956693554E-4</v>
      </c>
      <c r="I58" s="89">
        <f t="shared" si="11"/>
        <v>-371764.05999999982</v>
      </c>
      <c r="J58" s="90">
        <f t="shared" si="12"/>
        <v>-0.25591683680276311</v>
      </c>
      <c r="K58" s="91">
        <f>VLOOKUP($C58,'2023'!$C$105:$U$192,VLOOKUP($L$4,Master!$D$9:$G$20,4,FALSE),FALSE)</f>
        <v>484225.08999999997</v>
      </c>
      <c r="L58" s="92">
        <f>VLOOKUP($C58,'2023'!$C$8:$U$95,VLOOKUP($L$4,Master!$D$9:$G$20,4,FALSE),FALSE)</f>
        <v>480714.04000000015</v>
      </c>
      <c r="M58" s="92">
        <f t="shared" si="13"/>
        <v>0.99274913656374186</v>
      </c>
      <c r="N58" s="88">
        <f t="shared" si="14"/>
        <v>7.7853470670164899E-5</v>
      </c>
      <c r="O58" s="92">
        <f t="shared" si="15"/>
        <v>-3511.0499999998137</v>
      </c>
      <c r="P58" s="93">
        <f t="shared" si="16"/>
        <v>-7.2508634362581544E-3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139133.41999999998</v>
      </c>
      <c r="F59" s="86">
        <f>VLOOKUP($C59,'2023'!$C$8:$U$95,19,FALSE)</f>
        <v>31593.550000000003</v>
      </c>
      <c r="G59" s="87">
        <f t="shared" si="9"/>
        <v>0.22707376847345523</v>
      </c>
      <c r="H59" s="88">
        <f t="shared" si="10"/>
        <v>5.1166958183526066E-6</v>
      </c>
      <c r="I59" s="89">
        <f t="shared" si="11"/>
        <v>-107539.86999999998</v>
      </c>
      <c r="J59" s="90">
        <f t="shared" si="12"/>
        <v>-0.77292623152654472</v>
      </c>
      <c r="K59" s="91">
        <f>VLOOKUP($C59,'2023'!$C$105:$U$192,VLOOKUP($L$4,Master!$D$9:$G$20,4,FALSE),FALSE)</f>
        <v>46271.14</v>
      </c>
      <c r="L59" s="92">
        <f>VLOOKUP($C59,'2023'!$C$8:$U$95,VLOOKUP($L$4,Master!$D$9:$G$20,4,FALSE),FALSE)</f>
        <v>12357.6</v>
      </c>
      <c r="M59" s="92">
        <f t="shared" si="13"/>
        <v>0.2670692790365658</v>
      </c>
      <c r="N59" s="88">
        <f t="shared" si="14"/>
        <v>2.0013604120104947E-6</v>
      </c>
      <c r="O59" s="92">
        <f t="shared" si="15"/>
        <v>-33913.54</v>
      </c>
      <c r="P59" s="93">
        <f t="shared" si="16"/>
        <v>-0.73293072096343426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868881.4700000002</v>
      </c>
      <c r="F60" s="86">
        <f>VLOOKUP($C60,'2023'!$C$8:$U$95,19,FALSE)</f>
        <v>450567.23</v>
      </c>
      <c r="G60" s="87">
        <f t="shared" si="9"/>
        <v>0.51856006320401782</v>
      </c>
      <c r="H60" s="88">
        <f t="shared" si="10"/>
        <v>7.2971079908010239E-5</v>
      </c>
      <c r="I60" s="89">
        <f t="shared" si="11"/>
        <v>-418314.24000000022</v>
      </c>
      <c r="J60" s="90">
        <f t="shared" si="12"/>
        <v>-0.48143993679598224</v>
      </c>
      <c r="K60" s="91">
        <f>VLOOKUP($C60,'2023'!$C$105:$U$192,VLOOKUP($L$4,Master!$D$9:$G$20,4,FALSE),FALSE)</f>
        <v>282960.49000000005</v>
      </c>
      <c r="L60" s="92">
        <f>VLOOKUP($C60,'2023'!$C$8:$U$95,VLOOKUP($L$4,Master!$D$9:$G$20,4,FALSE),FALSE)</f>
        <v>206137.56</v>
      </c>
      <c r="M60" s="92">
        <f t="shared" si="13"/>
        <v>0.72850297933821062</v>
      </c>
      <c r="N60" s="88">
        <f t="shared" si="14"/>
        <v>3.3384763385482463E-5</v>
      </c>
      <c r="O60" s="92">
        <f t="shared" si="15"/>
        <v>-76822.930000000051</v>
      </c>
      <c r="P60" s="93">
        <f t="shared" si="16"/>
        <v>-0.27149702066178932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1026362.2400000005</v>
      </c>
      <c r="F61" s="86">
        <f>VLOOKUP($C61,'2023'!$C$8:$U$95,19,FALSE)</f>
        <v>377620.35</v>
      </c>
      <c r="G61" s="87">
        <f t="shared" si="9"/>
        <v>0.36792112500163665</v>
      </c>
      <c r="H61" s="88">
        <f t="shared" si="10"/>
        <v>6.1157054707997271E-5</v>
      </c>
      <c r="I61" s="89">
        <f t="shared" si="11"/>
        <v>-648741.89000000048</v>
      </c>
      <c r="J61" s="90">
        <f t="shared" si="12"/>
        <v>-0.63207887499836335</v>
      </c>
      <c r="K61" s="91">
        <f>VLOOKUP($C61,'2023'!$C$105:$U$192,VLOOKUP($L$4,Master!$D$9:$G$20,4,FALSE),FALSE)</f>
        <v>311849.28000000026</v>
      </c>
      <c r="L61" s="92">
        <f>VLOOKUP($C61,'2023'!$C$8:$U$95,VLOOKUP($L$4,Master!$D$9:$G$20,4,FALSE),FALSE)</f>
        <v>155790.09999999998</v>
      </c>
      <c r="M61" s="92">
        <f t="shared" si="13"/>
        <v>0.49956857363916263</v>
      </c>
      <c r="N61" s="88">
        <f t="shared" si="14"/>
        <v>2.5230800375732837E-5</v>
      </c>
      <c r="O61" s="92">
        <f t="shared" si="15"/>
        <v>-156059.18000000028</v>
      </c>
      <c r="P61" s="93">
        <f t="shared" si="16"/>
        <v>-0.50043142636083737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480553.35</v>
      </c>
      <c r="F62" s="86">
        <f>VLOOKUP($C62,'2023'!$C$8:$U$95,19,FALSE)</f>
        <v>449909.85</v>
      </c>
      <c r="G62" s="87">
        <f t="shared" si="9"/>
        <v>0.93623288652550229</v>
      </c>
      <c r="H62" s="88">
        <f t="shared" si="10"/>
        <v>7.2864614711884163E-5</v>
      </c>
      <c r="I62" s="89">
        <f t="shared" si="11"/>
        <v>-30643.5</v>
      </c>
      <c r="J62" s="90">
        <f t="shared" si="12"/>
        <v>-6.3767113474497678E-2</v>
      </c>
      <c r="K62" s="91">
        <f>VLOOKUP($C62,'2023'!$C$105:$U$192,VLOOKUP($L$4,Master!$D$9:$G$20,4,FALSE),FALSE)</f>
        <v>155901.96</v>
      </c>
      <c r="L62" s="92">
        <f>VLOOKUP($C62,'2023'!$C$8:$U$95,VLOOKUP($L$4,Master!$D$9:$G$20,4,FALSE),FALSE)</f>
        <v>218637.13</v>
      </c>
      <c r="M62" s="92">
        <f t="shared" si="13"/>
        <v>1.4024014194561762</v>
      </c>
      <c r="N62" s="88">
        <f t="shared" si="14"/>
        <v>3.540911638000842E-5</v>
      </c>
      <c r="O62" s="92">
        <f t="shared" si="15"/>
        <v>62735.170000000013</v>
      </c>
      <c r="P62" s="93">
        <f t="shared" si="16"/>
        <v>0.4024014194561763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2255919.5899999985</v>
      </c>
      <c r="F63" s="86">
        <f>VLOOKUP($C63,'2023'!$C$8:$U$95,19,FALSE)</f>
        <v>2851177.81</v>
      </c>
      <c r="G63" s="87">
        <f t="shared" si="9"/>
        <v>1.2638649988406732</v>
      </c>
      <c r="H63" s="88">
        <f t="shared" si="10"/>
        <v>4.6175911152139412E-4</v>
      </c>
      <c r="I63" s="89">
        <f t="shared" si="11"/>
        <v>595258.2200000016</v>
      </c>
      <c r="J63" s="90">
        <f t="shared" si="12"/>
        <v>0.26386499884067321</v>
      </c>
      <c r="K63" s="91">
        <f>VLOOKUP($C63,'2023'!$C$105:$U$192,VLOOKUP($L$4,Master!$D$9:$G$20,4,FALSE),FALSE)</f>
        <v>775016.57999999949</v>
      </c>
      <c r="L63" s="92">
        <f>VLOOKUP($C63,'2023'!$C$8:$U$95,VLOOKUP($L$4,Master!$D$9:$G$20,4,FALSE),FALSE)</f>
        <v>678693.93</v>
      </c>
      <c r="M63" s="92">
        <f t="shared" si="13"/>
        <v>0.8757153685666963</v>
      </c>
      <c r="N63" s="88">
        <f t="shared" si="14"/>
        <v>1.0991706831211739E-4</v>
      </c>
      <c r="O63" s="92">
        <f t="shared" si="15"/>
        <v>-96322.649999999441</v>
      </c>
      <c r="P63" s="93">
        <f t="shared" si="16"/>
        <v>-0.12428463143330366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481853.11000000022</v>
      </c>
      <c r="F64" s="86">
        <f>VLOOKUP($C64,'2023'!$C$8:$U$95,19,FALSE)</f>
        <v>614430.41</v>
      </c>
      <c r="G64" s="87">
        <f t="shared" si="9"/>
        <v>1.2751404883533901</v>
      </c>
      <c r="H64" s="88">
        <f t="shared" si="10"/>
        <v>9.9509346354419726E-5</v>
      </c>
      <c r="I64" s="89">
        <f t="shared" si="11"/>
        <v>132577.29999999981</v>
      </c>
      <c r="J64" s="90">
        <f t="shared" si="12"/>
        <v>0.27514048835339</v>
      </c>
      <c r="K64" s="91">
        <f>VLOOKUP($C64,'2023'!$C$105:$U$192,VLOOKUP($L$4,Master!$D$9:$G$20,4,FALSE),FALSE)</f>
        <v>160617.71000000005</v>
      </c>
      <c r="L64" s="92">
        <f>VLOOKUP($C64,'2023'!$C$8:$U$95,VLOOKUP($L$4,Master!$D$9:$G$20,4,FALSE),FALSE)</f>
        <v>426650.96</v>
      </c>
      <c r="M64" s="92">
        <f t="shared" si="13"/>
        <v>2.6563133044295046</v>
      </c>
      <c r="N64" s="88">
        <f t="shared" si="14"/>
        <v>6.9097748842030261E-5</v>
      </c>
      <c r="O64" s="92">
        <f t="shared" si="15"/>
        <v>266033.25</v>
      </c>
      <c r="P64" s="93">
        <f t="shared" si="16"/>
        <v>1.6563133044295049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31236131.480000056</v>
      </c>
      <c r="F65" s="86">
        <f>VLOOKUP($C65,'2023'!$C$8:$U$95,19,FALSE)</f>
        <v>3801023.79</v>
      </c>
      <c r="G65" s="87">
        <f t="shared" si="9"/>
        <v>0.12168676497067918</v>
      </c>
      <c r="H65" s="88">
        <f t="shared" si="10"/>
        <v>6.1559028762996797E-4</v>
      </c>
      <c r="I65" s="89">
        <f t="shared" si="11"/>
        <v>-27435107.690000057</v>
      </c>
      <c r="J65" s="90">
        <f t="shared" si="12"/>
        <v>-0.8783132350293209</v>
      </c>
      <c r="K65" s="91">
        <f>VLOOKUP($C65,'2023'!$C$105:$U$192,VLOOKUP($L$4,Master!$D$9:$G$20,4,FALSE),FALSE)</f>
        <v>10268312.150000013</v>
      </c>
      <c r="L65" s="92">
        <f>VLOOKUP($C65,'2023'!$C$8:$U$95,VLOOKUP($L$4,Master!$D$9:$G$20,4,FALSE),FALSE)</f>
        <v>2673483.5499999998</v>
      </c>
      <c r="M65" s="92">
        <f t="shared" si="13"/>
        <v>0.26036251245050007</v>
      </c>
      <c r="N65" s="88">
        <f t="shared" si="14"/>
        <v>4.3298084896187602E-4</v>
      </c>
      <c r="O65" s="92">
        <f t="shared" si="15"/>
        <v>-7594828.6000000136</v>
      </c>
      <c r="P65" s="93">
        <f t="shared" si="16"/>
        <v>-0.73963748754949987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445103.14</v>
      </c>
      <c r="F66" s="86">
        <f>VLOOKUP($C66,'2023'!$C$8:$U$95,19,FALSE)</f>
        <v>351962.68000000005</v>
      </c>
      <c r="G66" s="87">
        <f t="shared" si="9"/>
        <v>0.79074409585158179</v>
      </c>
      <c r="H66" s="88">
        <f t="shared" si="10"/>
        <v>5.7001697275936912E-5</v>
      </c>
      <c r="I66" s="89">
        <f t="shared" si="11"/>
        <v>-93140.459999999963</v>
      </c>
      <c r="J66" s="90">
        <f t="shared" si="12"/>
        <v>-0.20925590414841819</v>
      </c>
      <c r="K66" s="91">
        <f>VLOOKUP($C66,'2023'!$C$105:$U$192,VLOOKUP($L$4,Master!$D$9:$G$20,4,FALSE),FALSE)</f>
        <v>143151.66000000003</v>
      </c>
      <c r="L66" s="92">
        <f>VLOOKUP($C66,'2023'!$C$8:$U$95,VLOOKUP($L$4,Master!$D$9:$G$20,4,FALSE),FALSE)</f>
        <v>160551.29</v>
      </c>
      <c r="M66" s="92">
        <f t="shared" si="13"/>
        <v>1.1215468266312802</v>
      </c>
      <c r="N66" s="88">
        <f t="shared" si="14"/>
        <v>2.6001893240047941E-5</v>
      </c>
      <c r="O66" s="92">
        <f t="shared" si="15"/>
        <v>17399.629999999976</v>
      </c>
      <c r="P66" s="93">
        <f t="shared" si="16"/>
        <v>0.12154682663128022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54166983.259999886</v>
      </c>
      <c r="F67" s="86">
        <f>VLOOKUP($C67,'2023'!$C$8:$U$95,19,FALSE)</f>
        <v>57268082.669999972</v>
      </c>
      <c r="G67" s="87">
        <f t="shared" si="9"/>
        <v>1.0572507314116959</v>
      </c>
      <c r="H67" s="88">
        <f t="shared" si="10"/>
        <v>9.2747842240792876E-3</v>
      </c>
      <c r="I67" s="89">
        <f t="shared" si="11"/>
        <v>3101099.4100000858</v>
      </c>
      <c r="J67" s="90">
        <f t="shared" si="12"/>
        <v>5.7250731411695982E-2</v>
      </c>
      <c r="K67" s="91">
        <f>VLOOKUP($C67,'2023'!$C$105:$U$192,VLOOKUP($L$4,Master!$D$9:$G$20,4,FALSE),FALSE)</f>
        <v>17930813.45999996</v>
      </c>
      <c r="L67" s="92">
        <f>VLOOKUP($C67,'2023'!$C$8:$U$95,VLOOKUP($L$4,Master!$D$9:$G$20,4,FALSE),FALSE)</f>
        <v>20993933.589999989</v>
      </c>
      <c r="M67" s="92">
        <f t="shared" si="13"/>
        <v>1.1708299590999167</v>
      </c>
      <c r="N67" s="88">
        <f t="shared" si="14"/>
        <v>3.4000475480193029E-3</v>
      </c>
      <c r="O67" s="92">
        <f t="shared" si="15"/>
        <v>3063120.1300000288</v>
      </c>
      <c r="P67" s="93">
        <f t="shared" si="16"/>
        <v>0.17082995909991669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16676.820000000003</v>
      </c>
      <c r="F68" s="86">
        <f>VLOOKUP($C68,'2023'!$C$8:$U$95,19,FALSE)</f>
        <v>10741.59</v>
      </c>
      <c r="G68" s="87">
        <f t="shared" si="9"/>
        <v>0.64410301244481849</v>
      </c>
      <c r="H68" s="88">
        <f t="shared" si="10"/>
        <v>1.7396414342629482E-6</v>
      </c>
      <c r="I68" s="89">
        <f t="shared" si="11"/>
        <v>-5935.2300000000032</v>
      </c>
      <c r="J68" s="90">
        <f t="shared" si="12"/>
        <v>-0.35589698755518151</v>
      </c>
      <c r="K68" s="91">
        <f>VLOOKUP($C68,'2023'!$C$105:$U$192,VLOOKUP($L$4,Master!$D$9:$G$20,4,FALSE),FALSE)</f>
        <v>5680.1500000000005</v>
      </c>
      <c r="L68" s="92">
        <f>VLOOKUP($C68,'2023'!$C$8:$U$95,VLOOKUP($L$4,Master!$D$9:$G$20,4,FALSE),FALSE)</f>
        <v>4960.37</v>
      </c>
      <c r="M68" s="92">
        <f t="shared" si="13"/>
        <v>0.87328151545293686</v>
      </c>
      <c r="N68" s="88">
        <f t="shared" si="14"/>
        <v>8.0335082434489681E-7</v>
      </c>
      <c r="O68" s="92">
        <f t="shared" si="15"/>
        <v>-719.78000000000065</v>
      </c>
      <c r="P68" s="93">
        <f t="shared" si="16"/>
        <v>-0.12671848454706311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73672.56</v>
      </c>
      <c r="F69" s="86">
        <f>VLOOKUP($C69,'2023'!$C$8:$U$95,19,FALSE)</f>
        <v>66718.930000000008</v>
      </c>
      <c r="G69" s="87">
        <f t="shared" si="9"/>
        <v>0.90561438342851142</v>
      </c>
      <c r="H69" s="88">
        <f t="shared" si="10"/>
        <v>1.0805384964208208E-5</v>
      </c>
      <c r="I69" s="89">
        <f t="shared" si="11"/>
        <v>-6953.6299999999901</v>
      </c>
      <c r="J69" s="90">
        <f t="shared" si="12"/>
        <v>-9.4385616571488626E-2</v>
      </c>
      <c r="K69" s="91">
        <f>VLOOKUP($C69,'2023'!$C$105:$U$192,VLOOKUP($L$4,Master!$D$9:$G$20,4,FALSE),FALSE)</f>
        <v>24557.52</v>
      </c>
      <c r="L69" s="92">
        <f>VLOOKUP($C69,'2023'!$C$8:$U$95,VLOOKUP($L$4,Master!$D$9:$G$20,4,FALSE),FALSE)</f>
        <v>27270.970000000005</v>
      </c>
      <c r="M69" s="92">
        <f t="shared" si="13"/>
        <v>1.1104936491958473</v>
      </c>
      <c r="N69" s="88">
        <f t="shared" si="14"/>
        <v>4.4166375149807283E-6</v>
      </c>
      <c r="O69" s="92">
        <f t="shared" si="15"/>
        <v>2713.4500000000044</v>
      </c>
      <c r="P69" s="93">
        <f t="shared" si="16"/>
        <v>0.11049364919584731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446581.44999999984</v>
      </c>
      <c r="F70" s="86">
        <f>VLOOKUP($C70,'2023'!$C$8:$U$95,19,FALSE)</f>
        <v>363650.1100000001</v>
      </c>
      <c r="G70" s="87">
        <f t="shared" si="9"/>
        <v>0.81429739188674366</v>
      </c>
      <c r="H70" s="88">
        <f t="shared" si="10"/>
        <v>5.8894521102581559E-5</v>
      </c>
      <c r="I70" s="89">
        <f t="shared" si="11"/>
        <v>-82931.339999999735</v>
      </c>
      <c r="J70" s="90">
        <f t="shared" si="12"/>
        <v>-0.18570260811325631</v>
      </c>
      <c r="K70" s="91">
        <f>VLOOKUP($C70,'2023'!$C$105:$U$192,VLOOKUP($L$4,Master!$D$9:$G$20,4,FALSE),FALSE)</f>
        <v>141377.34999999998</v>
      </c>
      <c r="L70" s="92">
        <f>VLOOKUP($C70,'2023'!$C$8:$U$95,VLOOKUP($L$4,Master!$D$9:$G$20,4,FALSE),FALSE)</f>
        <v>135580.76000000004</v>
      </c>
      <c r="M70" s="92">
        <f t="shared" si="13"/>
        <v>0.95899916075665625</v>
      </c>
      <c r="N70" s="88">
        <f t="shared" si="14"/>
        <v>2.1957820749522243E-5</v>
      </c>
      <c r="O70" s="92">
        <f t="shared" si="15"/>
        <v>-5796.5899999999383</v>
      </c>
      <c r="P70" s="93">
        <f t="shared" si="16"/>
        <v>-4.100083924334371E-2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3777806.91</v>
      </c>
      <c r="F71" s="86">
        <f>VLOOKUP($C71,'2023'!$C$8:$U$95,19,FALSE)</f>
        <v>200824.21000000002</v>
      </c>
      <c r="G71" s="87">
        <f t="shared" si="9"/>
        <v>5.3158939772281803E-2</v>
      </c>
      <c r="H71" s="88">
        <f t="shared" si="10"/>
        <v>3.2524246105010857E-5</v>
      </c>
      <c r="I71" s="89">
        <f t="shared" si="11"/>
        <v>-3576982.7</v>
      </c>
      <c r="J71" s="90">
        <f t="shared" si="12"/>
        <v>-0.94684106022771819</v>
      </c>
      <c r="K71" s="91">
        <f>VLOOKUP($C71,'2023'!$C$105:$U$192,VLOOKUP($L$4,Master!$D$9:$G$20,4,FALSE),FALSE)</f>
        <v>3192724.66</v>
      </c>
      <c r="L71" s="92">
        <f>VLOOKUP($C71,'2023'!$C$8:$U$95,VLOOKUP($L$4,Master!$D$9:$G$20,4,FALSE),FALSE)</f>
        <v>65572.91</v>
      </c>
      <c r="M71" s="92">
        <f t="shared" si="13"/>
        <v>2.0538228937035868E-2</v>
      </c>
      <c r="N71" s="88">
        <f t="shared" si="14"/>
        <v>1.0619782657985943E-5</v>
      </c>
      <c r="O71" s="92">
        <f t="shared" si="15"/>
        <v>-3127151.75</v>
      </c>
      <c r="P71" s="93">
        <f t="shared" si="16"/>
        <v>-0.97946177106296406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2523216.1900000004</v>
      </c>
      <c r="F72" s="86">
        <f>VLOOKUP($C72,'2023'!$C$8:$U$95,19,FALSE)</f>
        <v>1938097.0999999999</v>
      </c>
      <c r="G72" s="87">
        <f t="shared" si="9"/>
        <v>0.76810584351870359</v>
      </c>
      <c r="H72" s="88">
        <f t="shared" si="10"/>
        <v>3.1388221099342464E-4</v>
      </c>
      <c r="I72" s="89">
        <f t="shared" si="11"/>
        <v>-585119.09000000055</v>
      </c>
      <c r="J72" s="90">
        <f t="shared" si="12"/>
        <v>-0.23189415648129638</v>
      </c>
      <c r="K72" s="91">
        <f>VLOOKUP($C72,'2023'!$C$105:$U$192,VLOOKUP($L$4,Master!$D$9:$G$20,4,FALSE),FALSE)</f>
        <v>1886619.3300000005</v>
      </c>
      <c r="L72" s="92">
        <f>VLOOKUP($C72,'2023'!$C$8:$U$95,VLOOKUP($L$4,Master!$D$9:$G$20,4,FALSE),FALSE)</f>
        <v>1599399.47</v>
      </c>
      <c r="M72" s="92">
        <f t="shared" si="13"/>
        <v>0.84775950535818978</v>
      </c>
      <c r="N72" s="88">
        <f t="shared" si="14"/>
        <v>2.590288391150844E-4</v>
      </c>
      <c r="O72" s="92">
        <f t="shared" si="15"/>
        <v>-287219.86000000057</v>
      </c>
      <c r="P72" s="93">
        <f t="shared" si="16"/>
        <v>-0.15224049464181016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406032.49999999988</v>
      </c>
      <c r="F73" s="86">
        <f>VLOOKUP($C73,'2023'!$C$8:$U$95,19,FALSE)</f>
        <v>281490.77999999997</v>
      </c>
      <c r="G73" s="87">
        <f t="shared" si="9"/>
        <v>0.69327154845979089</v>
      </c>
      <c r="H73" s="88">
        <f t="shared" si="10"/>
        <v>4.5588504518511317E-5</v>
      </c>
      <c r="I73" s="89">
        <f t="shared" si="11"/>
        <v>-124541.71999999991</v>
      </c>
      <c r="J73" s="90">
        <f t="shared" si="12"/>
        <v>-0.30672845154020911</v>
      </c>
      <c r="K73" s="91">
        <f>VLOOKUP($C73,'2023'!$C$105:$U$192,VLOOKUP($L$4,Master!$D$9:$G$20,4,FALSE),FALSE)</f>
        <v>135344.17999999996</v>
      </c>
      <c r="L73" s="92">
        <f>VLOOKUP($C73,'2023'!$C$8:$U$95,VLOOKUP($L$4,Master!$D$9:$G$20,4,FALSE),FALSE)</f>
        <v>116313.61</v>
      </c>
      <c r="M73" s="92">
        <f t="shared" si="13"/>
        <v>0.85939129410662529</v>
      </c>
      <c r="N73" s="88">
        <f t="shared" si="14"/>
        <v>1.8837432384284003E-5</v>
      </c>
      <c r="O73" s="92">
        <f t="shared" si="15"/>
        <v>-19030.569999999963</v>
      </c>
      <c r="P73" s="93">
        <f t="shared" si="16"/>
        <v>-0.14060870589337471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1576190.3900000001</v>
      </c>
      <c r="F74" s="86">
        <f>VLOOKUP($C74,'2023'!$C$8:$U$95,19,FALSE)</f>
        <v>1275872.74</v>
      </c>
      <c r="G74" s="87">
        <f t="shared" ref="G74:G96" si="17">IFERROR(F74/E74,0)</f>
        <v>0.80946613308561022</v>
      </c>
      <c r="H74" s="88">
        <f t="shared" ref="H74:H96" si="18">F74/$D$4</f>
        <v>2.0663245230460273E-4</v>
      </c>
      <c r="I74" s="89">
        <f t="shared" ref="I74:I96" si="19">F74-E74</f>
        <v>-300317.65000000014</v>
      </c>
      <c r="J74" s="90">
        <f t="shared" ref="J74:J96" si="20">IFERROR(I74/E74,0)</f>
        <v>-0.19053386691438978</v>
      </c>
      <c r="K74" s="91">
        <f>VLOOKUP($C74,'2023'!$C$105:$U$192,VLOOKUP($L$4,Master!$D$9:$G$20,4,FALSE),FALSE)</f>
        <v>533190.87</v>
      </c>
      <c r="L74" s="92">
        <f>VLOOKUP($C74,'2023'!$C$8:$U$95,VLOOKUP($L$4,Master!$D$9:$G$20,4,FALSE),FALSE)</f>
        <v>491069.1999999999</v>
      </c>
      <c r="M74" s="92">
        <f t="shared" ref="M74:M96" si="21">IFERROR(L74/K74,0)</f>
        <v>0.92100076657351593</v>
      </c>
      <c r="N74" s="88">
        <f t="shared" ref="N74:N96" si="22">L74/$D$4</f>
        <v>7.9530528293330718E-5</v>
      </c>
      <c r="O74" s="92">
        <f t="shared" ref="O74:O96" si="23">L74-K74</f>
        <v>-42121.6700000001</v>
      </c>
      <c r="P74" s="93">
        <f t="shared" ref="P74:P96" si="24">IFERROR(O74/K74,0)</f>
        <v>-7.8999233426484031E-2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1474381.0099999998</v>
      </c>
      <c r="F75" s="86">
        <f>VLOOKUP($C75,'2023'!$C$8:$U$95,19,FALSE)</f>
        <v>382242.51</v>
      </c>
      <c r="G75" s="87">
        <f t="shared" si="17"/>
        <v>0.2592562623958376</v>
      </c>
      <c r="H75" s="88">
        <f t="shared" si="18"/>
        <v>6.1905631134000582E-5</v>
      </c>
      <c r="I75" s="89">
        <f t="shared" si="19"/>
        <v>-1092138.4999999998</v>
      </c>
      <c r="J75" s="90">
        <f t="shared" si="20"/>
        <v>-0.74074373760416234</v>
      </c>
      <c r="K75" s="91">
        <f>VLOOKUP($C75,'2023'!$C$105:$U$192,VLOOKUP($L$4,Master!$D$9:$G$20,4,FALSE),FALSE)</f>
        <v>491182.56999999995</v>
      </c>
      <c r="L75" s="92">
        <f>VLOOKUP($C75,'2023'!$C$8:$U$95,VLOOKUP($L$4,Master!$D$9:$G$20,4,FALSE),FALSE)</f>
        <v>180119.86000000002</v>
      </c>
      <c r="M75" s="92">
        <f t="shared" si="21"/>
        <v>0.36670653846694934</v>
      </c>
      <c r="N75" s="88">
        <f t="shared" si="22"/>
        <v>2.9171097722929421E-5</v>
      </c>
      <c r="O75" s="92">
        <f t="shared" si="23"/>
        <v>-311062.70999999996</v>
      </c>
      <c r="P75" s="93">
        <f t="shared" si="24"/>
        <v>-0.63329346153305077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205780.65000000005</v>
      </c>
      <c r="F76" s="86">
        <f>VLOOKUP($C76,'2023'!$C$8:$U$95,19,FALSE)</f>
        <v>155356.64000000001</v>
      </c>
      <c r="G76" s="87">
        <f t="shared" si="17"/>
        <v>0.75496233489397557</v>
      </c>
      <c r="H76" s="88">
        <f t="shared" si="18"/>
        <v>2.5160599876915106E-5</v>
      </c>
      <c r="I76" s="89">
        <f t="shared" si="19"/>
        <v>-50424.010000000038</v>
      </c>
      <c r="J76" s="90">
        <f t="shared" si="20"/>
        <v>-0.24503766510602443</v>
      </c>
      <c r="K76" s="91">
        <f>VLOOKUP($C76,'2023'!$C$105:$U$192,VLOOKUP($L$4,Master!$D$9:$G$20,4,FALSE),FALSE)</f>
        <v>68593.370000000024</v>
      </c>
      <c r="L76" s="92">
        <f>VLOOKUP($C76,'2023'!$C$8:$U$95,VLOOKUP($L$4,Master!$D$9:$G$20,4,FALSE),FALSE)</f>
        <v>54627.22</v>
      </c>
      <c r="M76" s="92">
        <f t="shared" si="21"/>
        <v>0.79639212944341387</v>
      </c>
      <c r="N76" s="88">
        <f t="shared" si="22"/>
        <v>8.8470864509441903E-6</v>
      </c>
      <c r="O76" s="92">
        <f t="shared" si="23"/>
        <v>-13966.150000000023</v>
      </c>
      <c r="P76" s="93">
        <f t="shared" si="24"/>
        <v>-0.20360787055658613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592807.49</v>
      </c>
      <c r="F77" s="86">
        <f>VLOOKUP($C77,'2023'!$C$8:$U$95,19,FALSE)</f>
        <v>485920.1100000001</v>
      </c>
      <c r="G77" s="87">
        <f t="shared" si="17"/>
        <v>0.81969293269219679</v>
      </c>
      <c r="H77" s="88">
        <f t="shared" si="18"/>
        <v>7.8696613545816752E-5</v>
      </c>
      <c r="I77" s="89">
        <f t="shared" si="19"/>
        <v>-106887.37999999989</v>
      </c>
      <c r="J77" s="90">
        <f t="shared" si="20"/>
        <v>-0.18030706730780324</v>
      </c>
      <c r="K77" s="91">
        <f>VLOOKUP($C77,'2023'!$C$105:$U$192,VLOOKUP($L$4,Master!$D$9:$G$20,4,FALSE),FALSE)</f>
        <v>211208.45</v>
      </c>
      <c r="L77" s="92">
        <f>VLOOKUP($C77,'2023'!$C$8:$U$95,VLOOKUP($L$4,Master!$D$9:$G$20,4,FALSE),FALSE)</f>
        <v>187108.01000000004</v>
      </c>
      <c r="M77" s="92">
        <f t="shared" si="21"/>
        <v>0.88589263355703818</v>
      </c>
      <c r="N77" s="88">
        <f t="shared" si="22"/>
        <v>3.0302855245683937E-5</v>
      </c>
      <c r="O77" s="92">
        <f t="shared" si="23"/>
        <v>-24100.439999999973</v>
      </c>
      <c r="P77" s="93">
        <f t="shared" si="24"/>
        <v>-0.11410736644296178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545492.49</v>
      </c>
      <c r="F78" s="86">
        <f>VLOOKUP($C78,'2023'!$C$8:$U$95,19,FALSE)</f>
        <v>546348.16</v>
      </c>
      <c r="G78" s="87">
        <f t="shared" si="17"/>
        <v>1.0015686192123379</v>
      </c>
      <c r="H78" s="88">
        <f t="shared" si="18"/>
        <v>8.8483166520908241E-5</v>
      </c>
      <c r="I78" s="89">
        <f t="shared" si="19"/>
        <v>855.67000000004191</v>
      </c>
      <c r="J78" s="90">
        <f t="shared" si="20"/>
        <v>1.5686192123379038E-3</v>
      </c>
      <c r="K78" s="91">
        <f>VLOOKUP($C78,'2023'!$C$105:$U$192,VLOOKUP($L$4,Master!$D$9:$G$20,4,FALSE),FALSE)</f>
        <v>181830.83</v>
      </c>
      <c r="L78" s="92">
        <f>VLOOKUP($C78,'2023'!$C$8:$U$95,VLOOKUP($L$4,Master!$D$9:$G$20,4,FALSE),FALSE)</f>
        <v>253740.51</v>
      </c>
      <c r="M78" s="92">
        <f t="shared" si="21"/>
        <v>1.395475728730931</v>
      </c>
      <c r="N78" s="88">
        <f t="shared" si="22"/>
        <v>4.1094242542027013E-5</v>
      </c>
      <c r="O78" s="92">
        <f t="shared" si="23"/>
        <v>71909.680000000022</v>
      </c>
      <c r="P78" s="93">
        <f t="shared" si="24"/>
        <v>0.39547572873093101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52000</v>
      </c>
      <c r="F79" s="86">
        <f>VLOOKUP($C79,'2023'!$C$8:$U$95,19,FALSE)</f>
        <v>52000</v>
      </c>
      <c r="G79" s="87">
        <f t="shared" si="17"/>
        <v>1</v>
      </c>
      <c r="H79" s="88">
        <f t="shared" si="18"/>
        <v>8.4215981602047101E-6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16000</v>
      </c>
      <c r="L79" s="92">
        <f>VLOOKUP($C79,'2023'!$C$8:$U$95,VLOOKUP($L$4,Master!$D$9:$G$20,4,FALSE),FALSE)</f>
        <v>16000</v>
      </c>
      <c r="M79" s="92">
        <f t="shared" si="21"/>
        <v>1</v>
      </c>
      <c r="N79" s="88">
        <f t="shared" si="22"/>
        <v>2.5912609723706798E-6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2543540.2799999993</v>
      </c>
      <c r="F80" s="86">
        <f>VLOOKUP($C80,'2023'!$C$8:$U$95,19,FALSE)</f>
        <v>2110100.9800000004</v>
      </c>
      <c r="G80" s="87">
        <f t="shared" si="17"/>
        <v>0.82959212267713767</v>
      </c>
      <c r="H80" s="88">
        <f t="shared" si="18"/>
        <v>3.4173889482719537E-4</v>
      </c>
      <c r="I80" s="89">
        <f t="shared" si="19"/>
        <v>-433439.29999999888</v>
      </c>
      <c r="J80" s="90">
        <f t="shared" si="20"/>
        <v>-0.17040787732286236</v>
      </c>
      <c r="K80" s="91">
        <f>VLOOKUP($C80,'2023'!$C$105:$U$192,VLOOKUP($L$4,Master!$D$9:$G$20,4,FALSE),FALSE)</f>
        <v>847846.75999999978</v>
      </c>
      <c r="L80" s="92">
        <f>VLOOKUP($C80,'2023'!$C$8:$U$95,VLOOKUP($L$4,Master!$D$9:$G$20,4,FALSE),FALSE)</f>
        <v>892223.08000000031</v>
      </c>
      <c r="M80" s="92">
        <f t="shared" si="21"/>
        <v>1.0523400242751419</v>
      </c>
      <c r="N80" s="88">
        <f t="shared" si="22"/>
        <v>1.4449892786577272E-4</v>
      </c>
      <c r="O80" s="92">
        <f t="shared" si="23"/>
        <v>44376.320000000531</v>
      </c>
      <c r="P80" s="93">
        <f t="shared" si="24"/>
        <v>5.2340024275142061E-2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197924.48999999996</v>
      </c>
      <c r="F81" s="86">
        <f>VLOOKUP($C81,'2023'!$C$8:$U$95,19,FALSE)</f>
        <v>165215.12000000002</v>
      </c>
      <c r="G81" s="87">
        <f t="shared" si="17"/>
        <v>0.83473813675104103</v>
      </c>
      <c r="H81" s="88">
        <f t="shared" si="18"/>
        <v>2.6757218281346165E-5</v>
      </c>
      <c r="I81" s="89">
        <f t="shared" si="19"/>
        <v>-32709.369999999937</v>
      </c>
      <c r="J81" s="90">
        <f t="shared" si="20"/>
        <v>-0.16526186324895895</v>
      </c>
      <c r="K81" s="91">
        <f>VLOOKUP($C81,'2023'!$C$105:$U$192,VLOOKUP($L$4,Master!$D$9:$G$20,4,FALSE),FALSE)</f>
        <v>65974.829999999987</v>
      </c>
      <c r="L81" s="92">
        <f>VLOOKUP($C81,'2023'!$C$8:$U$95,VLOOKUP($L$4,Master!$D$9:$G$20,4,FALSE),FALSE)</f>
        <v>53600.87000000001</v>
      </c>
      <c r="M81" s="92">
        <f t="shared" si="21"/>
        <v>0.81244423062552829</v>
      </c>
      <c r="N81" s="88">
        <f t="shared" si="22"/>
        <v>8.6808651572571515E-6</v>
      </c>
      <c r="O81" s="92">
        <f t="shared" si="23"/>
        <v>-12373.959999999977</v>
      </c>
      <c r="P81" s="93">
        <f t="shared" si="24"/>
        <v>-0.18755576937447174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55000.01</v>
      </c>
      <c r="F82" s="86">
        <f>VLOOKUP($C82,'2023'!$C$8:$U$95,19,FALSE)</f>
        <v>55000.01</v>
      </c>
      <c r="G82" s="87">
        <f t="shared" si="17"/>
        <v>1</v>
      </c>
      <c r="H82" s="88">
        <f t="shared" si="18"/>
        <v>8.9074612120623206E-6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18333.330000000002</v>
      </c>
      <c r="L82" s="92">
        <f>VLOOKUP($C82,'2023'!$C$8:$U$95,VLOOKUP($L$4,Master!$D$9:$G$20,4,FALSE),FALSE)</f>
        <v>18333.330000000002</v>
      </c>
      <c r="M82" s="92">
        <f t="shared" si="21"/>
        <v>1</v>
      </c>
      <c r="N82" s="88">
        <f t="shared" si="22"/>
        <v>2.969152657662035E-6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100961.17</v>
      </c>
      <c r="F83" s="86">
        <f>VLOOKUP($C83,'2023'!$C$8:$U$95,19,FALSE)</f>
        <v>73950.900000000009</v>
      </c>
      <c r="G83" s="87">
        <f t="shared" si="17"/>
        <v>0.73246873030492821</v>
      </c>
      <c r="H83" s="88">
        <f t="shared" si="18"/>
        <v>1.1976630065105433E-5</v>
      </c>
      <c r="I83" s="89">
        <f t="shared" si="19"/>
        <v>-27010.26999999999</v>
      </c>
      <c r="J83" s="90">
        <f t="shared" si="20"/>
        <v>-0.26753126969507179</v>
      </c>
      <c r="K83" s="91">
        <f>VLOOKUP($C83,'2023'!$C$105:$U$192,VLOOKUP($L$4,Master!$D$9:$G$20,4,FALSE),FALSE)</f>
        <v>33658.17</v>
      </c>
      <c r="L83" s="92">
        <f>VLOOKUP($C83,'2023'!$C$8:$U$95,VLOOKUP($L$4,Master!$D$9:$G$20,4,FALSE),FALSE)</f>
        <v>29065.48</v>
      </c>
      <c r="M83" s="92">
        <f t="shared" si="21"/>
        <v>0.86354902836369296</v>
      </c>
      <c r="N83" s="88">
        <f t="shared" si="22"/>
        <v>4.7072652479512845E-6</v>
      </c>
      <c r="O83" s="92">
        <f t="shared" si="23"/>
        <v>-4592.6899999999987</v>
      </c>
      <c r="P83" s="93">
        <f t="shared" si="24"/>
        <v>-0.13645097163630698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19680.93</v>
      </c>
      <c r="F84" s="86">
        <f>VLOOKUP($C84,'2023'!$C$8:$U$95,19,FALSE)</f>
        <v>14637.950000000003</v>
      </c>
      <c r="G84" s="87">
        <f t="shared" si="17"/>
        <v>0.7437631250149257</v>
      </c>
      <c r="H84" s="88">
        <f t="shared" si="18"/>
        <v>2.3706717844070876E-6</v>
      </c>
      <c r="I84" s="89">
        <f t="shared" si="19"/>
        <v>-5042.9799999999977</v>
      </c>
      <c r="J84" s="90">
        <f t="shared" si="20"/>
        <v>-0.25623687498507425</v>
      </c>
      <c r="K84" s="91">
        <f>VLOOKUP($C84,'2023'!$C$105:$U$192,VLOOKUP($L$4,Master!$D$9:$G$20,4,FALSE),FALSE)</f>
        <v>6560.3099999999995</v>
      </c>
      <c r="L84" s="92">
        <f>VLOOKUP($C84,'2023'!$C$8:$U$95,VLOOKUP($L$4,Master!$D$9:$G$20,4,FALSE),FALSE)</f>
        <v>5895.1400000000012</v>
      </c>
      <c r="M84" s="92">
        <f t="shared" si="21"/>
        <v>0.89860692558735822</v>
      </c>
      <c r="N84" s="88">
        <f t="shared" si="22"/>
        <v>9.5474038804133088E-7</v>
      </c>
      <c r="O84" s="92">
        <f t="shared" si="23"/>
        <v>-665.16999999999825</v>
      </c>
      <c r="P84" s="93">
        <f t="shared" si="24"/>
        <v>-0.10139307441264182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139373.5</v>
      </c>
      <c r="F85" s="86">
        <f>VLOOKUP($C85,'2023'!$C$8:$U$95,19,FALSE)</f>
        <v>101830.13</v>
      </c>
      <c r="G85" s="87">
        <f t="shared" si="17"/>
        <v>0.73062763007314879</v>
      </c>
      <c r="H85" s="88">
        <f t="shared" si="18"/>
        <v>1.6491777605027046E-5</v>
      </c>
      <c r="I85" s="89">
        <f t="shared" si="19"/>
        <v>-37543.369999999995</v>
      </c>
      <c r="J85" s="90">
        <f t="shared" si="20"/>
        <v>-0.26937236992685121</v>
      </c>
      <c r="K85" s="91">
        <f>VLOOKUP($C85,'2023'!$C$105:$U$192,VLOOKUP($L$4,Master!$D$9:$G$20,4,FALSE),FALSE)</f>
        <v>46524.5</v>
      </c>
      <c r="L85" s="92">
        <f>VLOOKUP($C85,'2023'!$C$8:$U$95,VLOOKUP($L$4,Master!$D$9:$G$20,4,FALSE),FALSE)</f>
        <v>38266.670000000006</v>
      </c>
      <c r="M85" s="92">
        <f t="shared" si="21"/>
        <v>0.82250577652634649</v>
      </c>
      <c r="N85" s="88">
        <f t="shared" si="22"/>
        <v>6.1974330320992466E-6</v>
      </c>
      <c r="O85" s="92">
        <f t="shared" si="23"/>
        <v>-8257.8299999999945</v>
      </c>
      <c r="P85" s="93">
        <f t="shared" si="24"/>
        <v>-0.17749422347365354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4300875</v>
      </c>
      <c r="F86" s="86">
        <f>VLOOKUP($C86,'2023'!$C$8:$U$95,19,FALSE)</f>
        <v>4300875</v>
      </c>
      <c r="G86" s="87">
        <f t="shared" si="17"/>
        <v>1</v>
      </c>
      <c r="H86" s="88">
        <f t="shared" si="18"/>
        <v>6.9654309590904675E-4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114641.70000000001</v>
      </c>
      <c r="F87" s="86">
        <f>VLOOKUP($C87,'2023'!$C$8:$U$95,19,FALSE)</f>
        <v>101649.81</v>
      </c>
      <c r="G87" s="87">
        <f t="shared" si="17"/>
        <v>0.88667395895210899</v>
      </c>
      <c r="H87" s="88">
        <f t="shared" si="18"/>
        <v>1.6462574093868428E-5</v>
      </c>
      <c r="I87" s="89">
        <f t="shared" si="19"/>
        <v>-12991.890000000014</v>
      </c>
      <c r="J87" s="90">
        <f t="shared" si="20"/>
        <v>-0.11332604104789105</v>
      </c>
      <c r="K87" s="91">
        <f>VLOOKUP($C87,'2023'!$C$105:$U$192,VLOOKUP($L$4,Master!$D$9:$G$20,4,FALSE),FALSE)</f>
        <v>38213.9</v>
      </c>
      <c r="L87" s="92">
        <f>VLOOKUP($C87,'2023'!$C$8:$U$95,VLOOKUP($L$4,Master!$D$9:$G$20,4,FALSE),FALSE)</f>
        <v>38153.240000000005</v>
      </c>
      <c r="M87" s="92">
        <f t="shared" si="21"/>
        <v>0.99841261949186044</v>
      </c>
      <c r="N87" s="88">
        <f t="shared" si="22"/>
        <v>6.1790626113432455E-6</v>
      </c>
      <c r="O87" s="92">
        <f t="shared" si="23"/>
        <v>-60.659999999996217</v>
      </c>
      <c r="P87" s="93">
        <f t="shared" si="24"/>
        <v>-1.5873805081396092E-3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477731.85</v>
      </c>
      <c r="F88" s="86">
        <f>VLOOKUP($C88,'2023'!$C$8:$U$95,19,FALSE)</f>
        <v>390544.45000000007</v>
      </c>
      <c r="G88" s="87">
        <f t="shared" si="17"/>
        <v>0.8174972005739205</v>
      </c>
      <c r="H88" s="88">
        <f t="shared" si="18"/>
        <v>6.3250161953810788E-5</v>
      </c>
      <c r="I88" s="89">
        <f t="shared" si="19"/>
        <v>-87187.399999999907</v>
      </c>
      <c r="J88" s="90">
        <f t="shared" si="20"/>
        <v>-0.18250279942607953</v>
      </c>
      <c r="K88" s="91">
        <f>VLOOKUP($C88,'2023'!$C$105:$U$192,VLOOKUP($L$4,Master!$D$9:$G$20,4,FALSE),FALSE)</f>
        <v>145827.23000000001</v>
      </c>
      <c r="L88" s="92">
        <f>VLOOKUP($C88,'2023'!$C$8:$U$95,VLOOKUP($L$4,Master!$D$9:$G$20,4,FALSE),FALSE)</f>
        <v>168229.90000000002</v>
      </c>
      <c r="M88" s="92">
        <f t="shared" si="21"/>
        <v>1.1536247379861773</v>
      </c>
      <c r="N88" s="88">
        <f t="shared" si="22"/>
        <v>2.7245473390988895E-5</v>
      </c>
      <c r="O88" s="92">
        <f t="shared" si="23"/>
        <v>22402.670000000013</v>
      </c>
      <c r="P88" s="93">
        <f t="shared" si="24"/>
        <v>0.15362473798617729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118847.31000000003</v>
      </c>
      <c r="F89" s="86">
        <f>VLOOKUP($C89,'2023'!$C$8:$U$95,19,FALSE)</f>
        <v>78585.050000000017</v>
      </c>
      <c r="G89" s="87">
        <f t="shared" si="17"/>
        <v>0.66122699790176154</v>
      </c>
      <c r="H89" s="88">
        <f t="shared" si="18"/>
        <v>1.2727148317299909E-5</v>
      </c>
      <c r="I89" s="89">
        <f t="shared" si="19"/>
        <v>-40262.260000000009</v>
      </c>
      <c r="J89" s="90">
        <f t="shared" si="20"/>
        <v>-0.33877300209823846</v>
      </c>
      <c r="K89" s="91">
        <f>VLOOKUP($C89,'2023'!$C$105:$U$192,VLOOKUP($L$4,Master!$D$9:$G$20,4,FALSE),FALSE)</f>
        <v>39615.770000000011</v>
      </c>
      <c r="L89" s="92">
        <f>VLOOKUP($C89,'2023'!$C$8:$U$95,VLOOKUP($L$4,Master!$D$9:$G$20,4,FALSE),FALSE)</f>
        <v>26622.280000000006</v>
      </c>
      <c r="M89" s="92">
        <f t="shared" si="21"/>
        <v>0.67201218100771487</v>
      </c>
      <c r="N89" s="88">
        <f t="shared" si="22"/>
        <v>4.3115796974702827E-6</v>
      </c>
      <c r="O89" s="92">
        <f t="shared" si="23"/>
        <v>-12993.490000000005</v>
      </c>
      <c r="P89" s="93">
        <f t="shared" si="24"/>
        <v>-0.32798781899228518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38499.99</v>
      </c>
      <c r="F90" s="86">
        <f>VLOOKUP($C90,'2023'!$C$8:$U$95,19,FALSE)</f>
        <v>66436.289999999994</v>
      </c>
      <c r="G90" s="87">
        <f t="shared" si="17"/>
        <v>1.7256183702904857</v>
      </c>
      <c r="H90" s="88">
        <f t="shared" si="18"/>
        <v>1.0759610339131279E-5</v>
      </c>
      <c r="I90" s="89">
        <f t="shared" si="19"/>
        <v>27936.299999999996</v>
      </c>
      <c r="J90" s="90">
        <f t="shared" si="20"/>
        <v>0.7256183702904857</v>
      </c>
      <c r="K90" s="91">
        <f>VLOOKUP($C90,'2023'!$C$105:$U$192,VLOOKUP($L$4,Master!$D$9:$G$20,4,FALSE),FALSE)</f>
        <v>12833.33</v>
      </c>
      <c r="L90" s="92">
        <f>VLOOKUP($C90,'2023'!$C$8:$U$95,VLOOKUP($L$4,Master!$D$9:$G$20,4,FALSE),FALSE)</f>
        <v>12833.33</v>
      </c>
      <c r="M90" s="92">
        <f t="shared" si="21"/>
        <v>1</v>
      </c>
      <c r="N90" s="88">
        <f t="shared" si="22"/>
        <v>2.0784066984096135E-6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705904.01</v>
      </c>
      <c r="F91" s="86">
        <f>VLOOKUP($C91,'2023'!$C$8:$U$95,19,FALSE)</f>
        <v>60632.979999999996</v>
      </c>
      <c r="G91" s="87">
        <f t="shared" si="17"/>
        <v>8.589408636451859E-2</v>
      </c>
      <c r="H91" s="88">
        <f t="shared" si="18"/>
        <v>9.8197421695332481E-6</v>
      </c>
      <c r="I91" s="89">
        <f t="shared" si="19"/>
        <v>-645271.03</v>
      </c>
      <c r="J91" s="90">
        <f t="shared" si="20"/>
        <v>-0.91410591363548144</v>
      </c>
      <c r="K91" s="91">
        <f>VLOOKUP($C91,'2023'!$C$105:$U$192,VLOOKUP($L$4,Master!$D$9:$G$20,4,FALSE),FALSE)</f>
        <v>605767.67000000004</v>
      </c>
      <c r="L91" s="92">
        <f>VLOOKUP($C91,'2023'!$C$8:$U$95,VLOOKUP($L$4,Master!$D$9:$G$20,4,FALSE),FALSE)</f>
        <v>23693.449999999997</v>
      </c>
      <c r="M91" s="92">
        <f t="shared" si="21"/>
        <v>3.9113097600603206E-2</v>
      </c>
      <c r="N91" s="88">
        <f t="shared" si="22"/>
        <v>3.8372445178635051E-6</v>
      </c>
      <c r="O91" s="92">
        <f t="shared" si="23"/>
        <v>-582074.22000000009</v>
      </c>
      <c r="P91" s="93">
        <f t="shared" si="24"/>
        <v>-0.96088690239939689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134239490.11999997</v>
      </c>
      <c r="F92" s="97">
        <f>VLOOKUP($C92,'2023'!$C$8:$U$95,19,FALSE)</f>
        <v>130260269.29000005</v>
      </c>
      <c r="G92" s="98">
        <f t="shared" si="17"/>
        <v>0.97035730077309734</v>
      </c>
      <c r="H92" s="99">
        <f t="shared" si="18"/>
        <v>2.109614700385451E-2</v>
      </c>
      <c r="I92" s="100">
        <f t="shared" si="19"/>
        <v>-3979220.8299999237</v>
      </c>
      <c r="J92" s="101">
        <f t="shared" si="20"/>
        <v>-2.9642699226902609E-2</v>
      </c>
      <c r="K92" s="102">
        <f>VLOOKUP($C92,'2023'!$C$105:$U$192,VLOOKUP($L$4,Master!$D$9:$G$20,4,FALSE),FALSE)</f>
        <v>44700880.859999992</v>
      </c>
      <c r="L92" s="104">
        <f>VLOOKUP($C92,'2023'!$C$8:$U$95,VLOOKUP($L$4,Master!$D$9:$G$20,4,FALSE),FALSE)</f>
        <v>43991542.100000016</v>
      </c>
      <c r="M92" s="103">
        <f t="shared" si="21"/>
        <v>0.98413143664390923</v>
      </c>
      <c r="N92" s="99">
        <f t="shared" si="22"/>
        <v>7.1245978848832343E-3</v>
      </c>
      <c r="O92" s="104">
        <f t="shared" si="23"/>
        <v>-709338.75999997556</v>
      </c>
      <c r="P92" s="105">
        <f t="shared" si="24"/>
        <v>-1.5868563356090781E-2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65528078.399999969</v>
      </c>
      <c r="F93" s="97">
        <f>VLOOKUP($C93,'2023'!$C$8:$U$95,19,FALSE)</f>
        <v>73742685.36999999</v>
      </c>
      <c r="G93" s="98">
        <f t="shared" si="17"/>
        <v>1.1253601077671771</v>
      </c>
      <c r="H93" s="99">
        <f t="shared" si="18"/>
        <v>1.1942908912318206E-2</v>
      </c>
      <c r="I93" s="100">
        <f t="shared" si="19"/>
        <v>8214606.9700000212</v>
      </c>
      <c r="J93" s="101">
        <f t="shared" si="20"/>
        <v>0.12536010776717701</v>
      </c>
      <c r="K93" s="102">
        <f>VLOOKUP($C93,'2023'!$C$105:$U$192,VLOOKUP($L$4,Master!$D$9:$G$20,4,FALSE),FALSE)</f>
        <v>29851916.939999983</v>
      </c>
      <c r="L93" s="104">
        <f>VLOOKUP($C93,'2023'!$C$8:$U$95,VLOOKUP($L$4,Master!$D$9:$G$20,4,FALSE),FALSE)</f>
        <v>29872846.719999984</v>
      </c>
      <c r="M93" s="104">
        <f t="shared" si="21"/>
        <v>1.0007011201338283</v>
      </c>
      <c r="N93" s="99">
        <f t="shared" si="22"/>
        <v>4.8380213649467149E-3</v>
      </c>
      <c r="O93" s="104">
        <f t="shared" si="23"/>
        <v>20929.780000001192</v>
      </c>
      <c r="P93" s="105">
        <f t="shared" si="24"/>
        <v>7.0112013382820314E-4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12719712.360000001</v>
      </c>
      <c r="F94" s="97">
        <f>VLOOKUP($C94,'2023'!$C$8:$U$95,19,FALSE)</f>
        <v>11514178.59</v>
      </c>
      <c r="G94" s="98">
        <f t="shared" si="17"/>
        <v>0.90522318933947954</v>
      </c>
      <c r="H94" s="99">
        <f t="shared" si="18"/>
        <v>1.8647651005733164E-3</v>
      </c>
      <c r="I94" s="100">
        <f t="shared" si="19"/>
        <v>-1205533.7700000014</v>
      </c>
      <c r="J94" s="101">
        <f t="shared" si="20"/>
        <v>-9.4776810660520419E-2</v>
      </c>
      <c r="K94" s="102">
        <f>VLOOKUP($C94,'2023'!$C$105:$U$192,VLOOKUP($L$4,Master!$D$9:$G$20,4,FALSE),FALSE)</f>
        <v>3903479.870000001</v>
      </c>
      <c r="L94" s="104">
        <f>VLOOKUP($C94,'2023'!$C$8:$U$95,VLOOKUP($L$4,Master!$D$9:$G$20,4,FALSE),FALSE)</f>
        <v>5312532.67</v>
      </c>
      <c r="M94" s="104">
        <f t="shared" si="21"/>
        <v>1.3609735023431793</v>
      </c>
      <c r="N94" s="99">
        <f t="shared" si="22"/>
        <v>8.6038491076345029E-4</v>
      </c>
      <c r="O94" s="104">
        <f t="shared" si="23"/>
        <v>1409052.7999999989</v>
      </c>
      <c r="P94" s="105">
        <f t="shared" si="24"/>
        <v>0.36097350234317938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260187.66</v>
      </c>
      <c r="F95" s="97">
        <f>VLOOKUP($C95,'2023'!$C$8:$U$95,19,FALSE)</f>
        <v>39516.839999999997</v>
      </c>
      <c r="G95" s="98">
        <f t="shared" si="17"/>
        <v>0.15187822512412771</v>
      </c>
      <c r="H95" s="99">
        <f t="shared" si="18"/>
        <v>6.3999028277135352E-6</v>
      </c>
      <c r="I95" s="100">
        <f t="shared" si="19"/>
        <v>-220670.82</v>
      </c>
      <c r="J95" s="101">
        <f t="shared" si="20"/>
        <v>-0.84812177487587226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14999.04</v>
      </c>
      <c r="M95" s="104">
        <f t="shared" si="21"/>
        <v>0.35943734390434323</v>
      </c>
      <c r="N95" s="99">
        <f t="shared" si="22"/>
        <v>2.4291516859391702E-6</v>
      </c>
      <c r="O95" s="104">
        <f t="shared" si="23"/>
        <v>-26730.180000000008</v>
      </c>
      <c r="P95" s="105">
        <f t="shared" si="24"/>
        <v>-0.64056265609565677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272314.14000000013</v>
      </c>
      <c r="F96" s="97">
        <f>VLOOKUP($C96,'2023'!$C$8:$U$95,19,FALSE)</f>
        <v>62914.689999999995</v>
      </c>
      <c r="G96" s="98">
        <f t="shared" si="17"/>
        <v>0.23103717640222415</v>
      </c>
      <c r="H96" s="99">
        <f t="shared" si="18"/>
        <v>1.0189273799112492E-5</v>
      </c>
      <c r="I96" s="100">
        <f t="shared" si="19"/>
        <v>-209399.45000000013</v>
      </c>
      <c r="J96" s="101">
        <f t="shared" si="20"/>
        <v>-0.76896282359777579</v>
      </c>
      <c r="K96" s="102">
        <f>VLOOKUP($C96,'2023'!$C$105:$U$192,VLOOKUP($L$4,Master!$D$9:$G$20,4,FALSE),FALSE)</f>
        <v>90771.380000000034</v>
      </c>
      <c r="L96" s="104">
        <f>VLOOKUP($C96,'2023'!$C$8:$U$95,VLOOKUP($L$4,Master!$D$9:$G$20,4,FALSE),FALSE)</f>
        <v>33856.729999999996</v>
      </c>
      <c r="M96" s="104">
        <f t="shared" si="21"/>
        <v>0.37298904125948051</v>
      </c>
      <c r="N96" s="99">
        <f t="shared" si="22"/>
        <v>5.4832264438182226E-6</v>
      </c>
      <c r="O96" s="104">
        <f t="shared" si="23"/>
        <v>-56914.650000000038</v>
      </c>
      <c r="P96" s="105">
        <f t="shared" si="24"/>
        <v>-0.62701095874051949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F30" sqref="F30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144637076.27000001</v>
      </c>
      <c r="F7" s="132">
        <f t="shared" si="0"/>
        <v>177858501.72999999</v>
      </c>
      <c r="G7" s="132">
        <f t="shared" si="0"/>
        <v>201637331.04999998</v>
      </c>
      <c r="H7" s="132">
        <f t="shared" si="0"/>
        <v>0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524132909.05000001</v>
      </c>
      <c r="R7" s="133"/>
      <c r="S7" s="134"/>
      <c r="T7" s="131"/>
      <c r="U7" s="132">
        <f>SUM(U8:U95)</f>
        <v>524132909.05000001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204985.21000000002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204985.21000000002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2030374.8900000001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2030374.8900000001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1433022.98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1433022.98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8640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8640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201437.94999999998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201437.94999999998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2020524.81</v>
      </c>
      <c r="F13" s="137">
        <v>2537802.899999998</v>
      </c>
      <c r="G13" s="137">
        <v>2665250.5799999991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7223578.2899999972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7223578.2899999972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947145.85999999964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2546194.39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2546194.39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90584.16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90584.16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456121.22000000009</v>
      </c>
      <c r="G16" s="137">
        <v>409589.57000000007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1083911.4700000002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1083911.4700000002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298416.02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298416.02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66065.03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66065.03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87463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87463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4700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4700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433040.33999999991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433040.33999999991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2703673.7399999993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2703673.7399999993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77066.389999999985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77066.389999999985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9338528.2399999965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25958602.909999974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25958602.909999974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11365331.870000001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11365331.870000001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96403.07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96403.07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36410754.12000002</v>
      </c>
      <c r="F28" s="137">
        <v>14094884.39000001</v>
      </c>
      <c r="G28" s="137">
        <v>19064409.130000003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69570047.64000003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69570047.64000003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424627.11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424627.11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87772.52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87772.52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163210.45000000001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163210.45000000001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140654.42000000001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140654.42000000001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0</v>
      </c>
      <c r="I33" s="137">
        <v>0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3224114.33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3224114.33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3883708.29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3883708.29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4036835.6700000004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4036835.6700000004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59064.240000000005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59064.240000000005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60097940.670000002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60097940.670000002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0</v>
      </c>
      <c r="I38" s="137">
        <v>0</v>
      </c>
      <c r="J38" s="137">
        <v>0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255626.99000000005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255626.99000000005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0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138756.15000000002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138756.15000000002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124595.92000000001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124595.92000000001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63187.44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63187.44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3309124.169999999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3309124.169999999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451675.74000000011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451675.74000000011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137035.97000000003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137035.97000000003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1452144.04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1452144.04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182047.75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182047.75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131748.01999999999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131748.01999999999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601708.16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601708.16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88699.65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88699.65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1345360.83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1345360.83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236272.41000000003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236272.41000000003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9155901.6700000018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11834480.630000001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11834480.630000001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5459755.6600000001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5459755.6600000001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0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4130.5599999999995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4130.5599999999995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30864.36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30864.36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4508661.67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4508661.67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1080911.2100000002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1080911.2100000002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31593.550000000003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31593.550000000003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450567.23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450567.23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377620.35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377620.35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449909.85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449909.85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0</v>
      </c>
      <c r="I62" s="137">
        <v>0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2851177.81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2851177.81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614430.41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614430.41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3801023.79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3801023.79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351962.68000000005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351962.68000000005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57268082.669999972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57268082.669999972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0</v>
      </c>
      <c r="I67" s="137">
        <v>0</v>
      </c>
      <c r="J67" s="137">
        <v>0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10741.59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10741.59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66718.930000000008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66718.930000000008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363650.1100000001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363650.1100000001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200824.21000000002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200824.21000000002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1938097.0999999999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1938097.0999999999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281490.77999999997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281490.77999999997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1275872.74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1275872.74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382242.51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382242.51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155356.64000000001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155356.64000000001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485920.1100000001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485920.1100000001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546348.16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546348.16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52000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52000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2110100.9800000004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2110100.9800000004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165215.12000000002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165215.12000000002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0</v>
      </c>
      <c r="I81" s="137">
        <v>0</v>
      </c>
      <c r="J81" s="137">
        <v>0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55000.01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55000.01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73950.900000000009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73950.900000000009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0</v>
      </c>
      <c r="I83" s="137">
        <v>0</v>
      </c>
      <c r="J83" s="137">
        <v>0</v>
      </c>
      <c r="K83" s="137">
        <v>0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14637.950000000003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14637.950000000003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0</v>
      </c>
      <c r="I84" s="137">
        <v>0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101830.13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101830.13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4300875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4300875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0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101649.81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101649.81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0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390544.45000000007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390544.45000000007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0</v>
      </c>
      <c r="I88" s="137">
        <v>0</v>
      </c>
      <c r="J88" s="137">
        <v>0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78585.050000000017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78585.050000000017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66436.289999999994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66436.289999999994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0</v>
      </c>
      <c r="I90" s="137">
        <v>0</v>
      </c>
      <c r="J90" s="137">
        <v>0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60632.979999999996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60632.979999999996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43737480.76000005</v>
      </c>
      <c r="G91" s="137">
        <v>43991542.100000016</v>
      </c>
      <c r="H91" s="137">
        <v>0</v>
      </c>
      <c r="I91" s="137">
        <v>0</v>
      </c>
      <c r="J91" s="137">
        <v>0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130260269.29000005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130260269.29000005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0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73742685.36999999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73742685.36999999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0</v>
      </c>
      <c r="I93" s="137">
        <v>0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11514178.59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11514178.59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0</v>
      </c>
      <c r="I94" s="137">
        <v>0</v>
      </c>
      <c r="J94" s="137">
        <v>0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39516.839999999997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39516.839999999997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0</v>
      </c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62914.689999999995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62914.689999999995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621519043.49999988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266460.3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2579628.0200000005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1794374.85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10975.26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323996.03000000003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7178107.4500000086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2753923.8600000003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139095.27000000005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1025512.8200000005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319728.03000000003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100050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93150.470000000016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7568.7599999999984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2799.9900000000002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662419.6100000001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3097103.7600000007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105521.49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35367558.209999986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15926951.729999999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110162.10000000002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84703179.269999996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677809.07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102137.43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230287.53000000003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176955.78000000003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7194026.2299999986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4338805.9000000022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5073017.9300000044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136025.94999999998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68296372.229999959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376760.42000000004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188401.87000000002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177096.41000000003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88571.140000000029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5493527.950000003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526040.25000000012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258168.63000000006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2834669.4400000004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226423.59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177770.13000000006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629717.81999999983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102532.34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1716983.8299999987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301245.35000000009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18314681.600000005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7577221.1800000016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15472.719999999998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142775.63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13500280.160000004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1452675.27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139133.41999999998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868881.4700000002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1026362.2400000005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480553.35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2255919.5899999985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481853.11000000022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31236131.480000056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445103.14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54166983.259999886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16676.820000000003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73672.56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446581.44999999984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3777806.91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2523216.1900000004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406032.49999999988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1576190.3900000001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1474381.0099999998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205780.65000000005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592807.49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545492.49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52000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2543540.2799999993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197924.48999999996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55000.01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100961.17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19680.93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139373.5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4300875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114641.70000000001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477731.85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118847.31000000003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38499.99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705904.01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134239490.11999997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65528078.399999969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12719712.360000001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260187.66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272314.14000000013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2023-04-28T10:03:27Z</dcterms:modified>
</cp:coreProperties>
</file>