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NOVEMBAR 2024\Konačni izvještaji\"/>
    </mc:Choice>
  </mc:AlternateContent>
  <xr:revisionPtr revIDLastSave="0" documentId="13_ncr:1_{6EFCAEAB-54B8-4E02-A532-E06D688D356A}" xr6:coauthVersionLast="36" xr6:coauthVersionMax="36" xr10:uidLastSave="{00000000-0000-0000-0000-000000000000}"/>
  <workbookProtection workbookAlgorithmName="SHA-512" workbookHashValue="cmNvjdQatv2M076gJ6qXuQD17PHHkie1SSUY1TPtu+iLUwo8c8h48Jz3wOvx/i1Z25Z7sqLLcpE+6EJDvAlfyQ==" workbookSaltValue="vd0Pyx7I/+UuVLhlCd82dA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<sst xmlns="http://schemas.openxmlformats.org/spreadsheetml/2006/main" count="1239" uniqueCount="365">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</sst>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11</v>
      </c>
      <c r="D4" t="str">
        <f>VLOOKUP(C4,C9:D20,2,FALSE)</f>
        <v>Novembar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11</v>
      </c>
      <c r="D6" t="str">
        <f>VLOOKUP(C6,E9:F20,2,FALSE)</f>
        <v>Januar - Novembar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J21" sqref="J21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Novembar</v>
      </c>
      <c r="K10" s="166"/>
      <c r="L10" s="120" t="s">
        <v>6</v>
      </c>
      <c r="M10" s="165" t="str">
        <f>IF(J10="Januar","-",'Analitika 2024'!F4)</f>
        <v>Januar - Novembar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87314763.040000021</v>
      </c>
      <c r="K13" s="116">
        <f>IFERROR($J13/$J$33,0)</f>
        <v>0.27916649425175383</v>
      </c>
      <c r="L13" s="109"/>
      <c r="M13" s="121">
        <f>IF($J$10="Januar","-",
VLOOKUP(D13,'Analitika 2024'!$C$9:$L$196,4,FALSE))</f>
        <v>780131270.36000013</v>
      </c>
      <c r="N13" s="116">
        <f>IF($J$10="Januar","-",IFERROR($M13/$M$33,0))</f>
        <v>0.26291405650131994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4913269.129999999</v>
      </c>
      <c r="K15" s="116">
        <f>IFERROR($J15/$J$33,0)</f>
        <v>1.570891416963598E-2</v>
      </c>
      <c r="L15" s="109"/>
      <c r="M15" s="121">
        <f>IF($J$10="Januar","-",
VLOOKUP(D15,'Analitika 2024'!$C$9:$L$196,4,FALSE))</f>
        <v>57536525.140000001</v>
      </c>
      <c r="N15" s="116">
        <f>IF($J$10="Januar","-",IFERROR($M15/$M$33,0))</f>
        <v>1.9390533101649648E-2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15571181.690000003</v>
      </c>
      <c r="K17" s="116">
        <f>IFERROR($J17/$J$33,0)</f>
        <v>4.9784847973108573E-2</v>
      </c>
      <c r="L17" s="109"/>
      <c r="M17" s="121">
        <f>IF($J$10="Januar","-",
VLOOKUP(D17,'Analitika 2024'!$C$9:$L$196,4,FALSE))</f>
        <v>172485679.77999997</v>
      </c>
      <c r="N17" s="116">
        <f>IF($J$10="Januar","-",IFERROR($M17/$M$33,0))</f>
        <v>5.8129844914972757E-2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41759162.610000014</v>
      </c>
      <c r="K19" s="116">
        <f>IFERROR($J19/$J$33,0)</f>
        <v>0.13351418045287544</v>
      </c>
      <c r="L19" s="109"/>
      <c r="M19" s="121">
        <f>IF($J$10="Januar","-",
VLOOKUP(D19,'Analitika 2024'!$C$9:$L$196,4,FALSE))</f>
        <v>280020308.24000001</v>
      </c>
      <c r="N19" s="116">
        <f>IF($J$10="Januar","-",IFERROR($M19/$M$33,0))</f>
        <v>9.4370368089661427E-2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1391776</v>
      </c>
      <c r="K21" s="116">
        <f>IFERROR($J21/$J$33,0)</f>
        <v>4.4498457440208024E-3</v>
      </c>
      <c r="L21" s="109"/>
      <c r="M21" s="121">
        <f>IF($J$10="Januar","-",
VLOOKUP(D21,'Analitika 2024'!$C$9:$L$196,4,FALSE))</f>
        <v>14967110.200000001</v>
      </c>
      <c r="N21" s="116">
        <f>IF($J$10="Januar","-",IFERROR($M21/$M$33,0))</f>
        <v>5.0441045068843398E-3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650544.70999999985</v>
      </c>
      <c r="K23" s="116">
        <f>IFERROR($J23/$J$33,0)</f>
        <v>2.0799493661973955E-3</v>
      </c>
      <c r="L23" s="109"/>
      <c r="M23" s="121">
        <f>IF($J$10="Januar","-",
VLOOKUP(D23,'Analitika 2024'!$C$9:$L$196,4,FALSE))</f>
        <v>5118672.17</v>
      </c>
      <c r="N23" s="116">
        <f>IF($J$10="Januar","-",IFERROR($M23/$M$33,0))</f>
        <v>1.7250569426528603E-3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36902941.849999994</v>
      </c>
      <c r="K25" s="116">
        <f>IFERROR($J25/$J$33,0)</f>
        <v>0.11798766377137529</v>
      </c>
      <c r="L25" s="109"/>
      <c r="M25" s="121">
        <f>IF($J$10="Januar","-",
VLOOKUP(D25,'Analitika 2024'!$C$9:$L$196,4,FALSE))</f>
        <v>388686809.92999995</v>
      </c>
      <c r="N25" s="116">
        <f>IF($J$10="Januar","-",IFERROR($M25/$M$33,0))</f>
        <v>0.13099234678812008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2908562.73</v>
      </c>
      <c r="K27" s="116">
        <f>IFERROR($J27/$J$33,0)</f>
        <v>9.2993811398587312E-3</v>
      </c>
      <c r="L27" s="109"/>
      <c r="M27" s="121">
        <f>IF($J$10="Januar","-",
VLOOKUP(D27,'Analitika 2024'!$C$9:$L$196,4,FALSE))</f>
        <v>37818353.539999992</v>
      </c>
      <c r="N27" s="116">
        <f>IF($J$10="Januar","-",IFERROR($M27/$M$33,0))</f>
        <v>1.2745261108190362E-2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28948303.919999994</v>
      </c>
      <c r="K29" s="116">
        <f>IFERROR($J29/$J$33,0)</f>
        <v>9.255475521566163E-2</v>
      </c>
      <c r="L29" s="109"/>
      <c r="M29" s="121">
        <f>IF($J$10="Januar","-",
VLOOKUP(D29,'Analitika 2024'!$C$9:$L$196,4,FALSE))</f>
        <v>279803038.30000001</v>
      </c>
      <c r="N29" s="116">
        <f>IF($J$10="Januar","-",IFERROR($M29/$M$33,0))</f>
        <v>9.4297145385417253E-2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92408987.929999977</v>
      </c>
      <c r="K31" s="116">
        <f>IFERROR($J31/$J$33,0)</f>
        <v>0.29545396791551232</v>
      </c>
      <c r="L31" s="109"/>
      <c r="M31" s="121">
        <f>IF($J$10="Januar","-",
VLOOKUP(D31,'Analitika 2024'!$C$9:$L$196,4,FALSE))</f>
        <v>950680468.28999972</v>
      </c>
      <c r="N31" s="116">
        <f>IF($J$10="Januar","-",IFERROR($M31/$M$33,0))</f>
        <v>0.32039128266113132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312769493.61000001</v>
      </c>
      <c r="K33" s="118">
        <f>IFERROR($J33/$J$33,0)</f>
        <v>1</v>
      </c>
      <c r="L33" s="115"/>
      <c r="M33" s="124">
        <f>SUM(M13:M31)</f>
        <v>2967248235.9499998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ck2RuJxdPEd9J5FT8pV+nBt1+1GRSqjBIhgQfRvxmxK1pwImfe8t52CCInyWkDEnxCfTSWjNLuDQdupGT85y6Q==" saltValue="it+4dSABRP6mrFSHMbA/4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topLeftCell="A2" zoomScale="85" zoomScaleNormal="85" zoomScaleSheetLayoutView="85" workbookViewId="0">
      <selection activeCell="F10" sqref="F10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7279700000</v>
      </c>
      <c r="E4" s="41" t="s">
        <v>9</v>
      </c>
      <c r="F4" s="42" t="str">
        <f>Master!D6</f>
        <v>Januar - Novembar</v>
      </c>
      <c r="G4" s="42"/>
      <c r="H4" s="42"/>
      <c r="I4" s="42"/>
      <c r="J4" s="42"/>
      <c r="K4" s="43" t="s">
        <v>10</v>
      </c>
      <c r="L4" s="44" t="str">
        <f>Master!D4</f>
        <v>Novembar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3173389207.7400002</v>
      </c>
      <c r="F8" s="138">
        <f>F9+F31+F42+F55+F97+F110+F123+F144+F157+F177</f>
        <v>2967248235.9499998</v>
      </c>
      <c r="G8" s="139">
        <f t="shared" ref="G8" si="0">IFERROR(F8/E8,0)</f>
        <v>0.93504075349874638</v>
      </c>
      <c r="H8" s="140">
        <f>F8/$D$4</f>
        <v>0.40760584034369546</v>
      </c>
      <c r="I8" s="138">
        <f>I9+I31+I42+I55+I97+I110+I123+I144+I157+I177</f>
        <v>-206140971.79000029</v>
      </c>
      <c r="J8" s="141">
        <f t="shared" ref="J8:J9" si="1">IFERROR(I8/E8,0)</f>
        <v>-6.4959246501253523E-2</v>
      </c>
      <c r="K8" s="137">
        <f>K9+K31+K42+K55+K97+K110+K123+K144+K157+K177</f>
        <v>347940075.92999995</v>
      </c>
      <c r="L8" s="138">
        <f>L9+L31+L42+L55+L97+L110+L123+L144+L157+L177</f>
        <v>312769493.61000001</v>
      </c>
      <c r="M8" s="139">
        <f>IFERROR(L8/K8,0)</f>
        <v>0.89891770234862023</v>
      </c>
      <c r="N8" s="140">
        <f>L8/$D$4</f>
        <v>4.2964613048614646E-2</v>
      </c>
      <c r="O8" s="138">
        <f>O9+O31+O42+O55+O97+O110+O123+O144+O157+O177</f>
        <v>-35170582.319999978</v>
      </c>
      <c r="P8" s="141">
        <f t="shared" ref="P8:P9" si="2">IFERROR(O8/K8,0)</f>
        <v>-0.1010822976513799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846507872.03999996</v>
      </c>
      <c r="F9" s="143">
        <f>IFERROR(VLOOKUP($C9,'2024'!$C$8:$U$195,19,FALSE),0)</f>
        <v>780131270.36000013</v>
      </c>
      <c r="G9" s="144">
        <f t="shared" ref="G9" si="3">IFERROR(F9/E9,0)</f>
        <v>0.92158773252747339</v>
      </c>
      <c r="H9" s="145">
        <f t="shared" ref="H9" si="4">F9/$D$4</f>
        <v>0.10716530493839034</v>
      </c>
      <c r="I9" s="143">
        <f t="shared" ref="I9" si="5">F9-E9</f>
        <v>-66376601.679999828</v>
      </c>
      <c r="J9" s="146">
        <f t="shared" si="1"/>
        <v>-7.8412267472526637E-2</v>
      </c>
      <c r="K9" s="142">
        <f>VLOOKUP($C9,'2024'!$C$205:$U$392,VLOOKUP($L$4,Master!$D$9:$G$20,4,FALSE),FALSE)</f>
        <v>91120363.529999986</v>
      </c>
      <c r="L9" s="143">
        <f>VLOOKUP($C9,'2024'!$C$8:$U$195,VLOOKUP($L$4,Master!$D$9:$G$20,4,FALSE),FALSE)</f>
        <v>87314763.040000021</v>
      </c>
      <c r="M9" s="145">
        <f>IFERROR(L9/K9,0)</f>
        <v>0.95823545536287258</v>
      </c>
      <c r="N9" s="145">
        <f>L9/$D$4</f>
        <v>1.1994280401664907E-2</v>
      </c>
      <c r="O9" s="143">
        <f>L9-K9</f>
        <v>-3805600.4899999648</v>
      </c>
      <c r="P9" s="146">
        <f t="shared" si="2"/>
        <v>-4.1764544637127456E-2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675942145.61000001</v>
      </c>
      <c r="F10" s="148">
        <f>IFERROR(VLOOKUP($C10,'2024'!$C$8:$U$195,19,FALSE),0)</f>
        <v>617104170.56999993</v>
      </c>
      <c r="G10" s="149">
        <f t="shared" ref="G10:G73" si="6">IFERROR(F10/E10,0)</f>
        <v>0.91295412570124312</v>
      </c>
      <c r="H10" s="150">
        <f t="shared" ref="H10:H73" si="7">F10/$D$4</f>
        <v>8.4770549688860802E-2</v>
      </c>
      <c r="I10" s="148">
        <f t="shared" ref="I10:I73" si="8">F10-E10</f>
        <v>-58837975.040000081</v>
      </c>
      <c r="J10" s="151">
        <f t="shared" ref="J10:J73" si="9">IFERROR(I10/E10,0)</f>
        <v>-8.7045874298756876E-2</v>
      </c>
      <c r="K10" s="147">
        <f>VLOOKUP($C10,'2024'!$C$205:$U$392,VLOOKUP($L$4,Master!$D$9:$G$20,4,FALSE),FALSE)</f>
        <v>69144125.879999995</v>
      </c>
      <c r="L10" s="148">
        <f>VLOOKUP($C10,'2024'!$C$8:$U$195,VLOOKUP($L$4,Master!$D$9:$G$20,4,FALSE),FALSE)</f>
        <v>69091128.420000017</v>
      </c>
      <c r="M10" s="150">
        <f t="shared" ref="M10:M73" si="10">IFERROR(L10/K10,0)</f>
        <v>0.99923352187441117</v>
      </c>
      <c r="N10" s="150">
        <f t="shared" ref="N10:N73" si="11">L10/$D$4</f>
        <v>9.4909307279146139E-3</v>
      </c>
      <c r="O10" s="148">
        <f t="shared" ref="O10:O73" si="12">L10-K10</f>
        <v>-52997.459999978542</v>
      </c>
      <c r="P10" s="151">
        <f t="shared" ref="P10:P73" si="13">IFERROR(O10/K10,0)</f>
        <v>-7.6647812558880164E-4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31864697.889999997</v>
      </c>
      <c r="F11" s="153">
        <f>IFERROR(VLOOKUP($C11,'2024'!$C$8:$U$195,19,FALSE),0)</f>
        <v>35075022.019999996</v>
      </c>
      <c r="G11" s="154">
        <f t="shared" si="6"/>
        <v>1.1007486134367992</v>
      </c>
      <c r="H11" s="155">
        <f t="shared" si="7"/>
        <v>4.8181960822561362E-3</v>
      </c>
      <c r="I11" s="156">
        <f t="shared" si="8"/>
        <v>3210324.129999999</v>
      </c>
      <c r="J11" s="157">
        <f t="shared" si="9"/>
        <v>0.10074861343679914</v>
      </c>
      <c r="K11" s="163">
        <f>VLOOKUP($C11,'2024'!$C$205:$U$392,VLOOKUP($L$4,Master!$D$9:$G$20,4,FALSE),FALSE)</f>
        <v>3545335.0099999988</v>
      </c>
      <c r="L11" s="164">
        <f>VLOOKUP($C11,'2024'!$C$8:$U$195,VLOOKUP($L$4,Master!$D$9:$G$20,4,FALSE),FALSE)</f>
        <v>2680426.7999999993</v>
      </c>
      <c r="M11" s="155">
        <f t="shared" si="10"/>
        <v>0.75604330548158838</v>
      </c>
      <c r="N11" s="155">
        <f t="shared" si="11"/>
        <v>3.6820566781598136E-4</v>
      </c>
      <c r="O11" s="156">
        <f t="shared" si="12"/>
        <v>-864908.2099999995</v>
      </c>
      <c r="P11" s="157">
        <f t="shared" si="13"/>
        <v>-0.24395669451841162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622815680.49999988</v>
      </c>
      <c r="F12" s="153">
        <f>IFERROR(VLOOKUP($C12,'2024'!$C$8:$U$195,19,FALSE),0)</f>
        <v>562840902.07000005</v>
      </c>
      <c r="G12" s="154">
        <f t="shared" si="6"/>
        <v>0.90370380787161342</v>
      </c>
      <c r="H12" s="155">
        <f t="shared" si="7"/>
        <v>7.7316496843276517E-2</v>
      </c>
      <c r="I12" s="156">
        <f t="shared" si="8"/>
        <v>-59974778.429999828</v>
      </c>
      <c r="J12" s="157">
        <f t="shared" si="9"/>
        <v>-9.6296192128386596E-2</v>
      </c>
      <c r="K12" s="163">
        <f>VLOOKUP($C12,'2024'!$C$205:$U$392,VLOOKUP($L$4,Master!$D$9:$G$20,4,FALSE),FALSE)</f>
        <v>63328813.629999995</v>
      </c>
      <c r="L12" s="164">
        <f>VLOOKUP($C12,'2024'!$C$8:$U$195,VLOOKUP($L$4,Master!$D$9:$G$20,4,FALSE),FALSE)</f>
        <v>64161025.790000014</v>
      </c>
      <c r="M12" s="155">
        <f t="shared" si="10"/>
        <v>1.0131411298001292</v>
      </c>
      <c r="N12" s="155">
        <f t="shared" si="11"/>
        <v>8.8136909199554945E-3</v>
      </c>
      <c r="O12" s="156">
        <f t="shared" si="12"/>
        <v>832212.16000001878</v>
      </c>
      <c r="P12" s="157">
        <f t="shared" si="13"/>
        <v>1.3141129800129162E-2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21261767.219999991</v>
      </c>
      <c r="F13" s="153">
        <f>IFERROR(VLOOKUP($C13,'2024'!$C$8:$U$195,19,FALSE),0)</f>
        <v>19188246.480000004</v>
      </c>
      <c r="G13" s="154">
        <f t="shared" si="6"/>
        <v>0.90247655716738728</v>
      </c>
      <c r="H13" s="155">
        <f t="shared" si="7"/>
        <v>2.6358567633281596E-3</v>
      </c>
      <c r="I13" s="156">
        <f t="shared" si="8"/>
        <v>-2073520.7399999872</v>
      </c>
      <c r="J13" s="157">
        <f t="shared" si="9"/>
        <v>-9.7523442832612675E-2</v>
      </c>
      <c r="K13" s="163">
        <f>VLOOKUP($C13,'2024'!$C$205:$U$392,VLOOKUP($L$4,Master!$D$9:$G$20,4,FALSE),FALSE)</f>
        <v>2269977.2399999965</v>
      </c>
      <c r="L13" s="164">
        <f>VLOOKUP($C13,'2024'!$C$8:$U$195,VLOOKUP($L$4,Master!$D$9:$G$20,4,FALSE),FALSE)</f>
        <v>2249675.830000001</v>
      </c>
      <c r="M13" s="155">
        <f t="shared" si="10"/>
        <v>0.991056557906283</v>
      </c>
      <c r="N13" s="155">
        <f t="shared" si="11"/>
        <v>3.0903414014313789E-4</v>
      </c>
      <c r="O13" s="156">
        <f t="shared" si="12"/>
        <v>-20301.409999995492</v>
      </c>
      <c r="P13" s="157">
        <f t="shared" si="13"/>
        <v>-8.9434420937169936E-3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23410200.039999999</v>
      </c>
      <c r="F17" s="148">
        <f>IFERROR(VLOOKUP($C17,'2024'!$C$8:$U$195,19,FALSE),0)</f>
        <v>19189467.239999995</v>
      </c>
      <c r="G17" s="149">
        <f t="shared" si="6"/>
        <v>0.81970539368359863</v>
      </c>
      <c r="H17" s="150">
        <f t="shared" si="7"/>
        <v>2.6360244570518008E-3</v>
      </c>
      <c r="I17" s="148">
        <f t="shared" si="8"/>
        <v>-4220732.8000000045</v>
      </c>
      <c r="J17" s="151">
        <f t="shared" si="9"/>
        <v>-0.1802946063164014</v>
      </c>
      <c r="K17" s="147">
        <f>VLOOKUP($C17,'2024'!$C$205:$U$392,VLOOKUP($L$4,Master!$D$9:$G$20,4,FALSE),FALSE)</f>
        <v>2689418.7800000003</v>
      </c>
      <c r="L17" s="148">
        <f>VLOOKUP($C17,'2024'!$C$8:$U$195,VLOOKUP($L$4,Master!$D$9:$G$20,4,FALSE),FALSE)</f>
        <v>1995653.4300000006</v>
      </c>
      <c r="M17" s="150">
        <f t="shared" si="10"/>
        <v>0.74203892857474596</v>
      </c>
      <c r="N17" s="150">
        <f t="shared" si="11"/>
        <v>2.7413951536464426E-4</v>
      </c>
      <c r="O17" s="148">
        <f t="shared" si="12"/>
        <v>-693765.34999999963</v>
      </c>
      <c r="P17" s="151">
        <f t="shared" si="13"/>
        <v>-0.25796107142525404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3067979.0900000003</v>
      </c>
      <c r="F18" s="153">
        <f>IFERROR(VLOOKUP($C18,'2024'!$C$8:$U$195,19,FALSE),0)</f>
        <v>3219934.62</v>
      </c>
      <c r="G18" s="154">
        <f t="shared" si="6"/>
        <v>1.049529519446627</v>
      </c>
      <c r="H18" s="155">
        <f t="shared" si="7"/>
        <v>4.4231693888484416E-4</v>
      </c>
      <c r="I18" s="156">
        <f t="shared" si="8"/>
        <v>151955.5299999998</v>
      </c>
      <c r="J18" s="157">
        <f t="shared" si="9"/>
        <v>4.9529519446626924E-2</v>
      </c>
      <c r="K18" s="163">
        <f>VLOOKUP($C18,'2024'!$C$205:$U$392,VLOOKUP($L$4,Master!$D$9:$G$20,4,FALSE),FALSE)</f>
        <v>336695.04000000004</v>
      </c>
      <c r="L18" s="164">
        <f>VLOOKUP($C18,'2024'!$C$8:$U$195,VLOOKUP($L$4,Master!$D$9:$G$20,4,FALSE),FALSE)</f>
        <v>241004.93000000008</v>
      </c>
      <c r="M18" s="155">
        <f t="shared" si="10"/>
        <v>0.71579590242850044</v>
      </c>
      <c r="N18" s="155">
        <f t="shared" si="11"/>
        <v>3.3106437078451046E-5</v>
      </c>
      <c r="O18" s="156">
        <f t="shared" si="12"/>
        <v>-95690.109999999957</v>
      </c>
      <c r="P18" s="157">
        <f t="shared" si="13"/>
        <v>-0.28420409757149956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9742510.1899999976</v>
      </c>
      <c r="F19" s="153">
        <f>IFERROR(VLOOKUP($C19,'2024'!$C$8:$U$195,19,FALSE),0)</f>
        <v>6860974.7199999988</v>
      </c>
      <c r="G19" s="154">
        <f t="shared" si="6"/>
        <v>0.70423069477949407</v>
      </c>
      <c r="H19" s="155">
        <f t="shared" si="7"/>
        <v>9.4248042089646535E-4</v>
      </c>
      <c r="I19" s="156">
        <f t="shared" si="8"/>
        <v>-2881535.4699999988</v>
      </c>
      <c r="J19" s="157">
        <f t="shared" si="9"/>
        <v>-0.29576930522050598</v>
      </c>
      <c r="K19" s="163">
        <f>VLOOKUP($C19,'2024'!$C$205:$U$392,VLOOKUP($L$4,Master!$D$9:$G$20,4,FALSE),FALSE)</f>
        <v>990129.74999999988</v>
      </c>
      <c r="L19" s="164">
        <f>VLOOKUP($C19,'2024'!$C$8:$U$195,VLOOKUP($L$4,Master!$D$9:$G$20,4,FALSE),FALSE)</f>
        <v>157367.44000000003</v>
      </c>
      <c r="M19" s="155">
        <f t="shared" si="10"/>
        <v>0.1589361798289568</v>
      </c>
      <c r="N19" s="155">
        <f t="shared" si="11"/>
        <v>2.1617297416102315E-5</v>
      </c>
      <c r="O19" s="156">
        <f t="shared" si="12"/>
        <v>-832762.30999999982</v>
      </c>
      <c r="P19" s="157">
        <f t="shared" si="13"/>
        <v>-0.8410638201710432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10599710.76</v>
      </c>
      <c r="F20" s="153">
        <f>IFERROR(VLOOKUP($C20,'2024'!$C$8:$U$195,19,FALSE),0)</f>
        <v>9108557.8999999985</v>
      </c>
      <c r="G20" s="154">
        <f t="shared" si="6"/>
        <v>0.85932136321802788</v>
      </c>
      <c r="H20" s="155">
        <f t="shared" si="7"/>
        <v>1.2512270972704917E-3</v>
      </c>
      <c r="I20" s="156">
        <f t="shared" si="8"/>
        <v>-1491152.8600000013</v>
      </c>
      <c r="J20" s="157">
        <f t="shared" si="9"/>
        <v>-0.14067863678197209</v>
      </c>
      <c r="K20" s="163">
        <f>VLOOKUP($C20,'2024'!$C$205:$U$392,VLOOKUP($L$4,Master!$D$9:$G$20,4,FALSE),FALSE)</f>
        <v>1362593.9900000002</v>
      </c>
      <c r="L20" s="164">
        <f>VLOOKUP($C20,'2024'!$C$8:$U$195,VLOOKUP($L$4,Master!$D$9:$G$20,4,FALSE),FALSE)</f>
        <v>1597281.0600000005</v>
      </c>
      <c r="M20" s="155">
        <f t="shared" si="10"/>
        <v>1.1722355094197945</v>
      </c>
      <c r="N20" s="155">
        <f t="shared" si="11"/>
        <v>2.1941578087009088E-4</v>
      </c>
      <c r="O20" s="156">
        <f t="shared" si="12"/>
        <v>234687.0700000003</v>
      </c>
      <c r="P20" s="157">
        <f t="shared" si="13"/>
        <v>0.17223550941979443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11475118.100000001</v>
      </c>
      <c r="F21" s="148">
        <f>IFERROR(VLOOKUP($C21,'2024'!$C$8:$U$195,19,FALSE),0)</f>
        <v>8507014.4800000004</v>
      </c>
      <c r="G21" s="149">
        <f t="shared" si="6"/>
        <v>0.74134439452958656</v>
      </c>
      <c r="H21" s="150">
        <f t="shared" si="7"/>
        <v>1.1685941014052779E-3</v>
      </c>
      <c r="I21" s="148">
        <f t="shared" si="8"/>
        <v>-2968103.620000001</v>
      </c>
      <c r="J21" s="151">
        <f t="shared" si="9"/>
        <v>-0.2586556054704135</v>
      </c>
      <c r="K21" s="147">
        <f>VLOOKUP($C21,'2024'!$C$205:$U$392,VLOOKUP($L$4,Master!$D$9:$G$20,4,FALSE),FALSE)</f>
        <v>1209522.47</v>
      </c>
      <c r="L21" s="148">
        <f>VLOOKUP($C21,'2024'!$C$8:$U$195,VLOOKUP($L$4,Master!$D$9:$G$20,4,FALSE),FALSE)</f>
        <v>332571.55</v>
      </c>
      <c r="M21" s="150">
        <f t="shared" si="10"/>
        <v>0.27496103482889406</v>
      </c>
      <c r="N21" s="150">
        <f t="shared" si="11"/>
        <v>4.5684787834663513E-5</v>
      </c>
      <c r="O21" s="148">
        <f t="shared" si="12"/>
        <v>-876950.91999999993</v>
      </c>
      <c r="P21" s="151">
        <f t="shared" si="13"/>
        <v>-0.72503896517110589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11475118.100000001</v>
      </c>
      <c r="F22" s="153">
        <f>IFERROR(VLOOKUP($C22,'2024'!$C$8:$U$195,19,FALSE),0)</f>
        <v>8507014.4800000004</v>
      </c>
      <c r="G22" s="154">
        <f t="shared" si="6"/>
        <v>0.74134439452958656</v>
      </c>
      <c r="H22" s="155">
        <f t="shared" si="7"/>
        <v>1.1685941014052779E-3</v>
      </c>
      <c r="I22" s="156">
        <f t="shared" si="8"/>
        <v>-2968103.620000001</v>
      </c>
      <c r="J22" s="157">
        <f t="shared" si="9"/>
        <v>-0.2586556054704135</v>
      </c>
      <c r="K22" s="163">
        <f>VLOOKUP($C22,'2024'!$C$205:$U$392,VLOOKUP($L$4,Master!$D$9:$G$20,4,FALSE),FALSE)</f>
        <v>1209522.47</v>
      </c>
      <c r="L22" s="164">
        <f>VLOOKUP($C22,'2024'!$C$8:$U$195,VLOOKUP($L$4,Master!$D$9:$G$20,4,FALSE),FALSE)</f>
        <v>332571.55</v>
      </c>
      <c r="M22" s="155">
        <f t="shared" si="10"/>
        <v>0.27496103482889406</v>
      </c>
      <c r="N22" s="155">
        <f t="shared" si="11"/>
        <v>4.5684787834663513E-5</v>
      </c>
      <c r="O22" s="156">
        <f t="shared" si="12"/>
        <v>-876950.91999999993</v>
      </c>
      <c r="P22" s="157">
        <f t="shared" si="13"/>
        <v>-0.72503896517110589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3556209.4400000009</v>
      </c>
      <c r="F25" s="148">
        <f>IFERROR(VLOOKUP($C25,'2024'!$C$8:$U$195,19,FALSE),0)</f>
        <v>2519275.52</v>
      </c>
      <c r="G25" s="149">
        <f t="shared" si="6"/>
        <v>0.70841595876310348</v>
      </c>
      <c r="H25" s="150">
        <f t="shared" si="7"/>
        <v>3.4606859073862934E-4</v>
      </c>
      <c r="I25" s="148">
        <f t="shared" si="8"/>
        <v>-1036933.9200000009</v>
      </c>
      <c r="J25" s="151">
        <f t="shared" si="9"/>
        <v>-0.29158404123689652</v>
      </c>
      <c r="K25" s="147">
        <f>VLOOKUP($C25,'2024'!$C$205:$U$392,VLOOKUP($L$4,Master!$D$9:$G$20,4,FALSE),FALSE)</f>
        <v>430240.24000000022</v>
      </c>
      <c r="L25" s="148">
        <f>VLOOKUP($C25,'2024'!$C$8:$U$195,VLOOKUP($L$4,Master!$D$9:$G$20,4,FALSE),FALSE)</f>
        <v>228127.02000000002</v>
      </c>
      <c r="M25" s="150">
        <f t="shared" si="10"/>
        <v>0.53023171426271032</v>
      </c>
      <c r="N25" s="150">
        <f t="shared" si="11"/>
        <v>3.1337420498097451E-5</v>
      </c>
      <c r="O25" s="148">
        <f t="shared" si="12"/>
        <v>-202113.2200000002</v>
      </c>
      <c r="P25" s="151">
        <f t="shared" si="13"/>
        <v>-0.46976828573728968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3556209.4400000009</v>
      </c>
      <c r="F26" s="153">
        <f>IFERROR(VLOOKUP($C26,'2024'!$C$8:$U$195,19,FALSE),0)</f>
        <v>2519275.52</v>
      </c>
      <c r="G26" s="154">
        <f t="shared" si="6"/>
        <v>0.70841595876310348</v>
      </c>
      <c r="H26" s="155">
        <f t="shared" si="7"/>
        <v>3.4606859073862934E-4</v>
      </c>
      <c r="I26" s="156">
        <f t="shared" si="8"/>
        <v>-1036933.9200000009</v>
      </c>
      <c r="J26" s="157">
        <f t="shared" si="9"/>
        <v>-0.29158404123689652</v>
      </c>
      <c r="K26" s="163">
        <f>VLOOKUP($C26,'2024'!$C$205:$U$392,VLOOKUP($L$4,Master!$D$9:$G$20,4,FALSE),FALSE)</f>
        <v>430240.24000000022</v>
      </c>
      <c r="L26" s="164">
        <f>VLOOKUP($C26,'2024'!$C$8:$U$195,VLOOKUP($L$4,Master!$D$9:$G$20,4,FALSE),FALSE)</f>
        <v>228127.02000000002</v>
      </c>
      <c r="M26" s="155">
        <f t="shared" si="10"/>
        <v>0.53023171426271032</v>
      </c>
      <c r="N26" s="155">
        <f t="shared" si="11"/>
        <v>3.1337420498097451E-5</v>
      </c>
      <c r="O26" s="156">
        <f t="shared" si="12"/>
        <v>-202113.2200000002</v>
      </c>
      <c r="P26" s="157">
        <f t="shared" si="13"/>
        <v>-0.46976828573728968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132124198.84999999</v>
      </c>
      <c r="F27" s="148">
        <f>IFERROR(VLOOKUP($C27,'2024'!$C$8:$U$195,19,FALSE),0)</f>
        <v>132811342.55</v>
      </c>
      <c r="G27" s="149">
        <f t="shared" si="6"/>
        <v>1.0052007407120032</v>
      </c>
      <c r="H27" s="150">
        <f t="shared" si="7"/>
        <v>1.8244068100333806E-2</v>
      </c>
      <c r="I27" s="148">
        <f t="shared" si="8"/>
        <v>687143.70000000298</v>
      </c>
      <c r="J27" s="151">
        <f t="shared" si="9"/>
        <v>5.2007407120032122E-3</v>
      </c>
      <c r="K27" s="147">
        <f>VLOOKUP($C27,'2024'!$C$205:$U$392,VLOOKUP($L$4,Master!$D$9:$G$20,4,FALSE),FALSE)</f>
        <v>17647056.16</v>
      </c>
      <c r="L27" s="148">
        <f>VLOOKUP($C27,'2024'!$C$8:$U$195,VLOOKUP($L$4,Master!$D$9:$G$20,4,FALSE),FALSE)</f>
        <v>15667282.619999999</v>
      </c>
      <c r="M27" s="150">
        <f t="shared" si="10"/>
        <v>0.88781281580054761</v>
      </c>
      <c r="N27" s="150">
        <f t="shared" si="11"/>
        <v>2.1521879500528865E-3</v>
      </c>
      <c r="O27" s="148">
        <f t="shared" si="12"/>
        <v>-1979773.540000001</v>
      </c>
      <c r="P27" s="151">
        <f t="shared" si="13"/>
        <v>-0.11218718419945239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132124198.84999999</v>
      </c>
      <c r="F28" s="153">
        <f>IFERROR(VLOOKUP($C28,'2024'!$C$8:$U$195,19,FALSE),0)</f>
        <v>132811342.55</v>
      </c>
      <c r="G28" s="154">
        <f t="shared" si="6"/>
        <v>1.0052007407120032</v>
      </c>
      <c r="H28" s="155">
        <f t="shared" si="7"/>
        <v>1.8244068100333806E-2</v>
      </c>
      <c r="I28" s="156">
        <f t="shared" si="8"/>
        <v>687143.70000000298</v>
      </c>
      <c r="J28" s="157">
        <f t="shared" si="9"/>
        <v>5.2007407120032122E-3</v>
      </c>
      <c r="K28" s="163">
        <f>VLOOKUP($C28,'2024'!$C$205:$U$392,VLOOKUP($L$4,Master!$D$9:$G$20,4,FALSE),FALSE)</f>
        <v>17647056.16</v>
      </c>
      <c r="L28" s="164">
        <f>VLOOKUP($C28,'2024'!$C$8:$U$195,VLOOKUP($L$4,Master!$D$9:$G$20,4,FALSE),FALSE)</f>
        <v>15667282.619999999</v>
      </c>
      <c r="M28" s="155">
        <f t="shared" si="10"/>
        <v>0.88781281580054761</v>
      </c>
      <c r="N28" s="155">
        <f t="shared" si="11"/>
        <v>2.1521879500528865E-3</v>
      </c>
      <c r="O28" s="156">
        <f t="shared" si="12"/>
        <v>-1979773.540000001</v>
      </c>
      <c r="P28" s="157">
        <f t="shared" si="13"/>
        <v>-0.11218718419945239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73356146.299999997</v>
      </c>
      <c r="F31" s="143">
        <f>IFERROR(VLOOKUP($C31,'2024'!$C$8:$U$195,19,FALSE),0)</f>
        <v>57536525.140000001</v>
      </c>
      <c r="G31" s="144">
        <f t="shared" si="6"/>
        <v>0.78434498051051527</v>
      </c>
      <c r="H31" s="145">
        <f t="shared" si="7"/>
        <v>7.9036945396101493E-3</v>
      </c>
      <c r="I31" s="143">
        <f t="shared" si="8"/>
        <v>-15819621.159999996</v>
      </c>
      <c r="J31" s="146">
        <f t="shared" si="9"/>
        <v>-0.21565501948948479</v>
      </c>
      <c r="K31" s="142">
        <f>VLOOKUP($C31,'2024'!$C$205:$U$392,VLOOKUP($L$4,Master!$D$9:$G$20,4,FALSE),FALSE)</f>
        <v>9935090.75</v>
      </c>
      <c r="L31" s="143">
        <f>VLOOKUP($C31,'2024'!$C$8:$U$195,VLOOKUP($L$4,Master!$D$9:$G$20,4,FALSE),FALSE)</f>
        <v>4913269.129999999</v>
      </c>
      <c r="M31" s="145">
        <f t="shared" si="10"/>
        <v>0.49453691502515956</v>
      </c>
      <c r="N31" s="145">
        <f t="shared" si="11"/>
        <v>6.7492741871230948E-4</v>
      </c>
      <c r="O31" s="143">
        <f t="shared" si="12"/>
        <v>-5021821.620000001</v>
      </c>
      <c r="P31" s="146">
        <f t="shared" si="13"/>
        <v>-0.50546308497484038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71344423.540000007</v>
      </c>
      <c r="F32" s="148">
        <f>IFERROR(VLOOKUP($C32,'2024'!$C$8:$U$195,19,FALSE),0)</f>
        <v>56579595.570000008</v>
      </c>
      <c r="G32" s="149">
        <f t="shared" si="6"/>
        <v>0.79304860509915054</v>
      </c>
      <c r="H32" s="150">
        <f t="shared" si="7"/>
        <v>7.7722427531354329E-3</v>
      </c>
      <c r="I32" s="148">
        <f t="shared" si="8"/>
        <v>-14764827.969999999</v>
      </c>
      <c r="J32" s="151">
        <f t="shared" si="9"/>
        <v>-0.20695139490084943</v>
      </c>
      <c r="K32" s="147">
        <f>VLOOKUP($C32,'2024'!$C$205:$U$392,VLOOKUP($L$4,Master!$D$9:$G$20,4,FALSE),FALSE)</f>
        <v>9576668.4700000007</v>
      </c>
      <c r="L32" s="148">
        <f>VLOOKUP($C32,'2024'!$C$8:$U$195,VLOOKUP($L$4,Master!$D$9:$G$20,4,FALSE),FALSE)</f>
        <v>4875383.4499999993</v>
      </c>
      <c r="M32" s="150">
        <f t="shared" si="10"/>
        <v>0.50908971791940905</v>
      </c>
      <c r="N32" s="150">
        <f t="shared" si="11"/>
        <v>6.6972312732667546E-4</v>
      </c>
      <c r="O32" s="148">
        <f t="shared" si="12"/>
        <v>-4701285.0200000014</v>
      </c>
      <c r="P32" s="151">
        <f t="shared" si="13"/>
        <v>-0.4909102820805909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71344423.540000007</v>
      </c>
      <c r="F33" s="153">
        <f>IFERROR(VLOOKUP($C33,'2024'!$C$8:$U$195,19,FALSE),0)</f>
        <v>56579595.570000008</v>
      </c>
      <c r="G33" s="154">
        <f t="shared" si="6"/>
        <v>0.79304860509915054</v>
      </c>
      <c r="H33" s="155">
        <f t="shared" si="7"/>
        <v>7.7722427531354329E-3</v>
      </c>
      <c r="I33" s="156">
        <f t="shared" si="8"/>
        <v>-14764827.969999999</v>
      </c>
      <c r="J33" s="157">
        <f t="shared" si="9"/>
        <v>-0.20695139490084943</v>
      </c>
      <c r="K33" s="163">
        <f>VLOOKUP($C33,'2024'!$C$205:$U$392,VLOOKUP($L$4,Master!$D$9:$G$20,4,FALSE),FALSE)</f>
        <v>9576668.4700000007</v>
      </c>
      <c r="L33" s="164">
        <f>VLOOKUP($C33,'2024'!$C$8:$U$195,VLOOKUP($L$4,Master!$D$9:$G$20,4,FALSE),FALSE)</f>
        <v>4875383.4499999993</v>
      </c>
      <c r="M33" s="155">
        <f t="shared" si="10"/>
        <v>0.50908971791940905</v>
      </c>
      <c r="N33" s="155">
        <f t="shared" si="11"/>
        <v>6.6972312732667546E-4</v>
      </c>
      <c r="O33" s="156">
        <f t="shared" si="12"/>
        <v>-4701285.0200000014</v>
      </c>
      <c r="P33" s="157">
        <f t="shared" si="13"/>
        <v>-0.4909102820805909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2011722.76</v>
      </c>
      <c r="F40" s="148">
        <f>IFERROR(VLOOKUP($C40,'2024'!$C$8:$U$195,19,FALSE),0)</f>
        <v>956929.56999999983</v>
      </c>
      <c r="G40" s="149">
        <f t="shared" si="6"/>
        <v>0.47567666331915431</v>
      </c>
      <c r="H40" s="150">
        <f t="shared" si="7"/>
        <v>1.3145178647471734E-4</v>
      </c>
      <c r="I40" s="148">
        <f t="shared" si="8"/>
        <v>-1054793.1900000002</v>
      </c>
      <c r="J40" s="151">
        <f t="shared" si="9"/>
        <v>-0.52432333668084574</v>
      </c>
      <c r="K40" s="147">
        <f>VLOOKUP($C40,'2024'!$C$205:$U$392,VLOOKUP($L$4,Master!$D$9:$G$20,4,FALSE),FALSE)</f>
        <v>358422.28</v>
      </c>
      <c r="L40" s="148">
        <f>VLOOKUP($C40,'2024'!$C$8:$U$195,VLOOKUP($L$4,Master!$D$9:$G$20,4,FALSE),FALSE)</f>
        <v>37885.680000000008</v>
      </c>
      <c r="M40" s="150">
        <f t="shared" si="10"/>
        <v>0.105701241563443</v>
      </c>
      <c r="N40" s="150">
        <f t="shared" si="11"/>
        <v>5.2042913856340243E-6</v>
      </c>
      <c r="O40" s="148">
        <f t="shared" si="12"/>
        <v>-320536.60000000003</v>
      </c>
      <c r="P40" s="151">
        <f t="shared" si="13"/>
        <v>-0.89429875843655704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2011722.76</v>
      </c>
      <c r="F41" s="153">
        <f>IFERROR(VLOOKUP($C41,'2024'!$C$8:$U$195,19,FALSE),0)</f>
        <v>956929.56999999983</v>
      </c>
      <c r="G41" s="154">
        <f t="shared" si="6"/>
        <v>0.47567666331915431</v>
      </c>
      <c r="H41" s="155">
        <f t="shared" si="7"/>
        <v>1.3145178647471734E-4</v>
      </c>
      <c r="I41" s="156">
        <f t="shared" si="8"/>
        <v>-1054793.1900000002</v>
      </c>
      <c r="J41" s="157">
        <f t="shared" si="9"/>
        <v>-0.52432333668084574</v>
      </c>
      <c r="K41" s="163">
        <f>VLOOKUP($C41,'2024'!$C$205:$U$392,VLOOKUP($L$4,Master!$D$9:$G$20,4,FALSE),FALSE)</f>
        <v>358422.28</v>
      </c>
      <c r="L41" s="164">
        <f>VLOOKUP($C41,'2024'!$C$8:$U$195,VLOOKUP($L$4,Master!$D$9:$G$20,4,FALSE),FALSE)</f>
        <v>37885.680000000008</v>
      </c>
      <c r="M41" s="155">
        <f t="shared" si="10"/>
        <v>0.105701241563443</v>
      </c>
      <c r="N41" s="155">
        <f t="shared" si="11"/>
        <v>5.2042913856340243E-6</v>
      </c>
      <c r="O41" s="156">
        <f t="shared" si="12"/>
        <v>-320536.60000000003</v>
      </c>
      <c r="P41" s="157">
        <f t="shared" si="13"/>
        <v>-0.89429875843655704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192943217.89000005</v>
      </c>
      <c r="F42" s="143">
        <f>IFERROR(VLOOKUP($C42,'2024'!$C$8:$U$195,19,FALSE),0)</f>
        <v>172485679.77999997</v>
      </c>
      <c r="G42" s="144">
        <f t="shared" si="6"/>
        <v>0.89397119870954345</v>
      </c>
      <c r="H42" s="145">
        <f t="shared" si="7"/>
        <v>2.369406428561616E-2</v>
      </c>
      <c r="I42" s="143">
        <f t="shared" si="8"/>
        <v>-20457538.110000074</v>
      </c>
      <c r="J42" s="146">
        <f t="shared" si="9"/>
        <v>-0.10602880129045654</v>
      </c>
      <c r="K42" s="142">
        <f>VLOOKUP($C42,'2024'!$C$205:$U$392,VLOOKUP($L$4,Master!$D$9:$G$20,4,FALSE),FALSE)</f>
        <v>20249351.970000006</v>
      </c>
      <c r="L42" s="143">
        <f>VLOOKUP($C42,'2024'!$C$8:$U$195,VLOOKUP($L$4,Master!$D$9:$G$20,4,FALSE),FALSE)</f>
        <v>15571181.690000003</v>
      </c>
      <c r="M42" s="145">
        <f t="shared" si="10"/>
        <v>0.7689718521891048</v>
      </c>
      <c r="N42" s="145">
        <f t="shared" si="11"/>
        <v>2.1389867288487169E-3</v>
      </c>
      <c r="O42" s="143">
        <f t="shared" si="12"/>
        <v>-4678170.2800000031</v>
      </c>
      <c r="P42" s="146">
        <f t="shared" si="13"/>
        <v>-0.23102814781089517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97624122.00999999</v>
      </c>
      <c r="F43" s="148">
        <f>IFERROR(VLOOKUP($C43,'2024'!$C$8:$U$195,19,FALSE),0)</f>
        <v>88056396.839999989</v>
      </c>
      <c r="G43" s="149">
        <f t="shared" si="6"/>
        <v>0.90199425128740263</v>
      </c>
      <c r="H43" s="150">
        <f t="shared" si="7"/>
        <v>1.2096157374617084E-2</v>
      </c>
      <c r="I43" s="148">
        <f t="shared" si="8"/>
        <v>-9567725.1700000018</v>
      </c>
      <c r="J43" s="151">
        <f t="shared" si="9"/>
        <v>-9.8005748712597332E-2</v>
      </c>
      <c r="K43" s="147">
        <f>VLOOKUP($C43,'2024'!$C$205:$U$392,VLOOKUP($L$4,Master!$D$9:$G$20,4,FALSE),FALSE)</f>
        <v>9854432.0699999966</v>
      </c>
      <c r="L43" s="148">
        <f>VLOOKUP($C43,'2024'!$C$8:$U$195,VLOOKUP($L$4,Master!$D$9:$G$20,4,FALSE),FALSE)</f>
        <v>7884407.080000001</v>
      </c>
      <c r="M43" s="150">
        <f t="shared" si="10"/>
        <v>0.80008741488031832</v>
      </c>
      <c r="N43" s="150">
        <f t="shared" si="11"/>
        <v>1.083067582455321E-3</v>
      </c>
      <c r="O43" s="148">
        <f t="shared" si="12"/>
        <v>-1970024.9899999956</v>
      </c>
      <c r="P43" s="151">
        <f t="shared" si="13"/>
        <v>-0.19991258511968171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97624122.00999999</v>
      </c>
      <c r="F44" s="153">
        <f>IFERROR(VLOOKUP($C44,'2024'!$C$8:$U$195,19,FALSE),0)</f>
        <v>88056396.839999989</v>
      </c>
      <c r="G44" s="154">
        <f t="shared" si="6"/>
        <v>0.90199425128740263</v>
      </c>
      <c r="H44" s="155">
        <f t="shared" si="7"/>
        <v>1.2096157374617084E-2</v>
      </c>
      <c r="I44" s="156">
        <f t="shared" si="8"/>
        <v>-9567725.1700000018</v>
      </c>
      <c r="J44" s="157">
        <f t="shared" si="9"/>
        <v>-9.8005748712597332E-2</v>
      </c>
      <c r="K44" s="163">
        <f>VLOOKUP($C44,'2024'!$C$205:$U$392,VLOOKUP($L$4,Master!$D$9:$G$20,4,FALSE),FALSE)</f>
        <v>9854432.0699999966</v>
      </c>
      <c r="L44" s="164">
        <f>VLOOKUP($C44,'2024'!$C$8:$U$195,VLOOKUP($L$4,Master!$D$9:$G$20,4,FALSE),FALSE)</f>
        <v>7884407.080000001</v>
      </c>
      <c r="M44" s="155">
        <f t="shared" si="10"/>
        <v>0.80008741488031832</v>
      </c>
      <c r="N44" s="155">
        <f t="shared" si="11"/>
        <v>1.083067582455321E-3</v>
      </c>
      <c r="O44" s="156">
        <f t="shared" si="12"/>
        <v>-1970024.9899999956</v>
      </c>
      <c r="P44" s="157">
        <f t="shared" si="13"/>
        <v>-0.19991258511968171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44644215.050000049</v>
      </c>
      <c r="F47" s="148">
        <f>IFERROR(VLOOKUP($C47,'2024'!$C$8:$U$195,19,FALSE),0)</f>
        <v>41990402.069999993</v>
      </c>
      <c r="G47" s="149">
        <f t="shared" si="6"/>
        <v>0.94055639735119378</v>
      </c>
      <c r="H47" s="150">
        <f t="shared" si="7"/>
        <v>5.7681500707446728E-3</v>
      </c>
      <c r="I47" s="148">
        <f t="shared" si="8"/>
        <v>-2653812.9800000563</v>
      </c>
      <c r="J47" s="151">
        <f t="shared" si="9"/>
        <v>-5.9443602648806194E-2</v>
      </c>
      <c r="K47" s="147">
        <f>VLOOKUP($C47,'2024'!$C$205:$U$392,VLOOKUP($L$4,Master!$D$9:$G$20,4,FALSE),FALSE)</f>
        <v>5011767.6300000111</v>
      </c>
      <c r="L47" s="148">
        <f>VLOOKUP($C47,'2024'!$C$8:$U$195,VLOOKUP($L$4,Master!$D$9:$G$20,4,FALSE),FALSE)</f>
        <v>3929077.8400000036</v>
      </c>
      <c r="M47" s="150">
        <f t="shared" si="10"/>
        <v>0.78397047310830625</v>
      </c>
      <c r="N47" s="150">
        <f t="shared" si="11"/>
        <v>5.3973073615671023E-4</v>
      </c>
      <c r="O47" s="148">
        <f t="shared" si="12"/>
        <v>-1082689.7900000075</v>
      </c>
      <c r="P47" s="151">
        <f t="shared" si="13"/>
        <v>-0.21602952689169372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44644215.050000049</v>
      </c>
      <c r="F48" s="153">
        <f>IFERROR(VLOOKUP($C48,'2024'!$C$8:$U$195,19,FALSE),0)</f>
        <v>41990402.069999993</v>
      </c>
      <c r="G48" s="154">
        <f t="shared" si="6"/>
        <v>0.94055639735119378</v>
      </c>
      <c r="H48" s="155">
        <f t="shared" si="7"/>
        <v>5.7681500707446728E-3</v>
      </c>
      <c r="I48" s="156">
        <f t="shared" si="8"/>
        <v>-2653812.9800000563</v>
      </c>
      <c r="J48" s="157">
        <f t="shared" si="9"/>
        <v>-5.9443602648806194E-2</v>
      </c>
      <c r="K48" s="163">
        <f>VLOOKUP($C48,'2024'!$C$205:$U$392,VLOOKUP($L$4,Master!$D$9:$G$20,4,FALSE),FALSE)</f>
        <v>5011767.6300000111</v>
      </c>
      <c r="L48" s="164">
        <f>VLOOKUP($C48,'2024'!$C$8:$U$195,VLOOKUP($L$4,Master!$D$9:$G$20,4,FALSE),FALSE)</f>
        <v>3929077.8400000036</v>
      </c>
      <c r="M48" s="155">
        <f t="shared" si="10"/>
        <v>0.78397047310830625</v>
      </c>
      <c r="N48" s="155">
        <f t="shared" si="11"/>
        <v>5.3973073615671023E-4</v>
      </c>
      <c r="O48" s="156">
        <f t="shared" si="12"/>
        <v>-1082689.7900000075</v>
      </c>
      <c r="P48" s="157">
        <f t="shared" si="13"/>
        <v>-0.21602952689169372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15247652.08</v>
      </c>
      <c r="F49" s="148">
        <f>IFERROR(VLOOKUP($C49,'2024'!$C$8:$U$195,19,FALSE),0)</f>
        <v>14865491.650000002</v>
      </c>
      <c r="G49" s="149">
        <f t="shared" si="6"/>
        <v>0.97493644083725728</v>
      </c>
      <c r="H49" s="150">
        <f t="shared" si="7"/>
        <v>2.0420472890366366E-3</v>
      </c>
      <c r="I49" s="148">
        <f t="shared" si="8"/>
        <v>-382160.42999999784</v>
      </c>
      <c r="J49" s="151">
        <f t="shared" si="9"/>
        <v>-2.506355916274277E-2</v>
      </c>
      <c r="K49" s="147">
        <f>VLOOKUP($C49,'2024'!$C$205:$U$392,VLOOKUP($L$4,Master!$D$9:$G$20,4,FALSE),FALSE)</f>
        <v>1686167.7499999995</v>
      </c>
      <c r="L49" s="148">
        <f>VLOOKUP($C49,'2024'!$C$8:$U$195,VLOOKUP($L$4,Master!$D$9:$G$20,4,FALSE),FALSE)</f>
        <v>1640673.6900000002</v>
      </c>
      <c r="M49" s="150">
        <f t="shared" si="10"/>
        <v>0.97301925623948193</v>
      </c>
      <c r="N49" s="150">
        <f t="shared" si="11"/>
        <v>2.253765526051898E-4</v>
      </c>
      <c r="O49" s="148">
        <f t="shared" si="12"/>
        <v>-45494.059999999357</v>
      </c>
      <c r="P49" s="151">
        <f t="shared" si="13"/>
        <v>-2.6980743760518115E-2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15247652.08</v>
      </c>
      <c r="F50" s="153">
        <f>IFERROR(VLOOKUP($C50,'2024'!$C$8:$U$195,19,FALSE),0)</f>
        <v>14865491.650000002</v>
      </c>
      <c r="G50" s="154">
        <f t="shared" si="6"/>
        <v>0.97493644083725728</v>
      </c>
      <c r="H50" s="155">
        <f t="shared" si="7"/>
        <v>2.0420472890366366E-3</v>
      </c>
      <c r="I50" s="156">
        <f t="shared" si="8"/>
        <v>-382160.42999999784</v>
      </c>
      <c r="J50" s="157">
        <f t="shared" si="9"/>
        <v>-2.506355916274277E-2</v>
      </c>
      <c r="K50" s="163">
        <f>VLOOKUP($C50,'2024'!$C$205:$U$392,VLOOKUP($L$4,Master!$D$9:$G$20,4,FALSE),FALSE)</f>
        <v>1686167.7499999995</v>
      </c>
      <c r="L50" s="164">
        <f>VLOOKUP($C50,'2024'!$C$8:$U$195,VLOOKUP($L$4,Master!$D$9:$G$20,4,FALSE),FALSE)</f>
        <v>1640673.6900000002</v>
      </c>
      <c r="M50" s="155">
        <f t="shared" si="10"/>
        <v>0.97301925623948193</v>
      </c>
      <c r="N50" s="155">
        <f t="shared" si="11"/>
        <v>2.253765526051898E-4</v>
      </c>
      <c r="O50" s="156">
        <f t="shared" si="12"/>
        <v>-45494.059999999357</v>
      </c>
      <c r="P50" s="157">
        <f t="shared" si="13"/>
        <v>-2.6980743760518115E-2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35427228.750000007</v>
      </c>
      <c r="F53" s="148">
        <f>IFERROR(VLOOKUP($C53,'2024'!$C$8:$U$195,19,FALSE),0)</f>
        <v>27573389.219999995</v>
      </c>
      <c r="G53" s="149">
        <f t="shared" si="6"/>
        <v>0.77831064389985594</v>
      </c>
      <c r="H53" s="150">
        <f t="shared" si="7"/>
        <v>3.7877095512177691E-3</v>
      </c>
      <c r="I53" s="148">
        <f t="shared" si="8"/>
        <v>-7853839.5300000124</v>
      </c>
      <c r="J53" s="151">
        <f t="shared" si="9"/>
        <v>-0.22168935610014404</v>
      </c>
      <c r="K53" s="147">
        <f>VLOOKUP($C53,'2024'!$C$205:$U$392,VLOOKUP($L$4,Master!$D$9:$G$20,4,FALSE),FALSE)</f>
        <v>3696984.5199999982</v>
      </c>
      <c r="L53" s="148">
        <f>VLOOKUP($C53,'2024'!$C$8:$U$195,VLOOKUP($L$4,Master!$D$9:$G$20,4,FALSE),FALSE)</f>
        <v>2117023.0799999982</v>
      </c>
      <c r="M53" s="150">
        <f t="shared" si="10"/>
        <v>0.57263509450669792</v>
      </c>
      <c r="N53" s="150">
        <f t="shared" si="11"/>
        <v>2.9081185763149558E-4</v>
      </c>
      <c r="O53" s="148">
        <f t="shared" si="12"/>
        <v>-1579961.44</v>
      </c>
      <c r="P53" s="151">
        <f t="shared" si="13"/>
        <v>-0.42736490549330208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35427228.750000007</v>
      </c>
      <c r="F54" s="153">
        <f>IFERROR(VLOOKUP($C54,'2024'!$C$8:$U$195,19,FALSE),0)</f>
        <v>27573389.219999995</v>
      </c>
      <c r="G54" s="154">
        <f t="shared" si="6"/>
        <v>0.77831064389985594</v>
      </c>
      <c r="H54" s="155">
        <f t="shared" si="7"/>
        <v>3.7877095512177691E-3</v>
      </c>
      <c r="I54" s="156">
        <f t="shared" si="8"/>
        <v>-7853839.5300000124</v>
      </c>
      <c r="J54" s="157">
        <f t="shared" si="9"/>
        <v>-0.22168935610014404</v>
      </c>
      <c r="K54" s="163">
        <f>VLOOKUP($C54,'2024'!$C$205:$U$392,VLOOKUP($L$4,Master!$D$9:$G$20,4,FALSE),FALSE)</f>
        <v>3696984.5199999982</v>
      </c>
      <c r="L54" s="164">
        <f>VLOOKUP($C54,'2024'!$C$8:$U$195,VLOOKUP($L$4,Master!$D$9:$G$20,4,FALSE),FALSE)</f>
        <v>2117023.0799999982</v>
      </c>
      <c r="M54" s="155">
        <f t="shared" si="10"/>
        <v>0.57263509450669792</v>
      </c>
      <c r="N54" s="155">
        <f t="shared" si="11"/>
        <v>2.9081185763149558E-4</v>
      </c>
      <c r="O54" s="156">
        <f t="shared" si="12"/>
        <v>-1579961.44</v>
      </c>
      <c r="P54" s="157">
        <f t="shared" si="13"/>
        <v>-0.42736490549330208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321217764.47999996</v>
      </c>
      <c r="F55" s="143">
        <f>IFERROR(VLOOKUP($C55,'2024'!$C$8:$U$195,19,FALSE),0)</f>
        <v>280020308.24000001</v>
      </c>
      <c r="G55" s="144">
        <f t="shared" si="6"/>
        <v>0.87174602156050729</v>
      </c>
      <c r="H55" s="145">
        <f t="shared" si="7"/>
        <v>3.8465913188730307E-2</v>
      </c>
      <c r="I55" s="143">
        <f t="shared" si="8"/>
        <v>-41197456.23999995</v>
      </c>
      <c r="J55" s="146">
        <f t="shared" si="9"/>
        <v>-0.12825397843949268</v>
      </c>
      <c r="K55" s="142">
        <f>VLOOKUP($C55,'2024'!$C$205:$U$392,VLOOKUP($L$4,Master!$D$9:$G$20,4,FALSE),FALSE)</f>
        <v>53424857.389999986</v>
      </c>
      <c r="L55" s="143">
        <f>VLOOKUP($C55,'2024'!$C$8:$U$195,VLOOKUP($L$4,Master!$D$9:$G$20,4,FALSE),FALSE)</f>
        <v>41759162.610000014</v>
      </c>
      <c r="M55" s="145">
        <f t="shared" si="10"/>
        <v>0.78164294019840386</v>
      </c>
      <c r="N55" s="145">
        <f t="shared" si="11"/>
        <v>5.7363850996607025E-3</v>
      </c>
      <c r="O55" s="143">
        <f t="shared" si="12"/>
        <v>-11665694.779999971</v>
      </c>
      <c r="P55" s="146">
        <f t="shared" si="13"/>
        <v>-0.21835705980159612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51954753.460000008</v>
      </c>
      <c r="F56" s="148">
        <f>IFERROR(VLOOKUP($C56,'2024'!$C$8:$U$195,19,FALSE),0)</f>
        <v>46972431.080000013</v>
      </c>
      <c r="G56" s="149">
        <f t="shared" si="6"/>
        <v>0.90410266533483052</v>
      </c>
      <c r="H56" s="150">
        <f t="shared" si="7"/>
        <v>6.4525229171531811E-3</v>
      </c>
      <c r="I56" s="148">
        <f t="shared" si="8"/>
        <v>-4982322.3799999952</v>
      </c>
      <c r="J56" s="151">
        <f t="shared" si="9"/>
        <v>-9.5897334665169531E-2</v>
      </c>
      <c r="K56" s="147">
        <f>VLOOKUP($C56,'2024'!$C$205:$U$392,VLOOKUP($L$4,Master!$D$9:$G$20,4,FALSE),FALSE)</f>
        <v>7031101.620000001</v>
      </c>
      <c r="L56" s="148">
        <f>VLOOKUP($C56,'2024'!$C$8:$U$195,VLOOKUP($L$4,Master!$D$9:$G$20,4,FALSE),FALSE)</f>
        <v>7287256.3400000008</v>
      </c>
      <c r="M56" s="150">
        <f t="shared" si="10"/>
        <v>1.0364316623260523</v>
      </c>
      <c r="N56" s="150">
        <f t="shared" si="11"/>
        <v>1.0010380015659987E-3</v>
      </c>
      <c r="O56" s="148">
        <f t="shared" si="12"/>
        <v>256154.71999999974</v>
      </c>
      <c r="P56" s="151">
        <f t="shared" si="13"/>
        <v>3.6431662326052355E-2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51954753.460000008</v>
      </c>
      <c r="F57" s="153">
        <f>IFERROR(VLOOKUP($C57,'2024'!$C$8:$U$195,19,FALSE),0)</f>
        <v>46972431.080000013</v>
      </c>
      <c r="G57" s="154">
        <f t="shared" si="6"/>
        <v>0.90410266533483052</v>
      </c>
      <c r="H57" s="155">
        <f t="shared" si="7"/>
        <v>6.4525229171531811E-3</v>
      </c>
      <c r="I57" s="156">
        <f t="shared" si="8"/>
        <v>-4982322.3799999952</v>
      </c>
      <c r="J57" s="157">
        <f t="shared" si="9"/>
        <v>-9.5897334665169531E-2</v>
      </c>
      <c r="K57" s="163">
        <f>VLOOKUP($C57,'2024'!$C$205:$U$392,VLOOKUP($L$4,Master!$D$9:$G$20,4,FALSE),FALSE)</f>
        <v>7031101.620000001</v>
      </c>
      <c r="L57" s="164">
        <f>VLOOKUP($C57,'2024'!$C$8:$U$195,VLOOKUP($L$4,Master!$D$9:$G$20,4,FALSE),FALSE)</f>
        <v>7287256.3400000008</v>
      </c>
      <c r="M57" s="155">
        <f t="shared" si="10"/>
        <v>1.0364316623260523</v>
      </c>
      <c r="N57" s="155">
        <f t="shared" si="11"/>
        <v>1.0010380015659987E-3</v>
      </c>
      <c r="O57" s="156">
        <f t="shared" si="12"/>
        <v>256154.71999999974</v>
      </c>
      <c r="P57" s="157">
        <f t="shared" si="13"/>
        <v>3.6431662326052355E-2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42421651.030000001</v>
      </c>
      <c r="F59" s="148">
        <f>IFERROR(VLOOKUP($C59,'2024'!$C$8:$U$195,19,FALSE),0)</f>
        <v>41380904.600000001</v>
      </c>
      <c r="G59" s="149">
        <f t="shared" si="6"/>
        <v>0.97546662129524386</v>
      </c>
      <c r="H59" s="150">
        <f t="shared" si="7"/>
        <v>5.6844244405676063E-3</v>
      </c>
      <c r="I59" s="148">
        <f t="shared" si="8"/>
        <v>-1040746.4299999997</v>
      </c>
      <c r="J59" s="151">
        <f t="shared" si="9"/>
        <v>-2.4533378704756172E-2</v>
      </c>
      <c r="K59" s="147">
        <f>VLOOKUP($C59,'2024'!$C$205:$U$392,VLOOKUP($L$4,Master!$D$9:$G$20,4,FALSE),FALSE)</f>
        <v>5953998.21</v>
      </c>
      <c r="L59" s="148">
        <f>VLOOKUP($C59,'2024'!$C$8:$U$195,VLOOKUP($L$4,Master!$D$9:$G$20,4,FALSE),FALSE)</f>
        <v>9447416.5300000031</v>
      </c>
      <c r="M59" s="150">
        <f t="shared" si="10"/>
        <v>1.5867348623203572</v>
      </c>
      <c r="N59" s="150">
        <f t="shared" si="11"/>
        <v>1.2977755305850519E-3</v>
      </c>
      <c r="O59" s="148">
        <f t="shared" si="12"/>
        <v>3493418.3200000031</v>
      </c>
      <c r="P59" s="151">
        <f t="shared" si="13"/>
        <v>0.58673486232035721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40934270.579999998</v>
      </c>
      <c r="F60" s="153">
        <f>IFERROR(VLOOKUP($C60,'2024'!$C$8:$U$195,19,FALSE),0)</f>
        <v>40526161.649999999</v>
      </c>
      <c r="G60" s="154">
        <f t="shared" si="6"/>
        <v>0.99003014041248372</v>
      </c>
      <c r="H60" s="155">
        <f t="shared" si="7"/>
        <v>5.5670098561753914E-3</v>
      </c>
      <c r="I60" s="156">
        <f t="shared" si="8"/>
        <v>-408108.9299999997</v>
      </c>
      <c r="J60" s="157">
        <f t="shared" si="9"/>
        <v>-9.9698595875163075E-3</v>
      </c>
      <c r="K60" s="163">
        <f>VLOOKUP($C60,'2024'!$C$205:$U$392,VLOOKUP($L$4,Master!$D$9:$G$20,4,FALSE),FALSE)</f>
        <v>5602760.1900000004</v>
      </c>
      <c r="L60" s="164">
        <f>VLOOKUP($C60,'2024'!$C$8:$U$195,VLOOKUP($L$4,Master!$D$9:$G$20,4,FALSE),FALSE)</f>
        <v>9189428.5500000026</v>
      </c>
      <c r="M60" s="155">
        <f t="shared" si="10"/>
        <v>1.6401609632340881</v>
      </c>
      <c r="N60" s="155">
        <f t="shared" si="11"/>
        <v>1.2623361608308037E-3</v>
      </c>
      <c r="O60" s="156">
        <f t="shared" si="12"/>
        <v>3586668.3600000022</v>
      </c>
      <c r="P60" s="157">
        <f t="shared" si="13"/>
        <v>0.640160963234088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344440.39</v>
      </c>
      <c r="F61" s="153">
        <f>IFERROR(VLOOKUP($C61,'2024'!$C$8:$U$195,19,FALSE),0)</f>
        <v>203557.97999999998</v>
      </c>
      <c r="G61" s="154">
        <f t="shared" si="6"/>
        <v>0.59098173707212431</v>
      </c>
      <c r="H61" s="155">
        <f t="shared" si="7"/>
        <v>2.7962413286261795E-5</v>
      </c>
      <c r="I61" s="156">
        <f t="shared" si="8"/>
        <v>-140882.41000000003</v>
      </c>
      <c r="J61" s="157">
        <f t="shared" si="9"/>
        <v>-0.40901826292787563</v>
      </c>
      <c r="K61" s="163">
        <f>VLOOKUP($C61,'2024'!$C$205:$U$392,VLOOKUP($L$4,Master!$D$9:$G$20,4,FALSE),FALSE)</f>
        <v>59870.64</v>
      </c>
      <c r="L61" s="164">
        <f>VLOOKUP($C61,'2024'!$C$8:$U$195,VLOOKUP($L$4,Master!$D$9:$G$20,4,FALSE),FALSE)</f>
        <v>20080.75</v>
      </c>
      <c r="M61" s="155">
        <f t="shared" si="10"/>
        <v>0.33540229401255772</v>
      </c>
      <c r="N61" s="155">
        <f t="shared" si="11"/>
        <v>2.7584584529582263E-6</v>
      </c>
      <c r="O61" s="156">
        <f t="shared" si="12"/>
        <v>-39789.89</v>
      </c>
      <c r="P61" s="157">
        <f t="shared" si="13"/>
        <v>-0.66459770598744228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1142940.06</v>
      </c>
      <c r="F62" s="153">
        <f>IFERROR(VLOOKUP($C62,'2024'!$C$8:$U$195,19,FALSE),0)</f>
        <v>651184.97</v>
      </c>
      <c r="G62" s="154">
        <f t="shared" si="6"/>
        <v>0.56974551228871961</v>
      </c>
      <c r="H62" s="155">
        <f t="shared" si="7"/>
        <v>8.9452171105952171E-5</v>
      </c>
      <c r="I62" s="156">
        <f t="shared" si="8"/>
        <v>-491755.09000000008</v>
      </c>
      <c r="J62" s="157">
        <f t="shared" si="9"/>
        <v>-0.43025448771128039</v>
      </c>
      <c r="K62" s="163">
        <f>VLOOKUP($C62,'2024'!$C$205:$U$392,VLOOKUP($L$4,Master!$D$9:$G$20,4,FALSE),FALSE)</f>
        <v>291367.38</v>
      </c>
      <c r="L62" s="164">
        <f>VLOOKUP($C62,'2024'!$C$8:$U$195,VLOOKUP($L$4,Master!$D$9:$G$20,4,FALSE),FALSE)</f>
        <v>237907.23000000007</v>
      </c>
      <c r="M62" s="155">
        <f t="shared" si="10"/>
        <v>0.81651978337451525</v>
      </c>
      <c r="N62" s="155">
        <f t="shared" si="11"/>
        <v>3.2680911301289895E-5</v>
      </c>
      <c r="O62" s="156">
        <f t="shared" si="12"/>
        <v>-53460.149999999936</v>
      </c>
      <c r="P62" s="157">
        <f t="shared" si="13"/>
        <v>-0.18348021662548475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1850866.83</v>
      </c>
      <c r="F63" s="148">
        <f>IFERROR(VLOOKUP($C63,'2024'!$C$8:$U$195,19,FALSE),0)</f>
        <v>161271.94999999998</v>
      </c>
      <c r="G63" s="149">
        <f t="shared" si="6"/>
        <v>8.7133200177346076E-2</v>
      </c>
      <c r="H63" s="150">
        <f t="shared" si="7"/>
        <v>2.2153653309889141E-5</v>
      </c>
      <c r="I63" s="148">
        <f t="shared" si="8"/>
        <v>-1689594.8800000001</v>
      </c>
      <c r="J63" s="151">
        <f t="shared" si="9"/>
        <v>-0.91286679982265395</v>
      </c>
      <c r="K63" s="147">
        <f>VLOOKUP($C63,'2024'!$C$205:$U$392,VLOOKUP($L$4,Master!$D$9:$G$20,4,FALSE),FALSE)</f>
        <v>551098.86</v>
      </c>
      <c r="L63" s="148">
        <f>VLOOKUP($C63,'2024'!$C$8:$U$195,VLOOKUP($L$4,Master!$D$9:$G$20,4,FALSE),FALSE)</f>
        <v>18090.999999999996</v>
      </c>
      <c r="M63" s="150">
        <f t="shared" si="10"/>
        <v>3.2827141032373025E-2</v>
      </c>
      <c r="N63" s="150">
        <f t="shared" si="11"/>
        <v>2.485129881725895E-6</v>
      </c>
      <c r="O63" s="148">
        <f t="shared" si="12"/>
        <v>-533007.86</v>
      </c>
      <c r="P63" s="151">
        <f t="shared" si="13"/>
        <v>-0.96717285896762695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1850866.83</v>
      </c>
      <c r="F65" s="153">
        <f>IFERROR(VLOOKUP($C65,'2024'!$C$8:$U$195,19,FALSE),0)</f>
        <v>161271.94999999998</v>
      </c>
      <c r="G65" s="154">
        <f t="shared" si="6"/>
        <v>8.7133200177346076E-2</v>
      </c>
      <c r="H65" s="155">
        <f t="shared" si="7"/>
        <v>2.2153653309889141E-5</v>
      </c>
      <c r="I65" s="156">
        <f t="shared" si="8"/>
        <v>-1689594.8800000001</v>
      </c>
      <c r="J65" s="157">
        <f t="shared" si="9"/>
        <v>-0.91286679982265395</v>
      </c>
      <c r="K65" s="163">
        <f>VLOOKUP($C65,'2024'!$C$205:$U$392,VLOOKUP($L$4,Master!$D$9:$G$20,4,FALSE),FALSE)</f>
        <v>551098.86</v>
      </c>
      <c r="L65" s="164">
        <f>VLOOKUP($C65,'2024'!$C$8:$U$195,VLOOKUP($L$4,Master!$D$9:$G$20,4,FALSE),FALSE)</f>
        <v>18090.999999999996</v>
      </c>
      <c r="M65" s="155">
        <f t="shared" si="10"/>
        <v>3.2827141032373025E-2</v>
      </c>
      <c r="N65" s="155">
        <f t="shared" si="11"/>
        <v>2.485129881725895E-6</v>
      </c>
      <c r="O65" s="156">
        <f t="shared" si="12"/>
        <v>-533007.86</v>
      </c>
      <c r="P65" s="157">
        <f t="shared" si="13"/>
        <v>-0.96717285896762695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1880517.6600000001</v>
      </c>
      <c r="F70" s="148">
        <f>IFERROR(VLOOKUP($C70,'2024'!$C$8:$U$195,19,FALSE),0)</f>
        <v>1020785.4400000001</v>
      </c>
      <c r="G70" s="149">
        <f t="shared" si="6"/>
        <v>0.54282151224253861</v>
      </c>
      <c r="H70" s="150">
        <f t="shared" si="7"/>
        <v>1.4022355866313174E-4</v>
      </c>
      <c r="I70" s="148">
        <f t="shared" si="8"/>
        <v>-859732.22000000009</v>
      </c>
      <c r="J70" s="151">
        <f t="shared" si="9"/>
        <v>-0.45717848775746145</v>
      </c>
      <c r="K70" s="147">
        <f>VLOOKUP($C70,'2024'!$C$205:$U$392,VLOOKUP($L$4,Master!$D$9:$G$20,4,FALSE),FALSE)</f>
        <v>312000.78000000003</v>
      </c>
      <c r="L70" s="148">
        <f>VLOOKUP($C70,'2024'!$C$8:$U$195,VLOOKUP($L$4,Master!$D$9:$G$20,4,FALSE),FALSE)</f>
        <v>103402.38</v>
      </c>
      <c r="M70" s="150">
        <f t="shared" si="10"/>
        <v>0.33141705607274441</v>
      </c>
      <c r="N70" s="150">
        <f t="shared" si="11"/>
        <v>1.4204208964655138E-5</v>
      </c>
      <c r="O70" s="148">
        <f t="shared" si="12"/>
        <v>-208598.40000000002</v>
      </c>
      <c r="P70" s="151">
        <f t="shared" si="13"/>
        <v>-0.66858294392725559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1880517.6600000001</v>
      </c>
      <c r="F73" s="153">
        <f>IFERROR(VLOOKUP($C73,'2024'!$C$8:$U$195,19,FALSE),0)</f>
        <v>1020785.4400000001</v>
      </c>
      <c r="G73" s="154">
        <f t="shared" si="6"/>
        <v>0.54282151224253861</v>
      </c>
      <c r="H73" s="155">
        <f t="shared" si="7"/>
        <v>1.4022355866313174E-4</v>
      </c>
      <c r="I73" s="156">
        <f t="shared" si="8"/>
        <v>-859732.22000000009</v>
      </c>
      <c r="J73" s="157">
        <f t="shared" si="9"/>
        <v>-0.45717848775746145</v>
      </c>
      <c r="K73" s="163">
        <f>VLOOKUP($C73,'2024'!$C$205:$U$392,VLOOKUP($L$4,Master!$D$9:$G$20,4,FALSE),FALSE)</f>
        <v>312000.78000000003</v>
      </c>
      <c r="L73" s="164">
        <f>VLOOKUP($C73,'2024'!$C$8:$U$195,VLOOKUP($L$4,Master!$D$9:$G$20,4,FALSE),FALSE)</f>
        <v>103402.38</v>
      </c>
      <c r="M73" s="155">
        <f t="shared" si="10"/>
        <v>0.33141705607274441</v>
      </c>
      <c r="N73" s="155">
        <f t="shared" si="11"/>
        <v>1.4204208964655138E-5</v>
      </c>
      <c r="O73" s="156">
        <f t="shared" si="12"/>
        <v>-208598.40000000002</v>
      </c>
      <c r="P73" s="157">
        <f t="shared" si="13"/>
        <v>-0.66858294392725559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162823058.33999997</v>
      </c>
      <c r="F74" s="148">
        <f>IFERROR(VLOOKUP($C74,'2024'!$C$8:$U$195,19,FALSE),0)</f>
        <v>133000409.75999999</v>
      </c>
      <c r="G74" s="149">
        <f t="shared" ref="G74:G137" si="14">IFERROR(F74/E74,0)</f>
        <v>0.81684013994058735</v>
      </c>
      <c r="H74" s="150">
        <f t="shared" ref="H74:H137" si="15">F74/$D$4</f>
        <v>1.8270039941206368E-2</v>
      </c>
      <c r="I74" s="148">
        <f t="shared" ref="I74:I137" si="16">F74-E74</f>
        <v>-29822648.579999983</v>
      </c>
      <c r="J74" s="151">
        <f t="shared" ref="J74:J137" si="17">IFERROR(I74/E74,0)</f>
        <v>-0.18315986005941268</v>
      </c>
      <c r="K74" s="147">
        <f>VLOOKUP($C74,'2024'!$C$205:$U$392,VLOOKUP($L$4,Master!$D$9:$G$20,4,FALSE),FALSE)</f>
        <v>32021716.849999987</v>
      </c>
      <c r="L74" s="148">
        <f>VLOOKUP($C74,'2024'!$C$8:$U$195,VLOOKUP($L$4,Master!$D$9:$G$20,4,FALSE),FALSE)</f>
        <v>17901712.899999999</v>
      </c>
      <c r="M74" s="150">
        <f t="shared" ref="M74:M137" si="18">IFERROR(L74/K74,0)</f>
        <v>0.55904912856038846</v>
      </c>
      <c r="N74" s="150">
        <f t="shared" ref="N74:N137" si="19">L74/$D$4</f>
        <v>2.4591278349382528E-3</v>
      </c>
      <c r="O74" s="148">
        <f t="shared" ref="O74:O137" si="20">L74-K74</f>
        <v>-14120003.949999988</v>
      </c>
      <c r="P74" s="151">
        <f t="shared" ref="P74:P137" si="21">IFERROR(O74/K74,0)</f>
        <v>-0.44095087143961159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136565954.62999997</v>
      </c>
      <c r="F75" s="153">
        <f>IFERROR(VLOOKUP($C75,'2024'!$C$8:$U$195,19,FALSE),0)</f>
        <v>108845267.57000001</v>
      </c>
      <c r="G75" s="154">
        <f t="shared" si="14"/>
        <v>0.79701612209936212</v>
      </c>
      <c r="H75" s="155">
        <f t="shared" si="15"/>
        <v>1.4951889167136009E-2</v>
      </c>
      <c r="I75" s="156">
        <f t="shared" si="16"/>
        <v>-27720687.059999958</v>
      </c>
      <c r="J75" s="157">
        <f t="shared" si="17"/>
        <v>-0.20298387790063782</v>
      </c>
      <c r="K75" s="163">
        <f>VLOOKUP($C75,'2024'!$C$205:$U$392,VLOOKUP($L$4,Master!$D$9:$G$20,4,FALSE),FALSE)</f>
        <v>29068002.859999988</v>
      </c>
      <c r="L75" s="164">
        <f>VLOOKUP($C75,'2024'!$C$8:$U$195,VLOOKUP($L$4,Master!$D$9:$G$20,4,FALSE),FALSE)</f>
        <v>16078923.040000001</v>
      </c>
      <c r="M75" s="155">
        <f t="shared" si="18"/>
        <v>0.5531485295856341</v>
      </c>
      <c r="N75" s="155">
        <f t="shared" si="19"/>
        <v>2.2087342939956316E-3</v>
      </c>
      <c r="O75" s="156">
        <f t="shared" si="20"/>
        <v>-12989079.819999987</v>
      </c>
      <c r="P75" s="157">
        <f t="shared" si="21"/>
        <v>-0.44685147041436585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2681118.89</v>
      </c>
      <c r="F76" s="153">
        <f>IFERROR(VLOOKUP($C76,'2024'!$C$8:$U$195,19,FALSE),0)</f>
        <v>2219179.1799999997</v>
      </c>
      <c r="G76" s="154">
        <f t="shared" si="14"/>
        <v>0.82770636851542212</v>
      </c>
      <c r="H76" s="155">
        <f t="shared" si="15"/>
        <v>3.0484486723353978E-4</v>
      </c>
      <c r="I76" s="156">
        <f t="shared" si="16"/>
        <v>-461939.71000000043</v>
      </c>
      <c r="J76" s="157">
        <f t="shared" si="17"/>
        <v>-0.17229363148457785</v>
      </c>
      <c r="K76" s="163">
        <f>VLOOKUP($C76,'2024'!$C$205:$U$392,VLOOKUP($L$4,Master!$D$9:$G$20,4,FALSE),FALSE)</f>
        <v>408338.65000000008</v>
      </c>
      <c r="L76" s="164">
        <f>VLOOKUP($C76,'2024'!$C$8:$U$195,VLOOKUP($L$4,Master!$D$9:$G$20,4,FALSE),FALSE)</f>
        <v>175241.44000000003</v>
      </c>
      <c r="M76" s="155">
        <f t="shared" si="18"/>
        <v>0.42915712240318177</v>
      </c>
      <c r="N76" s="155">
        <f t="shared" si="19"/>
        <v>2.407261837713093E-5</v>
      </c>
      <c r="O76" s="156">
        <f t="shared" si="20"/>
        <v>-233097.21000000005</v>
      </c>
      <c r="P76" s="157">
        <f t="shared" si="21"/>
        <v>-0.57084287759681829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21641148.060000002</v>
      </c>
      <c r="F77" s="153">
        <f>IFERROR(VLOOKUP($C77,'2024'!$C$8:$U$195,19,FALSE),0)</f>
        <v>20642950.360000003</v>
      </c>
      <c r="G77" s="154">
        <f t="shared" si="14"/>
        <v>0.95387501174926115</v>
      </c>
      <c r="H77" s="155">
        <f t="shared" si="15"/>
        <v>2.8356869596274578E-3</v>
      </c>
      <c r="I77" s="156">
        <f t="shared" si="16"/>
        <v>-998197.69999999925</v>
      </c>
      <c r="J77" s="157">
        <f t="shared" si="17"/>
        <v>-4.6124988250738817E-2</v>
      </c>
      <c r="K77" s="163">
        <f>VLOOKUP($C77,'2024'!$C$205:$U$392,VLOOKUP($L$4,Master!$D$9:$G$20,4,FALSE),FALSE)</f>
        <v>2311711.7800000003</v>
      </c>
      <c r="L77" s="164">
        <f>VLOOKUP($C77,'2024'!$C$8:$U$195,VLOOKUP($L$4,Master!$D$9:$G$20,4,FALSE),FALSE)</f>
        <v>1636787.1500000001</v>
      </c>
      <c r="M77" s="155">
        <f t="shared" si="18"/>
        <v>0.70804118582637487</v>
      </c>
      <c r="N77" s="155">
        <f t="shared" si="19"/>
        <v>2.2484266521972062E-4</v>
      </c>
      <c r="O77" s="156">
        <f t="shared" si="20"/>
        <v>-674924.63000000012</v>
      </c>
      <c r="P77" s="157">
        <f t="shared" si="21"/>
        <v>-0.29195881417362507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1934836.7600000002</v>
      </c>
      <c r="F78" s="153">
        <f>IFERROR(VLOOKUP($C78,'2024'!$C$8:$U$195,19,FALSE),0)</f>
        <v>1293012.6500000001</v>
      </c>
      <c r="G78" s="154">
        <f t="shared" si="14"/>
        <v>0.66827996900369002</v>
      </c>
      <c r="H78" s="155">
        <f t="shared" si="15"/>
        <v>1.7761894720936305E-4</v>
      </c>
      <c r="I78" s="156">
        <f t="shared" si="16"/>
        <v>-641824.1100000001</v>
      </c>
      <c r="J78" s="157">
        <f t="shared" si="17"/>
        <v>-0.33172003099630998</v>
      </c>
      <c r="K78" s="163">
        <f>VLOOKUP($C78,'2024'!$C$205:$U$392,VLOOKUP($L$4,Master!$D$9:$G$20,4,FALSE),FALSE)</f>
        <v>233663.56</v>
      </c>
      <c r="L78" s="164">
        <f>VLOOKUP($C78,'2024'!$C$8:$U$195,VLOOKUP($L$4,Master!$D$9:$G$20,4,FALSE),FALSE)</f>
        <v>10761.27</v>
      </c>
      <c r="M78" s="155">
        <f t="shared" si="18"/>
        <v>4.6054549541229284E-2</v>
      </c>
      <c r="N78" s="155">
        <f t="shared" si="19"/>
        <v>1.4782573457697434E-6</v>
      </c>
      <c r="O78" s="156">
        <f t="shared" si="20"/>
        <v>-222902.29</v>
      </c>
      <c r="P78" s="157">
        <f t="shared" si="21"/>
        <v>-0.95394545045877077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17154239.959999997</v>
      </c>
      <c r="F80" s="148">
        <f>IFERROR(VLOOKUP($C80,'2024'!$C$8:$U$195,19,FALSE),0)</f>
        <v>17008388.599999998</v>
      </c>
      <c r="G80" s="149">
        <f t="shared" si="14"/>
        <v>0.99149764954086606</v>
      </c>
      <c r="H80" s="150">
        <f t="shared" si="15"/>
        <v>2.3364133961564348E-3</v>
      </c>
      <c r="I80" s="148">
        <f t="shared" si="16"/>
        <v>-145851.3599999994</v>
      </c>
      <c r="J80" s="151">
        <f t="shared" si="17"/>
        <v>-8.5023504591339189E-3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1413625</v>
      </c>
      <c r="M80" s="150">
        <f t="shared" si="18"/>
        <v>0.90647414494952649</v>
      </c>
      <c r="N80" s="150">
        <f t="shared" si="19"/>
        <v>1.9418726046403011E-4</v>
      </c>
      <c r="O80" s="148">
        <f t="shared" si="20"/>
        <v>-145851.3600000001</v>
      </c>
      <c r="P80" s="151">
        <f t="shared" si="21"/>
        <v>-9.3525855050473547E-2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17154239.959999997</v>
      </c>
      <c r="F81" s="153">
        <f>IFERROR(VLOOKUP($C81,'2024'!$C$8:$U$195,19,FALSE),0)</f>
        <v>17008388.599999998</v>
      </c>
      <c r="G81" s="154">
        <f t="shared" si="14"/>
        <v>0.99149764954086606</v>
      </c>
      <c r="H81" s="155">
        <f t="shared" si="15"/>
        <v>2.3364133961564348E-3</v>
      </c>
      <c r="I81" s="156">
        <f t="shared" si="16"/>
        <v>-145851.3599999994</v>
      </c>
      <c r="J81" s="157">
        <f t="shared" si="17"/>
        <v>-8.5023504591339189E-3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1413625</v>
      </c>
      <c r="M81" s="155">
        <f t="shared" si="18"/>
        <v>0.90647414494952649</v>
      </c>
      <c r="N81" s="155">
        <f t="shared" si="19"/>
        <v>1.9418726046403011E-4</v>
      </c>
      <c r="O81" s="156">
        <f t="shared" si="20"/>
        <v>-145851.3600000001</v>
      </c>
      <c r="P81" s="157">
        <f t="shared" si="21"/>
        <v>-9.3525855050473547E-2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27059368.809999999</v>
      </c>
      <c r="F82" s="148">
        <f>IFERROR(VLOOKUP($C82,'2024'!$C$8:$U$195,19,FALSE),0)</f>
        <v>25566173.09</v>
      </c>
      <c r="G82" s="149">
        <f t="shared" si="14"/>
        <v>0.9448177919269064</v>
      </c>
      <c r="H82" s="150">
        <f t="shared" si="15"/>
        <v>3.5119816874321745E-3</v>
      </c>
      <c r="I82" s="148">
        <f t="shared" si="16"/>
        <v>-1493195.7199999988</v>
      </c>
      <c r="J82" s="151">
        <f t="shared" si="17"/>
        <v>-5.518220807309359E-2</v>
      </c>
      <c r="K82" s="147">
        <f>VLOOKUP($C82,'2024'!$C$205:$U$392,VLOOKUP($L$4,Master!$D$9:$G$20,4,FALSE),FALSE)</f>
        <v>5256400.6999999993</v>
      </c>
      <c r="L82" s="148">
        <f>VLOOKUP($C82,'2024'!$C$8:$U$195,VLOOKUP($L$4,Master!$D$9:$G$20,4,FALSE),FALSE)</f>
        <v>4593724.84</v>
      </c>
      <c r="M82" s="150">
        <f t="shared" si="18"/>
        <v>0.87392972913956135</v>
      </c>
      <c r="N82" s="150">
        <f t="shared" si="19"/>
        <v>6.3103216341332748E-4</v>
      </c>
      <c r="O82" s="148">
        <f t="shared" si="20"/>
        <v>-662675.8599999994</v>
      </c>
      <c r="P82" s="151">
        <f t="shared" si="21"/>
        <v>-0.12607027086043868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16710813.190000001</v>
      </c>
      <c r="F85" s="153">
        <f>IFERROR(VLOOKUP($C85,'2024'!$C$8:$U$195,19,FALSE),0)</f>
        <v>17015785</v>
      </c>
      <c r="G85" s="154">
        <f t="shared" si="14"/>
        <v>1.0182499682410726</v>
      </c>
      <c r="H85" s="155">
        <f t="shared" si="15"/>
        <v>2.3374294270368285E-3</v>
      </c>
      <c r="I85" s="156">
        <f t="shared" si="16"/>
        <v>304971.80999999866</v>
      </c>
      <c r="J85" s="157">
        <f t="shared" si="17"/>
        <v>1.8249968241072691E-2</v>
      </c>
      <c r="K85" s="163">
        <f>VLOOKUP($C85,'2024'!$C$205:$U$392,VLOOKUP($L$4,Master!$D$9:$G$20,4,FALSE),FALSE)</f>
        <v>3942216.9899999998</v>
      </c>
      <c r="L85" s="164">
        <f>VLOOKUP($C85,'2024'!$C$8:$U$195,VLOOKUP($L$4,Master!$D$9:$G$20,4,FALSE),FALSE)</f>
        <v>3096129.03</v>
      </c>
      <c r="M85" s="155">
        <f t="shared" si="18"/>
        <v>0.78537762833800784</v>
      </c>
      <c r="N85" s="155">
        <f t="shared" si="19"/>
        <v>4.2530997568581119E-4</v>
      </c>
      <c r="O85" s="156">
        <f t="shared" si="20"/>
        <v>-846087.96</v>
      </c>
      <c r="P85" s="157">
        <f t="shared" si="21"/>
        <v>-0.21462237166199216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10348555.620000001</v>
      </c>
      <c r="F86" s="153">
        <f>IFERROR(VLOOKUP($C86,'2024'!$C$8:$U$195,19,FALSE),0)</f>
        <v>8550388.0899999999</v>
      </c>
      <c r="G86" s="154">
        <f t="shared" si="14"/>
        <v>0.8262397578919326</v>
      </c>
      <c r="H86" s="155">
        <f t="shared" si="15"/>
        <v>1.1745522603953458E-3</v>
      </c>
      <c r="I86" s="156">
        <f t="shared" si="16"/>
        <v>-1798167.5300000012</v>
      </c>
      <c r="J86" s="157">
        <f t="shared" si="17"/>
        <v>-0.17376024210806734</v>
      </c>
      <c r="K86" s="163">
        <f>VLOOKUP($C86,'2024'!$C$205:$U$392,VLOOKUP($L$4,Master!$D$9:$G$20,4,FALSE),FALSE)</f>
        <v>1314183.71</v>
      </c>
      <c r="L86" s="164">
        <f>VLOOKUP($C86,'2024'!$C$8:$U$195,VLOOKUP($L$4,Master!$D$9:$G$20,4,FALSE),FALSE)</f>
        <v>1497595.81</v>
      </c>
      <c r="M86" s="155">
        <f t="shared" si="18"/>
        <v>1.1395635165801896</v>
      </c>
      <c r="N86" s="155">
        <f t="shared" si="19"/>
        <v>2.0572218772751626E-4</v>
      </c>
      <c r="O86" s="156">
        <f t="shared" si="20"/>
        <v>183412.10000000009</v>
      </c>
      <c r="P86" s="157">
        <f t="shared" si="21"/>
        <v>0.13956351658018962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6738693.080000001</v>
      </c>
      <c r="F87" s="148">
        <f>IFERROR(VLOOKUP($C87,'2024'!$C$8:$U$195,19,FALSE),0)</f>
        <v>7009409.4699999997</v>
      </c>
      <c r="G87" s="149">
        <f t="shared" si="14"/>
        <v>1.0401734263285365</v>
      </c>
      <c r="H87" s="150">
        <f t="shared" si="15"/>
        <v>9.6287064988941843E-4</v>
      </c>
      <c r="I87" s="148">
        <f t="shared" si="16"/>
        <v>270716.38999999873</v>
      </c>
      <c r="J87" s="151">
        <f t="shared" si="17"/>
        <v>4.0173426328536495E-2</v>
      </c>
      <c r="K87" s="147">
        <f>VLOOKUP($C87,'2024'!$C$205:$U$392,VLOOKUP($L$4,Master!$D$9:$G$20,4,FALSE),FALSE)</f>
        <v>703516.45</v>
      </c>
      <c r="L87" s="148">
        <f>VLOOKUP($C87,'2024'!$C$8:$U$195,VLOOKUP($L$4,Master!$D$9:$G$20,4,FALSE),FALSE)</f>
        <v>762378.52999999991</v>
      </c>
      <c r="M87" s="150">
        <f t="shared" si="18"/>
        <v>1.083668377619315</v>
      </c>
      <c r="N87" s="150">
        <f t="shared" si="19"/>
        <v>1.0472664120774207E-4</v>
      </c>
      <c r="O87" s="148">
        <f t="shared" si="20"/>
        <v>58862.079999999958</v>
      </c>
      <c r="P87" s="151">
        <f t="shared" si="21"/>
        <v>8.3668377619315032E-2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6154331.1299999999</v>
      </c>
      <c r="F89" s="153">
        <f>IFERROR(VLOOKUP($C89,'2024'!$C$8:$U$195,19,FALSE),0)</f>
        <v>6520351.3400000008</v>
      </c>
      <c r="G89" s="154">
        <f t="shared" si="14"/>
        <v>1.0594735970925895</v>
      </c>
      <c r="H89" s="155">
        <f t="shared" si="15"/>
        <v>8.9568956687775608E-4</v>
      </c>
      <c r="I89" s="156">
        <f t="shared" si="16"/>
        <v>366020.21000000089</v>
      </c>
      <c r="J89" s="157">
        <f t="shared" si="17"/>
        <v>5.9473597092589474E-2</v>
      </c>
      <c r="K89" s="163">
        <f>VLOOKUP($C89,'2024'!$C$205:$U$392,VLOOKUP($L$4,Master!$D$9:$G$20,4,FALSE),FALSE)</f>
        <v>639572.28999999992</v>
      </c>
      <c r="L89" s="164">
        <f>VLOOKUP($C89,'2024'!$C$8:$U$195,VLOOKUP($L$4,Master!$D$9:$G$20,4,FALSE),FALSE)</f>
        <v>720682.16999999993</v>
      </c>
      <c r="M89" s="155">
        <f t="shared" si="18"/>
        <v>1.1268189402014275</v>
      </c>
      <c r="N89" s="155">
        <f t="shared" si="19"/>
        <v>9.8998883195736072E-5</v>
      </c>
      <c r="O89" s="156">
        <f t="shared" si="20"/>
        <v>81109.88</v>
      </c>
      <c r="P89" s="157">
        <f t="shared" si="21"/>
        <v>0.12681894020142745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584361.94999999995</v>
      </c>
      <c r="F94" s="153">
        <f>IFERROR(VLOOKUP($C94,'2024'!$C$8:$U$195,19,FALSE),0)</f>
        <v>489058.12999999995</v>
      </c>
      <c r="G94" s="154">
        <f t="shared" si="14"/>
        <v>0.83690960713646734</v>
      </c>
      <c r="H94" s="155">
        <f t="shared" si="15"/>
        <v>6.7181083011662559E-5</v>
      </c>
      <c r="I94" s="156">
        <f t="shared" si="16"/>
        <v>-95303.82</v>
      </c>
      <c r="J94" s="157">
        <f t="shared" si="17"/>
        <v>-0.16309039286353263</v>
      </c>
      <c r="K94" s="163">
        <f>VLOOKUP($C94,'2024'!$C$205:$U$392,VLOOKUP($L$4,Master!$D$9:$G$20,4,FALSE),FALSE)</f>
        <v>63944.160000000011</v>
      </c>
      <c r="L94" s="164">
        <f>VLOOKUP($C94,'2024'!$C$8:$U$195,VLOOKUP($L$4,Master!$D$9:$G$20,4,FALSE),FALSE)</f>
        <v>41696.36</v>
      </c>
      <c r="M94" s="155">
        <f t="shared" si="18"/>
        <v>0.65207456005364672</v>
      </c>
      <c r="N94" s="155">
        <f t="shared" si="19"/>
        <v>5.7277580120059896E-6</v>
      </c>
      <c r="O94" s="156">
        <f t="shared" si="20"/>
        <v>-22247.80000000001</v>
      </c>
      <c r="P94" s="157">
        <f t="shared" si="21"/>
        <v>-0.34792543994635328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9334615.3100000024</v>
      </c>
      <c r="F95" s="148">
        <f>IFERROR(VLOOKUP($C95,'2024'!$C$8:$U$195,19,FALSE),0)</f>
        <v>7900534.2500000009</v>
      </c>
      <c r="G95" s="149">
        <f t="shared" si="14"/>
        <v>0.8463695597114006</v>
      </c>
      <c r="H95" s="150">
        <f t="shared" si="15"/>
        <v>1.0852829443521025E-3</v>
      </c>
      <c r="I95" s="148">
        <f t="shared" si="16"/>
        <v>-1434081.0600000015</v>
      </c>
      <c r="J95" s="151">
        <f t="shared" si="17"/>
        <v>-0.15363044028859943</v>
      </c>
      <c r="K95" s="147">
        <f>VLOOKUP($C95,'2024'!$C$205:$U$392,VLOOKUP($L$4,Master!$D$9:$G$20,4,FALSE),FALSE)</f>
        <v>35547.56</v>
      </c>
      <c r="L95" s="148">
        <f>VLOOKUP($C95,'2024'!$C$8:$U$195,VLOOKUP($L$4,Master!$D$9:$G$20,4,FALSE),FALSE)</f>
        <v>231555.08999999994</v>
      </c>
      <c r="M95" s="150">
        <f t="shared" si="18"/>
        <v>6.5139517311455402</v>
      </c>
      <c r="N95" s="150">
        <f t="shared" si="19"/>
        <v>3.1808328639916473E-5</v>
      </c>
      <c r="O95" s="148">
        <f t="shared" si="20"/>
        <v>196007.52999999994</v>
      </c>
      <c r="P95" s="151">
        <f t="shared" si="21"/>
        <v>5.5139517311455402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9334615.3100000024</v>
      </c>
      <c r="F96" s="153">
        <f>IFERROR(VLOOKUP($C96,'2024'!$C$8:$U$195,19,FALSE),0)</f>
        <v>7900534.2500000009</v>
      </c>
      <c r="G96" s="154">
        <f t="shared" si="14"/>
        <v>0.8463695597114006</v>
      </c>
      <c r="H96" s="155">
        <f t="shared" si="15"/>
        <v>1.0852829443521025E-3</v>
      </c>
      <c r="I96" s="156">
        <f t="shared" si="16"/>
        <v>-1434081.0600000015</v>
      </c>
      <c r="J96" s="157">
        <f t="shared" si="17"/>
        <v>-0.15363044028859943</v>
      </c>
      <c r="K96" s="163">
        <f>VLOOKUP($C96,'2024'!$C$205:$U$392,VLOOKUP($L$4,Master!$D$9:$G$20,4,FALSE),FALSE)</f>
        <v>35547.56</v>
      </c>
      <c r="L96" s="164">
        <f>VLOOKUP($C96,'2024'!$C$8:$U$195,VLOOKUP($L$4,Master!$D$9:$G$20,4,FALSE),FALSE)</f>
        <v>231555.08999999994</v>
      </c>
      <c r="M96" s="155">
        <f t="shared" si="18"/>
        <v>6.5139517311455402</v>
      </c>
      <c r="N96" s="155">
        <f t="shared" si="19"/>
        <v>3.1808328639916473E-5</v>
      </c>
      <c r="O96" s="156">
        <f t="shared" si="20"/>
        <v>196007.52999999994</v>
      </c>
      <c r="P96" s="157">
        <f t="shared" si="21"/>
        <v>5.5139517311455402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17678244.150000006</v>
      </c>
      <c r="F97" s="143">
        <f>IFERROR(VLOOKUP($C97,'2024'!$C$8:$U$195,19,FALSE),0)</f>
        <v>14967110.200000001</v>
      </c>
      <c r="G97" s="144">
        <f t="shared" si="14"/>
        <v>0.84664008897060039</v>
      </c>
      <c r="H97" s="145">
        <f t="shared" si="15"/>
        <v>2.0560064563100128E-3</v>
      </c>
      <c r="I97" s="143">
        <f t="shared" si="16"/>
        <v>-2711133.9500000048</v>
      </c>
      <c r="J97" s="146">
        <f t="shared" si="17"/>
        <v>-0.15335991102939961</v>
      </c>
      <c r="K97" s="142">
        <f>VLOOKUP($C97,'2024'!$C$205:$U$392,VLOOKUP($L$4,Master!$D$9:$G$20,4,FALSE),FALSE)</f>
        <v>3020113.2800000012</v>
      </c>
      <c r="L97" s="143">
        <f>VLOOKUP($C97,'2024'!$C$8:$U$195,VLOOKUP($L$4,Master!$D$9:$G$20,4,FALSE),FALSE)</f>
        <v>1391776</v>
      </c>
      <c r="M97" s="145">
        <f t="shared" si="18"/>
        <v>0.46083569421607901</v>
      </c>
      <c r="N97" s="145">
        <f t="shared" si="19"/>
        <v>1.9118590051787849E-4</v>
      </c>
      <c r="O97" s="143">
        <f t="shared" si="20"/>
        <v>-1628337.2800000012</v>
      </c>
      <c r="P97" s="146">
        <f t="shared" si="21"/>
        <v>-0.53916430578392094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17678244.150000006</v>
      </c>
      <c r="F108" s="148">
        <f>IFERROR(VLOOKUP($C108,'2024'!$C$8:$U$195,19,FALSE),0)</f>
        <v>14967110.200000001</v>
      </c>
      <c r="G108" s="149">
        <f t="shared" si="14"/>
        <v>0.84664008897060039</v>
      </c>
      <c r="H108" s="150">
        <f t="shared" si="15"/>
        <v>2.0560064563100128E-3</v>
      </c>
      <c r="I108" s="148">
        <f t="shared" si="16"/>
        <v>-2711133.9500000048</v>
      </c>
      <c r="J108" s="151">
        <f t="shared" si="17"/>
        <v>-0.15335991102939961</v>
      </c>
      <c r="K108" s="147">
        <f>VLOOKUP($C108,'2024'!$C$205:$U$392,VLOOKUP($L$4,Master!$D$9:$G$20,4,FALSE),FALSE)</f>
        <v>3020113.2800000012</v>
      </c>
      <c r="L108" s="148">
        <f>VLOOKUP($C108,'2024'!$C$8:$U$195,VLOOKUP($L$4,Master!$D$9:$G$20,4,FALSE),FALSE)</f>
        <v>1391776</v>
      </c>
      <c r="M108" s="150">
        <f t="shared" si="18"/>
        <v>0.46083569421607901</v>
      </c>
      <c r="N108" s="150">
        <f t="shared" si="19"/>
        <v>1.9118590051787849E-4</v>
      </c>
      <c r="O108" s="148">
        <f t="shared" si="20"/>
        <v>-1628337.2800000012</v>
      </c>
      <c r="P108" s="151">
        <f t="shared" si="21"/>
        <v>-0.53916430578392094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17678244.150000006</v>
      </c>
      <c r="F109" s="153">
        <f>IFERROR(VLOOKUP($C109,'2024'!$C$8:$U$195,19,FALSE),0)</f>
        <v>14967110.200000001</v>
      </c>
      <c r="G109" s="154">
        <f t="shared" si="14"/>
        <v>0.84664008897060039</v>
      </c>
      <c r="H109" s="155">
        <f t="shared" si="15"/>
        <v>2.0560064563100128E-3</v>
      </c>
      <c r="I109" s="156">
        <f t="shared" si="16"/>
        <v>-2711133.9500000048</v>
      </c>
      <c r="J109" s="157">
        <f t="shared" si="17"/>
        <v>-0.15335991102939961</v>
      </c>
      <c r="K109" s="163">
        <f>VLOOKUP($C109,'2024'!$C$205:$U$392,VLOOKUP($L$4,Master!$D$9:$G$20,4,FALSE),FALSE)</f>
        <v>3020113.2800000012</v>
      </c>
      <c r="L109" s="164">
        <f>VLOOKUP($C109,'2024'!$C$8:$U$195,VLOOKUP($L$4,Master!$D$9:$G$20,4,FALSE),FALSE)</f>
        <v>1391776</v>
      </c>
      <c r="M109" s="155">
        <f t="shared" si="18"/>
        <v>0.46083569421607901</v>
      </c>
      <c r="N109" s="155">
        <f t="shared" si="19"/>
        <v>1.9118590051787849E-4</v>
      </c>
      <c r="O109" s="156">
        <f t="shared" si="20"/>
        <v>-1628337.2800000012</v>
      </c>
      <c r="P109" s="157">
        <f t="shared" si="21"/>
        <v>-0.53916430578392094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6292556.0199999996</v>
      </c>
      <c r="F110" s="143">
        <f>IFERROR(VLOOKUP($C110,'2024'!$C$8:$U$195,19,FALSE),0)</f>
        <v>5118672.17</v>
      </c>
      <c r="G110" s="144">
        <f t="shared" si="14"/>
        <v>0.81344880422693489</v>
      </c>
      <c r="H110" s="145">
        <f t="shared" si="15"/>
        <v>7.0314328475074516E-4</v>
      </c>
      <c r="I110" s="143">
        <f t="shared" si="16"/>
        <v>-1173883.8499999996</v>
      </c>
      <c r="J110" s="146">
        <f t="shared" si="17"/>
        <v>-0.18655119577306517</v>
      </c>
      <c r="K110" s="142">
        <f>VLOOKUP($C110,'2024'!$C$205:$U$392,VLOOKUP($L$4,Master!$D$9:$G$20,4,FALSE),FALSE)</f>
        <v>728442.59999999986</v>
      </c>
      <c r="L110" s="143">
        <f>VLOOKUP($C110,'2024'!$C$8:$U$195,VLOOKUP($L$4,Master!$D$9:$G$20,4,FALSE),FALSE)</f>
        <v>650544.70999999985</v>
      </c>
      <c r="M110" s="145">
        <f t="shared" si="18"/>
        <v>0.89306241837036981</v>
      </c>
      <c r="N110" s="145">
        <f t="shared" si="19"/>
        <v>8.9364219679382372E-5</v>
      </c>
      <c r="O110" s="143">
        <f t="shared" si="20"/>
        <v>-77897.890000000014</v>
      </c>
      <c r="P110" s="146">
        <f t="shared" si="21"/>
        <v>-0.10693758162963016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6292556.0199999996</v>
      </c>
      <c r="F121" s="148">
        <f>IFERROR(VLOOKUP($C121,'2024'!$C$8:$U$195,19,FALSE),0)</f>
        <v>5118672.17</v>
      </c>
      <c r="G121" s="149">
        <f t="shared" si="14"/>
        <v>0.81344880422693489</v>
      </c>
      <c r="H121" s="150">
        <f t="shared" si="15"/>
        <v>7.0314328475074516E-4</v>
      </c>
      <c r="I121" s="148">
        <f t="shared" si="16"/>
        <v>-1173883.8499999996</v>
      </c>
      <c r="J121" s="151">
        <f t="shared" si="17"/>
        <v>-0.18655119577306517</v>
      </c>
      <c r="K121" s="147">
        <f>VLOOKUP($C121,'2024'!$C$205:$U$392,VLOOKUP($L$4,Master!$D$9:$G$20,4,FALSE),FALSE)</f>
        <v>728442.59999999986</v>
      </c>
      <c r="L121" s="148">
        <f>VLOOKUP($C121,'2024'!$C$8:$U$195,VLOOKUP($L$4,Master!$D$9:$G$20,4,FALSE),FALSE)</f>
        <v>650544.70999999985</v>
      </c>
      <c r="M121" s="150">
        <f t="shared" si="18"/>
        <v>0.89306241837036981</v>
      </c>
      <c r="N121" s="150">
        <f t="shared" si="19"/>
        <v>8.9364219679382372E-5</v>
      </c>
      <c r="O121" s="148">
        <f t="shared" si="20"/>
        <v>-77897.890000000014</v>
      </c>
      <c r="P121" s="151">
        <f t="shared" si="21"/>
        <v>-0.10693758162963016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6292556.0199999996</v>
      </c>
      <c r="F122" s="153">
        <f>IFERROR(VLOOKUP($C122,'2024'!$C$8:$U$195,19,FALSE),0)</f>
        <v>5118672.17</v>
      </c>
      <c r="G122" s="154">
        <f t="shared" si="14"/>
        <v>0.81344880422693489</v>
      </c>
      <c r="H122" s="155">
        <f t="shared" si="15"/>
        <v>7.0314328475074516E-4</v>
      </c>
      <c r="I122" s="156">
        <f t="shared" si="16"/>
        <v>-1173883.8499999996</v>
      </c>
      <c r="J122" s="157">
        <f t="shared" si="17"/>
        <v>-0.18655119577306517</v>
      </c>
      <c r="K122" s="163">
        <f>VLOOKUP($C122,'2024'!$C$205:$U$392,VLOOKUP($L$4,Master!$D$9:$G$20,4,FALSE),FALSE)</f>
        <v>728442.59999999986</v>
      </c>
      <c r="L122" s="164">
        <f>VLOOKUP($C122,'2024'!$C$8:$U$195,VLOOKUP($L$4,Master!$D$9:$G$20,4,FALSE),FALSE)</f>
        <v>650544.70999999985</v>
      </c>
      <c r="M122" s="155">
        <f t="shared" si="18"/>
        <v>0.89306241837036981</v>
      </c>
      <c r="N122" s="155">
        <f t="shared" si="19"/>
        <v>8.9364219679382372E-5</v>
      </c>
      <c r="O122" s="156">
        <f t="shared" si="20"/>
        <v>-77897.890000000014</v>
      </c>
      <c r="P122" s="157">
        <f t="shared" si="21"/>
        <v>-0.10693758162963016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405782680.42999995</v>
      </c>
      <c r="F123" s="143">
        <f>IFERROR(VLOOKUP($C123,'2024'!$C$8:$U$195,19,FALSE),0)</f>
        <v>388686809.92999995</v>
      </c>
      <c r="G123" s="144">
        <f t="shared" si="14"/>
        <v>0.95786939333664056</v>
      </c>
      <c r="H123" s="145">
        <f t="shared" si="15"/>
        <v>5.3393245591164464E-2</v>
      </c>
      <c r="I123" s="143">
        <f t="shared" si="16"/>
        <v>-17095870.5</v>
      </c>
      <c r="J123" s="146">
        <f t="shared" si="17"/>
        <v>-4.2130606663359417E-2</v>
      </c>
      <c r="K123" s="142">
        <f>VLOOKUP($C123,'2024'!$C$205:$U$392,VLOOKUP($L$4,Master!$D$9:$G$20,4,FALSE),FALSE)</f>
        <v>37484150.900000006</v>
      </c>
      <c r="L123" s="143">
        <f>VLOOKUP($C123,'2024'!$C$8:$U$195,VLOOKUP($L$4,Master!$D$9:$G$20,4,FALSE),FALSE)</f>
        <v>36902941.849999994</v>
      </c>
      <c r="M123" s="145">
        <f t="shared" si="18"/>
        <v>0.98449453873050086</v>
      </c>
      <c r="N123" s="145">
        <f t="shared" si="19"/>
        <v>5.0692943184471881E-3</v>
      </c>
      <c r="O123" s="143">
        <f t="shared" si="20"/>
        <v>-581209.05000001192</v>
      </c>
      <c r="P123" s="146">
        <f t="shared" si="21"/>
        <v>-1.5505461269499154E-2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386508134.13</v>
      </c>
      <c r="F138" s="148">
        <f>IFERROR(VLOOKUP($C138,'2024'!$C$8:$U$195,19,FALSE),0)</f>
        <v>370327341.42999995</v>
      </c>
      <c r="G138" s="149">
        <f t="shared" ref="G138:G196" si="22">IFERROR(F138/E138,0)</f>
        <v>0.95813595815668473</v>
      </c>
      <c r="H138" s="150">
        <f t="shared" ref="H138:H196" si="23">F138/$D$4</f>
        <v>5.0871236648488256E-2</v>
      </c>
      <c r="I138" s="148">
        <f t="shared" ref="I138:I196" si="24">F138-E138</f>
        <v>-16180792.700000048</v>
      </c>
      <c r="J138" s="151">
        <f t="shared" ref="J138:J196" si="25">IFERROR(I138/E138,0)</f>
        <v>-4.1864041843315311E-2</v>
      </c>
      <c r="K138" s="147">
        <f>VLOOKUP($C138,'2024'!$C$205:$U$392,VLOOKUP($L$4,Master!$D$9:$G$20,4,FALSE),FALSE)</f>
        <v>34330463.280000001</v>
      </c>
      <c r="L138" s="148">
        <f>VLOOKUP($C138,'2024'!$C$8:$U$195,VLOOKUP($L$4,Master!$D$9:$G$20,4,FALSE),FALSE)</f>
        <v>34777629.460000001</v>
      </c>
      <c r="M138" s="150">
        <f t="shared" ref="M138:M196" si="26">IFERROR(L138/K138,0)</f>
        <v>1.0130253465079369</v>
      </c>
      <c r="N138" s="150">
        <f t="shared" ref="N138:N196" si="27">L138/$D$4</f>
        <v>4.7773437724082041E-3</v>
      </c>
      <c r="O138" s="148">
        <f t="shared" ref="O138:O196" si="28">L138-K138</f>
        <v>447166.1799999997</v>
      </c>
      <c r="P138" s="151">
        <f t="shared" ref="P138:P196" si="29">IFERROR(O138/K138,0)</f>
        <v>1.3025346507936774E-2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386508134.13</v>
      </c>
      <c r="F139" s="153">
        <f>IFERROR(VLOOKUP($C139,'2024'!$C$8:$U$195,19,FALSE),0)</f>
        <v>370327341.42999995</v>
      </c>
      <c r="G139" s="154">
        <f t="shared" si="22"/>
        <v>0.95813595815668473</v>
      </c>
      <c r="H139" s="155">
        <f t="shared" si="23"/>
        <v>5.0871236648488256E-2</v>
      </c>
      <c r="I139" s="156">
        <f t="shared" si="24"/>
        <v>-16180792.700000048</v>
      </c>
      <c r="J139" s="157">
        <f t="shared" si="25"/>
        <v>-4.1864041843315311E-2</v>
      </c>
      <c r="K139" s="163">
        <f>VLOOKUP($C139,'2024'!$C$205:$U$392,VLOOKUP($L$4,Master!$D$9:$G$20,4,FALSE),FALSE)</f>
        <v>34330463.280000001</v>
      </c>
      <c r="L139" s="164">
        <f>VLOOKUP($C139,'2024'!$C$8:$U$195,VLOOKUP($L$4,Master!$D$9:$G$20,4,FALSE),FALSE)</f>
        <v>34777629.460000001</v>
      </c>
      <c r="M139" s="155">
        <f t="shared" si="26"/>
        <v>1.0130253465079369</v>
      </c>
      <c r="N139" s="155">
        <f t="shared" si="27"/>
        <v>4.7773437724082041E-3</v>
      </c>
      <c r="O139" s="156">
        <f t="shared" si="28"/>
        <v>447166.1799999997</v>
      </c>
      <c r="P139" s="157">
        <f t="shared" si="29"/>
        <v>1.3025346507936774E-2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11135215.780000001</v>
      </c>
      <c r="F140" s="148">
        <f>IFERROR(VLOOKUP($C140,'2024'!$C$8:$U$195,19,FALSE),0)</f>
        <v>12282548.129999999</v>
      </c>
      <c r="G140" s="149">
        <f t="shared" si="22"/>
        <v>1.103036382290923</v>
      </c>
      <c r="H140" s="150">
        <f t="shared" si="23"/>
        <v>1.6872327334917646E-3</v>
      </c>
      <c r="I140" s="148">
        <f t="shared" si="24"/>
        <v>1147332.3499999978</v>
      </c>
      <c r="J140" s="151">
        <f t="shared" si="25"/>
        <v>0.10303638229092293</v>
      </c>
      <c r="K140" s="147">
        <f>VLOOKUP($C140,'2024'!$C$205:$U$392,VLOOKUP($L$4,Master!$D$9:$G$20,4,FALSE),FALSE)</f>
        <v>1905810.31</v>
      </c>
      <c r="L140" s="148">
        <f>VLOOKUP($C140,'2024'!$C$8:$U$195,VLOOKUP($L$4,Master!$D$9:$G$20,4,FALSE),FALSE)</f>
        <v>1574885.8399999999</v>
      </c>
      <c r="M140" s="150">
        <f t="shared" si="26"/>
        <v>0.82636022679507903</v>
      </c>
      <c r="N140" s="150">
        <f t="shared" si="27"/>
        <v>2.1633938761212685E-4</v>
      </c>
      <c r="O140" s="148">
        <f t="shared" si="28"/>
        <v>-330924.4700000002</v>
      </c>
      <c r="P140" s="151">
        <f t="shared" si="29"/>
        <v>-0.17363977320492099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11135215.780000001</v>
      </c>
      <c r="F141" s="153">
        <f>IFERROR(VLOOKUP($C141,'2024'!$C$8:$U$195,19,FALSE),0)</f>
        <v>12282548.129999999</v>
      </c>
      <c r="G141" s="154">
        <f t="shared" si="22"/>
        <v>1.103036382290923</v>
      </c>
      <c r="H141" s="155">
        <f t="shared" si="23"/>
        <v>1.6872327334917646E-3</v>
      </c>
      <c r="I141" s="156">
        <f t="shared" si="24"/>
        <v>1147332.3499999978</v>
      </c>
      <c r="J141" s="157">
        <f t="shared" si="25"/>
        <v>0.10303638229092293</v>
      </c>
      <c r="K141" s="163">
        <f>VLOOKUP($C141,'2024'!$C$205:$U$392,VLOOKUP($L$4,Master!$D$9:$G$20,4,FALSE),FALSE)</f>
        <v>1905810.31</v>
      </c>
      <c r="L141" s="164">
        <f>VLOOKUP($C141,'2024'!$C$8:$U$195,VLOOKUP($L$4,Master!$D$9:$G$20,4,FALSE),FALSE)</f>
        <v>1574885.8399999999</v>
      </c>
      <c r="M141" s="155">
        <f t="shared" si="26"/>
        <v>0.82636022679507903</v>
      </c>
      <c r="N141" s="155">
        <f t="shared" si="27"/>
        <v>2.1633938761212685E-4</v>
      </c>
      <c r="O141" s="156">
        <f t="shared" si="28"/>
        <v>-330924.4700000002</v>
      </c>
      <c r="P141" s="157">
        <f t="shared" si="29"/>
        <v>-0.17363977320492099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8139330.5199999996</v>
      </c>
      <c r="F142" s="148">
        <f>IFERROR(VLOOKUP($C142,'2024'!$C$8:$U$195,19,FALSE),0)</f>
        <v>6076920.3699999992</v>
      </c>
      <c r="G142" s="149">
        <f t="shared" si="22"/>
        <v>0.7466118196168301</v>
      </c>
      <c r="H142" s="150">
        <f t="shared" si="23"/>
        <v>8.3477620918444425E-4</v>
      </c>
      <c r="I142" s="148">
        <f t="shared" si="24"/>
        <v>-2062410.1500000004</v>
      </c>
      <c r="J142" s="151">
        <f t="shared" si="25"/>
        <v>-0.25338818038316996</v>
      </c>
      <c r="K142" s="147">
        <f>VLOOKUP($C142,'2024'!$C$205:$U$392,VLOOKUP($L$4,Master!$D$9:$G$20,4,FALSE),FALSE)</f>
        <v>1247877.31</v>
      </c>
      <c r="L142" s="148">
        <f>VLOOKUP($C142,'2024'!$C$8:$U$195,VLOOKUP($L$4,Master!$D$9:$G$20,4,FALSE),FALSE)</f>
        <v>550426.55000000005</v>
      </c>
      <c r="M142" s="150">
        <f t="shared" si="26"/>
        <v>0.4410902783383408</v>
      </c>
      <c r="N142" s="150">
        <f t="shared" si="27"/>
        <v>7.5611158426858253E-5</v>
      </c>
      <c r="O142" s="148">
        <f t="shared" si="28"/>
        <v>-697450.76</v>
      </c>
      <c r="P142" s="151">
        <f t="shared" si="29"/>
        <v>-0.5589097216616592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8139330.5199999996</v>
      </c>
      <c r="F143" s="153">
        <f>IFERROR(VLOOKUP($C143,'2024'!$C$8:$U$195,19,FALSE),0)</f>
        <v>6076920.3699999992</v>
      </c>
      <c r="G143" s="154">
        <f t="shared" si="22"/>
        <v>0.7466118196168301</v>
      </c>
      <c r="H143" s="155">
        <f t="shared" si="23"/>
        <v>8.3477620918444425E-4</v>
      </c>
      <c r="I143" s="156">
        <f t="shared" si="24"/>
        <v>-2062410.1500000004</v>
      </c>
      <c r="J143" s="157">
        <f t="shared" si="25"/>
        <v>-0.25338818038316996</v>
      </c>
      <c r="K143" s="163">
        <f>VLOOKUP($C143,'2024'!$C$205:$U$392,VLOOKUP($L$4,Master!$D$9:$G$20,4,FALSE),FALSE)</f>
        <v>1247877.31</v>
      </c>
      <c r="L143" s="164">
        <f>VLOOKUP($C143,'2024'!$C$8:$U$195,VLOOKUP($L$4,Master!$D$9:$G$20,4,FALSE),FALSE)</f>
        <v>550426.55000000005</v>
      </c>
      <c r="M143" s="155">
        <f t="shared" si="26"/>
        <v>0.4410902783383408</v>
      </c>
      <c r="N143" s="155">
        <f t="shared" si="27"/>
        <v>7.5611158426858253E-5</v>
      </c>
      <c r="O143" s="156">
        <f t="shared" si="28"/>
        <v>-697450.76</v>
      </c>
      <c r="P143" s="157">
        <f t="shared" si="29"/>
        <v>-0.5589097216616592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55977138.339999996</v>
      </c>
      <c r="F144" s="143">
        <f>IFERROR(VLOOKUP($C144,'2024'!$C$8:$U$195,19,FALSE),0)</f>
        <v>37818353.539999992</v>
      </c>
      <c r="G144" s="144">
        <f t="shared" si="22"/>
        <v>0.67560355283428009</v>
      </c>
      <c r="H144" s="145">
        <f t="shared" si="23"/>
        <v>5.1950428644037521E-3</v>
      </c>
      <c r="I144" s="143">
        <f t="shared" si="24"/>
        <v>-18158784.800000004</v>
      </c>
      <c r="J144" s="146">
        <f t="shared" si="25"/>
        <v>-0.32439644716571991</v>
      </c>
      <c r="K144" s="142">
        <f>VLOOKUP($C144,'2024'!$C$205:$U$392,VLOOKUP($L$4,Master!$D$9:$G$20,4,FALSE),FALSE)</f>
        <v>7494386.6799999978</v>
      </c>
      <c r="L144" s="143">
        <f>VLOOKUP($C144,'2024'!$C$8:$U$195,VLOOKUP($L$4,Master!$D$9:$G$20,4,FALSE),FALSE)</f>
        <v>2908562.73</v>
      </c>
      <c r="M144" s="145">
        <f t="shared" si="26"/>
        <v>0.38809883372604426</v>
      </c>
      <c r="N144" s="145">
        <f t="shared" si="27"/>
        <v>3.9954431226561532E-4</v>
      </c>
      <c r="O144" s="143">
        <f t="shared" si="28"/>
        <v>-4585823.9499999974</v>
      </c>
      <c r="P144" s="146">
        <f t="shared" si="29"/>
        <v>-0.61190116627395563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12052123.679999998</v>
      </c>
      <c r="F145" s="148">
        <f>IFERROR(VLOOKUP($C145,'2024'!$C$8:$U$195,19,FALSE),0)</f>
        <v>10486300.33</v>
      </c>
      <c r="G145" s="149">
        <f t="shared" si="22"/>
        <v>0.8700790506656999</v>
      </c>
      <c r="H145" s="150">
        <f t="shared" si="23"/>
        <v>1.4404852301605835E-3</v>
      </c>
      <c r="I145" s="148">
        <f t="shared" si="24"/>
        <v>-1565823.3499999978</v>
      </c>
      <c r="J145" s="151">
        <f t="shared" si="25"/>
        <v>-0.12992094933430007</v>
      </c>
      <c r="K145" s="147">
        <f>VLOOKUP($C145,'2024'!$C$205:$U$392,VLOOKUP($L$4,Master!$D$9:$G$20,4,FALSE),FALSE)</f>
        <v>475607.61</v>
      </c>
      <c r="L145" s="148">
        <f>VLOOKUP($C145,'2024'!$C$8:$U$195,VLOOKUP($L$4,Master!$D$9:$G$20,4,FALSE),FALSE)</f>
        <v>221964.33000000002</v>
      </c>
      <c r="M145" s="150">
        <f t="shared" si="26"/>
        <v>0.46669633818516915</v>
      </c>
      <c r="N145" s="150">
        <f t="shared" si="27"/>
        <v>3.0490862260807454E-5</v>
      </c>
      <c r="O145" s="148">
        <f t="shared" si="28"/>
        <v>-253643.27999999997</v>
      </c>
      <c r="P145" s="151">
        <f t="shared" si="29"/>
        <v>-0.53330366181483091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12052123.679999998</v>
      </c>
      <c r="F146" s="153">
        <f>IFERROR(VLOOKUP($C146,'2024'!$C$8:$U$195,19,FALSE),0)</f>
        <v>10486300.33</v>
      </c>
      <c r="G146" s="154">
        <f t="shared" si="22"/>
        <v>0.8700790506656999</v>
      </c>
      <c r="H146" s="155">
        <f t="shared" si="23"/>
        <v>1.4404852301605835E-3</v>
      </c>
      <c r="I146" s="156">
        <f t="shared" si="24"/>
        <v>-1565823.3499999978</v>
      </c>
      <c r="J146" s="157">
        <f t="shared" si="25"/>
        <v>-0.12992094933430007</v>
      </c>
      <c r="K146" s="163">
        <f>VLOOKUP($C146,'2024'!$C$205:$U$392,VLOOKUP($L$4,Master!$D$9:$G$20,4,FALSE),FALSE)</f>
        <v>475607.61</v>
      </c>
      <c r="L146" s="164">
        <f>VLOOKUP($C146,'2024'!$C$8:$U$195,VLOOKUP($L$4,Master!$D$9:$G$20,4,FALSE),FALSE)</f>
        <v>221964.33000000002</v>
      </c>
      <c r="M146" s="155">
        <f t="shared" si="26"/>
        <v>0.46669633818516915</v>
      </c>
      <c r="N146" s="155">
        <f t="shared" si="27"/>
        <v>3.0490862260807454E-5</v>
      </c>
      <c r="O146" s="156">
        <f t="shared" si="28"/>
        <v>-253643.27999999997</v>
      </c>
      <c r="P146" s="157">
        <f t="shared" si="29"/>
        <v>-0.53330366181483091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22794936.449999988</v>
      </c>
      <c r="F147" s="148">
        <f>IFERROR(VLOOKUP($C147,'2024'!$C$8:$U$195,19,FALSE),0)</f>
        <v>17478513.399999995</v>
      </c>
      <c r="G147" s="149">
        <f t="shared" si="22"/>
        <v>0.76677175382079221</v>
      </c>
      <c r="H147" s="150">
        <f t="shared" si="23"/>
        <v>2.4009936398477951E-3</v>
      </c>
      <c r="I147" s="148">
        <f t="shared" si="24"/>
        <v>-5316423.0499999933</v>
      </c>
      <c r="J147" s="151">
        <f t="shared" si="25"/>
        <v>-0.23322824617920776</v>
      </c>
      <c r="K147" s="147">
        <f>VLOOKUP($C147,'2024'!$C$205:$U$392,VLOOKUP($L$4,Master!$D$9:$G$20,4,FALSE),FALSE)</f>
        <v>3187409.6199999987</v>
      </c>
      <c r="L147" s="148">
        <f>VLOOKUP($C147,'2024'!$C$8:$U$195,VLOOKUP($L$4,Master!$D$9:$G$20,4,FALSE),FALSE)</f>
        <v>1886980.82</v>
      </c>
      <c r="M147" s="150">
        <f t="shared" si="26"/>
        <v>0.59201076892024962</v>
      </c>
      <c r="N147" s="150">
        <f t="shared" si="27"/>
        <v>2.5921134387406076E-4</v>
      </c>
      <c r="O147" s="148">
        <f t="shared" si="28"/>
        <v>-1300428.7999999986</v>
      </c>
      <c r="P147" s="151">
        <f t="shared" si="29"/>
        <v>-0.40798923107975033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22794936.449999988</v>
      </c>
      <c r="F148" s="153">
        <f>IFERROR(VLOOKUP($C148,'2024'!$C$8:$U$195,19,FALSE),0)</f>
        <v>17478513.399999995</v>
      </c>
      <c r="G148" s="154">
        <f t="shared" si="22"/>
        <v>0.76677175382079221</v>
      </c>
      <c r="H148" s="155">
        <f t="shared" si="23"/>
        <v>2.4009936398477951E-3</v>
      </c>
      <c r="I148" s="156">
        <f t="shared" si="24"/>
        <v>-5316423.0499999933</v>
      </c>
      <c r="J148" s="157">
        <f t="shared" si="25"/>
        <v>-0.23322824617920776</v>
      </c>
      <c r="K148" s="163">
        <f>VLOOKUP($C148,'2024'!$C$205:$U$392,VLOOKUP($L$4,Master!$D$9:$G$20,4,FALSE),FALSE)</f>
        <v>3187409.6199999987</v>
      </c>
      <c r="L148" s="164">
        <f>VLOOKUP($C148,'2024'!$C$8:$U$195,VLOOKUP($L$4,Master!$D$9:$G$20,4,FALSE),FALSE)</f>
        <v>1886980.82</v>
      </c>
      <c r="M148" s="155">
        <f t="shared" si="26"/>
        <v>0.59201076892024962</v>
      </c>
      <c r="N148" s="155">
        <f t="shared" si="27"/>
        <v>2.5921134387406076E-4</v>
      </c>
      <c r="O148" s="156">
        <f t="shared" si="28"/>
        <v>-1300428.7999999986</v>
      </c>
      <c r="P148" s="157">
        <f t="shared" si="29"/>
        <v>-0.40798923107975033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1411318.52</v>
      </c>
      <c r="F153" s="148">
        <f>IFERROR(VLOOKUP($C153,'2024'!$C$8:$U$195,19,FALSE),0)</f>
        <v>261982</v>
      </c>
      <c r="G153" s="149">
        <f t="shared" si="22"/>
        <v>0.18562925114877682</v>
      </c>
      <c r="H153" s="150">
        <f t="shared" si="23"/>
        <v>3.5988021484401831E-5</v>
      </c>
      <c r="I153" s="148">
        <f t="shared" si="24"/>
        <v>-1149336.52</v>
      </c>
      <c r="J153" s="151">
        <f t="shared" si="25"/>
        <v>-0.81437074885122318</v>
      </c>
      <c r="K153" s="147">
        <f>VLOOKUP($C153,'2024'!$C$205:$U$392,VLOOKUP($L$4,Master!$D$9:$G$20,4,FALSE),FALSE)</f>
        <v>399626.02</v>
      </c>
      <c r="L153" s="148">
        <f>VLOOKUP($C153,'2024'!$C$8:$U$195,VLOOKUP($L$4,Master!$D$9:$G$20,4,FALSE),FALSE)</f>
        <v>7059.9400000000005</v>
      </c>
      <c r="M153" s="150">
        <f t="shared" si="26"/>
        <v>1.766636716998558E-2</v>
      </c>
      <c r="N153" s="150">
        <f t="shared" si="27"/>
        <v>9.6981194279984064E-7</v>
      </c>
      <c r="O153" s="148">
        <f t="shared" si="28"/>
        <v>-392566.08</v>
      </c>
      <c r="P153" s="151">
        <f t="shared" si="29"/>
        <v>-0.9823336328300144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1411318.52</v>
      </c>
      <c r="F154" s="153">
        <f>IFERROR(VLOOKUP($C154,'2024'!$C$8:$U$195,19,FALSE),0)</f>
        <v>261982</v>
      </c>
      <c r="G154" s="154">
        <f t="shared" si="22"/>
        <v>0.18562925114877682</v>
      </c>
      <c r="H154" s="155">
        <f t="shared" si="23"/>
        <v>3.5988021484401831E-5</v>
      </c>
      <c r="I154" s="156">
        <f t="shared" si="24"/>
        <v>-1149336.52</v>
      </c>
      <c r="J154" s="157">
        <f t="shared" si="25"/>
        <v>-0.81437074885122318</v>
      </c>
      <c r="K154" s="163">
        <f>VLOOKUP($C154,'2024'!$C$205:$U$392,VLOOKUP($L$4,Master!$D$9:$G$20,4,FALSE),FALSE)</f>
        <v>399626.02</v>
      </c>
      <c r="L154" s="164">
        <f>VLOOKUP($C154,'2024'!$C$8:$U$195,VLOOKUP($L$4,Master!$D$9:$G$20,4,FALSE),FALSE)</f>
        <v>7059.9400000000005</v>
      </c>
      <c r="M154" s="155">
        <f t="shared" si="26"/>
        <v>1.766636716998558E-2</v>
      </c>
      <c r="N154" s="155">
        <f t="shared" si="27"/>
        <v>9.6981194279984064E-7</v>
      </c>
      <c r="O154" s="156">
        <f t="shared" si="28"/>
        <v>-392566.08</v>
      </c>
      <c r="P154" s="157">
        <f t="shared" si="29"/>
        <v>-0.9823336328300144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19718759.689999998</v>
      </c>
      <c r="F155" s="148">
        <f>IFERROR(VLOOKUP($C155,'2024'!$C$8:$U$195,19,FALSE),0)</f>
        <v>9591557.8100000005</v>
      </c>
      <c r="G155" s="149">
        <f t="shared" si="22"/>
        <v>0.48641790664268708</v>
      </c>
      <c r="H155" s="150">
        <f t="shared" si="23"/>
        <v>1.3175759729109717E-3</v>
      </c>
      <c r="I155" s="148">
        <f t="shared" si="24"/>
        <v>-10127201.879999997</v>
      </c>
      <c r="J155" s="151">
        <f t="shared" si="25"/>
        <v>-0.51358209335731286</v>
      </c>
      <c r="K155" s="147">
        <f>VLOOKUP($C155,'2024'!$C$205:$U$392,VLOOKUP($L$4,Master!$D$9:$G$20,4,FALSE),FALSE)</f>
        <v>3431743.4299999997</v>
      </c>
      <c r="L155" s="148">
        <f>VLOOKUP($C155,'2024'!$C$8:$U$195,VLOOKUP($L$4,Master!$D$9:$G$20,4,FALSE),FALSE)</f>
        <v>792557.64000000013</v>
      </c>
      <c r="M155" s="150">
        <f t="shared" si="26"/>
        <v>0.23094897860706334</v>
      </c>
      <c r="N155" s="150">
        <f t="shared" si="27"/>
        <v>1.0887229418794733E-4</v>
      </c>
      <c r="O155" s="148">
        <f t="shared" si="28"/>
        <v>-2639185.7899999996</v>
      </c>
      <c r="P155" s="151">
        <f t="shared" si="29"/>
        <v>-0.76905102139293668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19718759.689999998</v>
      </c>
      <c r="F156" s="153">
        <f>IFERROR(VLOOKUP($C156,'2024'!$C$8:$U$195,19,FALSE),0)</f>
        <v>9591557.8100000005</v>
      </c>
      <c r="G156" s="154">
        <f t="shared" si="22"/>
        <v>0.48641790664268708</v>
      </c>
      <c r="H156" s="155">
        <f t="shared" si="23"/>
        <v>1.3175759729109717E-3</v>
      </c>
      <c r="I156" s="156">
        <f t="shared" si="24"/>
        <v>-10127201.879999997</v>
      </c>
      <c r="J156" s="157">
        <f t="shared" si="25"/>
        <v>-0.51358209335731286</v>
      </c>
      <c r="K156" s="163">
        <f>VLOOKUP($C156,'2024'!$C$205:$U$392,VLOOKUP($L$4,Master!$D$9:$G$20,4,FALSE),FALSE)</f>
        <v>3431743.4299999997</v>
      </c>
      <c r="L156" s="164">
        <f>VLOOKUP($C156,'2024'!$C$8:$U$195,VLOOKUP($L$4,Master!$D$9:$G$20,4,FALSE),FALSE)</f>
        <v>792557.64000000013</v>
      </c>
      <c r="M156" s="155">
        <f t="shared" si="26"/>
        <v>0.23094897860706334</v>
      </c>
      <c r="N156" s="155">
        <f t="shared" si="27"/>
        <v>1.0887229418794733E-4</v>
      </c>
      <c r="O156" s="156">
        <f t="shared" si="28"/>
        <v>-2639185.7899999996</v>
      </c>
      <c r="P156" s="157">
        <f t="shared" si="29"/>
        <v>-0.76905102139293668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287710234.44000006</v>
      </c>
      <c r="F157" s="143">
        <f>IFERROR(VLOOKUP($C157,'2024'!$C$8:$U$195,19,FALSE),0)</f>
        <v>279803038.30000001</v>
      </c>
      <c r="G157" s="144">
        <f t="shared" si="22"/>
        <v>0.9725168061699625</v>
      </c>
      <c r="H157" s="145">
        <f t="shared" si="23"/>
        <v>3.8436067186834622E-2</v>
      </c>
      <c r="I157" s="143">
        <f t="shared" si="24"/>
        <v>-7907196.1400000453</v>
      </c>
      <c r="J157" s="146">
        <f t="shared" si="25"/>
        <v>-2.7483193830037476E-2</v>
      </c>
      <c r="K157" s="142">
        <f>VLOOKUP($C157,'2024'!$C$205:$U$392,VLOOKUP($L$4,Master!$D$9:$G$20,4,FALSE),FALSE)</f>
        <v>30278559.730000004</v>
      </c>
      <c r="L157" s="143">
        <f>VLOOKUP($C157,'2024'!$C$8:$U$195,VLOOKUP($L$4,Master!$D$9:$G$20,4,FALSE),FALSE)</f>
        <v>28948303.919999994</v>
      </c>
      <c r="M157" s="145">
        <f t="shared" si="26"/>
        <v>0.9560660803597606</v>
      </c>
      <c r="N157" s="145">
        <f t="shared" si="27"/>
        <v>3.9765792436501496E-3</v>
      </c>
      <c r="O157" s="143">
        <f t="shared" si="28"/>
        <v>-1330255.8100000098</v>
      </c>
      <c r="P157" s="146">
        <f t="shared" si="29"/>
        <v>-4.3933919640239426E-2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152594969.86000001</v>
      </c>
      <c r="F158" s="148">
        <f>IFERROR(VLOOKUP($C158,'2024'!$C$8:$U$195,19,FALSE),0)</f>
        <v>152369809.5</v>
      </c>
      <c r="G158" s="149">
        <f t="shared" si="22"/>
        <v>0.99852445752172181</v>
      </c>
      <c r="H158" s="150">
        <f t="shared" si="23"/>
        <v>2.0930781419563994E-2</v>
      </c>
      <c r="I158" s="148">
        <f t="shared" si="24"/>
        <v>-225160.36000001431</v>
      </c>
      <c r="J158" s="151">
        <f t="shared" si="25"/>
        <v>-1.4755424782782174E-3</v>
      </c>
      <c r="K158" s="147">
        <f>VLOOKUP($C158,'2024'!$C$205:$U$392,VLOOKUP($L$4,Master!$D$9:$G$20,4,FALSE),FALSE)</f>
        <v>15116871.630000001</v>
      </c>
      <c r="L158" s="148">
        <f>VLOOKUP($C158,'2024'!$C$8:$U$195,VLOOKUP($L$4,Master!$D$9:$G$20,4,FALSE),FALSE)</f>
        <v>14470713.979999997</v>
      </c>
      <c r="M158" s="150">
        <f t="shared" si="26"/>
        <v>0.95725586180690458</v>
      </c>
      <c r="N158" s="150">
        <f t="shared" si="27"/>
        <v>1.9878173523634212E-3</v>
      </c>
      <c r="O158" s="148">
        <f t="shared" si="28"/>
        <v>-646157.6500000041</v>
      </c>
      <c r="P158" s="151">
        <f t="shared" si="29"/>
        <v>-4.274413819309545E-2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37107420.24000001</v>
      </c>
      <c r="F159" s="153">
        <f>IFERROR(VLOOKUP($C159,'2024'!$C$8:$U$195,19,FALSE),0)</f>
        <v>37179035.789999992</v>
      </c>
      <c r="G159" s="154">
        <f t="shared" si="22"/>
        <v>1.0019299522719929</v>
      </c>
      <c r="H159" s="155">
        <f t="shared" si="23"/>
        <v>5.1072208731129023E-3</v>
      </c>
      <c r="I159" s="156">
        <f t="shared" si="24"/>
        <v>71615.549999982119</v>
      </c>
      <c r="J159" s="157">
        <f t="shared" si="25"/>
        <v>1.929952271992867E-3</v>
      </c>
      <c r="K159" s="163">
        <f>VLOOKUP($C159,'2024'!$C$205:$U$392,VLOOKUP($L$4,Master!$D$9:$G$20,4,FALSE),FALSE)</f>
        <v>3547352.56</v>
      </c>
      <c r="L159" s="164">
        <f>VLOOKUP($C159,'2024'!$C$8:$U$195,VLOOKUP($L$4,Master!$D$9:$G$20,4,FALSE),FALSE)</f>
        <v>3502055.0000000005</v>
      </c>
      <c r="M159" s="155">
        <f t="shared" si="26"/>
        <v>0.98723060106548877</v>
      </c>
      <c r="N159" s="155">
        <f t="shared" si="27"/>
        <v>4.8107133535722633E-4</v>
      </c>
      <c r="O159" s="156">
        <f t="shared" si="28"/>
        <v>-45297.55999999959</v>
      </c>
      <c r="P159" s="157">
        <f t="shared" si="29"/>
        <v>-1.2769398934511204E-2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115487549.61999997</v>
      </c>
      <c r="F160" s="153">
        <f>IFERROR(VLOOKUP($C160,'2024'!$C$8:$U$195,19,FALSE),0)</f>
        <v>115190773.71000001</v>
      </c>
      <c r="G160" s="154">
        <f t="shared" si="22"/>
        <v>0.9974302345925905</v>
      </c>
      <c r="H160" s="155">
        <f t="shared" si="23"/>
        <v>1.582356054645109E-2</v>
      </c>
      <c r="I160" s="156">
        <f t="shared" si="24"/>
        <v>-296775.90999996662</v>
      </c>
      <c r="J160" s="157">
        <f t="shared" si="25"/>
        <v>-2.5697654074095218E-3</v>
      </c>
      <c r="K160" s="163">
        <f>VLOOKUP($C160,'2024'!$C$205:$U$392,VLOOKUP($L$4,Master!$D$9:$G$20,4,FALSE),FALSE)</f>
        <v>11569519.07</v>
      </c>
      <c r="L160" s="164">
        <f>VLOOKUP($C160,'2024'!$C$8:$U$195,VLOOKUP($L$4,Master!$D$9:$G$20,4,FALSE),FALSE)</f>
        <v>10968658.979999997</v>
      </c>
      <c r="M160" s="155">
        <f t="shared" si="26"/>
        <v>0.94806524918066426</v>
      </c>
      <c r="N160" s="155">
        <f t="shared" si="27"/>
        <v>1.5067460170061948E-3</v>
      </c>
      <c r="O160" s="156">
        <f t="shared" si="28"/>
        <v>-600860.09000000358</v>
      </c>
      <c r="P160" s="157">
        <f t="shared" si="29"/>
        <v>-5.1934750819335788E-2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47877507.830000006</v>
      </c>
      <c r="F161" s="148">
        <f>IFERROR(VLOOKUP($C161,'2024'!$C$8:$U$195,19,FALSE),0)</f>
        <v>49178975.920000009</v>
      </c>
      <c r="G161" s="149">
        <f t="shared" si="22"/>
        <v>1.0271832881239593</v>
      </c>
      <c r="H161" s="150">
        <f t="shared" si="23"/>
        <v>6.7556322266027462E-3</v>
      </c>
      <c r="I161" s="148">
        <f t="shared" si="24"/>
        <v>1301468.0900000036</v>
      </c>
      <c r="J161" s="151">
        <f t="shared" si="25"/>
        <v>2.7183288123959218E-2</v>
      </c>
      <c r="K161" s="147">
        <f>VLOOKUP($C161,'2024'!$C$205:$U$392,VLOOKUP($L$4,Master!$D$9:$G$20,4,FALSE),FALSE)</f>
        <v>4784250.2700000023</v>
      </c>
      <c r="L161" s="148">
        <f>VLOOKUP($C161,'2024'!$C$8:$U$195,VLOOKUP($L$4,Master!$D$9:$G$20,4,FALSE),FALSE)</f>
        <v>5536543.0999999996</v>
      </c>
      <c r="M161" s="150">
        <f t="shared" si="26"/>
        <v>1.1572436196988494</v>
      </c>
      <c r="N161" s="150">
        <f t="shared" si="27"/>
        <v>7.6054550324876021E-4</v>
      </c>
      <c r="O161" s="148">
        <f t="shared" si="28"/>
        <v>752292.82999999728</v>
      </c>
      <c r="P161" s="151">
        <f t="shared" si="29"/>
        <v>0.15724361969884926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47877507.830000006</v>
      </c>
      <c r="F163" s="153">
        <f>IFERROR(VLOOKUP($C163,'2024'!$C$8:$U$195,19,FALSE),0)</f>
        <v>49178975.920000009</v>
      </c>
      <c r="G163" s="154">
        <f t="shared" si="22"/>
        <v>1.0271832881239593</v>
      </c>
      <c r="H163" s="155">
        <f t="shared" si="23"/>
        <v>6.7556322266027462E-3</v>
      </c>
      <c r="I163" s="156">
        <f t="shared" si="24"/>
        <v>1301468.0900000036</v>
      </c>
      <c r="J163" s="157">
        <f t="shared" si="25"/>
        <v>2.7183288123959218E-2</v>
      </c>
      <c r="K163" s="163">
        <f>VLOOKUP($C163,'2024'!$C$205:$U$392,VLOOKUP($L$4,Master!$D$9:$G$20,4,FALSE),FALSE)</f>
        <v>4784250.2700000023</v>
      </c>
      <c r="L163" s="164">
        <f>VLOOKUP($C163,'2024'!$C$8:$U$195,VLOOKUP($L$4,Master!$D$9:$G$20,4,FALSE),FALSE)</f>
        <v>5536543.0999999996</v>
      </c>
      <c r="M163" s="155">
        <f t="shared" si="26"/>
        <v>1.1572436196988494</v>
      </c>
      <c r="N163" s="155">
        <f t="shared" si="27"/>
        <v>7.6054550324876021E-4</v>
      </c>
      <c r="O163" s="156">
        <f t="shared" si="28"/>
        <v>752292.82999999728</v>
      </c>
      <c r="P163" s="157">
        <f t="shared" si="29"/>
        <v>0.15724361969884926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36334959.379999995</v>
      </c>
      <c r="F166" s="148">
        <f>IFERROR(VLOOKUP($C166,'2024'!$C$8:$U$195,19,FALSE),0)</f>
        <v>35806170.189999998</v>
      </c>
      <c r="G166" s="149">
        <f t="shared" si="22"/>
        <v>0.98544682038942744</v>
      </c>
      <c r="H166" s="150">
        <f t="shared" si="23"/>
        <v>4.9186326620602495E-3</v>
      </c>
      <c r="I166" s="148">
        <f t="shared" si="24"/>
        <v>-528789.18999999762</v>
      </c>
      <c r="J166" s="151">
        <f t="shared" si="25"/>
        <v>-1.4553179610572547E-2</v>
      </c>
      <c r="K166" s="147">
        <f>VLOOKUP($C166,'2024'!$C$205:$U$392,VLOOKUP($L$4,Master!$D$9:$G$20,4,FALSE),FALSE)</f>
        <v>3497047.66</v>
      </c>
      <c r="L166" s="148">
        <f>VLOOKUP($C166,'2024'!$C$8:$U$195,VLOOKUP($L$4,Master!$D$9:$G$20,4,FALSE),FALSE)</f>
        <v>6436510.1899999995</v>
      </c>
      <c r="M166" s="150">
        <f t="shared" si="26"/>
        <v>1.8405554672938027</v>
      </c>
      <c r="N166" s="150">
        <f t="shared" si="27"/>
        <v>8.8417245078780717E-4</v>
      </c>
      <c r="O166" s="148">
        <f t="shared" si="28"/>
        <v>2939462.5299999993</v>
      </c>
      <c r="P166" s="151">
        <f t="shared" si="29"/>
        <v>0.8405554672938027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35682525.520000003</v>
      </c>
      <c r="F167" s="153">
        <f>IFERROR(VLOOKUP($C167,'2024'!$C$8:$U$195,19,FALSE),0)</f>
        <v>35248630.700000003</v>
      </c>
      <c r="G167" s="154">
        <f t="shared" si="22"/>
        <v>0.98784013144594252</v>
      </c>
      <c r="H167" s="155">
        <f t="shared" si="23"/>
        <v>4.8420444111707903E-3</v>
      </c>
      <c r="I167" s="156">
        <f t="shared" si="24"/>
        <v>-433894.8200000003</v>
      </c>
      <c r="J167" s="157">
        <f t="shared" si="25"/>
        <v>-1.2159868554057445E-2</v>
      </c>
      <c r="K167" s="163">
        <f>VLOOKUP($C167,'2024'!$C$205:$U$392,VLOOKUP($L$4,Master!$D$9:$G$20,4,FALSE),FALSE)</f>
        <v>3378579.7600000002</v>
      </c>
      <c r="L167" s="164">
        <f>VLOOKUP($C167,'2024'!$C$8:$U$195,VLOOKUP($L$4,Master!$D$9:$G$20,4,FALSE),FALSE)</f>
        <v>6287945.9399999995</v>
      </c>
      <c r="M167" s="155">
        <f t="shared" si="26"/>
        <v>1.8611210587492535</v>
      </c>
      <c r="N167" s="155">
        <f t="shared" si="27"/>
        <v>8.6376443260024441E-4</v>
      </c>
      <c r="O167" s="156">
        <f t="shared" si="28"/>
        <v>2909366.1799999992</v>
      </c>
      <c r="P167" s="157">
        <f t="shared" si="29"/>
        <v>0.8611210587492536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652433.86</v>
      </c>
      <c r="F168" s="153">
        <f>IFERROR(VLOOKUP($C168,'2024'!$C$8:$U$195,19,FALSE),0)</f>
        <v>557539.49</v>
      </c>
      <c r="G168" s="154">
        <f t="shared" si="22"/>
        <v>0.85455327226578948</v>
      </c>
      <c r="H168" s="155">
        <f t="shared" si="23"/>
        <v>7.6588250889459726E-5</v>
      </c>
      <c r="I168" s="156">
        <f t="shared" si="24"/>
        <v>-94894.37</v>
      </c>
      <c r="J168" s="157">
        <f t="shared" si="25"/>
        <v>-0.14544672773421047</v>
      </c>
      <c r="K168" s="163">
        <f>VLOOKUP($C168,'2024'!$C$205:$U$392,VLOOKUP($L$4,Master!$D$9:$G$20,4,FALSE),FALSE)</f>
        <v>118467.90000000001</v>
      </c>
      <c r="L168" s="164">
        <f>VLOOKUP($C168,'2024'!$C$8:$U$195,VLOOKUP($L$4,Master!$D$9:$G$20,4,FALSE),FALSE)</f>
        <v>148564.24999999997</v>
      </c>
      <c r="M168" s="155">
        <f t="shared" si="26"/>
        <v>1.254046454778045</v>
      </c>
      <c r="N168" s="155">
        <f t="shared" si="27"/>
        <v>2.0408018187562671E-5</v>
      </c>
      <c r="O168" s="156">
        <f t="shared" si="28"/>
        <v>30096.349999999962</v>
      </c>
      <c r="P168" s="157">
        <f t="shared" si="29"/>
        <v>0.25404645477804505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35427323.590000004</v>
      </c>
      <c r="F171" s="148">
        <f>IFERROR(VLOOKUP($C171,'2024'!$C$8:$U$195,19,FALSE),0)</f>
        <v>30273510.239999998</v>
      </c>
      <c r="G171" s="149">
        <f t="shared" si="22"/>
        <v>0.8545243380605031</v>
      </c>
      <c r="H171" s="150">
        <f t="shared" si="23"/>
        <v>4.1586205805184276E-3</v>
      </c>
      <c r="I171" s="148">
        <f t="shared" si="24"/>
        <v>-5153813.3500000052</v>
      </c>
      <c r="J171" s="151">
        <f t="shared" si="25"/>
        <v>-0.14547566193949693</v>
      </c>
      <c r="K171" s="147">
        <f>VLOOKUP($C171,'2024'!$C$205:$U$392,VLOOKUP($L$4,Master!$D$9:$G$20,4,FALSE),FALSE)</f>
        <v>4936909.9100000011</v>
      </c>
      <c r="L171" s="148">
        <f>VLOOKUP($C171,'2024'!$C$8:$U$195,VLOOKUP($L$4,Master!$D$9:$G$20,4,FALSE),FALSE)</f>
        <v>1622796.77</v>
      </c>
      <c r="M171" s="150">
        <f t="shared" si="26"/>
        <v>0.32870698464902709</v>
      </c>
      <c r="N171" s="150">
        <f t="shared" si="27"/>
        <v>2.2292083052873057E-4</v>
      </c>
      <c r="O171" s="148">
        <f t="shared" si="28"/>
        <v>-3314113.1400000011</v>
      </c>
      <c r="P171" s="151">
        <f t="shared" si="29"/>
        <v>-0.67129301535097297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35427323.590000004</v>
      </c>
      <c r="F172" s="153">
        <f>IFERROR(VLOOKUP($C172,'2024'!$C$8:$U$195,19,FALSE),0)</f>
        <v>30273510.239999998</v>
      </c>
      <c r="G172" s="154">
        <f t="shared" si="22"/>
        <v>0.8545243380605031</v>
      </c>
      <c r="H172" s="155">
        <f t="shared" si="23"/>
        <v>4.1586205805184276E-3</v>
      </c>
      <c r="I172" s="156">
        <f t="shared" si="24"/>
        <v>-5153813.3500000052</v>
      </c>
      <c r="J172" s="157">
        <f t="shared" si="25"/>
        <v>-0.14547566193949693</v>
      </c>
      <c r="K172" s="163">
        <f>VLOOKUP($C172,'2024'!$C$205:$U$392,VLOOKUP($L$4,Master!$D$9:$G$20,4,FALSE),FALSE)</f>
        <v>4936909.9100000011</v>
      </c>
      <c r="L172" s="164">
        <f>VLOOKUP($C172,'2024'!$C$8:$U$195,VLOOKUP($L$4,Master!$D$9:$G$20,4,FALSE),FALSE)</f>
        <v>1622796.77</v>
      </c>
      <c r="M172" s="155">
        <f t="shared" si="26"/>
        <v>0.32870698464902709</v>
      </c>
      <c r="N172" s="155">
        <f t="shared" si="27"/>
        <v>2.2292083052873057E-4</v>
      </c>
      <c r="O172" s="156">
        <f t="shared" si="28"/>
        <v>-3314113.1400000011</v>
      </c>
      <c r="P172" s="157">
        <f t="shared" si="29"/>
        <v>-0.67129301535097297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15475473.779999999</v>
      </c>
      <c r="F175" s="148">
        <f>IFERROR(VLOOKUP($C175,'2024'!$C$8:$U$195,19,FALSE),0)</f>
        <v>12174572.450000001</v>
      </c>
      <c r="G175" s="149">
        <f t="shared" si="22"/>
        <v>0.78670111319848723</v>
      </c>
      <c r="H175" s="150">
        <f t="shared" si="23"/>
        <v>1.6724002980892071E-3</v>
      </c>
      <c r="I175" s="148">
        <f t="shared" si="24"/>
        <v>-3300901.3299999982</v>
      </c>
      <c r="J175" s="151">
        <f t="shared" si="25"/>
        <v>-0.21329888680151274</v>
      </c>
      <c r="K175" s="147">
        <f>VLOOKUP($C175,'2024'!$C$205:$U$392,VLOOKUP($L$4,Master!$D$9:$G$20,4,FALSE),FALSE)</f>
        <v>1943480.2600000002</v>
      </c>
      <c r="L175" s="148">
        <f>VLOOKUP($C175,'2024'!$C$8:$U$195,VLOOKUP($L$4,Master!$D$9:$G$20,4,FALSE),FALSE)</f>
        <v>881739.88000000012</v>
      </c>
      <c r="M175" s="150">
        <f t="shared" si="26"/>
        <v>0.45369119416731302</v>
      </c>
      <c r="N175" s="150">
        <f t="shared" si="27"/>
        <v>1.2112310672143085E-4</v>
      </c>
      <c r="O175" s="148">
        <f t="shared" si="28"/>
        <v>-1061740.3800000001</v>
      </c>
      <c r="P175" s="151">
        <f t="shared" si="29"/>
        <v>-0.54630880583268693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15475473.779999999</v>
      </c>
      <c r="F176" s="153">
        <f>IFERROR(VLOOKUP($C176,'2024'!$C$8:$U$195,19,FALSE),0)</f>
        <v>12174572.450000001</v>
      </c>
      <c r="G176" s="154">
        <f t="shared" si="22"/>
        <v>0.78670111319848723</v>
      </c>
      <c r="H176" s="155">
        <f t="shared" si="23"/>
        <v>1.6724002980892071E-3</v>
      </c>
      <c r="I176" s="156">
        <f t="shared" si="24"/>
        <v>-3300901.3299999982</v>
      </c>
      <c r="J176" s="157">
        <f t="shared" si="25"/>
        <v>-0.21329888680151274</v>
      </c>
      <c r="K176" s="163">
        <f>VLOOKUP($C176,'2024'!$C$205:$U$392,VLOOKUP($L$4,Master!$D$9:$G$20,4,FALSE),FALSE)</f>
        <v>1943480.2600000002</v>
      </c>
      <c r="L176" s="164">
        <f>VLOOKUP($C176,'2024'!$C$8:$U$195,VLOOKUP($L$4,Master!$D$9:$G$20,4,FALSE),FALSE)</f>
        <v>881739.88000000012</v>
      </c>
      <c r="M176" s="155">
        <f t="shared" si="26"/>
        <v>0.45369119416731302</v>
      </c>
      <c r="N176" s="155">
        <f t="shared" si="27"/>
        <v>1.2112310672143085E-4</v>
      </c>
      <c r="O176" s="156">
        <f t="shared" si="28"/>
        <v>-1061740.3800000001</v>
      </c>
      <c r="P176" s="157">
        <f t="shared" si="29"/>
        <v>-0.54630880583268693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965923353.6500001</v>
      </c>
      <c r="F177" s="143">
        <f>IFERROR(VLOOKUP($C177,'2024'!$C$8:$U$195,19,FALSE),0)</f>
        <v>950680468.28999972</v>
      </c>
      <c r="G177" s="144">
        <f t="shared" si="22"/>
        <v>0.98421936346978145</v>
      </c>
      <c r="H177" s="145">
        <f t="shared" si="23"/>
        <v>0.13059335800788491</v>
      </c>
      <c r="I177" s="143">
        <f t="shared" si="24"/>
        <v>-15242885.360000372</v>
      </c>
      <c r="J177" s="146">
        <f t="shared" si="25"/>
        <v>-1.5780636530218519E-2</v>
      </c>
      <c r="K177" s="142">
        <f>VLOOKUP($C177,'2024'!$C$205:$U$392,VLOOKUP($L$4,Master!$D$9:$G$20,4,FALSE),FALSE)</f>
        <v>94204759.099999994</v>
      </c>
      <c r="L177" s="143">
        <f>VLOOKUP($C177,'2024'!$C$8:$U$195,VLOOKUP($L$4,Master!$D$9:$G$20,4,FALSE),FALSE)</f>
        <v>92408987.929999977</v>
      </c>
      <c r="M177" s="145">
        <f t="shared" si="26"/>
        <v>0.98093757484063226</v>
      </c>
      <c r="N177" s="145">
        <f t="shared" si="27"/>
        <v>1.2694065405167793E-2</v>
      </c>
      <c r="O177" s="143">
        <f t="shared" si="28"/>
        <v>-1795771.1700000167</v>
      </c>
      <c r="P177" s="146">
        <f t="shared" si="29"/>
        <v>-1.9062425159367739E-2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678865064.73000014</v>
      </c>
      <c r="F181" s="148">
        <f>IFERROR(VLOOKUP($C181,'2024'!$C$8:$U$195,19,FALSE),0)</f>
        <v>670563057.47999978</v>
      </c>
      <c r="G181" s="149">
        <f t="shared" si="22"/>
        <v>0.98777075492417299</v>
      </c>
      <c r="H181" s="150">
        <f t="shared" si="23"/>
        <v>9.2114106004368285E-2</v>
      </c>
      <c r="I181" s="148">
        <f t="shared" si="24"/>
        <v>-8302007.2500003576</v>
      </c>
      <c r="J181" s="151">
        <f t="shared" si="25"/>
        <v>-1.2229245075827039E-2</v>
      </c>
      <c r="K181" s="147">
        <f>VLOOKUP($C181,'2024'!$C$205:$U$392,VLOOKUP($L$4,Master!$D$9:$G$20,4,FALSE),FALSE)</f>
        <v>65066426.219999984</v>
      </c>
      <c r="L181" s="148">
        <f>VLOOKUP($C181,'2024'!$C$8:$U$195,VLOOKUP($L$4,Master!$D$9:$G$20,4,FALSE),FALSE)</f>
        <v>63150683.899999984</v>
      </c>
      <c r="M181" s="150">
        <f t="shared" si="26"/>
        <v>0.97055713013155864</v>
      </c>
      <c r="N181" s="150">
        <f t="shared" si="27"/>
        <v>8.6749019739824421E-3</v>
      </c>
      <c r="O181" s="148">
        <f t="shared" si="28"/>
        <v>-1915742.3200000003</v>
      </c>
      <c r="P181" s="151">
        <f t="shared" si="29"/>
        <v>-2.9442869868441357E-2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678865064.73000014</v>
      </c>
      <c r="F182" s="153">
        <f>IFERROR(VLOOKUP($C182,'2024'!$C$8:$U$195,19,FALSE),0)</f>
        <v>670563057.47999978</v>
      </c>
      <c r="G182" s="154">
        <f t="shared" si="22"/>
        <v>0.98777075492417299</v>
      </c>
      <c r="H182" s="155">
        <f t="shared" si="23"/>
        <v>9.2114106004368285E-2</v>
      </c>
      <c r="I182" s="156">
        <f t="shared" si="24"/>
        <v>-8302007.2500003576</v>
      </c>
      <c r="J182" s="157">
        <f t="shared" si="25"/>
        <v>-1.2229245075827039E-2</v>
      </c>
      <c r="K182" s="163">
        <f>VLOOKUP($C182,'2024'!$C$205:$U$392,VLOOKUP($L$4,Master!$D$9:$G$20,4,FALSE),FALSE)</f>
        <v>65066426.219999984</v>
      </c>
      <c r="L182" s="164">
        <f>VLOOKUP($C182,'2024'!$C$8:$U$195,VLOOKUP($L$4,Master!$D$9:$G$20,4,FALSE),FALSE)</f>
        <v>63150683.899999984</v>
      </c>
      <c r="M182" s="155">
        <f t="shared" si="26"/>
        <v>0.97055713013155864</v>
      </c>
      <c r="N182" s="155">
        <f t="shared" si="27"/>
        <v>8.6749019739824421E-3</v>
      </c>
      <c r="O182" s="156">
        <f t="shared" si="28"/>
        <v>-1915742.3200000003</v>
      </c>
      <c r="P182" s="157">
        <f t="shared" si="29"/>
        <v>-2.9442869868441357E-2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60631284.759999998</v>
      </c>
      <c r="F187" s="148">
        <f>IFERROR(VLOOKUP($C187,'2024'!$C$8:$U$195,19,FALSE),0)</f>
        <v>57112979.629999958</v>
      </c>
      <c r="G187" s="149">
        <f t="shared" si="22"/>
        <v>0.94197211647540158</v>
      </c>
      <c r="H187" s="150">
        <f t="shared" si="23"/>
        <v>7.8455128137148444E-3</v>
      </c>
      <c r="I187" s="148">
        <f t="shared" si="24"/>
        <v>-3518305.1300000399</v>
      </c>
      <c r="J187" s="151">
        <f t="shared" si="25"/>
        <v>-5.8027883524598436E-2</v>
      </c>
      <c r="K187" s="147">
        <f>VLOOKUP($C187,'2024'!$C$205:$U$392,VLOOKUP($L$4,Master!$D$9:$G$20,4,FALSE),FALSE)</f>
        <v>6494374.9799999986</v>
      </c>
      <c r="L187" s="148">
        <f>VLOOKUP($C187,'2024'!$C$8:$U$195,VLOOKUP($L$4,Master!$D$9:$G$20,4,FALSE),FALSE)</f>
        <v>5250776.7600000007</v>
      </c>
      <c r="M187" s="150">
        <f t="shared" si="26"/>
        <v>0.808511485119081</v>
      </c>
      <c r="N187" s="150">
        <f t="shared" si="27"/>
        <v>7.2129026745607657E-4</v>
      </c>
      <c r="O187" s="148">
        <f t="shared" si="28"/>
        <v>-1243598.2199999979</v>
      </c>
      <c r="P187" s="151">
        <f t="shared" si="29"/>
        <v>-0.19148851488091903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60631284.759999998</v>
      </c>
      <c r="F188" s="153">
        <f>IFERROR(VLOOKUP($C188,'2024'!$C$8:$U$195,19,FALSE),0)</f>
        <v>57112979.629999958</v>
      </c>
      <c r="G188" s="154">
        <f t="shared" si="22"/>
        <v>0.94197211647540158</v>
      </c>
      <c r="H188" s="155">
        <f t="shared" si="23"/>
        <v>7.8455128137148444E-3</v>
      </c>
      <c r="I188" s="156">
        <f t="shared" si="24"/>
        <v>-3518305.1300000399</v>
      </c>
      <c r="J188" s="157">
        <f t="shared" si="25"/>
        <v>-5.8027883524598436E-2</v>
      </c>
      <c r="K188" s="163">
        <f>VLOOKUP($C188,'2024'!$C$205:$U$392,VLOOKUP($L$4,Master!$D$9:$G$20,4,FALSE),FALSE)</f>
        <v>6494374.9799999986</v>
      </c>
      <c r="L188" s="164">
        <f>VLOOKUP($C188,'2024'!$C$8:$U$195,VLOOKUP($L$4,Master!$D$9:$G$20,4,FALSE),FALSE)</f>
        <v>5250776.7600000007</v>
      </c>
      <c r="M188" s="155">
        <f t="shared" si="26"/>
        <v>0.808511485119081</v>
      </c>
      <c r="N188" s="155">
        <f t="shared" si="27"/>
        <v>7.2129026745607657E-4</v>
      </c>
      <c r="O188" s="156">
        <f t="shared" si="28"/>
        <v>-1243598.2199999979</v>
      </c>
      <c r="P188" s="157">
        <f t="shared" si="29"/>
        <v>-0.19148851488091903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1143565.4400000002</v>
      </c>
      <c r="F191" s="148">
        <f>IFERROR(VLOOKUP($C191,'2024'!$C$8:$U$195,19,FALSE),0)</f>
        <v>1338077.6000000001</v>
      </c>
      <c r="G191" s="149">
        <f t="shared" si="22"/>
        <v>1.1700927233337866</v>
      </c>
      <c r="H191" s="150">
        <f t="shared" si="23"/>
        <v>1.8380944269681443E-4</v>
      </c>
      <c r="I191" s="148">
        <f t="shared" si="24"/>
        <v>194512.15999999992</v>
      </c>
      <c r="J191" s="151">
        <f t="shared" si="25"/>
        <v>0.17009272333378656</v>
      </c>
      <c r="K191" s="147">
        <f>VLOOKUP($C191,'2024'!$C$205:$U$392,VLOOKUP($L$4,Master!$D$9:$G$20,4,FALSE),FALSE)</f>
        <v>42535.37</v>
      </c>
      <c r="L191" s="148">
        <f>VLOOKUP($C191,'2024'!$C$8:$U$195,VLOOKUP($L$4,Master!$D$9:$G$20,4,FALSE),FALSE)</f>
        <v>211628.47999999998</v>
      </c>
      <c r="M191" s="150">
        <f t="shared" si="26"/>
        <v>4.9753529827059211</v>
      </c>
      <c r="N191" s="150">
        <f t="shared" si="27"/>
        <v>2.9071044136434192E-5</v>
      </c>
      <c r="O191" s="148">
        <f t="shared" si="28"/>
        <v>169093.11</v>
      </c>
      <c r="P191" s="151">
        <f t="shared" si="29"/>
        <v>3.9753529827059215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1143565.4400000002</v>
      </c>
      <c r="F192" s="153">
        <f>IFERROR(VLOOKUP($C192,'2024'!$C$8:$U$195,19,FALSE),0)</f>
        <v>1338077.6000000001</v>
      </c>
      <c r="G192" s="154">
        <f t="shared" si="22"/>
        <v>1.1700927233337866</v>
      </c>
      <c r="H192" s="155">
        <f t="shared" si="23"/>
        <v>1.8380944269681443E-4</v>
      </c>
      <c r="I192" s="156">
        <f t="shared" si="24"/>
        <v>194512.15999999992</v>
      </c>
      <c r="J192" s="157">
        <f t="shared" si="25"/>
        <v>0.17009272333378656</v>
      </c>
      <c r="K192" s="163">
        <f>VLOOKUP($C192,'2024'!$C$205:$U$392,VLOOKUP($L$4,Master!$D$9:$G$20,4,FALSE),FALSE)</f>
        <v>42535.37</v>
      </c>
      <c r="L192" s="164">
        <f>VLOOKUP($C192,'2024'!$C$8:$U$195,VLOOKUP($L$4,Master!$D$9:$G$20,4,FALSE),FALSE)</f>
        <v>211628.47999999998</v>
      </c>
      <c r="M192" s="155">
        <f t="shared" si="26"/>
        <v>4.9753529827059211</v>
      </c>
      <c r="N192" s="155">
        <f t="shared" si="27"/>
        <v>2.9071044136434192E-5</v>
      </c>
      <c r="O192" s="156">
        <f t="shared" si="28"/>
        <v>169093.11</v>
      </c>
      <c r="P192" s="157">
        <f t="shared" si="29"/>
        <v>3.9753529827059215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225283438.71999997</v>
      </c>
      <c r="F195" s="148">
        <f>IFERROR(VLOOKUP($C195,'2024'!$C$8:$U$195,19,FALSE),0)</f>
        <v>221666353.58000001</v>
      </c>
      <c r="G195" s="149">
        <f t="shared" si="22"/>
        <v>0.98394429186383492</v>
      </c>
      <c r="H195" s="150">
        <f t="shared" si="23"/>
        <v>3.0449929747104965E-2</v>
      </c>
      <c r="I195" s="148">
        <f t="shared" si="24"/>
        <v>-3617085.1399999559</v>
      </c>
      <c r="J195" s="151">
        <f t="shared" si="25"/>
        <v>-1.6055708136165102E-2</v>
      </c>
      <c r="K195" s="147">
        <f>VLOOKUP($C195,'2024'!$C$205:$U$392,VLOOKUP($L$4,Master!$D$9:$G$20,4,FALSE),FALSE)</f>
        <v>22601422.529999994</v>
      </c>
      <c r="L195" s="148">
        <f>VLOOKUP($C195,'2024'!$C$8:$U$195,VLOOKUP($L$4,Master!$D$9:$G$20,4,FALSE),FALSE)</f>
        <v>23795898.789999999</v>
      </c>
      <c r="M195" s="150">
        <f t="shared" si="26"/>
        <v>1.0528496053031404</v>
      </c>
      <c r="N195" s="150">
        <f t="shared" si="27"/>
        <v>3.2688021195928403E-3</v>
      </c>
      <c r="O195" s="148">
        <f t="shared" si="28"/>
        <v>1194476.2600000054</v>
      </c>
      <c r="P195" s="151">
        <f t="shared" si="29"/>
        <v>5.2849605303140437E-2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225283438.71999997</v>
      </c>
      <c r="F196" s="159">
        <f>IFERROR(VLOOKUP($C196,'2024'!$C$8:$U$195,19,FALSE),0)</f>
        <v>221666353.58000001</v>
      </c>
      <c r="G196" s="160">
        <f t="shared" si="22"/>
        <v>0.98394429186383492</v>
      </c>
      <c r="H196" s="161">
        <f t="shared" si="23"/>
        <v>3.0449929747104965E-2</v>
      </c>
      <c r="I196" s="159">
        <f t="shared" si="24"/>
        <v>-3617085.1399999559</v>
      </c>
      <c r="J196" s="162">
        <f t="shared" si="25"/>
        <v>-1.6055708136165102E-2</v>
      </c>
      <c r="K196" s="158">
        <f>VLOOKUP($C196,'2024'!$C$205:$U$392,VLOOKUP($L$4,Master!$D$9:$G$20,4,FALSE),FALSE)</f>
        <v>22601422.529999994</v>
      </c>
      <c r="L196" s="159">
        <f>VLOOKUP($C196,'2024'!$C$8:$U$195,VLOOKUP($L$4,Master!$D$9:$G$20,4,FALSE),FALSE)</f>
        <v>23795898.789999999</v>
      </c>
      <c r="M196" s="161">
        <f t="shared" si="26"/>
        <v>1.0528496053031404</v>
      </c>
      <c r="N196" s="161">
        <f t="shared" si="27"/>
        <v>3.2688021195928403E-3</v>
      </c>
      <c r="O196" s="159">
        <f t="shared" si="28"/>
        <v>1194476.2600000054</v>
      </c>
      <c r="P196" s="162">
        <f t="shared" si="29"/>
        <v>5.2849605303140437E-2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m2NLcXnxGOrBYS1AqvE4hLTiOuvhXO/+6zUZlKyFcuCC438e+fSkayZ1JllaMZu1li80iRmzvjWNAMFy8y7yhw==" saltValue="UKyB54oPc3OiOPuXm6uIY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94"/>
  <sheetViews>
    <sheetView showGridLines="0" topLeftCell="B1" zoomScale="80" zoomScaleNormal="80" workbookViewId="0">
      <selection activeCell="G2" sqref="G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173439677.43000001</v>
      </c>
      <c r="F7" s="96">
        <v>221610479.78000003</v>
      </c>
      <c r="G7" s="96">
        <v>293208537.77999997</v>
      </c>
      <c r="H7" s="96">
        <v>377028888.22000003</v>
      </c>
      <c r="I7" s="96">
        <v>256091033.82999995</v>
      </c>
      <c r="J7" s="96">
        <v>275645296.53999996</v>
      </c>
      <c r="K7" s="96">
        <v>284377238.36999995</v>
      </c>
      <c r="L7" s="96">
        <v>211839483.35999998</v>
      </c>
      <c r="M7" s="96">
        <v>299826973.19999987</v>
      </c>
      <c r="N7" s="96">
        <v>261411133.82999995</v>
      </c>
      <c r="O7" s="96">
        <v>312769493.61000001</v>
      </c>
      <c r="P7" s="96"/>
      <c r="Q7" s="96">
        <f t="shared" ref="Q7:Q70" si="0">SUM(E7:P7)</f>
        <v>2967248235.9499998</v>
      </c>
      <c r="R7" s="97"/>
      <c r="T7" s="95"/>
      <c r="U7" s="96">
        <f>SUM(U8:U195)</f>
        <v>8901744707.8500004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46632797.849999994</v>
      </c>
      <c r="F8" s="135">
        <v>27744203.829999998</v>
      </c>
      <c r="G8" s="135">
        <v>88646468.410000011</v>
      </c>
      <c r="H8" s="135">
        <v>168325253.06</v>
      </c>
      <c r="I8" s="135">
        <v>69214141.320000008</v>
      </c>
      <c r="J8" s="135">
        <v>78796773.309999987</v>
      </c>
      <c r="K8" s="135">
        <v>58886658.829999998</v>
      </c>
      <c r="L8" s="135">
        <v>27493750.570000004</v>
      </c>
      <c r="M8" s="135">
        <v>84280922.140000001</v>
      </c>
      <c r="N8" s="135">
        <v>42795538</v>
      </c>
      <c r="O8" s="135">
        <v>87314763.040000021</v>
      </c>
      <c r="P8" s="135"/>
      <c r="Q8" s="135">
        <f t="shared" si="0"/>
        <v>780131270.36000013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780131270.36000013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40739489.18</v>
      </c>
      <c r="F9" s="136">
        <v>18028002.380000003</v>
      </c>
      <c r="G9" s="136">
        <v>73487815.770000011</v>
      </c>
      <c r="H9" s="136">
        <v>135421939.55000001</v>
      </c>
      <c r="I9" s="136">
        <v>56888884.720000014</v>
      </c>
      <c r="J9" s="136">
        <v>67806053.469999984</v>
      </c>
      <c r="K9" s="136">
        <v>52143836.060000002</v>
      </c>
      <c r="L9" s="136">
        <v>22122036.980000004</v>
      </c>
      <c r="M9" s="136">
        <v>56048710.390000001</v>
      </c>
      <c r="N9" s="136">
        <v>25326273.649999999</v>
      </c>
      <c r="O9" s="136">
        <v>69091128.420000017</v>
      </c>
      <c r="P9" s="136"/>
      <c r="Q9" s="136">
        <f t="shared" si="0"/>
        <v>617104170.56999993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617104170.56999993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1630434.2999999991</v>
      </c>
      <c r="F10" s="100">
        <v>2470631.9000000008</v>
      </c>
      <c r="G10" s="100">
        <v>3253902.080000001</v>
      </c>
      <c r="H10" s="100">
        <v>4547763.9100000011</v>
      </c>
      <c r="I10" s="100">
        <v>1958081.84</v>
      </c>
      <c r="J10" s="100">
        <v>5259208.76</v>
      </c>
      <c r="K10" s="100">
        <v>3087985.53</v>
      </c>
      <c r="L10" s="100">
        <v>1929627.6900000009</v>
      </c>
      <c r="M10" s="100">
        <v>2267928.649999998</v>
      </c>
      <c r="N10" s="100">
        <v>5989030.5600000005</v>
      </c>
      <c r="O10" s="100">
        <v>2680426.7999999993</v>
      </c>
      <c r="P10" s="100"/>
      <c r="Q10" s="100">
        <f t="shared" si="0"/>
        <v>35075022.019999996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35075022.019999996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38252763.280000001</v>
      </c>
      <c r="F11" s="100">
        <v>13572878.320000002</v>
      </c>
      <c r="G11" s="100">
        <v>68390179.530000016</v>
      </c>
      <c r="H11" s="100">
        <v>128941072.53</v>
      </c>
      <c r="I11" s="100">
        <v>53111475.350000009</v>
      </c>
      <c r="J11" s="100">
        <v>60764989.139999993</v>
      </c>
      <c r="K11" s="100">
        <v>47458344.270000003</v>
      </c>
      <c r="L11" s="100">
        <v>18513499.240000002</v>
      </c>
      <c r="M11" s="100">
        <v>52001586.140000001</v>
      </c>
      <c r="N11" s="100">
        <v>17673088.479999997</v>
      </c>
      <c r="O11" s="100">
        <v>64161025.790000014</v>
      </c>
      <c r="P11" s="100"/>
      <c r="Q11" s="100">
        <f t="shared" si="0"/>
        <v>562840902.07000005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562840902.07000005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856291.59999999974</v>
      </c>
      <c r="F12" s="100">
        <v>1984492.159999999</v>
      </c>
      <c r="G12" s="100">
        <v>1843734.1600000001</v>
      </c>
      <c r="H12" s="100">
        <v>1933103.1100000013</v>
      </c>
      <c r="I12" s="100">
        <v>1819327.5299999998</v>
      </c>
      <c r="J12" s="100">
        <v>1781855.57</v>
      </c>
      <c r="K12" s="100">
        <v>1597506.2599999998</v>
      </c>
      <c r="L12" s="100">
        <v>1678910.0500000005</v>
      </c>
      <c r="M12" s="100">
        <v>1779195.5999999994</v>
      </c>
      <c r="N12" s="100">
        <v>1664154.6099999996</v>
      </c>
      <c r="O12" s="100">
        <v>2249675.830000001</v>
      </c>
      <c r="P12" s="100"/>
      <c r="Q12" s="100">
        <f t="shared" si="0"/>
        <v>19188246.480000004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19188246.480000004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2420927.3100000005</v>
      </c>
      <c r="H16" s="136">
        <v>1042242.9599999998</v>
      </c>
      <c r="I16" s="136">
        <v>1745515.35</v>
      </c>
      <c r="J16" s="136">
        <v>954718.46999999974</v>
      </c>
      <c r="K16" s="136">
        <v>1706829.11</v>
      </c>
      <c r="L16" s="136">
        <v>1003971.7099999997</v>
      </c>
      <c r="M16" s="136">
        <v>1128203.2599999998</v>
      </c>
      <c r="N16" s="136">
        <v>1792817.0399999998</v>
      </c>
      <c r="O16" s="136">
        <v>1995653.4300000006</v>
      </c>
      <c r="P16" s="136"/>
      <c r="Q16" s="136">
        <f t="shared" si="0"/>
        <v>19189467.239999995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19189467.239999995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>
        <v>258303.33999999994</v>
      </c>
      <c r="I17" s="100">
        <v>222432.32000000004</v>
      </c>
      <c r="J17" s="100">
        <v>291567.34999999986</v>
      </c>
      <c r="K17" s="100">
        <v>514564.01000000007</v>
      </c>
      <c r="L17" s="100">
        <v>208662.74999999991</v>
      </c>
      <c r="M17" s="100">
        <v>296146.67999999993</v>
      </c>
      <c r="N17" s="100">
        <v>250106.52999999988</v>
      </c>
      <c r="O17" s="100">
        <v>241004.93000000008</v>
      </c>
      <c r="P17" s="100"/>
      <c r="Q17" s="100">
        <f t="shared" si="0"/>
        <v>3219934.62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3219934.62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282070.80999999994</v>
      </c>
      <c r="H18" s="100">
        <v>321252.19</v>
      </c>
      <c r="I18" s="100">
        <v>478468.05000000005</v>
      </c>
      <c r="J18" s="100">
        <v>257658.84999999998</v>
      </c>
      <c r="K18" s="100">
        <v>281700</v>
      </c>
      <c r="L18" s="100">
        <v>201722.54000000004</v>
      </c>
      <c r="M18" s="100">
        <v>302965.90999999997</v>
      </c>
      <c r="N18" s="100">
        <v>289433.4599999999</v>
      </c>
      <c r="O18" s="100">
        <v>157367.44000000003</v>
      </c>
      <c r="P18" s="100"/>
      <c r="Q18" s="100">
        <f t="shared" si="0"/>
        <v>6860974.7199999988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6860974.7199999988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1622592.6000000003</v>
      </c>
      <c r="H19" s="100">
        <v>462687.42999999993</v>
      </c>
      <c r="I19" s="100">
        <v>1044614.9800000001</v>
      </c>
      <c r="J19" s="100">
        <v>405492.2699999999</v>
      </c>
      <c r="K19" s="100">
        <v>910565.10000000009</v>
      </c>
      <c r="L19" s="100">
        <v>593586.41999999981</v>
      </c>
      <c r="M19" s="100">
        <v>529090.66999999981</v>
      </c>
      <c r="N19" s="100">
        <v>1253277.05</v>
      </c>
      <c r="O19" s="100">
        <v>1597281.0600000005</v>
      </c>
      <c r="P19" s="100"/>
      <c r="Q19" s="100">
        <f t="shared" si="0"/>
        <v>9108557.8999999985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9108557.8999999985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285705.64999999997</v>
      </c>
      <c r="G20" s="136">
        <v>488637.03999999986</v>
      </c>
      <c r="H20" s="136">
        <v>282617.63999999996</v>
      </c>
      <c r="I20" s="136">
        <v>1953555.0499999998</v>
      </c>
      <c r="J20" s="136">
        <v>3266888.59</v>
      </c>
      <c r="K20" s="136">
        <v>862474.48</v>
      </c>
      <c r="L20" s="136">
        <v>108188.67</v>
      </c>
      <c r="M20" s="136">
        <v>439696.1399999999</v>
      </c>
      <c r="N20" s="136">
        <v>349237.78</v>
      </c>
      <c r="O20" s="136">
        <v>332571.55</v>
      </c>
      <c r="P20" s="136"/>
      <c r="Q20" s="136">
        <f t="shared" si="0"/>
        <v>8507014.4800000004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8507014.4800000004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285705.64999999997</v>
      </c>
      <c r="G21" s="100">
        <v>488637.03999999986</v>
      </c>
      <c r="H21" s="100">
        <v>282617.63999999996</v>
      </c>
      <c r="I21" s="100">
        <v>1953555.0499999998</v>
      </c>
      <c r="J21" s="100">
        <v>3266888.59</v>
      </c>
      <c r="K21" s="100">
        <v>862474.48</v>
      </c>
      <c r="L21" s="100">
        <v>108188.67</v>
      </c>
      <c r="M21" s="100">
        <v>439696.1399999999</v>
      </c>
      <c r="N21" s="100">
        <v>349237.78</v>
      </c>
      <c r="O21" s="100">
        <v>332571.55</v>
      </c>
      <c r="P21" s="100"/>
      <c r="Q21" s="100">
        <f t="shared" si="0"/>
        <v>8507014.4800000004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8507014.4800000004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297777.94000000012</v>
      </c>
      <c r="G24" s="136">
        <v>278196.61</v>
      </c>
      <c r="H24" s="136">
        <v>230172.94999999995</v>
      </c>
      <c r="I24" s="136">
        <v>222164.65000000002</v>
      </c>
      <c r="J24" s="136">
        <v>231201.23</v>
      </c>
      <c r="K24" s="136">
        <v>228038.87</v>
      </c>
      <c r="L24" s="136">
        <v>180154.49</v>
      </c>
      <c r="M24" s="136">
        <v>237246.52999999997</v>
      </c>
      <c r="N24" s="136">
        <v>239813.86</v>
      </c>
      <c r="O24" s="136">
        <v>228127.02000000002</v>
      </c>
      <c r="P24" s="136"/>
      <c r="Q24" s="136">
        <f t="shared" si="0"/>
        <v>2519275.52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2519275.52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297777.94000000012</v>
      </c>
      <c r="G25" s="100">
        <v>278196.61</v>
      </c>
      <c r="H25" s="100">
        <v>230172.94999999995</v>
      </c>
      <c r="I25" s="100">
        <v>222164.65000000002</v>
      </c>
      <c r="J25" s="100">
        <v>231201.23</v>
      </c>
      <c r="K25" s="100">
        <v>228038.87</v>
      </c>
      <c r="L25" s="100">
        <v>180154.49</v>
      </c>
      <c r="M25" s="100">
        <v>237246.52999999997</v>
      </c>
      <c r="N25" s="100">
        <v>239813.86</v>
      </c>
      <c r="O25" s="100">
        <v>228127.02000000002</v>
      </c>
      <c r="P25" s="100"/>
      <c r="Q25" s="100">
        <f t="shared" si="0"/>
        <v>2519275.52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2519275.52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5058520.1500000004</v>
      </c>
      <c r="F26" s="136">
        <v>4285094.5200000005</v>
      </c>
      <c r="G26" s="136">
        <v>11970891.679999996</v>
      </c>
      <c r="H26" s="136">
        <v>31348279.959999993</v>
      </c>
      <c r="I26" s="136">
        <v>8404021.5500000007</v>
      </c>
      <c r="J26" s="136">
        <v>6537911.5500000007</v>
      </c>
      <c r="K26" s="136">
        <v>3945480.31</v>
      </c>
      <c r="L26" s="136">
        <v>4079398.7199999997</v>
      </c>
      <c r="M26" s="136">
        <v>26427065.820000004</v>
      </c>
      <c r="N26" s="136">
        <v>15087395.67</v>
      </c>
      <c r="O26" s="136">
        <v>15667282.619999999</v>
      </c>
      <c r="P26" s="136"/>
      <c r="Q26" s="136">
        <f t="shared" si="0"/>
        <v>132811342.55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132811342.55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5058520.1500000004</v>
      </c>
      <c r="F27" s="100">
        <v>4285094.5200000005</v>
      </c>
      <c r="G27" s="100">
        <v>11970891.679999996</v>
      </c>
      <c r="H27" s="100">
        <v>31348279.959999993</v>
      </c>
      <c r="I27" s="100">
        <v>8404021.5500000007</v>
      </c>
      <c r="J27" s="100">
        <v>6537911.5500000007</v>
      </c>
      <c r="K27" s="100">
        <v>3945480.31</v>
      </c>
      <c r="L27" s="100">
        <v>4079398.7199999997</v>
      </c>
      <c r="M27" s="100">
        <v>26427065.820000004</v>
      </c>
      <c r="N27" s="100">
        <v>15087395.67</v>
      </c>
      <c r="O27" s="100">
        <v>15667282.619999999</v>
      </c>
      <c r="P27" s="100"/>
      <c r="Q27" s="100">
        <f t="shared" si="0"/>
        <v>132811342.55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132811342.55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2949767.25</v>
      </c>
      <c r="F30" s="135">
        <v>5899098.5500000017</v>
      </c>
      <c r="G30" s="135">
        <v>5071362.5699999994</v>
      </c>
      <c r="H30" s="135">
        <v>8031550.7700000005</v>
      </c>
      <c r="I30" s="135">
        <v>4583108.38</v>
      </c>
      <c r="J30" s="135">
        <v>5177773.2500000028</v>
      </c>
      <c r="K30" s="135">
        <v>4920699.1900000023</v>
      </c>
      <c r="L30" s="135">
        <v>3700372.7299999995</v>
      </c>
      <c r="M30" s="135">
        <v>5505897.700000002</v>
      </c>
      <c r="N30" s="135">
        <v>6783625.6200000001</v>
      </c>
      <c r="O30" s="135">
        <v>4913269.129999999</v>
      </c>
      <c r="P30" s="135"/>
      <c r="Q30" s="135">
        <f t="shared" si="0"/>
        <v>57536525.140000001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57536525.140000001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2919443.85</v>
      </c>
      <c r="F31" s="136">
        <v>5624322.3400000017</v>
      </c>
      <c r="G31" s="136">
        <v>4964402.3099999996</v>
      </c>
      <c r="H31" s="136">
        <v>7773741.4700000007</v>
      </c>
      <c r="I31" s="136">
        <v>4550391.41</v>
      </c>
      <c r="J31" s="136">
        <v>5113376.5300000031</v>
      </c>
      <c r="K31" s="136">
        <v>4871652.2400000021</v>
      </c>
      <c r="L31" s="136">
        <v>3665861.4799999995</v>
      </c>
      <c r="M31" s="136">
        <v>5471361.9700000016</v>
      </c>
      <c r="N31" s="136">
        <v>6749658.5200000005</v>
      </c>
      <c r="O31" s="136">
        <v>4875383.4499999993</v>
      </c>
      <c r="P31" s="136"/>
      <c r="Q31" s="136">
        <f t="shared" si="0"/>
        <v>56579595.570000008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56579595.570000008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2919443.85</v>
      </c>
      <c r="F32" s="100">
        <v>5624322.3400000017</v>
      </c>
      <c r="G32" s="100">
        <v>4964402.3099999996</v>
      </c>
      <c r="H32" s="100">
        <v>7773741.4700000007</v>
      </c>
      <c r="I32" s="100">
        <v>4550391.41</v>
      </c>
      <c r="J32" s="100">
        <v>5113376.5300000031</v>
      </c>
      <c r="K32" s="100">
        <v>4871652.2400000021</v>
      </c>
      <c r="L32" s="100">
        <v>3665861.4799999995</v>
      </c>
      <c r="M32" s="100">
        <v>5471361.9700000016</v>
      </c>
      <c r="N32" s="100">
        <v>6749658.5200000005</v>
      </c>
      <c r="O32" s="100">
        <v>4875383.4499999993</v>
      </c>
      <c r="P32" s="100"/>
      <c r="Q32" s="100">
        <f t="shared" si="0"/>
        <v>56579595.570000008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56579595.570000008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>
        <v>257809.3</v>
      </c>
      <c r="I39" s="136">
        <v>32716.969999999994</v>
      </c>
      <c r="J39" s="136">
        <v>64396.719999999994</v>
      </c>
      <c r="K39" s="136">
        <v>49046.94999999999</v>
      </c>
      <c r="L39" s="136">
        <v>34511.250000000007</v>
      </c>
      <c r="M39" s="136">
        <v>34535.729999999996</v>
      </c>
      <c r="N39" s="136">
        <v>33967.100000000006</v>
      </c>
      <c r="O39" s="136">
        <v>37885.680000000008</v>
      </c>
      <c r="P39" s="136"/>
      <c r="Q39" s="136">
        <f t="shared" si="0"/>
        <v>956929.56999999983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956929.56999999983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>
        <v>257809.3</v>
      </c>
      <c r="I40" s="100">
        <v>32716.969999999994</v>
      </c>
      <c r="J40" s="100">
        <v>64396.719999999994</v>
      </c>
      <c r="K40" s="100">
        <v>49046.94999999999</v>
      </c>
      <c r="L40" s="100">
        <v>34511.250000000007</v>
      </c>
      <c r="M40" s="100">
        <v>34535.729999999996</v>
      </c>
      <c r="N40" s="100">
        <v>33967.100000000006</v>
      </c>
      <c r="O40" s="100">
        <v>37885.680000000008</v>
      </c>
      <c r="P40" s="100"/>
      <c r="Q40" s="100">
        <f t="shared" si="0"/>
        <v>956929.56999999983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956929.56999999983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11982745.119999997</v>
      </c>
      <c r="F41" s="135">
        <v>15995919.120000003</v>
      </c>
      <c r="G41" s="135">
        <v>16300963.669999996</v>
      </c>
      <c r="H41" s="135">
        <v>15545146.83</v>
      </c>
      <c r="I41" s="135">
        <v>15036781.419999987</v>
      </c>
      <c r="J41" s="135">
        <v>16776302.619999997</v>
      </c>
      <c r="K41" s="135">
        <v>17565187.999999993</v>
      </c>
      <c r="L41" s="135">
        <v>16420205.899999997</v>
      </c>
      <c r="M41" s="135">
        <v>12339499.16</v>
      </c>
      <c r="N41" s="135">
        <v>18951746.250000004</v>
      </c>
      <c r="O41" s="135">
        <v>15571181.690000003</v>
      </c>
      <c r="P41" s="135"/>
      <c r="Q41" s="135">
        <f t="shared" si="0"/>
        <v>172485679.77999997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172485679.77999997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6683072.679999996</v>
      </c>
      <c r="F42" s="136">
        <v>8251441.9700000007</v>
      </c>
      <c r="G42" s="136">
        <v>8073637.5699999984</v>
      </c>
      <c r="H42" s="136">
        <v>7823925.5899999999</v>
      </c>
      <c r="I42" s="136">
        <v>7671217.149999992</v>
      </c>
      <c r="J42" s="136">
        <v>8540255.9699999988</v>
      </c>
      <c r="K42" s="136">
        <v>9009730.0500000026</v>
      </c>
      <c r="L42" s="136">
        <v>8513704.6500000004</v>
      </c>
      <c r="M42" s="136">
        <v>5506552.3399999999</v>
      </c>
      <c r="N42" s="136">
        <v>10098451.790000005</v>
      </c>
      <c r="O42" s="136">
        <v>7884407.080000001</v>
      </c>
      <c r="P42" s="136"/>
      <c r="Q42" s="136">
        <f t="shared" si="0"/>
        <v>88056396.839999989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88056396.839999989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6683072.679999996</v>
      </c>
      <c r="F43" s="100">
        <v>8251441.9700000007</v>
      </c>
      <c r="G43" s="100">
        <v>8073637.5699999984</v>
      </c>
      <c r="H43" s="100">
        <v>7823925.5899999999</v>
      </c>
      <c r="I43" s="100">
        <v>7671217.149999992</v>
      </c>
      <c r="J43" s="100">
        <v>8540255.9699999988</v>
      </c>
      <c r="K43" s="100">
        <v>9009730.0500000026</v>
      </c>
      <c r="L43" s="100">
        <v>8513704.6500000004</v>
      </c>
      <c r="M43" s="100">
        <v>5506552.3399999999</v>
      </c>
      <c r="N43" s="100">
        <v>10098451.790000005</v>
      </c>
      <c r="O43" s="100">
        <v>7884407.080000001</v>
      </c>
      <c r="P43" s="100"/>
      <c r="Q43" s="100">
        <f t="shared" si="0"/>
        <v>88056396.839999989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88056396.839999989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3089221.1000000015</v>
      </c>
      <c r="F46" s="136">
        <v>3927779.8000000012</v>
      </c>
      <c r="G46" s="136">
        <v>3934849.299999998</v>
      </c>
      <c r="H46" s="136">
        <v>3839401.4999999995</v>
      </c>
      <c r="I46" s="136">
        <v>3645168.5999999954</v>
      </c>
      <c r="J46" s="136">
        <v>4041240.9199999985</v>
      </c>
      <c r="K46" s="136">
        <v>3864726.5599999931</v>
      </c>
      <c r="L46" s="136">
        <v>3866137.9299999969</v>
      </c>
      <c r="M46" s="136">
        <v>3940222.2500000009</v>
      </c>
      <c r="N46" s="136">
        <v>3912576.2700000009</v>
      </c>
      <c r="O46" s="136">
        <v>3929077.8400000036</v>
      </c>
      <c r="P46" s="136"/>
      <c r="Q46" s="136">
        <f t="shared" si="0"/>
        <v>41990402.069999993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41990402.069999993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3089221.1000000015</v>
      </c>
      <c r="F47" s="100">
        <v>3927779.8000000012</v>
      </c>
      <c r="G47" s="100">
        <v>3934849.299999998</v>
      </c>
      <c r="H47" s="100">
        <v>3839401.4999999995</v>
      </c>
      <c r="I47" s="100">
        <v>3645168.5999999954</v>
      </c>
      <c r="J47" s="100">
        <v>4041240.9199999985</v>
      </c>
      <c r="K47" s="100">
        <v>3864726.5599999931</v>
      </c>
      <c r="L47" s="100">
        <v>3866137.9299999969</v>
      </c>
      <c r="M47" s="100">
        <v>3940222.2500000009</v>
      </c>
      <c r="N47" s="100">
        <v>3912576.2700000009</v>
      </c>
      <c r="O47" s="100">
        <v>3929077.8400000036</v>
      </c>
      <c r="P47" s="100"/>
      <c r="Q47" s="100">
        <f t="shared" si="0"/>
        <v>41990402.069999993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41990402.069999993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646327.51</v>
      </c>
      <c r="F48" s="136">
        <v>1486531.2200000002</v>
      </c>
      <c r="G48" s="136">
        <v>1590183.08</v>
      </c>
      <c r="H48" s="136">
        <v>1332768.3800000004</v>
      </c>
      <c r="I48" s="136">
        <v>1217250.3999999999</v>
      </c>
      <c r="J48" s="136">
        <v>1546747.6700000004</v>
      </c>
      <c r="K48" s="136">
        <v>934653.58000000007</v>
      </c>
      <c r="L48" s="136">
        <v>1441718.2000000002</v>
      </c>
      <c r="M48" s="136">
        <v>1207392.3399999999</v>
      </c>
      <c r="N48" s="136">
        <v>1821245.58</v>
      </c>
      <c r="O48" s="136">
        <v>1640673.6900000002</v>
      </c>
      <c r="P48" s="136"/>
      <c r="Q48" s="136">
        <f t="shared" si="0"/>
        <v>14865491.650000002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14865491.650000002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646327.51</v>
      </c>
      <c r="F49" s="100">
        <v>1486531.2200000002</v>
      </c>
      <c r="G49" s="100">
        <v>1590183.08</v>
      </c>
      <c r="H49" s="100">
        <v>1332768.3800000004</v>
      </c>
      <c r="I49" s="100">
        <v>1217250.3999999999</v>
      </c>
      <c r="J49" s="100">
        <v>1546747.6700000004</v>
      </c>
      <c r="K49" s="100">
        <v>934653.58000000007</v>
      </c>
      <c r="L49" s="100">
        <v>1441718.2000000002</v>
      </c>
      <c r="M49" s="100">
        <v>1207392.3399999999</v>
      </c>
      <c r="N49" s="100">
        <v>1821245.58</v>
      </c>
      <c r="O49" s="100">
        <v>1640673.6900000002</v>
      </c>
      <c r="P49" s="100"/>
      <c r="Q49" s="100">
        <f t="shared" si="0"/>
        <v>14865491.650000002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14865491.650000002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1564123.8300000003</v>
      </c>
      <c r="F52" s="136">
        <v>2330166.1300000004</v>
      </c>
      <c r="G52" s="136">
        <v>2702293.7199999993</v>
      </c>
      <c r="H52" s="136">
        <v>2549051.36</v>
      </c>
      <c r="I52" s="136">
        <v>2503145.2700000005</v>
      </c>
      <c r="J52" s="136">
        <v>2648058.0600000005</v>
      </c>
      <c r="K52" s="136">
        <v>3756077.8099999982</v>
      </c>
      <c r="L52" s="136">
        <v>2598645.1199999996</v>
      </c>
      <c r="M52" s="136">
        <v>1685332.2300000002</v>
      </c>
      <c r="N52" s="136">
        <v>3119472.609999998</v>
      </c>
      <c r="O52" s="136">
        <v>2117023.0799999982</v>
      </c>
      <c r="P52" s="136"/>
      <c r="Q52" s="136">
        <f t="shared" si="0"/>
        <v>27573389.219999995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27573389.219999995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1564123.8300000003</v>
      </c>
      <c r="F53" s="100">
        <v>2330166.1300000004</v>
      </c>
      <c r="G53" s="100">
        <v>2702293.7199999993</v>
      </c>
      <c r="H53" s="100">
        <v>2549051.36</v>
      </c>
      <c r="I53" s="100">
        <v>2503145.2700000005</v>
      </c>
      <c r="J53" s="100">
        <v>2648058.0600000005</v>
      </c>
      <c r="K53" s="100">
        <v>3756077.8099999982</v>
      </c>
      <c r="L53" s="100">
        <v>2598645.1199999996</v>
      </c>
      <c r="M53" s="100">
        <v>1685332.2300000002</v>
      </c>
      <c r="N53" s="100">
        <v>3119472.609999998</v>
      </c>
      <c r="O53" s="100">
        <v>2117023.0799999982</v>
      </c>
      <c r="P53" s="100"/>
      <c r="Q53" s="100">
        <f t="shared" si="0"/>
        <v>27573389.219999995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27573389.219999995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5482469.830000001</v>
      </c>
      <c r="F54" s="135">
        <v>15693456.330000004</v>
      </c>
      <c r="G54" s="135">
        <v>24943185.309999999</v>
      </c>
      <c r="H54" s="135">
        <v>27464014.68</v>
      </c>
      <c r="I54" s="135">
        <v>16798258.779999997</v>
      </c>
      <c r="J54" s="135">
        <v>20848576.140000001</v>
      </c>
      <c r="K54" s="135">
        <v>36572440.620000005</v>
      </c>
      <c r="L54" s="135">
        <v>18531579.66</v>
      </c>
      <c r="M54" s="135">
        <v>35638884.829999991</v>
      </c>
      <c r="N54" s="135">
        <v>36288279.450000003</v>
      </c>
      <c r="O54" s="135">
        <v>41759162.610000014</v>
      </c>
      <c r="P54" s="135"/>
      <c r="Q54" s="135">
        <f t="shared" si="0"/>
        <v>280020308.24000001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280020308.24000001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1691741.7500000009</v>
      </c>
      <c r="F55" s="136">
        <v>2145453.6700000018</v>
      </c>
      <c r="G55" s="136">
        <v>2356810.7100000009</v>
      </c>
      <c r="H55" s="136">
        <v>5163896.5199999986</v>
      </c>
      <c r="I55" s="136">
        <v>5982987.0099999998</v>
      </c>
      <c r="J55" s="136">
        <v>4213876.9500000011</v>
      </c>
      <c r="K55" s="136">
        <v>3868251.709999999</v>
      </c>
      <c r="L55" s="136">
        <v>3519441.73</v>
      </c>
      <c r="M55" s="136">
        <v>3873200.86</v>
      </c>
      <c r="N55" s="136">
        <v>6869513.8300000001</v>
      </c>
      <c r="O55" s="136">
        <v>7287256.3400000008</v>
      </c>
      <c r="P55" s="136"/>
      <c r="Q55" s="136">
        <f t="shared" si="0"/>
        <v>46972431.080000013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46972431.080000013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1691741.7500000009</v>
      </c>
      <c r="F56" s="100">
        <v>2145453.6700000018</v>
      </c>
      <c r="G56" s="100">
        <v>2356810.7100000009</v>
      </c>
      <c r="H56" s="100">
        <v>5163896.5199999986</v>
      </c>
      <c r="I56" s="100">
        <v>5982987.0099999998</v>
      </c>
      <c r="J56" s="100">
        <v>4213876.9500000011</v>
      </c>
      <c r="K56" s="100">
        <v>3868251.709999999</v>
      </c>
      <c r="L56" s="100">
        <v>3519441.73</v>
      </c>
      <c r="M56" s="100">
        <v>3873200.86</v>
      </c>
      <c r="N56" s="100">
        <v>6869513.8300000001</v>
      </c>
      <c r="O56" s="100">
        <v>7287256.3400000008</v>
      </c>
      <c r="P56" s="100"/>
      <c r="Q56" s="100">
        <f t="shared" si="0"/>
        <v>46972431.080000013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46972431.080000013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856255.03000000014</v>
      </c>
      <c r="G58" s="136">
        <v>3485036.169999999</v>
      </c>
      <c r="H58" s="136">
        <v>4141502.9600000004</v>
      </c>
      <c r="I58" s="136">
        <v>2346095.0500000007</v>
      </c>
      <c r="J58" s="136">
        <v>3576427.8900000011</v>
      </c>
      <c r="K58" s="136">
        <v>4245225.54</v>
      </c>
      <c r="L58" s="136">
        <v>3343790.97</v>
      </c>
      <c r="M58" s="136">
        <v>4708360.8999999994</v>
      </c>
      <c r="N58" s="136">
        <v>4939322.6500000004</v>
      </c>
      <c r="O58" s="136">
        <v>9447416.5300000031</v>
      </c>
      <c r="P58" s="136"/>
      <c r="Q58" s="136">
        <f t="shared" si="0"/>
        <v>41380904.600000001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41380904.600000001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827310.73000000021</v>
      </c>
      <c r="G59" s="100">
        <v>3444854.649999999</v>
      </c>
      <c r="H59" s="100">
        <v>4100882.7600000002</v>
      </c>
      <c r="I59" s="100">
        <v>2278406.0500000007</v>
      </c>
      <c r="J59" s="100">
        <v>3525371.4800000009</v>
      </c>
      <c r="K59" s="100">
        <v>4159277.34</v>
      </c>
      <c r="L59" s="100">
        <v>3295936.58</v>
      </c>
      <c r="M59" s="100">
        <v>4611970.0799999991</v>
      </c>
      <c r="N59" s="100">
        <v>4825262.4000000004</v>
      </c>
      <c r="O59" s="100">
        <v>9189428.5500000026</v>
      </c>
      <c r="P59" s="100"/>
      <c r="Q59" s="100">
        <f t="shared" si="0"/>
        <v>40526161.649999999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40526161.649999999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13722.200000000003</v>
      </c>
      <c r="G60" s="100">
        <v>26749.63</v>
      </c>
      <c r="H60" s="100">
        <v>23930.809999999994</v>
      </c>
      <c r="I60" s="100">
        <v>23355.87</v>
      </c>
      <c r="J60" s="100">
        <v>21548.29</v>
      </c>
      <c r="K60" s="100">
        <v>12102.520000000002</v>
      </c>
      <c r="L60" s="100">
        <v>12168.400000000001</v>
      </c>
      <c r="M60" s="100">
        <v>12686.380000000001</v>
      </c>
      <c r="N60" s="100">
        <v>26976.25</v>
      </c>
      <c r="O60" s="100">
        <v>20080.75</v>
      </c>
      <c r="P60" s="100"/>
      <c r="Q60" s="100">
        <f t="shared" si="0"/>
        <v>203557.97999999998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203557.97999999998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15222.099999999997</v>
      </c>
      <c r="G61" s="100">
        <v>13431.89</v>
      </c>
      <c r="H61" s="100">
        <v>16689.390000000003</v>
      </c>
      <c r="I61" s="100">
        <v>44333.13</v>
      </c>
      <c r="J61" s="100">
        <v>29508.12</v>
      </c>
      <c r="K61" s="100">
        <v>73845.679999999993</v>
      </c>
      <c r="L61" s="100">
        <v>35685.99</v>
      </c>
      <c r="M61" s="100">
        <v>83704.439999999988</v>
      </c>
      <c r="N61" s="100">
        <v>87083.999999999985</v>
      </c>
      <c r="O61" s="100">
        <v>237907.23000000007</v>
      </c>
      <c r="P61" s="100"/>
      <c r="Q61" s="100">
        <f t="shared" si="0"/>
        <v>651184.97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651184.97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15907.499999999998</v>
      </c>
      <c r="G62" s="136">
        <v>13671.87</v>
      </c>
      <c r="H62" s="136">
        <v>10938.93</v>
      </c>
      <c r="I62" s="136">
        <v>14726.959999999997</v>
      </c>
      <c r="J62" s="136">
        <v>14223.059999999998</v>
      </c>
      <c r="K62" s="136">
        <v>23174.34</v>
      </c>
      <c r="L62" s="136">
        <v>12213.1</v>
      </c>
      <c r="M62" s="136">
        <v>12280.46</v>
      </c>
      <c r="N62" s="136">
        <v>15241.44</v>
      </c>
      <c r="O62" s="136">
        <v>18090.999999999996</v>
      </c>
      <c r="P62" s="136"/>
      <c r="Q62" s="136">
        <f t="shared" si="0"/>
        <v>161271.94999999998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161271.94999999998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15907.499999999998</v>
      </c>
      <c r="G64" s="100">
        <v>13671.87</v>
      </c>
      <c r="H64" s="100">
        <v>10938.93</v>
      </c>
      <c r="I64" s="100">
        <v>14726.959999999997</v>
      </c>
      <c r="J64" s="100">
        <v>14223.059999999998</v>
      </c>
      <c r="K64" s="100">
        <v>23174.34</v>
      </c>
      <c r="L64" s="100">
        <v>12213.1</v>
      </c>
      <c r="M64" s="100">
        <v>12280.46</v>
      </c>
      <c r="N64" s="100">
        <v>15241.44</v>
      </c>
      <c r="O64" s="100">
        <v>18090.999999999996</v>
      </c>
      <c r="P64" s="100"/>
      <c r="Q64" s="100">
        <f t="shared" si="0"/>
        <v>161271.94999999998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161271.94999999998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>
        <v>45215.689999999995</v>
      </c>
      <c r="I69" s="136">
        <v>17500.000000000004</v>
      </c>
      <c r="J69" s="136">
        <v>25861.449999999986</v>
      </c>
      <c r="K69" s="136">
        <v>54464.389999999992</v>
      </c>
      <c r="L69" s="136">
        <v>362423.25</v>
      </c>
      <c r="M69" s="136">
        <v>26896.330000000005</v>
      </c>
      <c r="N69" s="136">
        <v>66839.76999999999</v>
      </c>
      <c r="O69" s="136">
        <v>103402.38</v>
      </c>
      <c r="P69" s="136"/>
      <c r="Q69" s="136">
        <f t="shared" si="0"/>
        <v>1020785.4400000001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1020785.4400000001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>
        <v>45215.689999999995</v>
      </c>
      <c r="I72" s="100">
        <v>17500.000000000004</v>
      </c>
      <c r="J72" s="100">
        <v>25861.449999999986</v>
      </c>
      <c r="K72" s="100">
        <v>54464.389999999992</v>
      </c>
      <c r="L72" s="100">
        <v>362423.25</v>
      </c>
      <c r="M72" s="100">
        <v>26896.330000000005</v>
      </c>
      <c r="N72" s="100">
        <v>66839.76999999999</v>
      </c>
      <c r="O72" s="100">
        <v>103402.38</v>
      </c>
      <c r="P72" s="100"/>
      <c r="Q72" s="100">
        <f t="shared" si="1"/>
        <v>1020785.4400000001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1020785.4400000001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>
        <v>13747153.620000001</v>
      </c>
      <c r="I73" s="136">
        <v>4947631.29</v>
      </c>
      <c r="J73" s="136">
        <v>9307436.8500000015</v>
      </c>
      <c r="K73" s="136">
        <v>16649945.020000003</v>
      </c>
      <c r="L73" s="136">
        <v>7479716.3200000003</v>
      </c>
      <c r="M73" s="136">
        <v>19429484.579999998</v>
      </c>
      <c r="N73" s="136">
        <v>17580063.610000003</v>
      </c>
      <c r="O73" s="136">
        <v>17901712.899999999</v>
      </c>
      <c r="P73" s="136"/>
      <c r="Q73" s="136">
        <f t="shared" si="1"/>
        <v>133000409.75999999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133000409.75999999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>
        <v>10664222.060000001</v>
      </c>
      <c r="I74" s="100">
        <v>4092435.2600000002</v>
      </c>
      <c r="J74" s="100">
        <v>7717048.9800000004</v>
      </c>
      <c r="K74" s="100">
        <v>13792766.160000002</v>
      </c>
      <c r="L74" s="100">
        <v>6143195.3400000008</v>
      </c>
      <c r="M74" s="100">
        <v>15069047.749999998</v>
      </c>
      <c r="N74" s="100">
        <v>15003204.130000001</v>
      </c>
      <c r="O74" s="100">
        <v>16078923.040000001</v>
      </c>
      <c r="P74" s="100"/>
      <c r="Q74" s="100">
        <f t="shared" si="1"/>
        <v>108845267.57000001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108845267.57000001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</v>
      </c>
      <c r="F75" s="100">
        <v>156898.96999999994</v>
      </c>
      <c r="G75" s="100">
        <v>199171.84999999995</v>
      </c>
      <c r="H75" s="100">
        <v>218087.21000000002</v>
      </c>
      <c r="I75" s="100">
        <v>212520.43</v>
      </c>
      <c r="J75" s="100">
        <v>177440.56999999992</v>
      </c>
      <c r="K75" s="100">
        <v>381722.01999999996</v>
      </c>
      <c r="L75" s="100">
        <v>135594.08000000002</v>
      </c>
      <c r="M75" s="100">
        <v>188131.28000000003</v>
      </c>
      <c r="N75" s="100">
        <v>258863.07000000004</v>
      </c>
      <c r="O75" s="100">
        <v>175241.44000000003</v>
      </c>
      <c r="P75" s="100"/>
      <c r="Q75" s="100">
        <f t="shared" si="1"/>
        <v>2219179.1799999997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2219179.1799999997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>
        <v>2201049.4400000004</v>
      </c>
      <c r="I76" s="100">
        <v>624217.88</v>
      </c>
      <c r="J76" s="100">
        <v>1380827.2100000002</v>
      </c>
      <c r="K76" s="100">
        <v>2435388.54</v>
      </c>
      <c r="L76" s="100">
        <v>1193680.31</v>
      </c>
      <c r="M76" s="100">
        <v>4164193</v>
      </c>
      <c r="N76" s="100">
        <v>2277703.6600000006</v>
      </c>
      <c r="O76" s="100">
        <v>1636787.1500000001</v>
      </c>
      <c r="P76" s="100"/>
      <c r="Q76" s="100">
        <f t="shared" si="1"/>
        <v>20642950.360000003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20642950.360000003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46994.05</v>
      </c>
      <c r="G77" s="100">
        <v>417459.95</v>
      </c>
      <c r="H77" s="100">
        <v>663794.90999999992</v>
      </c>
      <c r="I77" s="100">
        <v>18457.719999999998</v>
      </c>
      <c r="J77" s="100">
        <v>32120.089999999997</v>
      </c>
      <c r="K77" s="100">
        <v>40068.300000000003</v>
      </c>
      <c r="L77" s="100">
        <v>7246.590000000002</v>
      </c>
      <c r="M77" s="100">
        <v>8112.5499999999993</v>
      </c>
      <c r="N77" s="100">
        <v>40292.75</v>
      </c>
      <c r="O77" s="100">
        <v>10761.27</v>
      </c>
      <c r="P77" s="100"/>
      <c r="Q77" s="100">
        <f t="shared" si="1"/>
        <v>1293012.6500000001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1293012.6500000001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>
        <v>1705327.72</v>
      </c>
      <c r="I79" s="136">
        <v>1559476.36</v>
      </c>
      <c r="J79" s="136">
        <v>1559476.3599999999</v>
      </c>
      <c r="K79" s="136">
        <v>1559476.36</v>
      </c>
      <c r="L79" s="136">
        <v>1559476.36</v>
      </c>
      <c r="M79" s="136">
        <v>1559476.3599999999</v>
      </c>
      <c r="N79" s="136">
        <v>1559476.36</v>
      </c>
      <c r="O79" s="136">
        <v>1413625</v>
      </c>
      <c r="P79" s="136"/>
      <c r="Q79" s="136">
        <f t="shared" si="1"/>
        <v>17008388.599999998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17008388.599999998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>
        <v>1705327.72</v>
      </c>
      <c r="I80" s="100">
        <v>1559476.36</v>
      </c>
      <c r="J80" s="100">
        <v>1559476.3599999999</v>
      </c>
      <c r="K80" s="100">
        <v>1559476.36</v>
      </c>
      <c r="L80" s="100">
        <v>1559476.36</v>
      </c>
      <c r="M80" s="100">
        <v>1559476.3599999999</v>
      </c>
      <c r="N80" s="100">
        <v>1559476.36</v>
      </c>
      <c r="O80" s="100">
        <v>1413625</v>
      </c>
      <c r="P80" s="100"/>
      <c r="Q80" s="100">
        <f t="shared" si="1"/>
        <v>17008388.599999998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17008388.599999998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>
        <v>2021273.03</v>
      </c>
      <c r="I81" s="136">
        <v>1075285.8299999998</v>
      </c>
      <c r="J81" s="136">
        <v>1440945.6800000002</v>
      </c>
      <c r="K81" s="136">
        <v>2069206.89</v>
      </c>
      <c r="L81" s="136">
        <v>1684736.0099999998</v>
      </c>
      <c r="M81" s="136">
        <v>5352983.25</v>
      </c>
      <c r="N81" s="136">
        <v>4465670.3499999996</v>
      </c>
      <c r="O81" s="136">
        <v>4593724.84</v>
      </c>
      <c r="P81" s="136"/>
      <c r="Q81" s="136">
        <f t="shared" si="1"/>
        <v>25566173.09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25566173.09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>
        <v>747613.59000000008</v>
      </c>
      <c r="I84" s="100">
        <v>178467.91</v>
      </c>
      <c r="J84" s="100">
        <v>872412.76</v>
      </c>
      <c r="K84" s="100">
        <v>1145058.68</v>
      </c>
      <c r="L84" s="100">
        <v>707645.9</v>
      </c>
      <c r="M84" s="100">
        <v>4902669.32</v>
      </c>
      <c r="N84" s="100">
        <v>4112893.98</v>
      </c>
      <c r="O84" s="100">
        <v>3096129.03</v>
      </c>
      <c r="P84" s="100"/>
      <c r="Q84" s="100">
        <f t="shared" si="1"/>
        <v>17015785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17015785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>
        <v>1273659.44</v>
      </c>
      <c r="I85" s="100">
        <v>896817.91999999993</v>
      </c>
      <c r="J85" s="100">
        <v>568532.92000000004</v>
      </c>
      <c r="K85" s="100">
        <v>924148.21</v>
      </c>
      <c r="L85" s="100">
        <v>977090.10999999987</v>
      </c>
      <c r="M85" s="100">
        <v>450313.93</v>
      </c>
      <c r="N85" s="100">
        <v>352776.37</v>
      </c>
      <c r="O85" s="100">
        <v>1497595.81</v>
      </c>
      <c r="P85" s="100"/>
      <c r="Q85" s="100">
        <f t="shared" si="1"/>
        <v>8550388.0899999999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8550388.0899999999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>
        <v>598209.43999999994</v>
      </c>
      <c r="I86" s="136">
        <v>834672.22000000009</v>
      </c>
      <c r="J86" s="136">
        <v>686755.1100000001</v>
      </c>
      <c r="K86" s="136">
        <v>653448.76000000024</v>
      </c>
      <c r="L86" s="136">
        <v>551878.20000000019</v>
      </c>
      <c r="M86" s="136">
        <v>657543.22000000009</v>
      </c>
      <c r="N86" s="136">
        <v>726617.69</v>
      </c>
      <c r="O86" s="136">
        <v>762378.52999999991</v>
      </c>
      <c r="P86" s="136"/>
      <c r="Q86" s="136">
        <f t="shared" si="1"/>
        <v>7009409.4699999997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7009409.4699999997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</v>
      </c>
      <c r="H88" s="100">
        <v>562542.03999999992</v>
      </c>
      <c r="I88" s="100">
        <v>797186.35000000009</v>
      </c>
      <c r="J88" s="100">
        <v>612196.6100000001</v>
      </c>
      <c r="K88" s="100">
        <v>587254.97000000032</v>
      </c>
      <c r="L88" s="100">
        <v>520335.94000000024</v>
      </c>
      <c r="M88" s="100">
        <v>616749.20000000007</v>
      </c>
      <c r="N88" s="100">
        <v>678754.5</v>
      </c>
      <c r="O88" s="100">
        <v>720682.16999999993</v>
      </c>
      <c r="P88" s="100"/>
      <c r="Q88" s="100">
        <f t="shared" si="1"/>
        <v>6520351.3400000008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6520351.3400000008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37968.480000000003</v>
      </c>
      <c r="G93" s="100">
        <v>51083.02</v>
      </c>
      <c r="H93" s="100">
        <v>35667.399999999994</v>
      </c>
      <c r="I93" s="100">
        <v>37485.870000000003</v>
      </c>
      <c r="J93" s="100">
        <v>74558.499999999971</v>
      </c>
      <c r="K93" s="100">
        <v>66193.789999999979</v>
      </c>
      <c r="L93" s="100">
        <v>31542.259999999995</v>
      </c>
      <c r="M93" s="100">
        <v>40794.020000000004</v>
      </c>
      <c r="N93" s="100">
        <v>47863.19</v>
      </c>
      <c r="O93" s="100">
        <v>41696.36</v>
      </c>
      <c r="P93" s="100"/>
      <c r="Q93" s="100">
        <f t="shared" si="1"/>
        <v>489058.12999999995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489058.12999999995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18281.240000000002</v>
      </c>
      <c r="G94" s="136">
        <v>17493.379999999997</v>
      </c>
      <c r="H94" s="136">
        <v>30496.769999999997</v>
      </c>
      <c r="I94" s="136">
        <v>19884.060000000001</v>
      </c>
      <c r="J94" s="136">
        <v>23572.79</v>
      </c>
      <c r="K94" s="136">
        <v>7449247.6100000013</v>
      </c>
      <c r="L94" s="136">
        <v>17903.720000000005</v>
      </c>
      <c r="M94" s="136">
        <v>18658.87</v>
      </c>
      <c r="N94" s="136">
        <v>65533.750000000015</v>
      </c>
      <c r="O94" s="136">
        <v>231555.08999999994</v>
      </c>
      <c r="P94" s="136"/>
      <c r="Q94" s="136">
        <f t="shared" si="1"/>
        <v>7900534.2500000009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7900534.2500000009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18281.240000000002</v>
      </c>
      <c r="G95" s="100">
        <v>17493.379999999997</v>
      </c>
      <c r="H95" s="100">
        <v>30496.769999999997</v>
      </c>
      <c r="I95" s="100">
        <v>19884.060000000001</v>
      </c>
      <c r="J95" s="100">
        <v>23572.79</v>
      </c>
      <c r="K95" s="100">
        <v>7449247.6100000013</v>
      </c>
      <c r="L95" s="100">
        <v>17903.720000000005</v>
      </c>
      <c r="M95" s="100">
        <v>18658.87</v>
      </c>
      <c r="N95" s="100">
        <v>65533.750000000015</v>
      </c>
      <c r="O95" s="100">
        <v>231555.08999999994</v>
      </c>
      <c r="P95" s="100"/>
      <c r="Q95" s="100">
        <f t="shared" si="1"/>
        <v>7900534.2500000009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7900534.2500000009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>
        <v>2566170.34</v>
      </c>
      <c r="I96" s="135">
        <v>1057078.6800000002</v>
      </c>
      <c r="J96" s="135">
        <v>860457.25</v>
      </c>
      <c r="K96" s="135">
        <v>1997300.32</v>
      </c>
      <c r="L96" s="135">
        <v>181309.44000000003</v>
      </c>
      <c r="M96" s="135">
        <v>999233.01</v>
      </c>
      <c r="N96" s="135">
        <v>1090106.8</v>
      </c>
      <c r="O96" s="135">
        <v>1391776</v>
      </c>
      <c r="P96" s="135"/>
      <c r="Q96" s="135">
        <f t="shared" si="1"/>
        <v>14967110.200000001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14967110.200000001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>
        <v>2566170.34</v>
      </c>
      <c r="I107" s="136">
        <v>1057078.6800000002</v>
      </c>
      <c r="J107" s="136">
        <v>860457.25</v>
      </c>
      <c r="K107" s="136">
        <v>1997300.32</v>
      </c>
      <c r="L107" s="136">
        <v>181309.44000000003</v>
      </c>
      <c r="M107" s="136">
        <v>999233.01</v>
      </c>
      <c r="N107" s="136">
        <v>1090106.8</v>
      </c>
      <c r="O107" s="136">
        <v>1391776</v>
      </c>
      <c r="P107" s="136"/>
      <c r="Q107" s="136">
        <f t="shared" si="1"/>
        <v>14967110.200000001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14967110.200000001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>
        <v>2566170.34</v>
      </c>
      <c r="I108" s="100">
        <v>1057078.6800000002</v>
      </c>
      <c r="J108" s="100">
        <v>860457.25</v>
      </c>
      <c r="K108" s="100">
        <v>1997300.32</v>
      </c>
      <c r="L108" s="100">
        <v>181309.44000000003</v>
      </c>
      <c r="M108" s="100">
        <v>999233.01</v>
      </c>
      <c r="N108" s="100">
        <v>1090106.8</v>
      </c>
      <c r="O108" s="100">
        <v>1391776</v>
      </c>
      <c r="P108" s="100"/>
      <c r="Q108" s="100">
        <f t="shared" si="1"/>
        <v>14967110.200000001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14967110.200000001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</v>
      </c>
      <c r="H109" s="135">
        <v>593992.57000000007</v>
      </c>
      <c r="I109" s="135">
        <v>407237.16000000003</v>
      </c>
      <c r="J109" s="135">
        <v>494218.8000000001</v>
      </c>
      <c r="K109" s="135">
        <v>391920.00000000017</v>
      </c>
      <c r="L109" s="135">
        <v>521849.17</v>
      </c>
      <c r="M109" s="135">
        <v>605794.13</v>
      </c>
      <c r="N109" s="135">
        <v>296637.90999999997</v>
      </c>
      <c r="O109" s="135">
        <v>650544.70999999985</v>
      </c>
      <c r="P109" s="135"/>
      <c r="Q109" s="135">
        <f t="shared" si="1"/>
        <v>5118672.17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5118672.17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</v>
      </c>
      <c r="H120" s="136">
        <v>593992.57000000007</v>
      </c>
      <c r="I120" s="136">
        <v>407237.16000000003</v>
      </c>
      <c r="J120" s="136">
        <v>494218.8000000001</v>
      </c>
      <c r="K120" s="136">
        <v>391920.00000000017</v>
      </c>
      <c r="L120" s="136">
        <v>521849.17</v>
      </c>
      <c r="M120" s="136">
        <v>605794.13</v>
      </c>
      <c r="N120" s="136">
        <v>296637.90999999997</v>
      </c>
      <c r="O120" s="136">
        <v>650544.70999999985</v>
      </c>
      <c r="P120" s="136"/>
      <c r="Q120" s="136">
        <f t="shared" si="1"/>
        <v>5118672.17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5118672.17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</v>
      </c>
      <c r="H121" s="100">
        <v>593992.57000000007</v>
      </c>
      <c r="I121" s="100">
        <v>407237.16000000003</v>
      </c>
      <c r="J121" s="100">
        <v>494218.8000000001</v>
      </c>
      <c r="K121" s="100">
        <v>391920.00000000017</v>
      </c>
      <c r="L121" s="100">
        <v>521849.17</v>
      </c>
      <c r="M121" s="100">
        <v>605794.13</v>
      </c>
      <c r="N121" s="100">
        <v>296637.90999999997</v>
      </c>
      <c r="O121" s="100">
        <v>650544.70999999985</v>
      </c>
      <c r="P121" s="100"/>
      <c r="Q121" s="100">
        <f t="shared" si="1"/>
        <v>5118672.17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5118672.17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17824670.319999997</v>
      </c>
      <c r="F122" s="135">
        <v>37667740.030000001</v>
      </c>
      <c r="G122" s="135">
        <v>38636105.989999995</v>
      </c>
      <c r="H122" s="135">
        <v>38645211.650000006</v>
      </c>
      <c r="I122" s="135">
        <v>34427991.469999999</v>
      </c>
      <c r="J122" s="135">
        <v>36776692.13000001</v>
      </c>
      <c r="K122" s="135">
        <v>40902223.399999984</v>
      </c>
      <c r="L122" s="135">
        <v>31523114.219999991</v>
      </c>
      <c r="M122" s="135">
        <v>39145808.209999986</v>
      </c>
      <c r="N122" s="135">
        <v>36234310.659999996</v>
      </c>
      <c r="O122" s="135">
        <v>36902941.849999994</v>
      </c>
      <c r="P122" s="135"/>
      <c r="Q122" s="135">
        <f t="shared" si="1"/>
        <v>388686809.92999995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388686809.92999995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17155465.799999997</v>
      </c>
      <c r="F137" s="136">
        <v>37084466.579999998</v>
      </c>
      <c r="G137" s="136">
        <v>36056785.389999993</v>
      </c>
      <c r="H137" s="136">
        <v>36246733.780000009</v>
      </c>
      <c r="I137" s="136">
        <v>33914737.879999995</v>
      </c>
      <c r="J137" s="136">
        <v>35029838.980000012</v>
      </c>
      <c r="K137" s="136">
        <v>39009384.529999986</v>
      </c>
      <c r="L137" s="136">
        <v>29808888.809999991</v>
      </c>
      <c r="M137" s="136">
        <v>36877749.12999998</v>
      </c>
      <c r="N137" s="136">
        <v>34365661.089999996</v>
      </c>
      <c r="O137" s="136">
        <v>34777629.460000001</v>
      </c>
      <c r="P137" s="136"/>
      <c r="Q137" s="136">
        <f t="shared" si="2"/>
        <v>370327341.42999995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370327341.42999995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17155465.799999997</v>
      </c>
      <c r="F138" s="100">
        <v>37084466.579999998</v>
      </c>
      <c r="G138" s="100">
        <v>36056785.389999993</v>
      </c>
      <c r="H138" s="100">
        <v>36246733.780000009</v>
      </c>
      <c r="I138" s="100">
        <v>33914737.879999995</v>
      </c>
      <c r="J138" s="100">
        <v>35029838.980000012</v>
      </c>
      <c r="K138" s="100">
        <v>39009384.529999986</v>
      </c>
      <c r="L138" s="100">
        <v>29808888.809999991</v>
      </c>
      <c r="M138" s="100">
        <v>36877749.12999998</v>
      </c>
      <c r="N138" s="100">
        <v>34365661.089999996</v>
      </c>
      <c r="O138" s="100">
        <v>34777629.460000001</v>
      </c>
      <c r="P138" s="100"/>
      <c r="Q138" s="100">
        <f t="shared" si="2"/>
        <v>370327341.42999995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370327341.42999995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>
        <v>1823267.37</v>
      </c>
      <c r="I139" s="136">
        <v>135497.77999999997</v>
      </c>
      <c r="J139" s="136">
        <v>1024527.8300000001</v>
      </c>
      <c r="K139" s="136">
        <v>1389701.94</v>
      </c>
      <c r="L139" s="136">
        <v>1230037.58</v>
      </c>
      <c r="M139" s="136">
        <v>1688315.9500000002</v>
      </c>
      <c r="N139" s="136">
        <v>1050602.5699999998</v>
      </c>
      <c r="O139" s="136">
        <v>1574885.8399999999</v>
      </c>
      <c r="P139" s="136"/>
      <c r="Q139" s="136">
        <f t="shared" si="2"/>
        <v>12282548.129999999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12282548.129999999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>
        <v>1823267.37</v>
      </c>
      <c r="I140" s="100">
        <v>135497.77999999997</v>
      </c>
      <c r="J140" s="100">
        <v>1024527.8300000001</v>
      </c>
      <c r="K140" s="100">
        <v>1389701.94</v>
      </c>
      <c r="L140" s="100">
        <v>1230037.58</v>
      </c>
      <c r="M140" s="100">
        <v>1688315.9500000002</v>
      </c>
      <c r="N140" s="100">
        <v>1050602.5699999998</v>
      </c>
      <c r="O140" s="100">
        <v>1574885.8399999999</v>
      </c>
      <c r="P140" s="100"/>
      <c r="Q140" s="100">
        <f t="shared" si="2"/>
        <v>12282548.129999999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12282548.129999999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>
        <v>575210.5</v>
      </c>
      <c r="I141" s="136">
        <v>377755.81</v>
      </c>
      <c r="J141" s="136">
        <v>722325.32</v>
      </c>
      <c r="K141" s="136">
        <v>503136.92999999993</v>
      </c>
      <c r="L141" s="136">
        <v>484187.82999999996</v>
      </c>
      <c r="M141" s="136">
        <v>579743.13</v>
      </c>
      <c r="N141" s="136">
        <v>818047</v>
      </c>
      <c r="O141" s="136">
        <v>550426.55000000005</v>
      </c>
      <c r="P141" s="136"/>
      <c r="Q141" s="136">
        <f t="shared" si="2"/>
        <v>6076920.3699999992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6076920.3699999992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>
        <v>575210.5</v>
      </c>
      <c r="I142" s="100">
        <v>377755.81</v>
      </c>
      <c r="J142" s="100">
        <v>722325.32</v>
      </c>
      <c r="K142" s="100">
        <v>503136.92999999993</v>
      </c>
      <c r="L142" s="100">
        <v>484187.82999999996</v>
      </c>
      <c r="M142" s="100">
        <v>579743.13</v>
      </c>
      <c r="N142" s="100">
        <v>818047</v>
      </c>
      <c r="O142" s="100">
        <v>550426.55000000005</v>
      </c>
      <c r="P142" s="100"/>
      <c r="Q142" s="100">
        <f t="shared" si="2"/>
        <v>6076920.3699999992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6076920.3699999992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>
        <v>3036344.2800000003</v>
      </c>
      <c r="I143" s="135">
        <v>2819493.5299999993</v>
      </c>
      <c r="J143" s="135">
        <v>2818642.7599999988</v>
      </c>
      <c r="K143" s="135">
        <v>8688292.1799999997</v>
      </c>
      <c r="L143" s="135">
        <v>3118647.9899999993</v>
      </c>
      <c r="M143" s="135">
        <v>2669047.2599999988</v>
      </c>
      <c r="N143" s="135">
        <v>2657714.2800000003</v>
      </c>
      <c r="O143" s="135">
        <v>2908562.73</v>
      </c>
      <c r="P143" s="135"/>
      <c r="Q143" s="135">
        <f t="shared" si="2"/>
        <v>37818353.539999992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37818353.539999992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>
        <v>219740.05999999991</v>
      </c>
      <c r="I144" s="136">
        <v>728464.74</v>
      </c>
      <c r="J144" s="136">
        <v>302349.78999999986</v>
      </c>
      <c r="K144" s="136">
        <v>3785925.58</v>
      </c>
      <c r="L144" s="136">
        <v>497876.26</v>
      </c>
      <c r="M144" s="136">
        <v>492920.4499999999</v>
      </c>
      <c r="N144" s="136">
        <v>353175.9</v>
      </c>
      <c r="O144" s="136">
        <v>221964.33000000002</v>
      </c>
      <c r="P144" s="136"/>
      <c r="Q144" s="136">
        <f t="shared" si="2"/>
        <v>10486300.33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10486300.33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>
        <v>219740.05999999991</v>
      </c>
      <c r="I145" s="100">
        <v>728464.74</v>
      </c>
      <c r="J145" s="100">
        <v>302349.78999999986</v>
      </c>
      <c r="K145" s="100">
        <v>3785925.58</v>
      </c>
      <c r="L145" s="100">
        <v>497876.26</v>
      </c>
      <c r="M145" s="100">
        <v>492920.4499999999</v>
      </c>
      <c r="N145" s="100">
        <v>353175.9</v>
      </c>
      <c r="O145" s="100">
        <v>221964.33000000002</v>
      </c>
      <c r="P145" s="100"/>
      <c r="Q145" s="100">
        <f t="shared" si="2"/>
        <v>10486300.33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10486300.33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1336520.0399999993</v>
      </c>
      <c r="G146" s="136">
        <v>1603685.71</v>
      </c>
      <c r="H146" s="136">
        <v>1675452.7700000007</v>
      </c>
      <c r="I146" s="136">
        <v>1365950.8199999994</v>
      </c>
      <c r="J146" s="136">
        <v>1777821.5699999989</v>
      </c>
      <c r="K146" s="136">
        <v>2556688.33</v>
      </c>
      <c r="L146" s="136">
        <v>1118968.9599999995</v>
      </c>
      <c r="M146" s="136">
        <v>1743453.5599999989</v>
      </c>
      <c r="N146" s="136">
        <v>1615322.7200000002</v>
      </c>
      <c r="O146" s="136">
        <v>1886980.82</v>
      </c>
      <c r="P146" s="136"/>
      <c r="Q146" s="136">
        <f t="shared" si="2"/>
        <v>17478513.399999995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17478513.399999995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1336520.0399999993</v>
      </c>
      <c r="G147" s="100">
        <v>1603685.71</v>
      </c>
      <c r="H147" s="100">
        <v>1675452.7700000007</v>
      </c>
      <c r="I147" s="100">
        <v>1365950.8199999994</v>
      </c>
      <c r="J147" s="100">
        <v>1777821.5699999989</v>
      </c>
      <c r="K147" s="100">
        <v>2556688.33</v>
      </c>
      <c r="L147" s="100">
        <v>1118968.9599999995</v>
      </c>
      <c r="M147" s="100">
        <v>1743453.5599999989</v>
      </c>
      <c r="N147" s="100">
        <v>1615322.7200000002</v>
      </c>
      <c r="O147" s="100">
        <v>1886980.82</v>
      </c>
      <c r="P147" s="100"/>
      <c r="Q147" s="100">
        <f t="shared" si="2"/>
        <v>17478513.399999995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17478513.399999995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>
        <v>4252.43</v>
      </c>
      <c r="I152" s="136">
        <v>1693.88</v>
      </c>
      <c r="J152" s="136">
        <v>1581.31</v>
      </c>
      <c r="K152" s="136">
        <v>19378.66</v>
      </c>
      <c r="L152" s="136">
        <v>144712.77000000002</v>
      </c>
      <c r="M152" s="136">
        <v>9673.77</v>
      </c>
      <c r="N152" s="136">
        <v>67902.31</v>
      </c>
      <c r="O152" s="136">
        <v>7059.9400000000005</v>
      </c>
      <c r="P152" s="136"/>
      <c r="Q152" s="136">
        <f t="shared" si="2"/>
        <v>261982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261982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>
        <v>4252.43</v>
      </c>
      <c r="I153" s="100">
        <v>1693.88</v>
      </c>
      <c r="J153" s="100">
        <v>1581.31</v>
      </c>
      <c r="K153" s="100">
        <v>19378.66</v>
      </c>
      <c r="L153" s="100">
        <v>144712.77000000002</v>
      </c>
      <c r="M153" s="100">
        <v>9673.77</v>
      </c>
      <c r="N153" s="100">
        <v>67902.31</v>
      </c>
      <c r="O153" s="100">
        <v>7059.9400000000005</v>
      </c>
      <c r="P153" s="100"/>
      <c r="Q153" s="100">
        <f t="shared" si="2"/>
        <v>261982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261982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209143.82000000004</v>
      </c>
      <c r="F154" s="136">
        <v>303414.21000000002</v>
      </c>
      <c r="G154" s="136">
        <v>961566.50000000012</v>
      </c>
      <c r="H154" s="136">
        <v>1136899.02</v>
      </c>
      <c r="I154" s="136">
        <v>723384.09000000008</v>
      </c>
      <c r="J154" s="136">
        <v>736890.09000000008</v>
      </c>
      <c r="K154" s="136">
        <v>2326299.61</v>
      </c>
      <c r="L154" s="136">
        <v>1357089.9999999995</v>
      </c>
      <c r="M154" s="136">
        <v>422999.47999999992</v>
      </c>
      <c r="N154" s="136">
        <v>621313.35</v>
      </c>
      <c r="O154" s="136">
        <v>792557.64000000013</v>
      </c>
      <c r="P154" s="136"/>
      <c r="Q154" s="136">
        <f t="shared" si="2"/>
        <v>9591557.8100000005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9591557.8100000005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209143.82000000004</v>
      </c>
      <c r="F155" s="100">
        <v>303414.21000000002</v>
      </c>
      <c r="G155" s="100">
        <v>961566.50000000012</v>
      </c>
      <c r="H155" s="100">
        <v>1136899.02</v>
      </c>
      <c r="I155" s="100">
        <v>723384.09000000008</v>
      </c>
      <c r="J155" s="100">
        <v>736890.09000000008</v>
      </c>
      <c r="K155" s="100">
        <v>2326299.61</v>
      </c>
      <c r="L155" s="100">
        <v>1357089.9999999995</v>
      </c>
      <c r="M155" s="100">
        <v>422999.47999999992</v>
      </c>
      <c r="N155" s="100">
        <v>621313.35</v>
      </c>
      <c r="O155" s="100">
        <v>792557.64000000013</v>
      </c>
      <c r="P155" s="100"/>
      <c r="Q155" s="100">
        <f t="shared" si="2"/>
        <v>9591557.8100000005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9591557.8100000005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16294543.669999998</v>
      </c>
      <c r="F156" s="135">
        <v>24020664.93</v>
      </c>
      <c r="G156" s="135">
        <v>28304941.080000002</v>
      </c>
      <c r="H156" s="135">
        <v>25737854.240000002</v>
      </c>
      <c r="I156" s="135">
        <v>26460461.760000002</v>
      </c>
      <c r="J156" s="135">
        <v>25663784.450000003</v>
      </c>
      <c r="K156" s="135">
        <v>26705896.060000002</v>
      </c>
      <c r="L156" s="135">
        <v>23226592.089999996</v>
      </c>
      <c r="M156" s="135">
        <v>31419370.689999998</v>
      </c>
      <c r="N156" s="135">
        <v>23020625.409999996</v>
      </c>
      <c r="O156" s="135">
        <v>28948303.919999994</v>
      </c>
      <c r="P156" s="135"/>
      <c r="Q156" s="135">
        <f t="shared" si="2"/>
        <v>279803038.30000001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279803038.30000001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13406431.440000001</v>
      </c>
      <c r="G157" s="136">
        <v>13883666.290000007</v>
      </c>
      <c r="H157" s="136">
        <v>13765162.060000002</v>
      </c>
      <c r="I157" s="136">
        <v>13076379.920000002</v>
      </c>
      <c r="J157" s="136">
        <v>13680702.750000002</v>
      </c>
      <c r="K157" s="136">
        <v>13745650.279999999</v>
      </c>
      <c r="L157" s="136">
        <v>13967358.499999998</v>
      </c>
      <c r="M157" s="136">
        <v>16015434.129999999</v>
      </c>
      <c r="N157" s="136">
        <v>14506020.799999999</v>
      </c>
      <c r="O157" s="136">
        <v>14470713.979999997</v>
      </c>
      <c r="P157" s="136"/>
      <c r="Q157" s="136">
        <f t="shared" si="2"/>
        <v>152369809.5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152369809.5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3161976.4799999995</v>
      </c>
      <c r="H158" s="100">
        <v>3345259.7800000007</v>
      </c>
      <c r="I158" s="100">
        <v>3235030.77</v>
      </c>
      <c r="J158" s="100">
        <v>3110908.16</v>
      </c>
      <c r="K158" s="100">
        <v>3737199.59</v>
      </c>
      <c r="L158" s="100">
        <v>3448316.47</v>
      </c>
      <c r="M158" s="100">
        <v>3732150.169999999</v>
      </c>
      <c r="N158" s="100">
        <v>3715140.59</v>
      </c>
      <c r="O158" s="100">
        <v>3502055.0000000005</v>
      </c>
      <c r="P158" s="100"/>
      <c r="Q158" s="100">
        <f t="shared" si="2"/>
        <v>37179035.789999992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37179035.789999992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10190360.950000001</v>
      </c>
      <c r="G159" s="100">
        <v>10721689.810000008</v>
      </c>
      <c r="H159" s="100">
        <v>10419902.280000001</v>
      </c>
      <c r="I159" s="100">
        <v>9841349.1500000022</v>
      </c>
      <c r="J159" s="100">
        <v>10569794.590000002</v>
      </c>
      <c r="K159" s="100">
        <v>10008450.689999999</v>
      </c>
      <c r="L159" s="100">
        <v>10519042.029999997</v>
      </c>
      <c r="M159" s="100">
        <v>12283283.960000001</v>
      </c>
      <c r="N159" s="100">
        <v>10790880.209999999</v>
      </c>
      <c r="O159" s="100">
        <v>10968658.979999997</v>
      </c>
      <c r="P159" s="100"/>
      <c r="Q159" s="100">
        <f t="shared" si="2"/>
        <v>115190773.71000001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115190773.71000001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3705068.8299999996</v>
      </c>
      <c r="F160" s="136">
        <v>4195252.16</v>
      </c>
      <c r="G160" s="136">
        <v>4308099.22</v>
      </c>
      <c r="H160" s="136">
        <v>4208543.959999999</v>
      </c>
      <c r="I160" s="136">
        <v>4176687.1200000015</v>
      </c>
      <c r="J160" s="136">
        <v>3966869.34</v>
      </c>
      <c r="K160" s="136">
        <v>4202205.57</v>
      </c>
      <c r="L160" s="136">
        <v>4037492.28</v>
      </c>
      <c r="M160" s="136">
        <v>6256852.4199999999</v>
      </c>
      <c r="N160" s="136">
        <v>4585361.919999999</v>
      </c>
      <c r="O160" s="136">
        <v>5536543.0999999996</v>
      </c>
      <c r="P160" s="136"/>
      <c r="Q160" s="136">
        <f t="shared" si="2"/>
        <v>49178975.920000009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49178975.920000009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3705068.8299999996</v>
      </c>
      <c r="F162" s="100">
        <v>4195252.16</v>
      </c>
      <c r="G162" s="100">
        <v>4308099.22</v>
      </c>
      <c r="H162" s="100">
        <v>4208543.959999999</v>
      </c>
      <c r="I162" s="100">
        <v>4176687.1200000015</v>
      </c>
      <c r="J162" s="100">
        <v>3966869.34</v>
      </c>
      <c r="K162" s="100">
        <v>4202205.57</v>
      </c>
      <c r="L162" s="100">
        <v>4037492.28</v>
      </c>
      <c r="M162" s="100">
        <v>6256852.4199999999</v>
      </c>
      <c r="N162" s="100">
        <v>4585361.919999999</v>
      </c>
      <c r="O162" s="100">
        <v>5536543.0999999996</v>
      </c>
      <c r="P162" s="100"/>
      <c r="Q162" s="100">
        <f t="shared" si="2"/>
        <v>49178975.920000009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49178975.920000009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130435.60000000002</v>
      </c>
      <c r="F165" s="136">
        <v>3148681.7399999998</v>
      </c>
      <c r="G165" s="136">
        <v>6058149.5800000001</v>
      </c>
      <c r="H165" s="136">
        <v>3407095.4299999997</v>
      </c>
      <c r="I165" s="136">
        <v>3452615.6599999997</v>
      </c>
      <c r="J165" s="136">
        <v>3227526.25</v>
      </c>
      <c r="K165" s="136">
        <v>3267849.44</v>
      </c>
      <c r="L165" s="136">
        <v>3121947.1799999997</v>
      </c>
      <c r="M165" s="136">
        <v>3168707.06</v>
      </c>
      <c r="N165" s="136">
        <v>386652.06</v>
      </c>
      <c r="O165" s="136">
        <v>6436510.1899999995</v>
      </c>
      <c r="P165" s="136"/>
      <c r="Q165" s="136">
        <f t="shared" si="2"/>
        <v>35806170.189999998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35806170.189999998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130435.60000000002</v>
      </c>
      <c r="F166" s="100">
        <v>3148681.7399999998</v>
      </c>
      <c r="G166" s="100">
        <v>6058149.5800000001</v>
      </c>
      <c r="H166" s="100">
        <v>3339730.63</v>
      </c>
      <c r="I166" s="100">
        <v>3222950.3</v>
      </c>
      <c r="J166" s="100">
        <v>3227526.25</v>
      </c>
      <c r="K166" s="100">
        <v>3267849.44</v>
      </c>
      <c r="L166" s="100">
        <v>3121947.1799999997</v>
      </c>
      <c r="M166" s="100">
        <v>3166964.66</v>
      </c>
      <c r="N166" s="100">
        <v>276449.38</v>
      </c>
      <c r="O166" s="100">
        <v>6287945.9399999995</v>
      </c>
      <c r="P166" s="100"/>
      <c r="Q166" s="100">
        <f t="shared" si="2"/>
        <v>35248630.700000003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35248630.700000003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>
        <v>67364.800000000003</v>
      </c>
      <c r="I167" s="100">
        <v>229665.36</v>
      </c>
      <c r="J167" s="100">
        <v>0</v>
      </c>
      <c r="K167" s="100">
        <v>0</v>
      </c>
      <c r="L167" s="100">
        <v>0</v>
      </c>
      <c r="M167" s="100">
        <v>1742.4</v>
      </c>
      <c r="N167" s="100">
        <v>110202.68</v>
      </c>
      <c r="O167" s="100">
        <v>148564.24999999997</v>
      </c>
      <c r="P167" s="100"/>
      <c r="Q167" s="100">
        <f t="shared" si="2"/>
        <v>557539.49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557539.49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</v>
      </c>
      <c r="G170" s="136">
        <v>3158884.3299999996</v>
      </c>
      <c r="H170" s="136">
        <v>3277278.65</v>
      </c>
      <c r="I170" s="136">
        <v>5157620.72</v>
      </c>
      <c r="J170" s="136">
        <v>3229297.71</v>
      </c>
      <c r="K170" s="136">
        <v>3475321.67</v>
      </c>
      <c r="L170" s="136">
        <v>1633527.56</v>
      </c>
      <c r="M170" s="136">
        <v>2664147.16</v>
      </c>
      <c r="N170" s="136">
        <v>3082803.11</v>
      </c>
      <c r="O170" s="136">
        <v>1622796.77</v>
      </c>
      <c r="P170" s="136"/>
      <c r="Q170" s="136">
        <f t="shared" si="2"/>
        <v>30273510.239999998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30273510.239999998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</v>
      </c>
      <c r="G171" s="100">
        <v>3158884.3299999996</v>
      </c>
      <c r="H171" s="100">
        <v>3277278.65</v>
      </c>
      <c r="I171" s="100">
        <v>5157620.72</v>
      </c>
      <c r="J171" s="100">
        <v>3229297.71</v>
      </c>
      <c r="K171" s="100">
        <v>3475321.67</v>
      </c>
      <c r="L171" s="100">
        <v>1633527.56</v>
      </c>
      <c r="M171" s="100">
        <v>2664147.16</v>
      </c>
      <c r="N171" s="100">
        <v>3082803.11</v>
      </c>
      <c r="O171" s="100">
        <v>1622796.77</v>
      </c>
      <c r="P171" s="100"/>
      <c r="Q171" s="100">
        <f t="shared" si="2"/>
        <v>30273510.239999998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30273510.239999998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316769.36999999988</v>
      </c>
      <c r="F174" s="136">
        <v>588447.54999999993</v>
      </c>
      <c r="G174" s="136">
        <v>896141.66000000015</v>
      </c>
      <c r="H174" s="136">
        <v>1079774.1399999997</v>
      </c>
      <c r="I174" s="136">
        <v>597158.34</v>
      </c>
      <c r="J174" s="136">
        <v>1559388.4</v>
      </c>
      <c r="K174" s="136">
        <v>2014869.0999999996</v>
      </c>
      <c r="L174" s="136">
        <v>466266.57000000024</v>
      </c>
      <c r="M174" s="136">
        <v>3314229.9200000009</v>
      </c>
      <c r="N174" s="136">
        <v>459787.52000000008</v>
      </c>
      <c r="O174" s="136">
        <v>881739.88000000012</v>
      </c>
      <c r="P174" s="136"/>
      <c r="Q174" s="136">
        <f t="shared" si="2"/>
        <v>12174572.450000001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12174572.450000001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316769.36999999988</v>
      </c>
      <c r="F175" s="100">
        <v>588447.54999999993</v>
      </c>
      <c r="G175" s="100">
        <v>896141.66000000015</v>
      </c>
      <c r="H175" s="100">
        <v>1079774.1399999997</v>
      </c>
      <c r="I175" s="100">
        <v>597158.34</v>
      </c>
      <c r="J175" s="100">
        <v>1559388.4</v>
      </c>
      <c r="K175" s="100">
        <v>2014869.0999999996</v>
      </c>
      <c r="L175" s="100">
        <v>466266.57000000024</v>
      </c>
      <c r="M175" s="100">
        <v>3314229.9200000009</v>
      </c>
      <c r="N175" s="100">
        <v>459787.52000000008</v>
      </c>
      <c r="O175" s="100">
        <v>881739.88000000012</v>
      </c>
      <c r="P175" s="100"/>
      <c r="Q175" s="100">
        <f t="shared" si="2"/>
        <v>12174572.450000001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12174572.450000001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70353690.730000004</v>
      </c>
      <c r="F176" s="135">
        <v>85877646.129999995</v>
      </c>
      <c r="G176" s="135">
        <v>86854489.659999996</v>
      </c>
      <c r="H176" s="135">
        <v>87083349.799999982</v>
      </c>
      <c r="I176" s="135">
        <v>85286481.329999983</v>
      </c>
      <c r="J176" s="135">
        <v>87432075.829999954</v>
      </c>
      <c r="K176" s="135">
        <v>87746619.769999966</v>
      </c>
      <c r="L176" s="135">
        <v>87122061.590000004</v>
      </c>
      <c r="M176" s="135">
        <v>87222516.069999948</v>
      </c>
      <c r="N176" s="135">
        <v>93292549.449999958</v>
      </c>
      <c r="O176" s="135">
        <v>92408987.929999977</v>
      </c>
      <c r="P176" s="135"/>
      <c r="Q176" s="135">
        <f t="shared" si="2"/>
        <v>950680468.28999972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950680468.28999972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50196321.829999998</v>
      </c>
      <c r="F180" s="136">
        <v>60762697.570000008</v>
      </c>
      <c r="G180" s="136">
        <v>61527975.640000001</v>
      </c>
      <c r="H180" s="136">
        <v>61514605.559999995</v>
      </c>
      <c r="I180" s="136">
        <v>61238391.089999989</v>
      </c>
      <c r="J180" s="136">
        <v>62283082.609999955</v>
      </c>
      <c r="K180" s="136">
        <v>61966306.849999957</v>
      </c>
      <c r="L180" s="136">
        <v>62484117.140000001</v>
      </c>
      <c r="M180" s="136">
        <v>62375483.459999964</v>
      </c>
      <c r="N180" s="136">
        <v>63063391.829999961</v>
      </c>
      <c r="O180" s="136">
        <v>63150683.899999984</v>
      </c>
      <c r="P180" s="136"/>
      <c r="Q180" s="136">
        <f t="shared" si="2"/>
        <v>670563057.47999978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670563057.47999978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50196321.829999998</v>
      </c>
      <c r="F181" s="100">
        <v>60762697.570000008</v>
      </c>
      <c r="G181" s="100">
        <v>61527975.640000001</v>
      </c>
      <c r="H181" s="100">
        <v>61514605.559999995</v>
      </c>
      <c r="I181" s="100">
        <v>61238391.089999989</v>
      </c>
      <c r="J181" s="100">
        <v>62283082.609999955</v>
      </c>
      <c r="K181" s="100">
        <v>61966306.849999957</v>
      </c>
      <c r="L181" s="100">
        <v>62484117.140000001</v>
      </c>
      <c r="M181" s="100">
        <v>62375483.459999964</v>
      </c>
      <c r="N181" s="100">
        <v>63063391.829999961</v>
      </c>
      <c r="O181" s="100">
        <v>63150683.899999984</v>
      </c>
      <c r="P181" s="100"/>
      <c r="Q181" s="100">
        <f t="shared" si="2"/>
        <v>670563057.47999978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670563057.47999978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5897407.1799999913</v>
      </c>
      <c r="H186" s="136">
        <v>4689255.59</v>
      </c>
      <c r="I186" s="136">
        <v>4387795.1299999962</v>
      </c>
      <c r="J186" s="136">
        <v>5207660.1799999978</v>
      </c>
      <c r="K186" s="136">
        <v>5710181.589999998</v>
      </c>
      <c r="L186" s="136">
        <v>4419368.4600000009</v>
      </c>
      <c r="M186" s="136">
        <v>7065626.009999997</v>
      </c>
      <c r="N186" s="136">
        <v>7355704.9799999921</v>
      </c>
      <c r="O186" s="136">
        <v>5250776.7600000007</v>
      </c>
      <c r="P186" s="136"/>
      <c r="Q186" s="136">
        <f t="shared" si="2"/>
        <v>57112979.629999958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57112979.629999958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5897407.1799999913</v>
      </c>
      <c r="H187" s="100">
        <v>4689255.59</v>
      </c>
      <c r="I187" s="100">
        <v>4387795.1299999962</v>
      </c>
      <c r="J187" s="100">
        <v>5207660.1799999978</v>
      </c>
      <c r="K187" s="100">
        <v>5710181.589999998</v>
      </c>
      <c r="L187" s="100">
        <v>4419368.4600000009</v>
      </c>
      <c r="M187" s="100">
        <v>7065626.009999997</v>
      </c>
      <c r="N187" s="100">
        <v>7355704.9799999921</v>
      </c>
      <c r="O187" s="100">
        <v>5250776.7600000007</v>
      </c>
      <c r="P187" s="100"/>
      <c r="Q187" s="100">
        <f t="shared" si="2"/>
        <v>57112979.629999958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57112979.629999958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>
        <v>108120.43999999999</v>
      </c>
      <c r="I190" s="136">
        <v>63307.9</v>
      </c>
      <c r="J190" s="136">
        <v>223688.25</v>
      </c>
      <c r="K190" s="136">
        <v>96589.53</v>
      </c>
      <c r="L190" s="136">
        <v>99076.74</v>
      </c>
      <c r="M190" s="136">
        <v>0</v>
      </c>
      <c r="N190" s="136">
        <v>197419.34</v>
      </c>
      <c r="O190" s="136">
        <v>211628.47999999998</v>
      </c>
      <c r="P190" s="136"/>
      <c r="Q190" s="136">
        <f t="shared" si="2"/>
        <v>1338077.6000000001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1338077.6000000001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>
        <v>108120.43999999999</v>
      </c>
      <c r="I191" s="100">
        <v>63307.9</v>
      </c>
      <c r="J191" s="100">
        <v>223688.25</v>
      </c>
      <c r="K191" s="100">
        <v>96589.53</v>
      </c>
      <c r="L191" s="100">
        <v>99076.74</v>
      </c>
      <c r="M191" s="100">
        <v>0</v>
      </c>
      <c r="N191" s="100">
        <v>197419.34</v>
      </c>
      <c r="O191" s="100">
        <v>211628.47999999998</v>
      </c>
      <c r="P191" s="100"/>
      <c r="Q191" s="100">
        <f t="shared" si="2"/>
        <v>1338077.6000000001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1338077.6000000001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19530926.66</v>
      </c>
      <c r="G194" s="136">
        <v>19155835.419999998</v>
      </c>
      <c r="H194" s="136">
        <v>20771368.210000001</v>
      </c>
      <c r="I194" s="136">
        <v>19596987.209999993</v>
      </c>
      <c r="J194" s="136">
        <v>19717644.790000003</v>
      </c>
      <c r="K194" s="136">
        <v>19973541.800000008</v>
      </c>
      <c r="L194" s="136">
        <v>20119499.250000004</v>
      </c>
      <c r="M194" s="136">
        <v>17781406.599999998</v>
      </c>
      <c r="N194" s="136">
        <v>22676033.299999997</v>
      </c>
      <c r="O194" s="136">
        <v>23795898.789999999</v>
      </c>
      <c r="P194" s="136"/>
      <c r="Q194" s="136">
        <f t="shared" si="2"/>
        <v>221666353.58000001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221666353.58000001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19530926.66</v>
      </c>
      <c r="G195" s="100">
        <v>19155835.419999998</v>
      </c>
      <c r="H195" s="100">
        <v>20771368.210000001</v>
      </c>
      <c r="I195" s="100">
        <v>19596987.209999993</v>
      </c>
      <c r="J195" s="100">
        <v>19717644.790000003</v>
      </c>
      <c r="K195" s="100">
        <v>19973541.800000008</v>
      </c>
      <c r="L195" s="100">
        <v>20119499.250000004</v>
      </c>
      <c r="M195" s="100">
        <v>17781406.599999998</v>
      </c>
      <c r="N195" s="100">
        <v>22676033.299999997</v>
      </c>
      <c r="O195" s="100">
        <v>23795898.789999999</v>
      </c>
      <c r="P195" s="100"/>
      <c r="Q195" s="100">
        <f t="shared" si="2"/>
        <v>221666353.58000001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221666353.58000001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218634976.23000002</v>
      </c>
      <c r="F204" s="96">
        <v>216888372.37</v>
      </c>
      <c r="G204" s="96">
        <v>284705733.53000003</v>
      </c>
      <c r="H204" s="96">
        <v>348800863.01999998</v>
      </c>
      <c r="I204" s="96">
        <v>285781177.75999999</v>
      </c>
      <c r="J204" s="96">
        <v>269860260.65999997</v>
      </c>
      <c r="K204" s="96">
        <v>284626702.51999998</v>
      </c>
      <c r="L204" s="96">
        <v>203635256.55000001</v>
      </c>
      <c r="M204" s="96">
        <v>364575713.23000002</v>
      </c>
      <c r="N204" s="96">
        <v>347940075.93999994</v>
      </c>
      <c r="O204" s="96">
        <v>347940075.92999995</v>
      </c>
      <c r="P204" s="96">
        <v>347940046.27000004</v>
      </c>
      <c r="Q204" s="96">
        <v>3521329254.0099998</v>
      </c>
      <c r="R204" s="97"/>
      <c r="T204" s="95"/>
      <c r="U204" s="96">
        <f>SUM(U205:U392)</f>
        <v>9520167623.2200012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56533934.849999994</v>
      </c>
      <c r="F205" s="135">
        <v>22146377.559999999</v>
      </c>
      <c r="G205" s="135">
        <v>86256719.030000001</v>
      </c>
      <c r="H205" s="135">
        <v>144801234.91999996</v>
      </c>
      <c r="I205" s="135">
        <v>92187834.989999995</v>
      </c>
      <c r="J205" s="135">
        <v>70243390.670000002</v>
      </c>
      <c r="K205" s="135">
        <v>64982500.659999989</v>
      </c>
      <c r="L205" s="135">
        <v>24740647.090000004</v>
      </c>
      <c r="M205" s="135">
        <v>102374505.20000002</v>
      </c>
      <c r="N205" s="135">
        <v>91120363.539999977</v>
      </c>
      <c r="O205" s="135">
        <v>91120363.529999986</v>
      </c>
      <c r="P205" s="135">
        <v>91120356.050000012</v>
      </c>
      <c r="Q205" s="135">
        <v>937628228.08999991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846507872.03999996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44972526.329999991</v>
      </c>
      <c r="F206" s="136">
        <v>17065984.960000001</v>
      </c>
      <c r="G206" s="136">
        <v>73968072.670000002</v>
      </c>
      <c r="H206" s="136">
        <v>119349429.35999998</v>
      </c>
      <c r="I206" s="136">
        <v>72753395.760000005</v>
      </c>
      <c r="J206" s="136">
        <v>59661563.940000005</v>
      </c>
      <c r="K206" s="136">
        <v>58902569.679999992</v>
      </c>
      <c r="L206" s="136">
        <v>18854908.800000004</v>
      </c>
      <c r="M206" s="136">
        <v>72125442.340000018</v>
      </c>
      <c r="N206" s="136">
        <v>69144125.889999986</v>
      </c>
      <c r="O206" s="136">
        <v>69144125.879999995</v>
      </c>
      <c r="P206" s="136">
        <v>69144120.150000006</v>
      </c>
      <c r="Q206" s="136">
        <v>745086265.75999999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675942145.61000001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2247606.41</v>
      </c>
      <c r="F207" s="100">
        <v>2767698.7499999995</v>
      </c>
      <c r="G207" s="100">
        <v>2342460.4299999997</v>
      </c>
      <c r="H207" s="100">
        <v>3879955.879999999</v>
      </c>
      <c r="I207" s="100">
        <v>2399905.2200000007</v>
      </c>
      <c r="J207" s="100">
        <v>2955598.6300000008</v>
      </c>
      <c r="K207" s="100">
        <v>2487703.75</v>
      </c>
      <c r="L207" s="100">
        <v>2147463.87</v>
      </c>
      <c r="M207" s="100">
        <v>3545634.9299999988</v>
      </c>
      <c r="N207" s="100">
        <v>3545335.0099999988</v>
      </c>
      <c r="O207" s="100">
        <v>3545335.0099999988</v>
      </c>
      <c r="P207" s="100">
        <v>3545332.8599999961</v>
      </c>
      <c r="Q207" s="100">
        <v>35410030.749999993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31864697.889999997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40795504.049999997</v>
      </c>
      <c r="F208" s="100">
        <v>12519746.880000001</v>
      </c>
      <c r="G208" s="100">
        <v>69680532.379999995</v>
      </c>
      <c r="H208" s="100">
        <v>113526019.06999999</v>
      </c>
      <c r="I208" s="100">
        <v>68623804.900000006</v>
      </c>
      <c r="J208" s="100">
        <v>54968792.010000005</v>
      </c>
      <c r="K208" s="100">
        <v>54704498.539999992</v>
      </c>
      <c r="L208" s="100">
        <v>15048764.450000003</v>
      </c>
      <c r="M208" s="100">
        <v>66290390.960000023</v>
      </c>
      <c r="N208" s="100">
        <v>63328813.629999995</v>
      </c>
      <c r="O208" s="100">
        <v>63328813.629999995</v>
      </c>
      <c r="P208" s="100">
        <v>63328811.270000011</v>
      </c>
      <c r="Q208" s="100">
        <v>686144491.76999986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622815680.49999988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1929415.87</v>
      </c>
      <c r="F209" s="100">
        <v>1778539.33</v>
      </c>
      <c r="G209" s="100">
        <v>1945079.8599999996</v>
      </c>
      <c r="H209" s="100">
        <v>1943454.4100000008</v>
      </c>
      <c r="I209" s="100">
        <v>1729685.6399999997</v>
      </c>
      <c r="J209" s="100">
        <v>1737173.2999999998</v>
      </c>
      <c r="K209" s="100">
        <v>1710367.3900000006</v>
      </c>
      <c r="L209" s="100">
        <v>1658680.4799999997</v>
      </c>
      <c r="M209" s="100">
        <v>2289416.449999996</v>
      </c>
      <c r="N209" s="100">
        <v>2269977.2499999963</v>
      </c>
      <c r="O209" s="100">
        <v>2269977.2399999965</v>
      </c>
      <c r="P209" s="100">
        <v>2269976.0199999982</v>
      </c>
      <c r="Q209" s="100">
        <v>23531743.239999991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21261767.219999991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6207054.5999999996</v>
      </c>
      <c r="F213" s="136">
        <v>730106.17999999993</v>
      </c>
      <c r="G213" s="136">
        <v>3134260.1399999992</v>
      </c>
      <c r="H213" s="136">
        <v>1014416.28</v>
      </c>
      <c r="I213" s="136">
        <v>978517.58000000007</v>
      </c>
      <c r="J213" s="136">
        <v>1524721.44</v>
      </c>
      <c r="K213" s="136">
        <v>1004905.4000000001</v>
      </c>
      <c r="L213" s="136">
        <v>716462.07999999996</v>
      </c>
      <c r="M213" s="136">
        <v>2720918.7800000003</v>
      </c>
      <c r="N213" s="136">
        <v>2689418.7800000003</v>
      </c>
      <c r="O213" s="136">
        <v>2689418.7800000003</v>
      </c>
      <c r="P213" s="136">
        <v>2689417.78</v>
      </c>
      <c r="Q213" s="136">
        <v>26099617.82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23410200.039999999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241462.39000000007</v>
      </c>
      <c r="F214" s="100">
        <v>275919.83</v>
      </c>
      <c r="G214" s="100">
        <v>272494.41000000003</v>
      </c>
      <c r="H214" s="100">
        <v>277440.36</v>
      </c>
      <c r="I214" s="100">
        <v>288865.68</v>
      </c>
      <c r="J214" s="100">
        <v>264600.06</v>
      </c>
      <c r="K214" s="100">
        <v>248092.05000000002</v>
      </c>
      <c r="L214" s="100">
        <v>189019.19000000003</v>
      </c>
      <c r="M214" s="100">
        <v>336695.04000000004</v>
      </c>
      <c r="N214" s="100">
        <v>336695.04000000004</v>
      </c>
      <c r="O214" s="100">
        <v>336695.04000000004</v>
      </c>
      <c r="P214" s="100">
        <v>336694.81999999995</v>
      </c>
      <c r="Q214" s="100">
        <v>3404673.91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3067979.0900000003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5576186.5499999998</v>
      </c>
      <c r="F215" s="100">
        <v>132664.06</v>
      </c>
      <c r="G215" s="100">
        <v>168005.00999999998</v>
      </c>
      <c r="H215" s="100">
        <v>150181.1</v>
      </c>
      <c r="I215" s="100">
        <v>202548.12</v>
      </c>
      <c r="J215" s="100">
        <v>182876.55</v>
      </c>
      <c r="K215" s="100">
        <v>189466.58</v>
      </c>
      <c r="L215" s="100">
        <v>138692.97</v>
      </c>
      <c r="M215" s="100">
        <v>1021629.7499999999</v>
      </c>
      <c r="N215" s="100">
        <v>990129.74999999988</v>
      </c>
      <c r="O215" s="100">
        <v>990129.74999999988</v>
      </c>
      <c r="P215" s="100">
        <v>990129.5499999997</v>
      </c>
      <c r="Q215" s="100">
        <v>10732639.739999996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9742510.1899999976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389405.66</v>
      </c>
      <c r="F216" s="100">
        <v>321522.28999999998</v>
      </c>
      <c r="G216" s="100">
        <v>2693760.7199999993</v>
      </c>
      <c r="H216" s="100">
        <v>586794.82000000007</v>
      </c>
      <c r="I216" s="100">
        <v>487103.78000000009</v>
      </c>
      <c r="J216" s="100">
        <v>1077244.8299999998</v>
      </c>
      <c r="K216" s="100">
        <v>567346.77000000014</v>
      </c>
      <c r="L216" s="100">
        <v>388749.91999999993</v>
      </c>
      <c r="M216" s="100">
        <v>1362593.9900000002</v>
      </c>
      <c r="N216" s="100">
        <v>1362593.9900000002</v>
      </c>
      <c r="O216" s="100">
        <v>1362593.9900000002</v>
      </c>
      <c r="P216" s="100">
        <v>1362593.4100000001</v>
      </c>
      <c r="Q216" s="100">
        <v>11962304.17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10599710.76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393525.05999999994</v>
      </c>
      <c r="F217" s="136">
        <v>215767.14999999997</v>
      </c>
      <c r="G217" s="136">
        <v>376864.82999999996</v>
      </c>
      <c r="H217" s="136">
        <v>246732.21</v>
      </c>
      <c r="I217" s="136">
        <v>1945696.96</v>
      </c>
      <c r="J217" s="136">
        <v>3254502.21</v>
      </c>
      <c r="K217" s="136">
        <v>944826.39999999979</v>
      </c>
      <c r="L217" s="136">
        <v>468635.87</v>
      </c>
      <c r="M217" s="136">
        <v>1209522.47</v>
      </c>
      <c r="N217" s="136">
        <v>1209522.47</v>
      </c>
      <c r="O217" s="136">
        <v>1209522.47</v>
      </c>
      <c r="P217" s="136">
        <v>1209522.1200000001</v>
      </c>
      <c r="Q217" s="136">
        <v>12684640.220000003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11475118.100000001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393525.05999999994</v>
      </c>
      <c r="F218" s="100">
        <v>215767.14999999997</v>
      </c>
      <c r="G218" s="100">
        <v>376864.82999999996</v>
      </c>
      <c r="H218" s="100">
        <v>246732.21</v>
      </c>
      <c r="I218" s="100">
        <v>1945696.96</v>
      </c>
      <c r="J218" s="100">
        <v>3254502.21</v>
      </c>
      <c r="K218" s="100">
        <v>944826.39999999979</v>
      </c>
      <c r="L218" s="100">
        <v>468635.87</v>
      </c>
      <c r="M218" s="100">
        <v>1209522.47</v>
      </c>
      <c r="N218" s="100">
        <v>1209522.47</v>
      </c>
      <c r="O218" s="100">
        <v>1209522.47</v>
      </c>
      <c r="P218" s="100">
        <v>1209522.1200000001</v>
      </c>
      <c r="Q218" s="100">
        <v>12684640.220000003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11475118.100000001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258920.82999999996</v>
      </c>
      <c r="F221" s="136">
        <v>272639.93</v>
      </c>
      <c r="G221" s="136">
        <v>357726.41000000003</v>
      </c>
      <c r="H221" s="136">
        <v>269719.85000000003</v>
      </c>
      <c r="I221" s="136">
        <v>296834.81</v>
      </c>
      <c r="J221" s="136">
        <v>327423.75999999995</v>
      </c>
      <c r="K221" s="136">
        <v>272717.83</v>
      </c>
      <c r="L221" s="136">
        <v>208145.53000000006</v>
      </c>
      <c r="M221" s="136">
        <v>431600.01000000024</v>
      </c>
      <c r="N221" s="136">
        <v>430240.24000000022</v>
      </c>
      <c r="O221" s="136">
        <v>430240.24000000022</v>
      </c>
      <c r="P221" s="136">
        <v>430239.84999999992</v>
      </c>
      <c r="Q221" s="136">
        <v>3986449.290000001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3556209.4400000009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258920.82999999996</v>
      </c>
      <c r="F222" s="100">
        <v>272639.93</v>
      </c>
      <c r="G222" s="100">
        <v>357726.41000000003</v>
      </c>
      <c r="H222" s="100">
        <v>269719.85000000003</v>
      </c>
      <c r="I222" s="100">
        <v>296834.81</v>
      </c>
      <c r="J222" s="100">
        <v>327423.75999999995</v>
      </c>
      <c r="K222" s="100">
        <v>272717.83</v>
      </c>
      <c r="L222" s="100">
        <v>208145.53000000006</v>
      </c>
      <c r="M222" s="100">
        <v>431600.01000000024</v>
      </c>
      <c r="N222" s="100">
        <v>430240.24000000022</v>
      </c>
      <c r="O222" s="100">
        <v>430240.24000000022</v>
      </c>
      <c r="P222" s="100">
        <v>430239.84999999992</v>
      </c>
      <c r="Q222" s="100">
        <v>3986449.290000001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3556209.4400000009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4701908.03</v>
      </c>
      <c r="F223" s="136">
        <v>3861879.34</v>
      </c>
      <c r="G223" s="136">
        <v>8419794.9800000004</v>
      </c>
      <c r="H223" s="136">
        <v>23920937.219999999</v>
      </c>
      <c r="I223" s="136">
        <v>16213389.880000001</v>
      </c>
      <c r="J223" s="136">
        <v>5475179.3200000003</v>
      </c>
      <c r="K223" s="136">
        <v>3857481.35</v>
      </c>
      <c r="L223" s="136">
        <v>4492494.8100000005</v>
      </c>
      <c r="M223" s="136">
        <v>25887021.599999998</v>
      </c>
      <c r="N223" s="136">
        <v>17647056.16</v>
      </c>
      <c r="O223" s="136">
        <v>17647056.16</v>
      </c>
      <c r="P223" s="136">
        <v>17647056.149999999</v>
      </c>
      <c r="Q223" s="136">
        <v>149771255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132124198.84999999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4701908.03</v>
      </c>
      <c r="F224" s="100">
        <v>3861879.34</v>
      </c>
      <c r="G224" s="100">
        <v>8419794.9800000004</v>
      </c>
      <c r="H224" s="100">
        <v>23920937.219999999</v>
      </c>
      <c r="I224" s="100">
        <v>16213389.880000001</v>
      </c>
      <c r="J224" s="100">
        <v>5475179.3200000003</v>
      </c>
      <c r="K224" s="100">
        <v>3857481.35</v>
      </c>
      <c r="L224" s="100">
        <v>4492494.8100000005</v>
      </c>
      <c r="M224" s="100">
        <v>25887021.599999998</v>
      </c>
      <c r="N224" s="100">
        <v>17647056.16</v>
      </c>
      <c r="O224" s="100">
        <v>17647056.16</v>
      </c>
      <c r="P224" s="100">
        <v>17647056.149999999</v>
      </c>
      <c r="Q224" s="100">
        <v>149771255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132124198.84999999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5208096.2000000011</v>
      </c>
      <c r="F227" s="135">
        <v>5625649.2099999972</v>
      </c>
      <c r="G227" s="135">
        <v>5145678.5599999987</v>
      </c>
      <c r="H227" s="135">
        <v>6291097.4899999993</v>
      </c>
      <c r="I227" s="135">
        <v>5786340.1499999994</v>
      </c>
      <c r="J227" s="135">
        <v>5993944.7000000011</v>
      </c>
      <c r="K227" s="135">
        <v>5237187.3600000013</v>
      </c>
      <c r="L227" s="135">
        <v>4259547.049999998</v>
      </c>
      <c r="M227" s="135">
        <v>9938424.0800000019</v>
      </c>
      <c r="N227" s="135">
        <v>9935090.75</v>
      </c>
      <c r="O227" s="135">
        <v>9935090.75</v>
      </c>
      <c r="P227" s="135">
        <v>9935089.9200000018</v>
      </c>
      <c r="Q227" s="135">
        <v>83291236.219999999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73356146.299999997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5171496.7200000007</v>
      </c>
      <c r="F228" s="136">
        <v>5311645.6599999974</v>
      </c>
      <c r="G228" s="136">
        <v>5019600.379999999</v>
      </c>
      <c r="H228" s="136">
        <v>6038922.8999999994</v>
      </c>
      <c r="I228" s="136">
        <v>5751463.2899999991</v>
      </c>
      <c r="J228" s="136">
        <v>5930918.330000001</v>
      </c>
      <c r="K228" s="136">
        <v>5190277.1100000013</v>
      </c>
      <c r="L228" s="136">
        <v>4196760.4099999983</v>
      </c>
      <c r="M228" s="136">
        <v>9580001.8000000026</v>
      </c>
      <c r="N228" s="136">
        <v>9576668.4700000007</v>
      </c>
      <c r="O228" s="136">
        <v>9576668.4700000007</v>
      </c>
      <c r="P228" s="136">
        <v>9576667.7800000012</v>
      </c>
      <c r="Q228" s="136">
        <v>80921091.320000008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71344423.540000007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5171496.7200000007</v>
      </c>
      <c r="F229" s="100">
        <v>5311645.6599999974</v>
      </c>
      <c r="G229" s="100">
        <v>5019600.379999999</v>
      </c>
      <c r="H229" s="100">
        <v>6038922.8999999994</v>
      </c>
      <c r="I229" s="100">
        <v>5751463.2899999991</v>
      </c>
      <c r="J229" s="100">
        <v>5930918.330000001</v>
      </c>
      <c r="K229" s="100">
        <v>5190277.1100000013</v>
      </c>
      <c r="L229" s="100">
        <v>4196760.4099999983</v>
      </c>
      <c r="M229" s="100">
        <v>9580001.8000000026</v>
      </c>
      <c r="N229" s="100">
        <v>9576668.4700000007</v>
      </c>
      <c r="O229" s="100">
        <v>9576668.4700000007</v>
      </c>
      <c r="P229" s="100">
        <v>9576667.7800000012</v>
      </c>
      <c r="Q229" s="100">
        <v>80921091.320000008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71344423.540000007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36599.480000000003</v>
      </c>
      <c r="F236" s="136">
        <v>314003.55</v>
      </c>
      <c r="G236" s="136">
        <v>126078.18</v>
      </c>
      <c r="H236" s="136">
        <v>252174.59</v>
      </c>
      <c r="I236" s="136">
        <v>34876.859999999993</v>
      </c>
      <c r="J236" s="136">
        <v>63026.37</v>
      </c>
      <c r="K236" s="136">
        <v>46910.25</v>
      </c>
      <c r="L236" s="136">
        <v>62786.64</v>
      </c>
      <c r="M236" s="136">
        <v>358422.28</v>
      </c>
      <c r="N236" s="136">
        <v>358422.28</v>
      </c>
      <c r="O236" s="136">
        <v>358422.28</v>
      </c>
      <c r="P236" s="136">
        <v>358422.14</v>
      </c>
      <c r="Q236" s="136">
        <v>2370144.9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2011722.76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36599.480000000003</v>
      </c>
      <c r="F237" s="100">
        <v>314003.55</v>
      </c>
      <c r="G237" s="100">
        <v>126078.18</v>
      </c>
      <c r="H237" s="100">
        <v>252174.59</v>
      </c>
      <c r="I237" s="100">
        <v>34876.859999999993</v>
      </c>
      <c r="J237" s="100">
        <v>63026.37</v>
      </c>
      <c r="K237" s="100">
        <v>46910.25</v>
      </c>
      <c r="L237" s="100">
        <v>62786.64</v>
      </c>
      <c r="M237" s="100">
        <v>358422.28</v>
      </c>
      <c r="N237" s="100">
        <v>358422.28</v>
      </c>
      <c r="O237" s="100">
        <v>358422.28</v>
      </c>
      <c r="P237" s="100">
        <v>358422.14</v>
      </c>
      <c r="Q237" s="100">
        <v>2370144.9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2011722.76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13760521.160000004</v>
      </c>
      <c r="F238" s="135">
        <v>17600656.830000013</v>
      </c>
      <c r="G238" s="135">
        <v>17604547.59</v>
      </c>
      <c r="H238" s="135">
        <v>16610806.840000002</v>
      </c>
      <c r="I238" s="135">
        <v>15600761.85</v>
      </c>
      <c r="J238" s="135">
        <v>18734564.5</v>
      </c>
      <c r="K238" s="135">
        <v>18518359.280000001</v>
      </c>
      <c r="L238" s="135">
        <v>13549723.070000002</v>
      </c>
      <c r="M238" s="135">
        <v>20464572.830000013</v>
      </c>
      <c r="N238" s="135">
        <v>20249351.970000006</v>
      </c>
      <c r="O238" s="135">
        <v>20249351.970000006</v>
      </c>
      <c r="P238" s="135">
        <v>20249344.99000001</v>
      </c>
      <c r="Q238" s="135">
        <v>213192562.88000005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192943217.89000005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6990094.7999999998</v>
      </c>
      <c r="F239" s="136">
        <v>9149099.8100000061</v>
      </c>
      <c r="G239" s="136">
        <v>8959857.5099999979</v>
      </c>
      <c r="H239" s="136">
        <v>8443473.629999999</v>
      </c>
      <c r="I239" s="136">
        <v>8032779.2600000007</v>
      </c>
      <c r="J239" s="136">
        <v>10037448.009999998</v>
      </c>
      <c r="K239" s="136">
        <v>9106218.3499999996</v>
      </c>
      <c r="L239" s="136">
        <v>7259992.3699999992</v>
      </c>
      <c r="M239" s="136">
        <v>9936294.1299999971</v>
      </c>
      <c r="N239" s="136">
        <v>9854432.0699999966</v>
      </c>
      <c r="O239" s="136">
        <v>9854432.0699999966</v>
      </c>
      <c r="P239" s="136">
        <v>9854431.2000000048</v>
      </c>
      <c r="Q239" s="136">
        <v>107478553.20999999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97624122.00999999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6990094.7999999998</v>
      </c>
      <c r="F240" s="100">
        <v>9149099.8100000061</v>
      </c>
      <c r="G240" s="100">
        <v>8959857.5099999979</v>
      </c>
      <c r="H240" s="100">
        <v>8443473.629999999</v>
      </c>
      <c r="I240" s="100">
        <v>8032779.2600000007</v>
      </c>
      <c r="J240" s="100">
        <v>10037448.009999998</v>
      </c>
      <c r="K240" s="100">
        <v>9106218.3499999996</v>
      </c>
      <c r="L240" s="100">
        <v>7259992.3699999992</v>
      </c>
      <c r="M240" s="100">
        <v>9936294.1299999971</v>
      </c>
      <c r="N240" s="100">
        <v>9854432.0699999966</v>
      </c>
      <c r="O240" s="100">
        <v>9854432.0699999966</v>
      </c>
      <c r="P240" s="100">
        <v>9854431.2000000048</v>
      </c>
      <c r="Q240" s="100">
        <v>107478553.20999999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97624122.00999999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3621328.5900000045</v>
      </c>
      <c r="F243" s="136">
        <v>3749286.710000006</v>
      </c>
      <c r="G243" s="136">
        <v>3694013.7900000019</v>
      </c>
      <c r="H243" s="136">
        <v>3467240.8199999984</v>
      </c>
      <c r="I243" s="136">
        <v>3485024.0499999975</v>
      </c>
      <c r="J243" s="136">
        <v>3780040.72</v>
      </c>
      <c r="K243" s="136">
        <v>4055716.28</v>
      </c>
      <c r="L243" s="136">
        <v>3631971.2800000031</v>
      </c>
      <c r="M243" s="136">
        <v>5136057.5500000194</v>
      </c>
      <c r="N243" s="136">
        <v>5011767.6300000111</v>
      </c>
      <c r="O243" s="136">
        <v>5011767.6300000111</v>
      </c>
      <c r="P243" s="136">
        <v>5011762.7200000035</v>
      </c>
      <c r="Q243" s="136">
        <v>49655977.770000055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44644215.050000049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3621328.5900000045</v>
      </c>
      <c r="F244" s="100">
        <v>3749286.710000006</v>
      </c>
      <c r="G244" s="100">
        <v>3694013.7900000019</v>
      </c>
      <c r="H244" s="100">
        <v>3467240.8199999984</v>
      </c>
      <c r="I244" s="100">
        <v>3485024.0499999975</v>
      </c>
      <c r="J244" s="100">
        <v>3780040.72</v>
      </c>
      <c r="K244" s="100">
        <v>4055716.28</v>
      </c>
      <c r="L244" s="100">
        <v>3631971.2800000031</v>
      </c>
      <c r="M244" s="100">
        <v>5136057.5500000194</v>
      </c>
      <c r="N244" s="100">
        <v>5011767.6300000111</v>
      </c>
      <c r="O244" s="100">
        <v>5011767.6300000111</v>
      </c>
      <c r="P244" s="100">
        <v>5011762.7200000035</v>
      </c>
      <c r="Q244" s="100">
        <v>49655977.770000055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44644215.050000049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1139748.3600000001</v>
      </c>
      <c r="F245" s="136">
        <v>1230107.3900000001</v>
      </c>
      <c r="G245" s="136">
        <v>1472989.2400000002</v>
      </c>
      <c r="H245" s="136">
        <v>1296316.6200000003</v>
      </c>
      <c r="I245" s="136">
        <v>1229516.1600000001</v>
      </c>
      <c r="J245" s="136">
        <v>1437089.1400000004</v>
      </c>
      <c r="K245" s="136">
        <v>1310249.3900000001</v>
      </c>
      <c r="L245" s="136">
        <v>1073132.53</v>
      </c>
      <c r="M245" s="136">
        <v>1686167.7499999995</v>
      </c>
      <c r="N245" s="136">
        <v>1686167.7499999995</v>
      </c>
      <c r="O245" s="136">
        <v>1686167.7499999995</v>
      </c>
      <c r="P245" s="136">
        <v>1686167.4599999997</v>
      </c>
      <c r="Q245" s="136">
        <v>16933819.539999999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15247652.08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1139748.3600000001</v>
      </c>
      <c r="F246" s="100">
        <v>1230107.3900000001</v>
      </c>
      <c r="G246" s="100">
        <v>1472989.2400000002</v>
      </c>
      <c r="H246" s="100">
        <v>1296316.6200000003</v>
      </c>
      <c r="I246" s="100">
        <v>1229516.1600000001</v>
      </c>
      <c r="J246" s="100">
        <v>1437089.1400000004</v>
      </c>
      <c r="K246" s="100">
        <v>1310249.3900000001</v>
      </c>
      <c r="L246" s="100">
        <v>1073132.53</v>
      </c>
      <c r="M246" s="100">
        <v>1686167.7499999995</v>
      </c>
      <c r="N246" s="100">
        <v>1686167.7499999995</v>
      </c>
      <c r="O246" s="100">
        <v>1686167.7499999995</v>
      </c>
      <c r="P246" s="100">
        <v>1686167.4599999997</v>
      </c>
      <c r="Q246" s="100">
        <v>16933819.539999999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15247652.08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2009349.4100000008</v>
      </c>
      <c r="F249" s="136">
        <v>3472162.9200000009</v>
      </c>
      <c r="G249" s="136">
        <v>3477687.05</v>
      </c>
      <c r="H249" s="136">
        <v>3403775.7700000033</v>
      </c>
      <c r="I249" s="136">
        <v>2853442.3800000004</v>
      </c>
      <c r="J249" s="136">
        <v>3479986.6300000027</v>
      </c>
      <c r="K249" s="136">
        <v>4046175.2600000012</v>
      </c>
      <c r="L249" s="136">
        <v>1584626.8900000001</v>
      </c>
      <c r="M249" s="136">
        <v>3706053.399999998</v>
      </c>
      <c r="N249" s="136">
        <v>3696984.5199999982</v>
      </c>
      <c r="O249" s="136">
        <v>3696984.5199999982</v>
      </c>
      <c r="P249" s="136">
        <v>3696983.61</v>
      </c>
      <c r="Q249" s="136">
        <v>39124212.360000007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35427228.750000007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2009349.4100000008</v>
      </c>
      <c r="F250" s="100">
        <v>3472162.9200000009</v>
      </c>
      <c r="G250" s="100">
        <v>3477687.05</v>
      </c>
      <c r="H250" s="100">
        <v>3403775.7700000033</v>
      </c>
      <c r="I250" s="100">
        <v>2853442.3800000004</v>
      </c>
      <c r="J250" s="100">
        <v>3479986.6300000027</v>
      </c>
      <c r="K250" s="100">
        <v>4046175.2600000012</v>
      </c>
      <c r="L250" s="100">
        <v>1584626.8900000001</v>
      </c>
      <c r="M250" s="100">
        <v>3706053.399999998</v>
      </c>
      <c r="N250" s="100">
        <v>3696984.5199999982</v>
      </c>
      <c r="O250" s="100">
        <v>3696984.5199999982</v>
      </c>
      <c r="P250" s="100">
        <v>3696983.61</v>
      </c>
      <c r="Q250" s="100">
        <v>39124212.360000007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35427228.750000007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7382905.7800000003</v>
      </c>
      <c r="F251" s="135">
        <v>15856294.069999998</v>
      </c>
      <c r="G251" s="135">
        <v>25890153.370000001</v>
      </c>
      <c r="H251" s="135">
        <v>23295861.529999997</v>
      </c>
      <c r="I251" s="135">
        <v>21757083.180000003</v>
      </c>
      <c r="J251" s="135">
        <v>17717682.539999999</v>
      </c>
      <c r="K251" s="135">
        <v>35288916.310000002</v>
      </c>
      <c r="L251" s="135">
        <v>11116185.380000001</v>
      </c>
      <c r="M251" s="135">
        <v>56062967.539999992</v>
      </c>
      <c r="N251" s="135">
        <v>53424857.389999986</v>
      </c>
      <c r="O251" s="135">
        <v>53424857.389999986</v>
      </c>
      <c r="P251" s="135">
        <v>53424851.500000022</v>
      </c>
      <c r="Q251" s="135">
        <v>374642615.97999996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321217764.47999996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2679118.7299999995</v>
      </c>
      <c r="F252" s="136">
        <v>2337499.9900000012</v>
      </c>
      <c r="G252" s="136">
        <v>5406473.4600000037</v>
      </c>
      <c r="H252" s="136">
        <v>3882660.4099999997</v>
      </c>
      <c r="I252" s="136">
        <v>7731559.8500000043</v>
      </c>
      <c r="J252" s="136">
        <v>3555533.6699999995</v>
      </c>
      <c r="K252" s="136">
        <v>3210463.3899999978</v>
      </c>
      <c r="L252" s="136">
        <v>2039066.3699999987</v>
      </c>
      <c r="M252" s="136">
        <v>7050174.3499999987</v>
      </c>
      <c r="N252" s="136">
        <v>7031101.620000001</v>
      </c>
      <c r="O252" s="136">
        <v>7031101.620000001</v>
      </c>
      <c r="P252" s="136">
        <v>7031098.2400000161</v>
      </c>
      <c r="Q252" s="136">
        <v>58985851.700000025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51954753.460000008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2679118.7299999995</v>
      </c>
      <c r="F253" s="100">
        <v>2337499.9900000012</v>
      </c>
      <c r="G253" s="100">
        <v>5406473.4600000037</v>
      </c>
      <c r="H253" s="100">
        <v>3882660.4099999997</v>
      </c>
      <c r="I253" s="100">
        <v>7731559.8500000043</v>
      </c>
      <c r="J253" s="100">
        <v>3555533.6699999995</v>
      </c>
      <c r="K253" s="100">
        <v>3210463.3899999978</v>
      </c>
      <c r="L253" s="100">
        <v>2039066.3699999987</v>
      </c>
      <c r="M253" s="100">
        <v>7050174.3499999987</v>
      </c>
      <c r="N253" s="100">
        <v>7031101.620000001</v>
      </c>
      <c r="O253" s="100">
        <v>7031101.620000001</v>
      </c>
      <c r="P253" s="100">
        <v>7031098.2400000161</v>
      </c>
      <c r="Q253" s="100">
        <v>58985851.700000025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51954753.460000008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1600338.4799999995</v>
      </c>
      <c r="F255" s="136">
        <v>1859774.0099999998</v>
      </c>
      <c r="G255" s="136">
        <v>5714652.669999999</v>
      </c>
      <c r="H255" s="136">
        <v>3604884.64</v>
      </c>
      <c r="I255" s="136">
        <v>3391118.6600000006</v>
      </c>
      <c r="J255" s="136">
        <v>2932845.5199999996</v>
      </c>
      <c r="K255" s="136">
        <v>4988959.9200000027</v>
      </c>
      <c r="L255" s="136">
        <v>462776.06000000006</v>
      </c>
      <c r="M255" s="136">
        <v>5958304.6500000004</v>
      </c>
      <c r="N255" s="136">
        <v>5953998.21</v>
      </c>
      <c r="O255" s="136">
        <v>5953998.21</v>
      </c>
      <c r="P255" s="136">
        <v>5953997.3200000022</v>
      </c>
      <c r="Q255" s="136">
        <v>48375648.350000001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42421651.030000001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1573955.1199999996</v>
      </c>
      <c r="F256" s="100">
        <v>1817294.5999999996</v>
      </c>
      <c r="G256" s="100">
        <v>5676837.2299999995</v>
      </c>
      <c r="H256" s="100">
        <v>3541088.4600000004</v>
      </c>
      <c r="I256" s="100">
        <v>3328419.1000000006</v>
      </c>
      <c r="J256" s="100">
        <v>2799523.82</v>
      </c>
      <c r="K256" s="100">
        <v>4947306.8700000029</v>
      </c>
      <c r="L256" s="100">
        <v>437258.37000000005</v>
      </c>
      <c r="M256" s="100">
        <v>5607066.6300000008</v>
      </c>
      <c r="N256" s="100">
        <v>5602760.1900000004</v>
      </c>
      <c r="O256" s="100">
        <v>5602760.1900000004</v>
      </c>
      <c r="P256" s="100">
        <v>5602759.4800000023</v>
      </c>
      <c r="Q256" s="100">
        <v>46537030.060000002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40934270.579999998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12478.670000000002</v>
      </c>
      <c r="F257" s="100">
        <v>23836.069999999992</v>
      </c>
      <c r="G257" s="100">
        <v>21112.84</v>
      </c>
      <c r="H257" s="100">
        <v>31454.029999999992</v>
      </c>
      <c r="I257" s="100">
        <v>25101.71</v>
      </c>
      <c r="J257" s="100">
        <v>28351.279999999999</v>
      </c>
      <c r="K257" s="100">
        <v>11930.519999999999</v>
      </c>
      <c r="L257" s="100">
        <v>10563.349999999999</v>
      </c>
      <c r="M257" s="100">
        <v>59870.64</v>
      </c>
      <c r="N257" s="100">
        <v>59870.64</v>
      </c>
      <c r="O257" s="100">
        <v>59870.64</v>
      </c>
      <c r="P257" s="100">
        <v>59870.540000000008</v>
      </c>
      <c r="Q257" s="100">
        <v>404310.93000000005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344440.39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13904.689999999997</v>
      </c>
      <c r="F258" s="100">
        <v>18643.34</v>
      </c>
      <c r="G258" s="100">
        <v>16702.599999999999</v>
      </c>
      <c r="H258" s="100">
        <v>32342.150000000005</v>
      </c>
      <c r="I258" s="100">
        <v>37597.85</v>
      </c>
      <c r="J258" s="100">
        <v>104970.42</v>
      </c>
      <c r="K258" s="100">
        <v>29722.53</v>
      </c>
      <c r="L258" s="100">
        <v>14954.34</v>
      </c>
      <c r="M258" s="100">
        <v>291367.38</v>
      </c>
      <c r="N258" s="100">
        <v>291367.38</v>
      </c>
      <c r="O258" s="100">
        <v>291367.38</v>
      </c>
      <c r="P258" s="100">
        <v>291367.3</v>
      </c>
      <c r="Q258" s="100">
        <v>1434307.36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1142940.06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38800.699999999997</v>
      </c>
      <c r="F259" s="136">
        <v>46467</v>
      </c>
      <c r="G259" s="136">
        <v>20607.000000000004</v>
      </c>
      <c r="H259" s="136">
        <v>20753.800000000003</v>
      </c>
      <c r="I259" s="136">
        <v>12488.189999999999</v>
      </c>
      <c r="J259" s="136">
        <v>23368.880000000001</v>
      </c>
      <c r="K259" s="136">
        <v>22748.050000000003</v>
      </c>
      <c r="L259" s="136">
        <v>12336.63</v>
      </c>
      <c r="M259" s="136">
        <v>551098.86</v>
      </c>
      <c r="N259" s="136">
        <v>551098.86</v>
      </c>
      <c r="O259" s="136">
        <v>551098.86</v>
      </c>
      <c r="P259" s="136">
        <v>551098.67000000004</v>
      </c>
      <c r="Q259" s="136">
        <v>2401965.5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1850866.83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38800.699999999997</v>
      </c>
      <c r="F261" s="100">
        <v>46467</v>
      </c>
      <c r="G261" s="100">
        <v>20607.000000000004</v>
      </c>
      <c r="H261" s="100">
        <v>20753.800000000003</v>
      </c>
      <c r="I261" s="100">
        <v>12488.189999999999</v>
      </c>
      <c r="J261" s="100">
        <v>23368.880000000001</v>
      </c>
      <c r="K261" s="100">
        <v>22748.050000000003</v>
      </c>
      <c r="L261" s="100">
        <v>12336.63</v>
      </c>
      <c r="M261" s="100">
        <v>551098.86</v>
      </c>
      <c r="N261" s="100">
        <v>551098.86</v>
      </c>
      <c r="O261" s="100">
        <v>551098.86</v>
      </c>
      <c r="P261" s="100">
        <v>551098.67000000004</v>
      </c>
      <c r="Q261" s="100">
        <v>2401965.5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1850866.83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0</v>
      </c>
      <c r="F266" s="136">
        <v>475698.85</v>
      </c>
      <c r="G266" s="136">
        <v>10000</v>
      </c>
      <c r="H266" s="136">
        <v>23555.39</v>
      </c>
      <c r="I266" s="136">
        <v>283.73</v>
      </c>
      <c r="J266" s="136">
        <v>20603.780000000002</v>
      </c>
      <c r="K266" s="136">
        <v>369589.84</v>
      </c>
      <c r="L266" s="136">
        <v>44783.73</v>
      </c>
      <c r="M266" s="136">
        <v>312000.78000000003</v>
      </c>
      <c r="N266" s="136">
        <v>312000.78000000003</v>
      </c>
      <c r="O266" s="136">
        <v>312000.78000000003</v>
      </c>
      <c r="P266" s="136">
        <v>312000.76</v>
      </c>
      <c r="Q266" s="136">
        <v>2192518.42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1880517.6600000001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0</v>
      </c>
      <c r="F269" s="100">
        <v>475698.85</v>
      </c>
      <c r="G269" s="100">
        <v>10000</v>
      </c>
      <c r="H269" s="100">
        <v>23555.39</v>
      </c>
      <c r="I269" s="100">
        <v>283.73</v>
      </c>
      <c r="J269" s="100">
        <v>20603.780000000002</v>
      </c>
      <c r="K269" s="100">
        <v>369589.84</v>
      </c>
      <c r="L269" s="100">
        <v>44783.73</v>
      </c>
      <c r="M269" s="100">
        <v>312000.78000000003</v>
      </c>
      <c r="N269" s="100">
        <v>312000.78000000003</v>
      </c>
      <c r="O269" s="100">
        <v>312000.78000000003</v>
      </c>
      <c r="P269" s="100">
        <v>312000.76</v>
      </c>
      <c r="Q269" s="100">
        <v>2192518.42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1880517.6600000001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923875.27</v>
      </c>
      <c r="F270" s="136">
        <v>8205425.4000000004</v>
      </c>
      <c r="G270" s="136">
        <v>10398271.1</v>
      </c>
      <c r="H270" s="136">
        <v>11827268.800000001</v>
      </c>
      <c r="I270" s="136">
        <v>7319961.3500000006</v>
      </c>
      <c r="J270" s="136">
        <v>7247861.0499999998</v>
      </c>
      <c r="K270" s="136">
        <v>13512037.579999998</v>
      </c>
      <c r="L270" s="136">
        <v>4814507.1500000004</v>
      </c>
      <c r="M270" s="136">
        <v>34530416.93999999</v>
      </c>
      <c r="N270" s="136">
        <v>32021716.849999987</v>
      </c>
      <c r="O270" s="136">
        <v>32021716.849999987</v>
      </c>
      <c r="P270" s="136">
        <v>32021715.880000006</v>
      </c>
      <c r="Q270" s="136">
        <v>194844774.21999997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162823058.33999997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734623.84</v>
      </c>
      <c r="F271" s="100">
        <v>7089224.8200000003</v>
      </c>
      <c r="G271" s="100">
        <v>6247872.0099999998</v>
      </c>
      <c r="H271" s="100">
        <v>8968727.0300000012</v>
      </c>
      <c r="I271" s="100">
        <v>6544629.7200000007</v>
      </c>
      <c r="J271" s="100">
        <v>5630771.6799999997</v>
      </c>
      <c r="K271" s="100">
        <v>9844329.4999999981</v>
      </c>
      <c r="L271" s="100">
        <v>3149460.0900000003</v>
      </c>
      <c r="M271" s="100">
        <v>30220310.219999991</v>
      </c>
      <c r="N271" s="100">
        <v>29068002.859999988</v>
      </c>
      <c r="O271" s="100">
        <v>29068002.859999988</v>
      </c>
      <c r="P271" s="100">
        <v>29068002.410000008</v>
      </c>
      <c r="Q271" s="100">
        <v>165633957.03999996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136565954.62999997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159289.20000000004</v>
      </c>
      <c r="F272" s="100">
        <v>148128.97999999998</v>
      </c>
      <c r="G272" s="100">
        <v>219407.47000000003</v>
      </c>
      <c r="H272" s="100">
        <v>233984.0400000001</v>
      </c>
      <c r="I272" s="100">
        <v>184104.37999999998</v>
      </c>
      <c r="J272" s="100">
        <v>187649.41999999998</v>
      </c>
      <c r="K272" s="100">
        <v>182161.73000000004</v>
      </c>
      <c r="L272" s="100">
        <v>141219.37999999998</v>
      </c>
      <c r="M272" s="100">
        <v>408496.99000000005</v>
      </c>
      <c r="N272" s="100">
        <v>408338.65000000008</v>
      </c>
      <c r="O272" s="100">
        <v>408338.65000000008</v>
      </c>
      <c r="P272" s="100">
        <v>408338.34000000008</v>
      </c>
      <c r="Q272" s="100">
        <v>3089457.2300000004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2681118.89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21890.7</v>
      </c>
      <c r="F273" s="100">
        <v>920459.34999999986</v>
      </c>
      <c r="G273" s="100">
        <v>3512914.82</v>
      </c>
      <c r="H273" s="100">
        <v>2291968.1999999997</v>
      </c>
      <c r="I273" s="100">
        <v>572647.54999999993</v>
      </c>
      <c r="J273" s="100">
        <v>1392089.9600000002</v>
      </c>
      <c r="K273" s="100">
        <v>3121226.66</v>
      </c>
      <c r="L273" s="100">
        <v>1516581.09</v>
      </c>
      <c r="M273" s="100">
        <v>3667946.1700000004</v>
      </c>
      <c r="N273" s="100">
        <v>2311711.7800000003</v>
      </c>
      <c r="O273" s="100">
        <v>2311711.7800000003</v>
      </c>
      <c r="P273" s="100">
        <v>2311711.6800000011</v>
      </c>
      <c r="Q273" s="100">
        <v>23952859.740000002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21641148.060000002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8071.53</v>
      </c>
      <c r="F274" s="100">
        <v>47612.25</v>
      </c>
      <c r="G274" s="100">
        <v>418076.8</v>
      </c>
      <c r="H274" s="100">
        <v>332589.53000000003</v>
      </c>
      <c r="I274" s="100">
        <v>18579.699999999997</v>
      </c>
      <c r="J274" s="100">
        <v>37349.99</v>
      </c>
      <c r="K274" s="100">
        <v>364319.69</v>
      </c>
      <c r="L274" s="100">
        <v>7246.5899999999992</v>
      </c>
      <c r="M274" s="100">
        <v>233663.56</v>
      </c>
      <c r="N274" s="100">
        <v>233663.56</v>
      </c>
      <c r="O274" s="100">
        <v>233663.56</v>
      </c>
      <c r="P274" s="100">
        <v>233663.45</v>
      </c>
      <c r="Q274" s="100">
        <v>2168500.2100000004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1934836.7600000002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1559476.36</v>
      </c>
      <c r="Q276" s="136">
        <v>18713716.319999997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17154239.959999997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1559476.36</v>
      </c>
      <c r="Q277" s="100">
        <v>18713716.319999997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17154239.959999997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151092.82</v>
      </c>
      <c r="F278" s="136">
        <v>816483.94</v>
      </c>
      <c r="G278" s="136">
        <v>2197882.66</v>
      </c>
      <c r="H278" s="136">
        <v>1798007.9299999997</v>
      </c>
      <c r="I278" s="136">
        <v>1104850.42</v>
      </c>
      <c r="J278" s="136">
        <v>1742565.3</v>
      </c>
      <c r="K278" s="136">
        <v>1791290.2599999998</v>
      </c>
      <c r="L278" s="136">
        <v>1582669.8199999998</v>
      </c>
      <c r="M278" s="136">
        <v>5361724.26</v>
      </c>
      <c r="N278" s="136">
        <v>5256400.6999999993</v>
      </c>
      <c r="O278" s="136">
        <v>5256400.6999999993</v>
      </c>
      <c r="P278" s="136">
        <v>5256400.6899999995</v>
      </c>
      <c r="Q278" s="136">
        <v>32315769.5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27059368.809999999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67868.320000000007</v>
      </c>
      <c r="F281" s="100">
        <v>329334.39999999997</v>
      </c>
      <c r="G281" s="100">
        <v>1001630.15</v>
      </c>
      <c r="H281" s="100">
        <v>577508.1399999999</v>
      </c>
      <c r="I281" s="100">
        <v>165621.37</v>
      </c>
      <c r="J281" s="100">
        <v>922499.99</v>
      </c>
      <c r="K281" s="100">
        <v>1131228.45</v>
      </c>
      <c r="L281" s="100">
        <v>688471.4</v>
      </c>
      <c r="M281" s="100">
        <v>3942216.9899999998</v>
      </c>
      <c r="N281" s="100">
        <v>3942216.9899999998</v>
      </c>
      <c r="O281" s="100">
        <v>3942216.9899999998</v>
      </c>
      <c r="P281" s="100">
        <v>3942217.07</v>
      </c>
      <c r="Q281" s="100">
        <v>20653030.260000002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16710813.190000001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83224.500000000015</v>
      </c>
      <c r="F282" s="100">
        <v>487149.54000000004</v>
      </c>
      <c r="G282" s="100">
        <v>1196252.51</v>
      </c>
      <c r="H282" s="100">
        <v>1220499.7899999998</v>
      </c>
      <c r="I282" s="100">
        <v>939229.05</v>
      </c>
      <c r="J282" s="100">
        <v>820065.31</v>
      </c>
      <c r="K282" s="100">
        <v>660061.80999999994</v>
      </c>
      <c r="L282" s="100">
        <v>894198.41999999993</v>
      </c>
      <c r="M282" s="100">
        <v>1419507.27</v>
      </c>
      <c r="N282" s="100">
        <v>1314183.71</v>
      </c>
      <c r="O282" s="100">
        <v>1314183.71</v>
      </c>
      <c r="P282" s="100">
        <v>1314183.6200000001</v>
      </c>
      <c r="Q282" s="100">
        <v>11662739.240000002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10348555.620000001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415089.1399999999</v>
      </c>
      <c r="F283" s="136">
        <v>536338.8600000001</v>
      </c>
      <c r="G283" s="136">
        <v>561188.47000000009</v>
      </c>
      <c r="H283" s="136">
        <v>548722.24000000011</v>
      </c>
      <c r="I283" s="136">
        <v>616077.27999999991</v>
      </c>
      <c r="J283" s="136">
        <v>609940.88</v>
      </c>
      <c r="K283" s="136">
        <v>760869.73</v>
      </c>
      <c r="L283" s="136">
        <v>579917.13</v>
      </c>
      <c r="M283" s="136">
        <v>703516.45</v>
      </c>
      <c r="N283" s="136">
        <v>703516.45</v>
      </c>
      <c r="O283" s="136">
        <v>703516.45</v>
      </c>
      <c r="P283" s="136">
        <v>703516.16000000027</v>
      </c>
      <c r="Q283" s="136">
        <v>7442209.2400000012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6738693.080000001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376268.05999999988</v>
      </c>
      <c r="F285" s="100">
        <v>501806.64000000013</v>
      </c>
      <c r="G285" s="100">
        <v>508588.44000000012</v>
      </c>
      <c r="H285" s="100">
        <v>508994.25000000006</v>
      </c>
      <c r="I285" s="100">
        <v>537507.69999999995</v>
      </c>
      <c r="J285" s="100">
        <v>542280.97</v>
      </c>
      <c r="K285" s="100">
        <v>714639.5</v>
      </c>
      <c r="L285" s="100">
        <v>545528.69999999995</v>
      </c>
      <c r="M285" s="100">
        <v>639572.28999999992</v>
      </c>
      <c r="N285" s="100">
        <v>639572.28999999992</v>
      </c>
      <c r="O285" s="100">
        <v>639572.28999999992</v>
      </c>
      <c r="P285" s="100">
        <v>639572.11000000022</v>
      </c>
      <c r="Q285" s="100">
        <v>6793903.2400000002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6154331.1299999999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38821.079999999994</v>
      </c>
      <c r="F290" s="100">
        <v>34532.219999999994</v>
      </c>
      <c r="G290" s="100">
        <v>52600.03</v>
      </c>
      <c r="H290" s="100">
        <v>39727.99</v>
      </c>
      <c r="I290" s="100">
        <v>78569.58</v>
      </c>
      <c r="J290" s="100">
        <v>67659.91</v>
      </c>
      <c r="K290" s="100">
        <v>46230.229999999996</v>
      </c>
      <c r="L290" s="100">
        <v>34388.43</v>
      </c>
      <c r="M290" s="100">
        <v>63944.160000000011</v>
      </c>
      <c r="N290" s="100">
        <v>63944.160000000011</v>
      </c>
      <c r="O290" s="100">
        <v>63944.160000000011</v>
      </c>
      <c r="P290" s="100">
        <v>63944.049999999996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584361.94999999995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15114.28</v>
      </c>
      <c r="F291" s="136">
        <v>19129.659999999996</v>
      </c>
      <c r="G291" s="136">
        <v>21601.65</v>
      </c>
      <c r="H291" s="136">
        <v>30531.960000000006</v>
      </c>
      <c r="I291" s="136">
        <v>21267.340000000004</v>
      </c>
      <c r="J291" s="136">
        <v>25487.100000000009</v>
      </c>
      <c r="K291" s="136">
        <v>9073481.1799999997</v>
      </c>
      <c r="L291" s="136">
        <v>20652.13</v>
      </c>
      <c r="M291" s="136">
        <v>36254.89</v>
      </c>
      <c r="N291" s="136">
        <v>35547.56</v>
      </c>
      <c r="O291" s="136">
        <v>35547.56</v>
      </c>
      <c r="P291" s="136">
        <v>35547.420000000006</v>
      </c>
      <c r="Q291" s="136">
        <v>9370162.7300000023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9334615.3100000024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15114.28</v>
      </c>
      <c r="F292" s="100">
        <v>19129.659999999996</v>
      </c>
      <c r="G292" s="100">
        <v>21601.65</v>
      </c>
      <c r="H292" s="100">
        <v>30531.960000000006</v>
      </c>
      <c r="I292" s="100">
        <v>21267.340000000004</v>
      </c>
      <c r="J292" s="100">
        <v>25487.100000000009</v>
      </c>
      <c r="K292" s="100">
        <v>9073481.1799999997</v>
      </c>
      <c r="L292" s="100">
        <v>20652.13</v>
      </c>
      <c r="M292" s="100">
        <v>36254.89</v>
      </c>
      <c r="N292" s="100">
        <v>35547.56</v>
      </c>
      <c r="O292" s="100">
        <v>35547.56</v>
      </c>
      <c r="P292" s="100">
        <v>35547.420000000006</v>
      </c>
      <c r="Q292" s="100">
        <v>9370162.7300000023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9334615.3100000024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460923.27</v>
      </c>
      <c r="F293" s="135">
        <v>1093158.98</v>
      </c>
      <c r="G293" s="135">
        <v>1258930.9699999997</v>
      </c>
      <c r="H293" s="135">
        <v>2599547.62</v>
      </c>
      <c r="I293" s="135">
        <v>721851.67</v>
      </c>
      <c r="J293" s="135">
        <v>1002441.57</v>
      </c>
      <c r="K293" s="135">
        <v>1397938.16</v>
      </c>
      <c r="L293" s="135">
        <v>82695.399999999994</v>
      </c>
      <c r="M293" s="135">
        <v>3020529.9500000016</v>
      </c>
      <c r="N293" s="135">
        <v>3020113.2800000012</v>
      </c>
      <c r="O293" s="135">
        <v>3020113.2800000012</v>
      </c>
      <c r="P293" s="135">
        <v>3020113.08</v>
      </c>
      <c r="Q293" s="135">
        <v>20698357.230000004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17678244.150000006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460923.27</v>
      </c>
      <c r="F304" s="136">
        <v>1093158.98</v>
      </c>
      <c r="G304" s="136">
        <v>1258930.9699999997</v>
      </c>
      <c r="H304" s="136">
        <v>2599547.62</v>
      </c>
      <c r="I304" s="136">
        <v>721851.67</v>
      </c>
      <c r="J304" s="136">
        <v>1002441.57</v>
      </c>
      <c r="K304" s="136">
        <v>1397938.16</v>
      </c>
      <c r="L304" s="136">
        <v>82695.399999999994</v>
      </c>
      <c r="M304" s="136">
        <v>3020529.9500000016</v>
      </c>
      <c r="N304" s="136">
        <v>3020113.2800000012</v>
      </c>
      <c r="O304" s="136">
        <v>3020113.2800000012</v>
      </c>
      <c r="P304" s="136">
        <v>3020113.08</v>
      </c>
      <c r="Q304" s="136">
        <v>20698357.230000004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17678244.150000006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460923.27</v>
      </c>
      <c r="F305" s="100">
        <v>1093158.98</v>
      </c>
      <c r="G305" s="100">
        <v>1258930.9699999997</v>
      </c>
      <c r="H305" s="100">
        <v>2599547.62</v>
      </c>
      <c r="I305" s="100">
        <v>721851.67</v>
      </c>
      <c r="J305" s="100">
        <v>1002441.57</v>
      </c>
      <c r="K305" s="100">
        <v>1397938.16</v>
      </c>
      <c r="L305" s="100">
        <v>82695.399999999994</v>
      </c>
      <c r="M305" s="100">
        <v>3020529.9500000016</v>
      </c>
      <c r="N305" s="100">
        <v>3020113.2800000012</v>
      </c>
      <c r="O305" s="100">
        <v>3020113.2800000012</v>
      </c>
      <c r="P305" s="100">
        <v>3020113.08</v>
      </c>
      <c r="Q305" s="100">
        <v>20698357.230000004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17678244.150000006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409165.58999999979</v>
      </c>
      <c r="F306" s="135">
        <v>453820.59999999986</v>
      </c>
      <c r="G306" s="135">
        <v>543737.67000000004</v>
      </c>
      <c r="H306" s="135">
        <v>564794.4600000002</v>
      </c>
      <c r="I306" s="135">
        <v>546087.40000000014</v>
      </c>
      <c r="J306" s="135">
        <v>510155.50999999989</v>
      </c>
      <c r="K306" s="135">
        <v>552338.50000000023</v>
      </c>
      <c r="L306" s="135">
        <v>527128.49000000011</v>
      </c>
      <c r="M306" s="135">
        <v>728442.59999999986</v>
      </c>
      <c r="N306" s="135">
        <v>728442.59999999986</v>
      </c>
      <c r="O306" s="135">
        <v>728442.59999999986</v>
      </c>
      <c r="P306" s="135">
        <v>728442.18</v>
      </c>
      <c r="Q306" s="135">
        <v>7020998.1999999993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6292556.0199999996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409165.58999999979</v>
      </c>
      <c r="F317" s="136">
        <v>453820.59999999986</v>
      </c>
      <c r="G317" s="136">
        <v>543737.67000000004</v>
      </c>
      <c r="H317" s="136">
        <v>564794.4600000002</v>
      </c>
      <c r="I317" s="136">
        <v>546087.40000000014</v>
      </c>
      <c r="J317" s="136">
        <v>510155.50999999989</v>
      </c>
      <c r="K317" s="136">
        <v>552338.50000000023</v>
      </c>
      <c r="L317" s="136">
        <v>527128.49000000011</v>
      </c>
      <c r="M317" s="136">
        <v>728442.59999999986</v>
      </c>
      <c r="N317" s="136">
        <v>728442.59999999986</v>
      </c>
      <c r="O317" s="136">
        <v>728442.59999999986</v>
      </c>
      <c r="P317" s="136">
        <v>728442.18</v>
      </c>
      <c r="Q317" s="136">
        <v>7020998.1999999993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6292556.0199999996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409165.58999999979</v>
      </c>
      <c r="F318" s="100">
        <v>453820.59999999986</v>
      </c>
      <c r="G318" s="100">
        <v>543737.67000000004</v>
      </c>
      <c r="H318" s="100">
        <v>564794.4600000002</v>
      </c>
      <c r="I318" s="100">
        <v>546087.40000000014</v>
      </c>
      <c r="J318" s="100">
        <v>510155.50999999989</v>
      </c>
      <c r="K318" s="100">
        <v>552338.50000000023</v>
      </c>
      <c r="L318" s="100">
        <v>527128.49000000011</v>
      </c>
      <c r="M318" s="100">
        <v>728442.59999999986</v>
      </c>
      <c r="N318" s="100">
        <v>728442.59999999986</v>
      </c>
      <c r="O318" s="100">
        <v>728442.59999999986</v>
      </c>
      <c r="P318" s="100">
        <v>728442.18</v>
      </c>
      <c r="Q318" s="100">
        <v>7020998.1999999993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6292556.0199999996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37390580.279999994</v>
      </c>
      <c r="F319" s="135">
        <v>36330830.399999999</v>
      </c>
      <c r="G319" s="135">
        <v>35509223.50999999</v>
      </c>
      <c r="H319" s="135">
        <v>36461228.240000002</v>
      </c>
      <c r="I319" s="135">
        <v>35906312.230000004</v>
      </c>
      <c r="J319" s="135">
        <v>38293252.280000001</v>
      </c>
      <c r="K319" s="135">
        <v>37031638.429999992</v>
      </c>
      <c r="L319" s="135">
        <v>34954626.179999992</v>
      </c>
      <c r="M319" s="135">
        <v>38936687.080000006</v>
      </c>
      <c r="N319" s="135">
        <v>37484150.900000006</v>
      </c>
      <c r="O319" s="135">
        <v>37484150.900000006</v>
      </c>
      <c r="P319" s="135">
        <v>37484150.209999993</v>
      </c>
      <c r="Q319" s="135">
        <v>443266830.63999993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405782680.42999995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36416719.179999992</v>
      </c>
      <c r="F334" s="136">
        <v>34238668.880000003</v>
      </c>
      <c r="G334" s="136">
        <v>34221674.349999994</v>
      </c>
      <c r="H334" s="136">
        <v>34841657.700000003</v>
      </c>
      <c r="I334" s="136">
        <v>35178635.520000003</v>
      </c>
      <c r="J334" s="136">
        <v>36848931.330000006</v>
      </c>
      <c r="K334" s="136">
        <v>36067335.86999999</v>
      </c>
      <c r="L334" s="136">
        <v>34250585.289999992</v>
      </c>
      <c r="M334" s="136">
        <v>35782999.450000003</v>
      </c>
      <c r="N334" s="136">
        <v>34330463.280000001</v>
      </c>
      <c r="O334" s="136">
        <v>34330463.280000001</v>
      </c>
      <c r="P334" s="136">
        <v>34330463.069999993</v>
      </c>
      <c r="Q334" s="136">
        <v>420838597.19999999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386508134.13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36416719.179999992</v>
      </c>
      <c r="F335" s="100">
        <v>34238668.880000003</v>
      </c>
      <c r="G335" s="100">
        <v>34221674.349999994</v>
      </c>
      <c r="H335" s="100">
        <v>34841657.700000003</v>
      </c>
      <c r="I335" s="100">
        <v>35178635.520000003</v>
      </c>
      <c r="J335" s="100">
        <v>36848931.330000006</v>
      </c>
      <c r="K335" s="100">
        <v>36067335.86999999</v>
      </c>
      <c r="L335" s="100">
        <v>34250585.289999992</v>
      </c>
      <c r="M335" s="100">
        <v>35782999.450000003</v>
      </c>
      <c r="N335" s="100">
        <v>34330463.280000001</v>
      </c>
      <c r="O335" s="100">
        <v>34330463.280000001</v>
      </c>
      <c r="P335" s="100">
        <v>34330463.069999993</v>
      </c>
      <c r="Q335" s="100">
        <v>420838597.19999999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386508134.13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383636.17</v>
      </c>
      <c r="F336" s="136">
        <v>1518231.48</v>
      </c>
      <c r="G336" s="136">
        <v>702801</v>
      </c>
      <c r="H336" s="136">
        <v>1036396.79</v>
      </c>
      <c r="I336" s="136">
        <v>172242.22000000006</v>
      </c>
      <c r="J336" s="136">
        <v>893296.01000000013</v>
      </c>
      <c r="K336" s="136">
        <v>382775.38</v>
      </c>
      <c r="L336" s="136">
        <v>328405.80000000005</v>
      </c>
      <c r="M336" s="136">
        <v>1905810.31</v>
      </c>
      <c r="N336" s="136">
        <v>1905810.31</v>
      </c>
      <c r="O336" s="136">
        <v>1905810.31</v>
      </c>
      <c r="P336" s="136">
        <v>1905809.8599999999</v>
      </c>
      <c r="Q336" s="136">
        <v>13041025.640000001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11135215.780000001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383636.17</v>
      </c>
      <c r="F337" s="100">
        <v>1518231.48</v>
      </c>
      <c r="G337" s="100">
        <v>702801</v>
      </c>
      <c r="H337" s="100">
        <v>1036396.79</v>
      </c>
      <c r="I337" s="100">
        <v>172242.22000000006</v>
      </c>
      <c r="J337" s="100">
        <v>893296.01000000013</v>
      </c>
      <c r="K337" s="100">
        <v>382775.38</v>
      </c>
      <c r="L337" s="100">
        <v>328405.80000000005</v>
      </c>
      <c r="M337" s="100">
        <v>1905810.31</v>
      </c>
      <c r="N337" s="100">
        <v>1905810.31</v>
      </c>
      <c r="O337" s="100">
        <v>1905810.31</v>
      </c>
      <c r="P337" s="100">
        <v>1905809.8599999999</v>
      </c>
      <c r="Q337" s="100">
        <v>13041025.640000001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11135215.780000001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590224.92999999993</v>
      </c>
      <c r="F338" s="136">
        <v>573930.04000000015</v>
      </c>
      <c r="G338" s="136">
        <v>584748.15999999992</v>
      </c>
      <c r="H338" s="136">
        <v>583173.74999999988</v>
      </c>
      <c r="I338" s="136">
        <v>555434.48999999987</v>
      </c>
      <c r="J338" s="136">
        <v>551024.93999999994</v>
      </c>
      <c r="K338" s="136">
        <v>581527.17999999993</v>
      </c>
      <c r="L338" s="136">
        <v>375635.08999999997</v>
      </c>
      <c r="M338" s="136">
        <v>1247877.3199999998</v>
      </c>
      <c r="N338" s="136">
        <v>1247877.31</v>
      </c>
      <c r="O338" s="136">
        <v>1247877.31</v>
      </c>
      <c r="P338" s="136">
        <v>1247877.2799999998</v>
      </c>
      <c r="Q338" s="136">
        <v>9387207.7999999989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8139330.5199999996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590224.92999999993</v>
      </c>
      <c r="F339" s="100">
        <v>573930.04000000015</v>
      </c>
      <c r="G339" s="100">
        <v>584748.15999999992</v>
      </c>
      <c r="H339" s="100">
        <v>583173.74999999988</v>
      </c>
      <c r="I339" s="100">
        <v>555434.48999999987</v>
      </c>
      <c r="J339" s="100">
        <v>551024.93999999994</v>
      </c>
      <c r="K339" s="100">
        <v>581527.17999999993</v>
      </c>
      <c r="L339" s="100">
        <v>375635.08999999997</v>
      </c>
      <c r="M339" s="100">
        <v>1247877.3199999998</v>
      </c>
      <c r="N339" s="100">
        <v>1247877.31</v>
      </c>
      <c r="O339" s="100">
        <v>1247877.31</v>
      </c>
      <c r="P339" s="100">
        <v>1247877.2799999998</v>
      </c>
      <c r="Q339" s="100">
        <v>9387207.7999999989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8139330.5199999996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1901582.9499999993</v>
      </c>
      <c r="F340" s="135">
        <v>4944161.04</v>
      </c>
      <c r="G340" s="135">
        <v>3208959.2499999991</v>
      </c>
      <c r="H340" s="135">
        <v>2924430.4399999995</v>
      </c>
      <c r="I340" s="135">
        <v>3942600.3999999985</v>
      </c>
      <c r="J340" s="135">
        <v>2841237.5500000003</v>
      </c>
      <c r="K340" s="135">
        <v>10765941.439999998</v>
      </c>
      <c r="L340" s="135">
        <v>2965065.2299999991</v>
      </c>
      <c r="M340" s="135">
        <v>7494386.6799999978</v>
      </c>
      <c r="N340" s="135">
        <v>7494386.6799999978</v>
      </c>
      <c r="O340" s="135">
        <v>7494386.6799999978</v>
      </c>
      <c r="P340" s="135">
        <v>7494383.8399999999</v>
      </c>
      <c r="Q340" s="135">
        <v>63471522.179999992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55977138.339999996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277899.78000000003</v>
      </c>
      <c r="F341" s="136">
        <v>3345837.68</v>
      </c>
      <c r="G341" s="136">
        <v>564684.32999999996</v>
      </c>
      <c r="H341" s="136">
        <v>364661.43</v>
      </c>
      <c r="I341" s="136">
        <v>1280672.3799999999</v>
      </c>
      <c r="J341" s="136">
        <v>517839.74</v>
      </c>
      <c r="K341" s="136">
        <v>3423272.27</v>
      </c>
      <c r="L341" s="136">
        <v>850433.24</v>
      </c>
      <c r="M341" s="136">
        <v>475607.61</v>
      </c>
      <c r="N341" s="136">
        <v>475607.61</v>
      </c>
      <c r="O341" s="136">
        <v>475607.61</v>
      </c>
      <c r="P341" s="136">
        <v>475607.51</v>
      </c>
      <c r="Q341" s="136">
        <v>12527731.189999998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12052123.679999998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277899.78000000003</v>
      </c>
      <c r="F342" s="100">
        <v>3345837.68</v>
      </c>
      <c r="G342" s="100">
        <v>564684.32999999996</v>
      </c>
      <c r="H342" s="100">
        <v>364661.43</v>
      </c>
      <c r="I342" s="100">
        <v>1280672.3799999999</v>
      </c>
      <c r="J342" s="100">
        <v>517839.74</v>
      </c>
      <c r="K342" s="100">
        <v>3423272.27</v>
      </c>
      <c r="L342" s="100">
        <v>850433.24</v>
      </c>
      <c r="M342" s="100">
        <v>475607.61</v>
      </c>
      <c r="N342" s="100">
        <v>475607.61</v>
      </c>
      <c r="O342" s="100">
        <v>475607.61</v>
      </c>
      <c r="P342" s="100">
        <v>475607.51</v>
      </c>
      <c r="Q342" s="100">
        <v>12527731.189999998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12052123.679999998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1277587.5099999991</v>
      </c>
      <c r="F343" s="136">
        <v>1192429.44</v>
      </c>
      <c r="G343" s="136">
        <v>1611545.3699999994</v>
      </c>
      <c r="H343" s="136">
        <v>1529807.8499999999</v>
      </c>
      <c r="I343" s="136">
        <v>1809598.9099999988</v>
      </c>
      <c r="J343" s="136">
        <v>1552491.6800000002</v>
      </c>
      <c r="K343" s="136">
        <v>2981743.4899999988</v>
      </c>
      <c r="L343" s="136">
        <v>1277503.3399999994</v>
      </c>
      <c r="M343" s="136">
        <v>3187409.6199999987</v>
      </c>
      <c r="N343" s="136">
        <v>3187409.6199999987</v>
      </c>
      <c r="O343" s="136">
        <v>3187409.6199999987</v>
      </c>
      <c r="P343" s="136">
        <v>3187407.4000000004</v>
      </c>
      <c r="Q343" s="136">
        <v>25982343.849999987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22794936.449999988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1277587.5099999991</v>
      </c>
      <c r="F344" s="100">
        <v>1192429.44</v>
      </c>
      <c r="G344" s="100">
        <v>1611545.3699999994</v>
      </c>
      <c r="H344" s="100">
        <v>1529807.8499999999</v>
      </c>
      <c r="I344" s="100">
        <v>1809598.9099999988</v>
      </c>
      <c r="J344" s="100">
        <v>1552491.6800000002</v>
      </c>
      <c r="K344" s="100">
        <v>2981743.4899999988</v>
      </c>
      <c r="L344" s="100">
        <v>1277503.3399999994</v>
      </c>
      <c r="M344" s="100">
        <v>3187409.6199999987</v>
      </c>
      <c r="N344" s="100">
        <v>3187409.6199999987</v>
      </c>
      <c r="O344" s="100">
        <v>3187409.6199999987</v>
      </c>
      <c r="P344" s="100">
        <v>3187407.4000000004</v>
      </c>
      <c r="Q344" s="100">
        <v>25982343.849999987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22794936.449999988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549</v>
      </c>
      <c r="F349" s="136">
        <v>3660</v>
      </c>
      <c r="G349" s="136">
        <v>12151</v>
      </c>
      <c r="H349" s="136">
        <v>567.46</v>
      </c>
      <c r="I349" s="136">
        <v>984.13000000000011</v>
      </c>
      <c r="J349" s="136">
        <v>2150.8000000000002</v>
      </c>
      <c r="K349" s="136">
        <v>191810.61</v>
      </c>
      <c r="L349" s="136">
        <v>567.46</v>
      </c>
      <c r="M349" s="136">
        <v>399626.02</v>
      </c>
      <c r="N349" s="136">
        <v>399626.02</v>
      </c>
      <c r="O349" s="136">
        <v>399626.02</v>
      </c>
      <c r="P349" s="136">
        <v>399625.95</v>
      </c>
      <c r="Q349" s="136">
        <v>1810944.47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1411318.52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549</v>
      </c>
      <c r="F350" s="100">
        <v>3660</v>
      </c>
      <c r="G350" s="100">
        <v>12151</v>
      </c>
      <c r="H350" s="100">
        <v>567.46</v>
      </c>
      <c r="I350" s="100">
        <v>984.13000000000011</v>
      </c>
      <c r="J350" s="100">
        <v>2150.8000000000002</v>
      </c>
      <c r="K350" s="100">
        <v>191810.61</v>
      </c>
      <c r="L350" s="100">
        <v>567.46</v>
      </c>
      <c r="M350" s="100">
        <v>399626.02</v>
      </c>
      <c r="N350" s="100">
        <v>399626.02</v>
      </c>
      <c r="O350" s="100">
        <v>399626.02</v>
      </c>
      <c r="P350" s="100">
        <v>399625.95</v>
      </c>
      <c r="Q350" s="100">
        <v>1810944.47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1411318.52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345546.66000000003</v>
      </c>
      <c r="F351" s="136">
        <v>402233.91999999993</v>
      </c>
      <c r="G351" s="136">
        <v>1020578.55</v>
      </c>
      <c r="H351" s="136">
        <v>1029393.7</v>
      </c>
      <c r="I351" s="136">
        <v>851344.98</v>
      </c>
      <c r="J351" s="136">
        <v>768755.33000000007</v>
      </c>
      <c r="K351" s="136">
        <v>4169115.0699999994</v>
      </c>
      <c r="L351" s="136">
        <v>836561.19</v>
      </c>
      <c r="M351" s="136">
        <v>3431743.4299999997</v>
      </c>
      <c r="N351" s="136">
        <v>3431743.4299999997</v>
      </c>
      <c r="O351" s="136">
        <v>3431743.4299999997</v>
      </c>
      <c r="P351" s="136">
        <v>3431742.9799999995</v>
      </c>
      <c r="Q351" s="136">
        <v>23150502.669999998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19718759.689999998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345546.66000000003</v>
      </c>
      <c r="F352" s="100">
        <v>402233.91999999993</v>
      </c>
      <c r="G352" s="100">
        <v>1020578.55</v>
      </c>
      <c r="H352" s="100">
        <v>1029393.7</v>
      </c>
      <c r="I352" s="100">
        <v>851344.98</v>
      </c>
      <c r="J352" s="100">
        <v>768755.33000000007</v>
      </c>
      <c r="K352" s="100">
        <v>4169115.0699999994</v>
      </c>
      <c r="L352" s="100">
        <v>836561.19</v>
      </c>
      <c r="M352" s="100">
        <v>3431743.4299999997</v>
      </c>
      <c r="N352" s="100">
        <v>3431743.4299999997</v>
      </c>
      <c r="O352" s="100">
        <v>3431743.4299999997</v>
      </c>
      <c r="P352" s="100">
        <v>3431742.9799999995</v>
      </c>
      <c r="Q352" s="100">
        <v>23150502.669999998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19718759.689999998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20389853.109999999</v>
      </c>
      <c r="F353" s="135">
        <v>25517048.409999996</v>
      </c>
      <c r="G353" s="135">
        <v>25273212.920000002</v>
      </c>
      <c r="H353" s="135">
        <v>25576356.110000003</v>
      </c>
      <c r="I353" s="135">
        <v>24295101.150000002</v>
      </c>
      <c r="J353" s="135">
        <v>26687839.659999996</v>
      </c>
      <c r="K353" s="135">
        <v>24056683.68</v>
      </c>
      <c r="L353" s="135">
        <v>24214516.25</v>
      </c>
      <c r="M353" s="135">
        <v>31142503.690000001</v>
      </c>
      <c r="N353" s="135">
        <v>30278559.730000004</v>
      </c>
      <c r="O353" s="135">
        <v>30278559.730000004</v>
      </c>
      <c r="P353" s="135">
        <v>30278558.66</v>
      </c>
      <c r="Q353" s="135">
        <v>317988793.10000008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287710234.44000006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12146022.23</v>
      </c>
      <c r="F354" s="136">
        <v>13632124.880000001</v>
      </c>
      <c r="G354" s="136">
        <v>13764367.190000001</v>
      </c>
      <c r="H354" s="136">
        <v>13780159.950000001</v>
      </c>
      <c r="I354" s="136">
        <v>13415808.59</v>
      </c>
      <c r="J354" s="136">
        <v>13704911.109999999</v>
      </c>
      <c r="K354" s="136">
        <v>13293086.329999998</v>
      </c>
      <c r="L354" s="136">
        <v>13496128.68</v>
      </c>
      <c r="M354" s="136">
        <v>15128617.640000001</v>
      </c>
      <c r="N354" s="136">
        <v>15116871.630000001</v>
      </c>
      <c r="O354" s="136">
        <v>15116871.630000001</v>
      </c>
      <c r="P354" s="136">
        <v>15116871.85</v>
      </c>
      <c r="Q354" s="136">
        <v>167711841.71000001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152594969.86000001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3294168.2000000007</v>
      </c>
      <c r="G355" s="100">
        <v>3387515.9</v>
      </c>
      <c r="H355" s="100">
        <v>3384322.59</v>
      </c>
      <c r="I355" s="100">
        <v>3168332.9200000004</v>
      </c>
      <c r="J355" s="100">
        <v>3293161.6700000004</v>
      </c>
      <c r="K355" s="100">
        <v>3413797.1599999997</v>
      </c>
      <c r="L355" s="100">
        <v>3436852.49</v>
      </c>
      <c r="M355" s="100">
        <v>3559098.5700000003</v>
      </c>
      <c r="N355" s="100">
        <v>3547352.56</v>
      </c>
      <c r="O355" s="100">
        <v>3547352.56</v>
      </c>
      <c r="P355" s="100">
        <v>3547352.8200000008</v>
      </c>
      <c r="Q355" s="100">
        <v>40654773.06000001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37107420.24000001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9070556.6100000013</v>
      </c>
      <c r="F356" s="100">
        <v>10337956.68</v>
      </c>
      <c r="G356" s="100">
        <v>10376851.290000001</v>
      </c>
      <c r="H356" s="100">
        <v>10395837.360000001</v>
      </c>
      <c r="I356" s="100">
        <v>10247475.67</v>
      </c>
      <c r="J356" s="100">
        <v>10411749.439999999</v>
      </c>
      <c r="K356" s="100">
        <v>9879289.1699999981</v>
      </c>
      <c r="L356" s="100">
        <v>10059276.189999999</v>
      </c>
      <c r="M356" s="100">
        <v>11569519.07</v>
      </c>
      <c r="N356" s="100">
        <v>11569519.07</v>
      </c>
      <c r="O356" s="100">
        <v>11569519.07</v>
      </c>
      <c r="P356" s="100">
        <v>11569519.029999999</v>
      </c>
      <c r="Q356" s="100">
        <v>127057068.64999998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115487549.61999997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3798872.13</v>
      </c>
      <c r="F357" s="136">
        <v>4303210.8</v>
      </c>
      <c r="G357" s="136">
        <v>4548239.1599999992</v>
      </c>
      <c r="H357" s="136">
        <v>4294485.0300000012</v>
      </c>
      <c r="I357" s="136">
        <v>4194944.4899999984</v>
      </c>
      <c r="J357" s="136">
        <v>4147684.189999999</v>
      </c>
      <c r="K357" s="136">
        <v>4140702.66</v>
      </c>
      <c r="L357" s="136">
        <v>4070410.7099999995</v>
      </c>
      <c r="M357" s="136">
        <v>4810458.120000001</v>
      </c>
      <c r="N357" s="136">
        <v>4784250.2700000023</v>
      </c>
      <c r="O357" s="136">
        <v>4784250.2700000023</v>
      </c>
      <c r="P357" s="136">
        <v>4784249.87</v>
      </c>
      <c r="Q357" s="136">
        <v>52661757.700000003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47877507.830000006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3798872.13</v>
      </c>
      <c r="F359" s="100">
        <v>4303210.8</v>
      </c>
      <c r="G359" s="100">
        <v>4548239.1599999992</v>
      </c>
      <c r="H359" s="100">
        <v>4294485.0300000012</v>
      </c>
      <c r="I359" s="100">
        <v>4194944.4899999984</v>
      </c>
      <c r="J359" s="100">
        <v>4147684.189999999</v>
      </c>
      <c r="K359" s="100">
        <v>4140702.66</v>
      </c>
      <c r="L359" s="100">
        <v>4070410.7099999995</v>
      </c>
      <c r="M359" s="100">
        <v>4810458.120000001</v>
      </c>
      <c r="N359" s="100">
        <v>4784250.2700000023</v>
      </c>
      <c r="O359" s="100">
        <v>4784250.2700000023</v>
      </c>
      <c r="P359" s="100">
        <v>4784249.87</v>
      </c>
      <c r="Q359" s="100">
        <v>52661757.700000003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47877507.830000006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3207392.0700000003</v>
      </c>
      <c r="F362" s="136">
        <v>3226255</v>
      </c>
      <c r="G362" s="136">
        <v>3209283.19</v>
      </c>
      <c r="H362" s="136">
        <v>3139004.66</v>
      </c>
      <c r="I362" s="136">
        <v>3428915.53</v>
      </c>
      <c r="J362" s="136">
        <v>3232911.95</v>
      </c>
      <c r="K362" s="136">
        <v>3263729.92</v>
      </c>
      <c r="L362" s="136">
        <v>3136128.65</v>
      </c>
      <c r="M362" s="136">
        <v>3497243.0900000003</v>
      </c>
      <c r="N362" s="136">
        <v>3497047.66</v>
      </c>
      <c r="O362" s="136">
        <v>3497047.66</v>
      </c>
      <c r="P362" s="136">
        <v>3497047.43</v>
      </c>
      <c r="Q362" s="136">
        <v>39832006.809999995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36334959.379999995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3207392.0700000003</v>
      </c>
      <c r="F363" s="100">
        <v>3226255</v>
      </c>
      <c r="G363" s="100">
        <v>3141918.39</v>
      </c>
      <c r="H363" s="100">
        <v>3139004.66</v>
      </c>
      <c r="I363" s="100">
        <v>3199250.17</v>
      </c>
      <c r="J363" s="100">
        <v>3232911.95</v>
      </c>
      <c r="K363" s="100">
        <v>3263729.92</v>
      </c>
      <c r="L363" s="100">
        <v>3136128.65</v>
      </c>
      <c r="M363" s="100">
        <v>3378775.1900000004</v>
      </c>
      <c r="N363" s="100">
        <v>3378579.7600000002</v>
      </c>
      <c r="O363" s="100">
        <v>3378579.7600000002</v>
      </c>
      <c r="P363" s="100">
        <v>3378579.5100000002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35682525.520000003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0</v>
      </c>
      <c r="G364" s="100">
        <v>67364.800000000003</v>
      </c>
      <c r="H364" s="100">
        <v>0</v>
      </c>
      <c r="I364" s="100">
        <v>229665.36</v>
      </c>
      <c r="J364" s="100">
        <v>0</v>
      </c>
      <c r="K364" s="100">
        <v>0</v>
      </c>
      <c r="L364" s="100">
        <v>0</v>
      </c>
      <c r="M364" s="100">
        <v>118467.90000000001</v>
      </c>
      <c r="N364" s="100">
        <v>118467.90000000001</v>
      </c>
      <c r="O364" s="100">
        <v>118467.90000000001</v>
      </c>
      <c r="P364" s="100">
        <v>118467.92</v>
      </c>
      <c r="Q364" s="100">
        <v>770901.78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652433.86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815005.52</v>
      </c>
      <c r="F367" s="136">
        <v>3780326.1500000004</v>
      </c>
      <c r="G367" s="136">
        <v>2697000.09</v>
      </c>
      <c r="H367" s="136">
        <v>3289061.4699999997</v>
      </c>
      <c r="I367" s="136">
        <v>2221383.17</v>
      </c>
      <c r="J367" s="136">
        <v>3616434.35</v>
      </c>
      <c r="K367" s="136">
        <v>2234707.5100000002</v>
      </c>
      <c r="L367" s="136">
        <v>1960580.92</v>
      </c>
      <c r="M367" s="136">
        <v>4939004.5900000008</v>
      </c>
      <c r="N367" s="136">
        <v>4936909.9100000011</v>
      </c>
      <c r="O367" s="136">
        <v>4936909.9100000011</v>
      </c>
      <c r="P367" s="136">
        <v>4936909.7799999993</v>
      </c>
      <c r="Q367" s="136">
        <v>40364233.370000005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35427323.590000004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815005.52</v>
      </c>
      <c r="F368" s="100">
        <v>3780326.1500000004</v>
      </c>
      <c r="G368" s="100">
        <v>2697000.09</v>
      </c>
      <c r="H368" s="100">
        <v>3289061.4699999997</v>
      </c>
      <c r="I368" s="100">
        <v>2221383.17</v>
      </c>
      <c r="J368" s="100">
        <v>3616434.35</v>
      </c>
      <c r="K368" s="100">
        <v>2234707.5100000002</v>
      </c>
      <c r="L368" s="100">
        <v>1960580.92</v>
      </c>
      <c r="M368" s="100">
        <v>4939004.5900000008</v>
      </c>
      <c r="N368" s="100">
        <v>4936909.9100000011</v>
      </c>
      <c r="O368" s="100">
        <v>4936909.9100000011</v>
      </c>
      <c r="P368" s="100">
        <v>4936909.7799999993</v>
      </c>
      <c r="Q368" s="100">
        <v>40364233.370000005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35427323.590000004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422561.16</v>
      </c>
      <c r="F371" s="136">
        <v>575131.57999999996</v>
      </c>
      <c r="G371" s="136">
        <v>1054323.29</v>
      </c>
      <c r="H371" s="136">
        <v>1073645</v>
      </c>
      <c r="I371" s="136">
        <v>1034049.37</v>
      </c>
      <c r="J371" s="136">
        <v>1985898.06</v>
      </c>
      <c r="K371" s="136">
        <v>1124457.26</v>
      </c>
      <c r="L371" s="136">
        <v>1551267.2899999996</v>
      </c>
      <c r="M371" s="136">
        <v>2767180.25</v>
      </c>
      <c r="N371" s="136">
        <v>1943480.2600000002</v>
      </c>
      <c r="O371" s="136">
        <v>1943480.2600000002</v>
      </c>
      <c r="P371" s="136">
        <v>1943479.73</v>
      </c>
      <c r="Q371" s="136">
        <v>17418953.509999998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15475473.779999999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422561.16</v>
      </c>
      <c r="F372" s="100">
        <v>575131.57999999996</v>
      </c>
      <c r="G372" s="100">
        <v>1054323.29</v>
      </c>
      <c r="H372" s="100">
        <v>1073645</v>
      </c>
      <c r="I372" s="100">
        <v>1034049.37</v>
      </c>
      <c r="J372" s="100">
        <v>1985898.06</v>
      </c>
      <c r="K372" s="100">
        <v>1124457.26</v>
      </c>
      <c r="L372" s="100">
        <v>1551267.2899999996</v>
      </c>
      <c r="M372" s="100">
        <v>2767180.25</v>
      </c>
      <c r="N372" s="100">
        <v>1943480.2600000002</v>
      </c>
      <c r="O372" s="100">
        <v>1943480.2600000002</v>
      </c>
      <c r="P372" s="100">
        <v>1943479.73</v>
      </c>
      <c r="Q372" s="100">
        <v>17418953.509999998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15475473.779999999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75197413.040000007</v>
      </c>
      <c r="F373" s="135">
        <v>87320375.270000011</v>
      </c>
      <c r="G373" s="135">
        <v>84014570.660000011</v>
      </c>
      <c r="H373" s="135">
        <v>89675505.370000005</v>
      </c>
      <c r="I373" s="135">
        <v>85037204.73999998</v>
      </c>
      <c r="J373" s="135">
        <v>87835751.680000007</v>
      </c>
      <c r="K373" s="135">
        <v>86795198.700000003</v>
      </c>
      <c r="L373" s="135">
        <v>87225122.410000011</v>
      </c>
      <c r="M373" s="135">
        <v>94412693.579999983</v>
      </c>
      <c r="N373" s="135">
        <v>94204759.099999994</v>
      </c>
      <c r="O373" s="135">
        <v>94204759.099999994</v>
      </c>
      <c r="P373" s="135">
        <v>94204755.839999974</v>
      </c>
      <c r="Q373" s="135">
        <v>1060128109.49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965923353.6500001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51515119.400000006</v>
      </c>
      <c r="F377" s="136">
        <v>59981599.130000018</v>
      </c>
      <c r="G377" s="136">
        <v>61873346.130000018</v>
      </c>
      <c r="H377" s="136">
        <v>62028434.49000001</v>
      </c>
      <c r="I377" s="136">
        <v>61419264.75</v>
      </c>
      <c r="J377" s="136">
        <v>62273997.190000005</v>
      </c>
      <c r="K377" s="136">
        <v>62121470.970000014</v>
      </c>
      <c r="L377" s="136">
        <v>62448409.980000012</v>
      </c>
      <c r="M377" s="136">
        <v>65070570.249999985</v>
      </c>
      <c r="N377" s="136">
        <v>65066426.219999984</v>
      </c>
      <c r="O377" s="136">
        <v>65066426.219999984</v>
      </c>
      <c r="P377" s="136">
        <v>65066425.909999989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678865064.73000014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51515119.400000006</v>
      </c>
      <c r="F378" s="100">
        <v>59981599.130000018</v>
      </c>
      <c r="G378" s="100">
        <v>61873346.130000018</v>
      </c>
      <c r="H378" s="100">
        <v>62028434.49000001</v>
      </c>
      <c r="I378" s="100">
        <v>61419264.75</v>
      </c>
      <c r="J378" s="100">
        <v>62273997.190000005</v>
      </c>
      <c r="K378" s="100">
        <v>62121470.970000014</v>
      </c>
      <c r="L378" s="100">
        <v>62448409.980000012</v>
      </c>
      <c r="M378" s="100">
        <v>65070570.249999985</v>
      </c>
      <c r="N378" s="100">
        <v>65066426.219999984</v>
      </c>
      <c r="O378" s="100">
        <v>65066426.219999984</v>
      </c>
      <c r="P378" s="100">
        <v>65066425.909999989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678865064.73000014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4353740.07</v>
      </c>
      <c r="F383" s="136">
        <v>6882196.4400000004</v>
      </c>
      <c r="G383" s="136">
        <v>3376879.5</v>
      </c>
      <c r="H383" s="136">
        <v>6339232.7800000003</v>
      </c>
      <c r="I383" s="136">
        <v>4791572.1100000003</v>
      </c>
      <c r="J383" s="136">
        <v>5278729.29</v>
      </c>
      <c r="K383" s="136">
        <v>5224384.3499999996</v>
      </c>
      <c r="L383" s="136">
        <v>4704878.0500000007</v>
      </c>
      <c r="M383" s="136">
        <v>6690922.209999999</v>
      </c>
      <c r="N383" s="136">
        <v>6494374.9799999986</v>
      </c>
      <c r="O383" s="136">
        <v>6494374.9799999986</v>
      </c>
      <c r="P383" s="136">
        <v>6494374.8599999994</v>
      </c>
      <c r="Q383" s="136">
        <v>67125659.620000005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60631284.759999998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4353740.07</v>
      </c>
      <c r="F384" s="100">
        <v>6882196.4400000004</v>
      </c>
      <c r="G384" s="100">
        <v>3376879.5</v>
      </c>
      <c r="H384" s="100">
        <v>6339232.7800000003</v>
      </c>
      <c r="I384" s="100">
        <v>4791572.1100000003</v>
      </c>
      <c r="J384" s="100">
        <v>5278729.29</v>
      </c>
      <c r="K384" s="100">
        <v>5224384.3499999996</v>
      </c>
      <c r="L384" s="100">
        <v>4704878.0500000007</v>
      </c>
      <c r="M384" s="100">
        <v>6690922.209999999</v>
      </c>
      <c r="N384" s="100">
        <v>6494374.9799999986</v>
      </c>
      <c r="O384" s="100">
        <v>6494374.9799999986</v>
      </c>
      <c r="P384" s="100">
        <v>6494374.8599999994</v>
      </c>
      <c r="Q384" s="100">
        <v>67125659.620000005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60631284.759999998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43316.4</v>
      </c>
      <c r="F387" s="136">
        <v>128849.90000000001</v>
      </c>
      <c r="G387" s="136">
        <v>200889.47999999992</v>
      </c>
      <c r="H387" s="136">
        <v>140918.06</v>
      </c>
      <c r="I387" s="136">
        <v>37471.94</v>
      </c>
      <c r="J387" s="136">
        <v>231415.79999999993</v>
      </c>
      <c r="K387" s="136">
        <v>104177.81000000001</v>
      </c>
      <c r="L387" s="136">
        <v>128919.94</v>
      </c>
      <c r="M387" s="136">
        <v>42535.37</v>
      </c>
      <c r="N387" s="136">
        <v>42535.37</v>
      </c>
      <c r="O387" s="136">
        <v>42535.37</v>
      </c>
      <c r="P387" s="136">
        <v>42535.09</v>
      </c>
      <c r="Q387" s="136">
        <v>1186100.5300000003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1143565.4400000002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43316.4</v>
      </c>
      <c r="F388" s="100">
        <v>128849.90000000001</v>
      </c>
      <c r="G388" s="100">
        <v>200889.47999999992</v>
      </c>
      <c r="H388" s="100">
        <v>140918.06</v>
      </c>
      <c r="I388" s="100">
        <v>37471.94</v>
      </c>
      <c r="J388" s="100">
        <v>231415.79999999993</v>
      </c>
      <c r="K388" s="100">
        <v>104177.81000000001</v>
      </c>
      <c r="L388" s="100">
        <v>128919.94</v>
      </c>
      <c r="M388" s="100">
        <v>42535.37</v>
      </c>
      <c r="N388" s="100">
        <v>42535.37</v>
      </c>
      <c r="O388" s="100">
        <v>42535.37</v>
      </c>
      <c r="P388" s="100">
        <v>42535.09</v>
      </c>
      <c r="Q388" s="100">
        <v>1186100.5300000003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1143565.4400000002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19285237.170000002</v>
      </c>
      <c r="F391" s="136">
        <v>20327729.800000001</v>
      </c>
      <c r="G391" s="136">
        <v>18563455.549999997</v>
      </c>
      <c r="H391" s="136">
        <v>21166920.039999995</v>
      </c>
      <c r="I391" s="136">
        <v>18788895.93999999</v>
      </c>
      <c r="J391" s="136">
        <v>20051609.40000001</v>
      </c>
      <c r="K391" s="136">
        <v>19345165.569999993</v>
      </c>
      <c r="L391" s="136">
        <v>19942914.439999994</v>
      </c>
      <c r="M391" s="136">
        <v>22608665.749999993</v>
      </c>
      <c r="N391" s="136">
        <v>22601422.529999994</v>
      </c>
      <c r="O391" s="136">
        <v>22601422.529999994</v>
      </c>
      <c r="P391" s="136">
        <v>22601419.979999997</v>
      </c>
      <c r="Q391" s="136">
        <v>247884858.69999996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225283438.71999997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19285237.170000002</v>
      </c>
      <c r="F392" s="100">
        <v>20327729.800000001</v>
      </c>
      <c r="G392" s="100">
        <v>18563455.549999997</v>
      </c>
      <c r="H392" s="100">
        <v>21166920.039999995</v>
      </c>
      <c r="I392" s="100">
        <v>18788895.93999999</v>
      </c>
      <c r="J392" s="100">
        <v>20051609.40000001</v>
      </c>
      <c r="K392" s="100">
        <v>19345165.569999993</v>
      </c>
      <c r="L392" s="100">
        <v>19942914.439999994</v>
      </c>
      <c r="M392" s="100">
        <v>22608665.749999993</v>
      </c>
      <c r="N392" s="100">
        <v>22601422.529999994</v>
      </c>
      <c r="O392" s="100">
        <v>22601422.529999994</v>
      </c>
      <c r="P392" s="100">
        <v>22601419.979999997</v>
      </c>
      <c r="Q392" s="100">
        <v>247884858.69999996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225283438.71999997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/xoWPQTFGTE+crH+JO41cIRrz3w/hkVpJ9IEXn/+j+hyJA4kqu84NspaFTyaD74guhpZrY/0QmGcH2GvIvG32Q==" saltValue="VDQMzx6I/X2PCnTi9UABzw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2024-12-31T09:10:45Z</dcterms:modified>
</cp:coreProperties>
</file>