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ilica.rahovic\Desktop\Izvještaji Ministarstvo finansija\Izvještaji o izvršenju budžeta za 2024\DECEMBAR 2024\Konačni\"/>
    </mc:Choice>
  </mc:AlternateContent>
  <xr:revisionPtr revIDLastSave="0" documentId="13_ncr:1_{687A8DCA-D906-4D30-96C6-E344DACF0B42}" xr6:coauthVersionLast="36" xr6:coauthVersionMax="36" xr10:uidLastSave="{00000000-0000-0000-0000-000000000000}"/>
  <workbookProtection workbookAlgorithmName="SHA-512" workbookHashValue="r2rpJNZB9tcDy2oWIUeXUeInmDKj1dpnjdsIjx+TBvHABSOfQqUkp2nM1mHqb7G8pfNetQ5JFv/7kex20PwNJA==" workbookSaltValue="oQm+DF/d5UYVEtTVPSdPjg==" workbookSpinCount="100000" lockStructure="1"/>
  <bookViews>
    <workbookView xWindow="0" yWindow="0" windowWidth="28800" windowHeight="10125" firstSheet="1" activeTab="1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</externalReferences>
  <definedNames>
    <definedName name="_xlnm.Print_Area" localSheetId="2">'Analitika 2024'!$B$3:$Q$265</definedName>
    <definedName name="_xlnm.Print_Area" localSheetId="1">Pregled!$B$1:$U$42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2" i="1" l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O272" i="1" l="1"/>
  <c r="N272" i="1"/>
  <c r="M272" i="1"/>
  <c r="L272" i="1"/>
  <c r="K272" i="1"/>
  <c r="J272" i="1"/>
  <c r="I272" i="1"/>
  <c r="H272" i="1"/>
  <c r="G272" i="1"/>
  <c r="F272" i="1"/>
  <c r="E272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Q272" i="1"/>
  <c r="C6" i="4"/>
  <c r="F9" i="4"/>
  <c r="F15" i="4" s="1"/>
  <c r="D4" i="4"/>
  <c r="U516" i="1" l="1"/>
  <c r="E252" i="3" s="1"/>
  <c r="U520" i="1"/>
  <c r="E256" i="3" s="1"/>
  <c r="U524" i="1"/>
  <c r="E260" i="3" s="1"/>
  <c r="U528" i="1"/>
  <c r="E264" i="3" s="1"/>
  <c r="U254" i="1"/>
  <c r="F255" i="3" s="1"/>
  <c r="U258" i="1"/>
  <c r="F259" i="3" s="1"/>
  <c r="U262" i="1"/>
  <c r="F263" i="3" s="1"/>
  <c r="U517" i="1"/>
  <c r="E253" i="3" s="1"/>
  <c r="U521" i="1"/>
  <c r="E257" i="3" s="1"/>
  <c r="U525" i="1"/>
  <c r="E261" i="3" s="1"/>
  <c r="U251" i="1"/>
  <c r="F252" i="3" s="1"/>
  <c r="U255" i="1"/>
  <c r="F256" i="3" s="1"/>
  <c r="U259" i="1"/>
  <c r="F260" i="3" s="1"/>
  <c r="U263" i="1"/>
  <c r="U518" i="1"/>
  <c r="E254" i="3" s="1"/>
  <c r="U522" i="1"/>
  <c r="E258" i="3" s="1"/>
  <c r="U526" i="1"/>
  <c r="E262" i="3" s="1"/>
  <c r="U252" i="1"/>
  <c r="F253" i="3" s="1"/>
  <c r="U256" i="1"/>
  <c r="F257" i="3" s="1"/>
  <c r="U260" i="1"/>
  <c r="F261" i="3" s="1"/>
  <c r="U519" i="1"/>
  <c r="E255" i="3" s="1"/>
  <c r="U523" i="1"/>
  <c r="E259" i="3" s="1"/>
  <c r="U527" i="1"/>
  <c r="E263" i="3" s="1"/>
  <c r="U253" i="1"/>
  <c r="F254" i="3" s="1"/>
  <c r="U257" i="1"/>
  <c r="F258" i="3" s="1"/>
  <c r="U261" i="1"/>
  <c r="F262" i="3" s="1"/>
  <c r="U489" i="1"/>
  <c r="E225" i="3" s="1"/>
  <c r="L4" i="3"/>
  <c r="K9" i="3" s="1"/>
  <c r="U248" i="1"/>
  <c r="F24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53" i="1"/>
  <c r="E189" i="3" s="1"/>
  <c r="U445" i="1"/>
  <c r="E181" i="3" s="1"/>
  <c r="U437" i="1"/>
  <c r="E173" i="3" s="1"/>
  <c r="U429" i="1"/>
  <c r="E165" i="3" s="1"/>
  <c r="U421" i="1"/>
  <c r="E157" i="3" s="1"/>
  <c r="U413" i="1"/>
  <c r="E149" i="3" s="1"/>
  <c r="U405" i="1"/>
  <c r="E141" i="3" s="1"/>
  <c r="U397" i="1"/>
  <c r="E133" i="3" s="1"/>
  <c r="U389" i="1"/>
  <c r="E125" i="3" s="1"/>
  <c r="U381" i="1"/>
  <c r="E117" i="3" s="1"/>
  <c r="U373" i="1"/>
  <c r="E109" i="3" s="1"/>
  <c r="U365" i="1"/>
  <c r="E101" i="3" s="1"/>
  <c r="U357" i="1"/>
  <c r="E93" i="3" s="1"/>
  <c r="U349" i="1"/>
  <c r="E85" i="3" s="1"/>
  <c r="U341" i="1"/>
  <c r="E77" i="3" s="1"/>
  <c r="U333" i="1"/>
  <c r="E69" i="3" s="1"/>
  <c r="U325" i="1"/>
  <c r="E61" i="3" s="1"/>
  <c r="U317" i="1"/>
  <c r="E53" i="3" s="1"/>
  <c r="U309" i="1"/>
  <c r="E45" i="3" s="1"/>
  <c r="U301" i="1"/>
  <c r="E37" i="3" s="1"/>
  <c r="U293" i="1"/>
  <c r="E29" i="3" s="1"/>
  <c r="U285" i="1"/>
  <c r="E21" i="3" s="1"/>
  <c r="U277" i="1"/>
  <c r="E13" i="3" s="1"/>
  <c r="U73" i="1"/>
  <c r="F74" i="3" s="1"/>
  <c r="U8" i="1"/>
  <c r="F9" i="3" s="1"/>
  <c r="U444" i="1"/>
  <c r="E180" i="3" s="1"/>
  <c r="U428" i="1"/>
  <c r="E164" i="3" s="1"/>
  <c r="U420" i="1"/>
  <c r="E156" i="3" s="1"/>
  <c r="U404" i="1"/>
  <c r="E140" i="3" s="1"/>
  <c r="U396" i="1"/>
  <c r="E132" i="3" s="1"/>
  <c r="U388" i="1"/>
  <c r="E124" i="3" s="1"/>
  <c r="U372" i="1"/>
  <c r="E108" i="3" s="1"/>
  <c r="U364" i="1"/>
  <c r="E100" i="3" s="1"/>
  <c r="U356" i="1"/>
  <c r="E92" i="3" s="1"/>
  <c r="U348" i="1"/>
  <c r="E84" i="3" s="1"/>
  <c r="U340" i="1"/>
  <c r="E76" i="3" s="1"/>
  <c r="U332" i="1"/>
  <c r="E68" i="3" s="1"/>
  <c r="U324" i="1"/>
  <c r="E60" i="3" s="1"/>
  <c r="U316" i="1"/>
  <c r="E52" i="3" s="1"/>
  <c r="U308" i="1"/>
  <c r="E44" i="3" s="1"/>
  <c r="U300" i="1"/>
  <c r="E36" i="3" s="1"/>
  <c r="U292" i="1"/>
  <c r="E28" i="3" s="1"/>
  <c r="U284" i="1"/>
  <c r="E20" i="3" s="1"/>
  <c r="U276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52" i="1"/>
  <c r="E188" i="3" s="1"/>
  <c r="U436" i="1"/>
  <c r="E172" i="3" s="1"/>
  <c r="U412" i="1"/>
  <c r="E148" i="3" s="1"/>
  <c r="U380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58" i="1"/>
  <c r="E194" i="3" s="1"/>
  <c r="U450" i="1"/>
  <c r="E186" i="3" s="1"/>
  <c r="U442" i="1"/>
  <c r="E178" i="3" s="1"/>
  <c r="U434" i="1"/>
  <c r="E170" i="3" s="1"/>
  <c r="U426" i="1"/>
  <c r="E162" i="3" s="1"/>
  <c r="U418" i="1"/>
  <c r="E154" i="3" s="1"/>
  <c r="U410" i="1"/>
  <c r="E146" i="3" s="1"/>
  <c r="U402" i="1"/>
  <c r="E138" i="3" s="1"/>
  <c r="U394" i="1"/>
  <c r="E130" i="3" s="1"/>
  <c r="U386" i="1"/>
  <c r="E122" i="3" s="1"/>
  <c r="U378" i="1"/>
  <c r="E114" i="3" s="1"/>
  <c r="U370" i="1"/>
  <c r="E106" i="3" s="1"/>
  <c r="U362" i="1"/>
  <c r="E98" i="3" s="1"/>
  <c r="U354" i="1"/>
  <c r="E90" i="3" s="1"/>
  <c r="U346" i="1"/>
  <c r="E82" i="3" s="1"/>
  <c r="U338" i="1"/>
  <c r="E74" i="3" s="1"/>
  <c r="U330" i="1"/>
  <c r="E66" i="3" s="1"/>
  <c r="U322" i="1"/>
  <c r="E58" i="3" s="1"/>
  <c r="U314" i="1"/>
  <c r="E50" i="3" s="1"/>
  <c r="U306" i="1"/>
  <c r="E42" i="3" s="1"/>
  <c r="U298" i="1"/>
  <c r="E34" i="3" s="1"/>
  <c r="U290" i="1"/>
  <c r="E26" i="3" s="1"/>
  <c r="U282" i="1"/>
  <c r="E18" i="3" s="1"/>
  <c r="U274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49" i="1"/>
  <c r="E185" i="3" s="1"/>
  <c r="U433" i="1"/>
  <c r="E169" i="3" s="1"/>
  <c r="U417" i="1"/>
  <c r="E153" i="3" s="1"/>
  <c r="U409" i="1"/>
  <c r="E145" i="3" s="1"/>
  <c r="U393" i="1"/>
  <c r="E129" i="3" s="1"/>
  <c r="U377" i="1"/>
  <c r="E113" i="3" s="1"/>
  <c r="U361" i="1"/>
  <c r="E97" i="3" s="1"/>
  <c r="U353" i="1"/>
  <c r="E89" i="3" s="1"/>
  <c r="U337" i="1"/>
  <c r="E73" i="3" s="1"/>
  <c r="U313" i="1"/>
  <c r="E49" i="3" s="1"/>
  <c r="U297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57" i="1"/>
  <c r="E193" i="3" s="1"/>
  <c r="U441" i="1"/>
  <c r="E177" i="3" s="1"/>
  <c r="U425" i="1"/>
  <c r="E161" i="3" s="1"/>
  <c r="U401" i="1"/>
  <c r="E137" i="3" s="1"/>
  <c r="U385" i="1"/>
  <c r="E121" i="3" s="1"/>
  <c r="U369" i="1"/>
  <c r="E105" i="3" s="1"/>
  <c r="U345" i="1"/>
  <c r="E81" i="3" s="1"/>
  <c r="U329" i="1"/>
  <c r="E65" i="3" s="1"/>
  <c r="U321" i="1"/>
  <c r="E57" i="3" s="1"/>
  <c r="U305" i="1"/>
  <c r="E41" i="3" s="1"/>
  <c r="U289" i="1"/>
  <c r="E25" i="3" s="1"/>
  <c r="U281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55" i="1"/>
  <c r="E191" i="3" s="1"/>
  <c r="U439" i="1"/>
  <c r="E175" i="3" s="1"/>
  <c r="U423" i="1"/>
  <c r="E159" i="3" s="1"/>
  <c r="U407" i="1"/>
  <c r="E143" i="3" s="1"/>
  <c r="U391" i="1"/>
  <c r="E127" i="3" s="1"/>
  <c r="U375" i="1"/>
  <c r="E111" i="3" s="1"/>
  <c r="U359" i="1"/>
  <c r="E95" i="3" s="1"/>
  <c r="U343" i="1"/>
  <c r="E79" i="3" s="1"/>
  <c r="U327" i="1"/>
  <c r="E63" i="3" s="1"/>
  <c r="U311" i="1"/>
  <c r="E47" i="3" s="1"/>
  <c r="U295" i="1"/>
  <c r="E31" i="3" s="1"/>
  <c r="U279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54" i="1"/>
  <c r="E190" i="3" s="1"/>
  <c r="U438" i="1"/>
  <c r="E174" i="3" s="1"/>
  <c r="U422" i="1"/>
  <c r="E158" i="3" s="1"/>
  <c r="U406" i="1"/>
  <c r="E142" i="3" s="1"/>
  <c r="U390" i="1"/>
  <c r="E126" i="3" s="1"/>
  <c r="U374" i="1"/>
  <c r="E110" i="3" s="1"/>
  <c r="U358" i="1"/>
  <c r="E94" i="3" s="1"/>
  <c r="U342" i="1"/>
  <c r="E78" i="3" s="1"/>
  <c r="U326" i="1"/>
  <c r="E62" i="3" s="1"/>
  <c r="U310" i="1"/>
  <c r="E46" i="3" s="1"/>
  <c r="U294" i="1"/>
  <c r="E30" i="3" s="1"/>
  <c r="U278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51" i="1"/>
  <c r="E187" i="3" s="1"/>
  <c r="U435" i="1"/>
  <c r="E171" i="3" s="1"/>
  <c r="U419" i="1"/>
  <c r="E155" i="3" s="1"/>
  <c r="U403" i="1"/>
  <c r="E139" i="3" s="1"/>
  <c r="U387" i="1"/>
  <c r="E123" i="3" s="1"/>
  <c r="U371" i="1"/>
  <c r="E107" i="3" s="1"/>
  <c r="U355" i="1"/>
  <c r="E91" i="3" s="1"/>
  <c r="U339" i="1"/>
  <c r="E75" i="3" s="1"/>
  <c r="U323" i="1"/>
  <c r="E59" i="3" s="1"/>
  <c r="U307" i="1"/>
  <c r="E43" i="3" s="1"/>
  <c r="U291" i="1"/>
  <c r="E27" i="3" s="1"/>
  <c r="U275" i="1"/>
  <c r="E11" i="3" s="1"/>
  <c r="U177" i="1"/>
  <c r="F178" i="3" s="1"/>
  <c r="U135" i="1"/>
  <c r="F136" i="3" s="1"/>
  <c r="U93" i="1"/>
  <c r="F94" i="3" s="1"/>
  <c r="U39" i="1"/>
  <c r="F40" i="3" s="1"/>
  <c r="U443" i="1"/>
  <c r="U379" i="1"/>
  <c r="E115" i="3" s="1"/>
  <c r="U283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48" i="1"/>
  <c r="E184" i="3" s="1"/>
  <c r="U432" i="1"/>
  <c r="E168" i="3" s="1"/>
  <c r="U416" i="1"/>
  <c r="E152" i="3" s="1"/>
  <c r="U400" i="1"/>
  <c r="E136" i="3" s="1"/>
  <c r="U384" i="1"/>
  <c r="E120" i="3" s="1"/>
  <c r="U368" i="1"/>
  <c r="E104" i="3" s="1"/>
  <c r="U352" i="1"/>
  <c r="E88" i="3" s="1"/>
  <c r="U336" i="1"/>
  <c r="E72" i="3" s="1"/>
  <c r="U320" i="1"/>
  <c r="E56" i="3" s="1"/>
  <c r="U304" i="1"/>
  <c r="E40" i="3" s="1"/>
  <c r="U288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46" i="1"/>
  <c r="E182" i="3" s="1"/>
  <c r="U414" i="1"/>
  <c r="E150" i="3" s="1"/>
  <c r="U382" i="1"/>
  <c r="E118" i="3" s="1"/>
  <c r="U350" i="1"/>
  <c r="E86" i="3" s="1"/>
  <c r="U302" i="1"/>
  <c r="E38" i="3" s="1"/>
  <c r="U157" i="1"/>
  <c r="F158" i="3" s="1"/>
  <c r="U72" i="1"/>
  <c r="F73" i="3" s="1"/>
  <c r="U459" i="1"/>
  <c r="E195" i="3" s="1"/>
  <c r="U411" i="1"/>
  <c r="E147" i="3" s="1"/>
  <c r="U363" i="1"/>
  <c r="E99" i="3" s="1"/>
  <c r="U315" i="1"/>
  <c r="E51" i="3" s="1"/>
  <c r="U110" i="1"/>
  <c r="F111" i="3" s="1"/>
  <c r="U20" i="1"/>
  <c r="F21" i="3" s="1"/>
  <c r="U424" i="1"/>
  <c r="E160" i="3" s="1"/>
  <c r="U376" i="1"/>
  <c r="E112" i="3" s="1"/>
  <c r="U344" i="1"/>
  <c r="E80" i="3" s="1"/>
  <c r="U280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47" i="1"/>
  <c r="E183" i="3" s="1"/>
  <c r="U431" i="1"/>
  <c r="E167" i="3" s="1"/>
  <c r="U415" i="1"/>
  <c r="E151" i="3" s="1"/>
  <c r="U399" i="1"/>
  <c r="E135" i="3" s="1"/>
  <c r="U383" i="1"/>
  <c r="E119" i="3" s="1"/>
  <c r="U367" i="1"/>
  <c r="E103" i="3" s="1"/>
  <c r="U351" i="1"/>
  <c r="E87" i="3" s="1"/>
  <c r="U335" i="1"/>
  <c r="E71" i="3" s="1"/>
  <c r="U319" i="1"/>
  <c r="E55" i="3" s="1"/>
  <c r="U303" i="1"/>
  <c r="E39" i="3" s="1"/>
  <c r="U287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30" i="1"/>
  <c r="E166" i="3" s="1"/>
  <c r="U398" i="1"/>
  <c r="E134" i="3" s="1"/>
  <c r="U366" i="1"/>
  <c r="E102" i="3" s="1"/>
  <c r="U318" i="1"/>
  <c r="E54" i="3" s="1"/>
  <c r="U286" i="1"/>
  <c r="E22" i="3" s="1"/>
  <c r="U113" i="1"/>
  <c r="F114" i="3" s="1"/>
  <c r="U55" i="1"/>
  <c r="F56" i="3" s="1"/>
  <c r="U23" i="1"/>
  <c r="F24" i="3" s="1"/>
  <c r="U427" i="1"/>
  <c r="E163" i="3" s="1"/>
  <c r="U395" i="1"/>
  <c r="E131" i="3" s="1"/>
  <c r="U347" i="1"/>
  <c r="E83" i="3" s="1"/>
  <c r="U299" i="1"/>
  <c r="E35" i="3" s="1"/>
  <c r="U194" i="1"/>
  <c r="F195" i="3" s="1"/>
  <c r="U152" i="1"/>
  <c r="F153" i="3" s="1"/>
  <c r="U88" i="1"/>
  <c r="F89" i="3" s="1"/>
  <c r="U52" i="1"/>
  <c r="F53" i="3" s="1"/>
  <c r="U456" i="1"/>
  <c r="E192" i="3" s="1"/>
  <c r="U408" i="1"/>
  <c r="E144" i="3" s="1"/>
  <c r="U360" i="1"/>
  <c r="E96" i="3" s="1"/>
  <c r="U328" i="1"/>
  <c r="E64" i="3" s="1"/>
  <c r="U296" i="1"/>
  <c r="E32" i="3" s="1"/>
  <c r="U334" i="1"/>
  <c r="E70" i="3" s="1"/>
  <c r="U331" i="1"/>
  <c r="E67" i="3" s="1"/>
  <c r="U174" i="1"/>
  <c r="F175" i="3" s="1"/>
  <c r="U130" i="1"/>
  <c r="F131" i="3" s="1"/>
  <c r="U69" i="1"/>
  <c r="F70" i="3" s="1"/>
  <c r="U36" i="1"/>
  <c r="F37" i="3" s="1"/>
  <c r="U440" i="1"/>
  <c r="E176" i="3" s="1"/>
  <c r="U392" i="1"/>
  <c r="E128" i="3" s="1"/>
  <c r="U312" i="1"/>
  <c r="E48" i="3" s="1"/>
  <c r="U240" i="1"/>
  <c r="F241" i="3" s="1"/>
  <c r="U481" i="1"/>
  <c r="E217" i="3" s="1"/>
  <c r="U200" i="1"/>
  <c r="F201" i="3" s="1"/>
  <c r="U208" i="1"/>
  <c r="F209" i="3" s="1"/>
  <c r="U216" i="1"/>
  <c r="F217" i="3" s="1"/>
  <c r="U224" i="1"/>
  <c r="F225" i="3" s="1"/>
  <c r="U465" i="1"/>
  <c r="E201" i="3" s="1"/>
  <c r="U232" i="1"/>
  <c r="F233" i="3" s="1"/>
  <c r="U473" i="1"/>
  <c r="E209" i="3" s="1"/>
  <c r="U497" i="1"/>
  <c r="E233" i="3" s="1"/>
  <c r="U505" i="1"/>
  <c r="E241" i="3" s="1"/>
  <c r="U513" i="1"/>
  <c r="E249" i="3" s="1"/>
  <c r="U201" i="1"/>
  <c r="F202" i="3" s="1"/>
  <c r="U217" i="1"/>
  <c r="F218" i="3" s="1"/>
  <c r="U233" i="1"/>
  <c r="F234" i="3" s="1"/>
  <c r="U249" i="1"/>
  <c r="F250" i="3" s="1"/>
  <c r="U474" i="1"/>
  <c r="E210" i="3" s="1"/>
  <c r="U490" i="1"/>
  <c r="E226" i="3" s="1"/>
  <c r="U506" i="1"/>
  <c r="E242" i="3" s="1"/>
  <c r="U210" i="1"/>
  <c r="F211" i="3" s="1"/>
  <c r="U234" i="1"/>
  <c r="F235" i="3" s="1"/>
  <c r="U467" i="1"/>
  <c r="E203" i="3" s="1"/>
  <c r="U491" i="1"/>
  <c r="E227" i="3" s="1"/>
  <c r="U515" i="1"/>
  <c r="E251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F264" i="3"/>
  <c r="U460" i="1"/>
  <c r="E196" i="3" s="1"/>
  <c r="U468" i="1"/>
  <c r="E204" i="3" s="1"/>
  <c r="U476" i="1"/>
  <c r="E212" i="3" s="1"/>
  <c r="U484" i="1"/>
  <c r="E220" i="3" s="1"/>
  <c r="U492" i="1"/>
  <c r="E228" i="3" s="1"/>
  <c r="U500" i="1"/>
  <c r="E236" i="3" s="1"/>
  <c r="U508" i="1"/>
  <c r="E244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461" i="1"/>
  <c r="E197" i="3" s="1"/>
  <c r="U469" i="1"/>
  <c r="E205" i="3" s="1"/>
  <c r="U477" i="1"/>
  <c r="E213" i="3" s="1"/>
  <c r="U485" i="1"/>
  <c r="E221" i="3" s="1"/>
  <c r="U493" i="1"/>
  <c r="E229" i="3" s="1"/>
  <c r="U501" i="1"/>
  <c r="E237" i="3" s="1"/>
  <c r="U509" i="1"/>
  <c r="E245" i="3" s="1"/>
  <c r="U209" i="1"/>
  <c r="F210" i="3" s="1"/>
  <c r="U225" i="1"/>
  <c r="F226" i="3" s="1"/>
  <c r="U241" i="1"/>
  <c r="F242" i="3" s="1"/>
  <c r="U466" i="1"/>
  <c r="E202" i="3" s="1"/>
  <c r="U482" i="1"/>
  <c r="E218" i="3" s="1"/>
  <c r="U498" i="1"/>
  <c r="E234" i="3" s="1"/>
  <c r="U514" i="1"/>
  <c r="E250" i="3" s="1"/>
  <c r="U202" i="1"/>
  <c r="F203" i="3" s="1"/>
  <c r="U226" i="1"/>
  <c r="F227" i="3" s="1"/>
  <c r="U250" i="1"/>
  <c r="F251" i="3" s="1"/>
  <c r="U475" i="1"/>
  <c r="E211" i="3" s="1"/>
  <c r="U507" i="1"/>
  <c r="E24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462" i="1"/>
  <c r="E198" i="3" s="1"/>
  <c r="U470" i="1"/>
  <c r="E206" i="3" s="1"/>
  <c r="U478" i="1"/>
  <c r="E214" i="3" s="1"/>
  <c r="U486" i="1"/>
  <c r="E222" i="3" s="1"/>
  <c r="U494" i="1"/>
  <c r="E230" i="3" s="1"/>
  <c r="U502" i="1"/>
  <c r="E238" i="3" s="1"/>
  <c r="U510" i="1"/>
  <c r="E24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463" i="1"/>
  <c r="E199" i="3" s="1"/>
  <c r="U471" i="1"/>
  <c r="E207" i="3" s="1"/>
  <c r="U479" i="1"/>
  <c r="E215" i="3" s="1"/>
  <c r="U487" i="1"/>
  <c r="E223" i="3" s="1"/>
  <c r="U495" i="1"/>
  <c r="E231" i="3" s="1"/>
  <c r="U503" i="1"/>
  <c r="E239" i="3" s="1"/>
  <c r="U511" i="1"/>
  <c r="E247" i="3" s="1"/>
  <c r="U218" i="1"/>
  <c r="F219" i="3" s="1"/>
  <c r="U242" i="1"/>
  <c r="F243" i="3" s="1"/>
  <c r="U273" i="1"/>
  <c r="E9" i="3" s="1"/>
  <c r="U483" i="1"/>
  <c r="E219" i="3" s="1"/>
  <c r="U499" i="1"/>
  <c r="E235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464" i="1"/>
  <c r="E200" i="3" s="1"/>
  <c r="U472" i="1"/>
  <c r="E208" i="3" s="1"/>
  <c r="U480" i="1"/>
  <c r="E216" i="3" s="1"/>
  <c r="U488" i="1"/>
  <c r="E224" i="3" s="1"/>
  <c r="U496" i="1"/>
  <c r="E232" i="3" s="1"/>
  <c r="U504" i="1"/>
  <c r="E240" i="3" s="1"/>
  <c r="U512" i="1"/>
  <c r="E248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H261" i="3" l="1"/>
  <c r="G261" i="3"/>
  <c r="I261" i="3"/>
  <c r="J261" i="3" s="1"/>
  <c r="H256" i="3"/>
  <c r="I256" i="3"/>
  <c r="J256" i="3" s="1"/>
  <c r="G256" i="3"/>
  <c r="G254" i="3"/>
  <c r="I254" i="3"/>
  <c r="J254" i="3" s="1"/>
  <c r="H254" i="3"/>
  <c r="H257" i="3"/>
  <c r="G257" i="3"/>
  <c r="I257" i="3"/>
  <c r="J257" i="3" s="1"/>
  <c r="H252" i="3"/>
  <c r="I252" i="3"/>
  <c r="J252" i="3" s="1"/>
  <c r="G252" i="3"/>
  <c r="G263" i="3"/>
  <c r="I263" i="3"/>
  <c r="J263" i="3" s="1"/>
  <c r="H263" i="3"/>
  <c r="G262" i="3"/>
  <c r="H262" i="3"/>
  <c r="I262" i="3"/>
  <c r="J262" i="3" s="1"/>
  <c r="H253" i="3"/>
  <c r="G253" i="3"/>
  <c r="I253" i="3"/>
  <c r="J253" i="3" s="1"/>
  <c r="G259" i="3"/>
  <c r="H259" i="3"/>
  <c r="I259" i="3"/>
  <c r="J259" i="3" s="1"/>
  <c r="L259" i="3"/>
  <c r="K261" i="3"/>
  <c r="L262" i="3"/>
  <c r="K262" i="3"/>
  <c r="K252" i="3"/>
  <c r="K253" i="3"/>
  <c r="K254" i="3"/>
  <c r="L261" i="3"/>
  <c r="K263" i="3"/>
  <c r="L255" i="3"/>
  <c r="L256" i="3"/>
  <c r="L257" i="3"/>
  <c r="L258" i="3"/>
  <c r="K259" i="3"/>
  <c r="L260" i="3"/>
  <c r="L252" i="3"/>
  <c r="L253" i="3"/>
  <c r="L254" i="3"/>
  <c r="K255" i="3"/>
  <c r="K256" i="3"/>
  <c r="K257" i="3"/>
  <c r="K258" i="3"/>
  <c r="K260" i="3"/>
  <c r="L263" i="3"/>
  <c r="G258" i="3"/>
  <c r="I258" i="3"/>
  <c r="J258" i="3" s="1"/>
  <c r="H258" i="3"/>
  <c r="H260" i="3"/>
  <c r="I260" i="3"/>
  <c r="J260" i="3" s="1"/>
  <c r="G260" i="3"/>
  <c r="G255" i="3"/>
  <c r="H255" i="3"/>
  <c r="I255" i="3"/>
  <c r="J255" i="3" s="1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H222" i="3"/>
  <c r="H217" i="3"/>
  <c r="I176" i="3"/>
  <c r="J176" i="3" s="1"/>
  <c r="I102" i="3"/>
  <c r="J102" i="3" s="1"/>
  <c r="I171" i="3"/>
  <c r="J171" i="3" s="1"/>
  <c r="H189" i="3"/>
  <c r="I234" i="3"/>
  <c r="J234" i="3" s="1"/>
  <c r="I88" i="3"/>
  <c r="J88" i="3" s="1"/>
  <c r="H47" i="3"/>
  <c r="H167" i="3"/>
  <c r="I191" i="3"/>
  <c r="J191" i="3" s="1"/>
  <c r="H34" i="3"/>
  <c r="H192" i="3"/>
  <c r="I140" i="3"/>
  <c r="J140" i="3" s="1"/>
  <c r="G133" i="3"/>
  <c r="H205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G243" i="3"/>
  <c r="I202" i="3"/>
  <c r="J202" i="3" s="1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H249" i="3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200" i="3"/>
  <c r="J200" i="3" s="1"/>
  <c r="I159" i="3"/>
  <c r="J159" i="3" s="1"/>
  <c r="I173" i="3"/>
  <c r="J173" i="3" s="1"/>
  <c r="G80" i="3"/>
  <c r="I199" i="3"/>
  <c r="J199" i="3" s="1"/>
  <c r="H199" i="3"/>
  <c r="H198" i="3"/>
  <c r="G198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14" i="3"/>
  <c r="K210" i="3"/>
  <c r="L206" i="3"/>
  <c r="L205" i="3"/>
  <c r="L201" i="3"/>
  <c r="L200" i="3"/>
  <c r="L193" i="3"/>
  <c r="L192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L264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64" i="3"/>
  <c r="K248" i="3"/>
  <c r="K244" i="3"/>
  <c r="K240" i="3"/>
  <c r="K236" i="3"/>
  <c r="K232" i="3"/>
  <c r="K228" i="3"/>
  <c r="K224" i="3"/>
  <c r="K220" i="3"/>
  <c r="L216" i="3"/>
  <c r="K215" i="3"/>
  <c r="K216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I201" i="3"/>
  <c r="J201" i="3" s="1"/>
  <c r="H201" i="3"/>
  <c r="I193" i="3"/>
  <c r="J193" i="3" s="1"/>
  <c r="H193" i="3"/>
  <c r="H154" i="3"/>
  <c r="G154" i="3"/>
  <c r="H132" i="3"/>
  <c r="G132" i="3"/>
  <c r="I243" i="3"/>
  <c r="J243" i="3" s="1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H264" i="3"/>
  <c r="I264" i="3"/>
  <c r="J264" i="3" s="1"/>
  <c r="G264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G95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I222" i="3"/>
  <c r="J222" i="3" s="1"/>
  <c r="G222" i="3"/>
  <c r="G251" i="3"/>
  <c r="H251" i="3"/>
  <c r="I251" i="3"/>
  <c r="J251" i="3" s="1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G249" i="3"/>
  <c r="H226" i="3"/>
  <c r="I226" i="3"/>
  <c r="J226" i="3" s="1"/>
  <c r="G226" i="3"/>
  <c r="I205" i="3"/>
  <c r="J205" i="3" s="1"/>
  <c r="G205" i="3"/>
  <c r="G233" i="3"/>
  <c r="H233" i="3"/>
  <c r="I233" i="3"/>
  <c r="J233" i="3" s="1"/>
  <c r="I142" i="3"/>
  <c r="J142" i="3" s="1"/>
  <c r="G142" i="3"/>
  <c r="H142" i="3"/>
  <c r="H122" i="3"/>
  <c r="G122" i="3"/>
  <c r="H232" i="3"/>
  <c r="I232" i="3"/>
  <c r="J232" i="3" s="1"/>
  <c r="G232" i="3"/>
  <c r="U272" i="1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H213" i="3"/>
  <c r="I213" i="3"/>
  <c r="J213" i="3" s="1"/>
  <c r="G213" i="3"/>
  <c r="I212" i="3"/>
  <c r="J212" i="3" s="1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N253" i="3" l="1"/>
  <c r="M253" i="3"/>
  <c r="O253" i="3"/>
  <c r="P253" i="3" s="1"/>
  <c r="N258" i="3"/>
  <c r="O258" i="3"/>
  <c r="P258" i="3" s="1"/>
  <c r="M258" i="3"/>
  <c r="N259" i="3"/>
  <c r="O259" i="3"/>
  <c r="P259" i="3" s="1"/>
  <c r="M259" i="3"/>
  <c r="N263" i="3"/>
  <c r="M263" i="3"/>
  <c r="O263" i="3"/>
  <c r="P263" i="3" s="1"/>
  <c r="N252" i="3"/>
  <c r="O252" i="3"/>
  <c r="P252" i="3" s="1"/>
  <c r="M252" i="3"/>
  <c r="N257" i="3"/>
  <c r="M257" i="3"/>
  <c r="O257" i="3"/>
  <c r="P257" i="3" s="1"/>
  <c r="N261" i="3"/>
  <c r="O261" i="3"/>
  <c r="P261" i="3" s="1"/>
  <c r="M261" i="3"/>
  <c r="N260" i="3"/>
  <c r="O260" i="3"/>
  <c r="P260" i="3" s="1"/>
  <c r="M260" i="3"/>
  <c r="N256" i="3"/>
  <c r="O256" i="3"/>
  <c r="P256" i="3" s="1"/>
  <c r="M256" i="3"/>
  <c r="N262" i="3"/>
  <c r="M262" i="3"/>
  <c r="O262" i="3"/>
  <c r="P262" i="3" s="1"/>
  <c r="N254" i="3"/>
  <c r="O254" i="3"/>
  <c r="P254" i="3" s="1"/>
  <c r="M254" i="3"/>
  <c r="N255" i="3"/>
  <c r="O255" i="3"/>
  <c r="P255" i="3" s="1"/>
  <c r="M255" i="3"/>
  <c r="G179" i="3"/>
  <c r="G140" i="3"/>
  <c r="I34" i="3"/>
  <c r="J34" i="3" s="1"/>
  <c r="G34" i="3"/>
  <c r="M36" i="3"/>
  <c r="I189" i="3"/>
  <c r="J189" i="3" s="1"/>
  <c r="G191" i="3"/>
  <c r="G217" i="3"/>
  <c r="I103" i="3"/>
  <c r="J103" i="3" s="1"/>
  <c r="G234" i="3"/>
  <c r="H196" i="3"/>
  <c r="G121" i="3"/>
  <c r="I40" i="3"/>
  <c r="J40" i="3" s="1"/>
  <c r="G88" i="3"/>
  <c r="H243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I249" i="3"/>
  <c r="J249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O236" i="3"/>
  <c r="P236" i="3" s="1"/>
  <c r="N236" i="3"/>
  <c r="M236" i="3"/>
  <c r="O264" i="3"/>
  <c r="P264" i="3" s="1"/>
  <c r="N264" i="3"/>
  <c r="M264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N194" i="3"/>
  <c r="O194" i="3"/>
  <c r="P194" i="3" s="1"/>
  <c r="M194" i="3"/>
  <c r="M205" i="3"/>
  <c r="O243" i="3"/>
  <c r="P243" i="3" s="1"/>
  <c r="N243" i="3"/>
  <c r="M243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M202" i="3"/>
  <c r="N202" i="3"/>
  <c r="O202" i="3"/>
  <c r="P202" i="3" s="1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<sst xmlns="http://schemas.openxmlformats.org/spreadsheetml/2006/main" count="1639" uniqueCount="563">
  <si>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</si>
  <si>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</si>
  <si>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</si>
  <si>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</si>
  <si>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</si>
  <si>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</si>
  <si>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</si>
  <si>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</si>
  <si>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</si>
  <si>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</si>
  <si>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</si>
  <si>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</si>
  <si>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</si>
  <si>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</si>
  <si>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</si>
  <si>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</si>
  <si>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</si>
  <si>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</si>
  <si>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</si>
  <si>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</si>
  <si>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</si>
  <si>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</si>
  <si>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</si>
  <si>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</si>
  <si>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</si>
  <si>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</si>
  <si>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</si>
  <si>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</si>
  <si>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</si>
  <si>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</si>
  <si>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</si>
  <si>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</si>
  <si>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</si>
  <si>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</si>
  <si>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</si>
  <si>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</si>
  <si>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</si>
  <si>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</si>
  <si>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</si>
  <si>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</si>
  <si>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</si>
  <si>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</si>
  <si>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</si>
  <si>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</si>
  <si>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</si>
  <si>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</si>
  <si>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</si>
  <si>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</si>
  <si>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</si>
  <si>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</si>
  <si>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11 024 002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</si>
  <si>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</si>
  <si>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</si>
  <si>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</si>
  <si>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</si>
  <si>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</si>
  <si>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</si>
  <si>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</si>
  <si>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</si>
  <si>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</si>
  <si>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</si>
  <si>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</si>
  <si>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</si>
  <si>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</si>
  <si>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</si>
  <si>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</si>
  <si>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</si>
  <si>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</si>
  <si>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</si>
  <si>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</si>
  <si>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</si>
  <si>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</si>
  <si>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</si>
  <si>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</si>
  <si>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</si>
  <si>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</si>
  <si>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</si>
  <si>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</si>
  <si>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</si>
  <si>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</si>
  <si>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</si>
  <si>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</si>
  <si>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</si>
  <si>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</si>
  <si>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</si>
  <si>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</si>
  <si>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</si>
  <si>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</si>
  <si>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</si>
  <si>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</si>
  <si>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</si>
  <si>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</si>
  <si>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</si>
  <si>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</si>
  <si>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</si>
  <si>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</si>
  <si>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</si>
  <si>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</si>
  <si>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</si>
  <si>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</si>
  <si>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</si>
  <si>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</si>
  <si>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</si>
  <si>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</si>
  <si>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</si>
  <si>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</si>
  <si>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</si>
  <si>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</si>
  <si>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</si>
  <si>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</si>
  <si>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</si>
  <si>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</si>
  <si>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</si>
  <si>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</si>
  <si>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</si>
  <si>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</si>
  <si>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</si>
  <si>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</si>
  <si>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</si>
  <si>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</si>
  <si>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</si>
  <si>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</si>
  <si>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</si>
  <si>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</si>
  <si>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</si>
  <si>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</si>
  <si>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</si>
  <si>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</si>
  <si>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</si>
  <si>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</si>
  <si>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</si>
  <si>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</si>
  <si>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</si>
  <si>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</si>
  <si>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</si>
  <si>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</si>
  <si>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</si>
  <si>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</si>
  <si>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</si>
  <si>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</si>
  <si>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</si>
  <si>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</si>
  <si>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</si>
  <si>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</si>
  <si>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</si>
  <si>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</si>
  <si>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</si>
  <si>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</si>
  <si>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</si>
  <si>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</si>
  <si>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</si>
  <si>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</si>
  <si>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</si>
  <si>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</si>
  <si>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</si>
  <si>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</si>
  <si>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</si>
  <si>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</si>
  <si>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</si>
  <si>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</si>
  <si>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</si>
  <si>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</si>
  <si>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</si>
  <si>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</si>
  <si>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</si>
  <si>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</si>
  <si>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</si>
  <si>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</si>
  <si>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15 030 007</t>
  </si>
  <si>
    <t>15 030 008</t>
  </si>
  <si>
    <t>15 030 009</t>
  </si>
  <si>
    <t>15 030 K01</t>
  </si>
  <si>
    <t>15 032 001</t>
  </si>
  <si>
    <t>15 033 001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</si>
  <si>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</si>
  <si>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</si>
  <si>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</si>
  <si>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</si>
  <si>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</si>
  <si>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</si>
  <si>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</si>
  <si>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</si>
  <si>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</si>
  <si>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</si>
  <si>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</si>
  <si>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</si>
  <si>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</si>
  <si>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</si>
  <si>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</si>
  <si>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</si>
  <si>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</si>
  <si>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</si>
  <si>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</si>
  <si>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</si>
  <si>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17 019 001</t>
  </si>
  <si>
    <t>17 019 002</t>
  </si>
  <si>
    <t>17 019 003</t>
  </si>
  <si>
    <t>17 019 004</t>
  </si>
  <si>
    <t>17 019 005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</si>
  <si>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</si>
  <si>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</si>
  <si>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</si>
  <si>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</si>
  <si>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</si>
  <si>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</si>
  <si>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</si>
  <si>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</si>
  <si>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</si>
  <si>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</si>
  <si>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</si>
  <si>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</si>
  <si>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</si>
  <si>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</si>
  <si>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</si>
  <si>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</si>
  <si>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</si>
  <si>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</si>
  <si>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</si>
  <si>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</si>
  <si>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</si>
  <si>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</si>
  <si>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</si>
  <si>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</si>
  <si>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</si>
  <si>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</si>
  <si>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</si>
  <si>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</si>
  <si>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</si>
  <si>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</si>
  <si>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</si>
  <si>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</si>
  <si>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</si>
  <si>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</si>
  <si>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</si>
  <si>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</si>
  <si>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</si>
  <si>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19 038 003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</si>
  <si>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</si>
  <si>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</si>
  <si>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</si>
  <si>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</si>
  <si>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</si>
  <si>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</si>
  <si>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</si>
  <si>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</si>
  <si>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</si>
  <si>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</si>
  <si>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</si>
  <si>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</si>
  <si>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</si>
  <si>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</si>
  <si>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</si>
  <si>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</si>
  <si>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</si>
  <si>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</si>
  <si>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</si>
  <si>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</si>
  <si>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</si>
  <si>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</si>
  <si>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</si>
  <si>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</si>
  <si>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</si>
  <si>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</si>
  <si>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</si>
  <si>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</si>
  <si>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</si>
  <si>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</si>
  <si>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</si>
  <si>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</si>
  <si>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</si>
  <si>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</si>
  <si>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</si>
  <si>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</si>
  <si>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</si>
  <si>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22 026 001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</si>
  <si>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</si>
  <si>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</si>
  <si>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</si>
  <si>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</si>
  <si>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</si>
  <si>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Koordinirani inspekcijski nadzor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</si>
  <si>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</si>
  <si>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</si>
  <si>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</si>
  <si>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</si>
  <si>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</si>
  <si>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</si>
  <si>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</si>
  <si>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</si>
  <si>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</si>
  <si>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</si>
  <si>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</si>
  <si>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</si>
  <si>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</si>
  <si>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</si>
  <si>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</si>
  <si>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</si>
  <si>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</si>
  <si>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</si>
  <si>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</si>
  <si>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</si>
  <si>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</si>
  <si>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</si>
  <si>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</si>
  <si>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</si>
  <si>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</si>
  <si>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</si>
  <si>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</si>
  <si>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</si>
  <si>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</si>
  <si>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</si>
  <si>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</si>
  <si>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</si>
  <si>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</si>
  <si>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</si>
  <si>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</si>
  <si>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</si>
  <si>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</si>
  <si>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</si>
  <si>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</si>
  <si>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</si>
  <si>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</si>
  <si>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</si>
  <si>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</si>
  <si>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</si>
  <si>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</si>
  <si>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</si>
  <si>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</si>
  <si>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</si>
  <si>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</si>
  <si>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</si>
  <si>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</si>
  <si>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</si>
  <si>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</si>
  <si>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</si>
  <si>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</si>
  <si>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</si>
  <si>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</si>
  <si>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</si>
  <si>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</si>
  <si>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</si>
  <si>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</si>
  <si>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</si>
  <si>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</si>
  <si>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</si>
  <si>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</si>
  <si>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</si>
  <si>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</si>
  <si>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</si>
  <si>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</si>
  <si>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</si>
  <si>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</si>
  <si>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</si>
  <si>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</si>
  <si>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</si>
  <si>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</si>
  <si>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</si>
  <si>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</si>
  <si>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</si>
  <si>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</si>
  <si>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</si>
  <si>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</si>
  <si>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</si>
  <si>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</si>
  <si>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</si>
  <si>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</si>
  <si>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</si>
  <si>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</si>
  <si>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</si>
  <si>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</si>
  <si>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</si>
  <si>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</si>
  <si>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</si>
  <si>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</si>
  <si>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</si>
  <si>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</si>
  <si>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</si>
  <si>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</si>
  <si>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</si>
  <si>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</si>
  <si>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</si>
  <si>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</si>
  <si>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</si>
  <si>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</si>
  <si>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</si>
  <si>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</si>
  <si>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</si>
  <si>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</si>
  <si>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</si>
  <si>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</si>
  <si>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</si>
  <si>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</si>
  <si>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</si>
  <si>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</si>
  <si>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</si>
  <si>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Stručni i operativni poslovi Ministarstva rada i socijalnog staranja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</si>
  <si>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</si>
  <si>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</si>
  <si>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</si>
  <si>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</si>
  <si>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Programski okvir za unaprjeđenje konkurentnosti industrije i sveukupnog regionalnog razvoja</t>
  </si>
  <si>
    <t>Unaprjeđenje i implementacija zakonodavnog okvira za efikasniji industrijski i regionalni razvoj</t>
  </si>
  <si>
    <t>Podrška pristupanju Crne Gore Evropskoj uniji u oblasti jačanja konkurentnosti i inovacija</t>
  </si>
  <si>
    <t>Razvojni projekti Prijestonice Cetinje</t>
  </si>
  <si>
    <t>Djelovanje Zavoda za metrologiju</t>
  </si>
  <si>
    <t>Energetika i energetska efikasnost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</si>
  <si>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</si>
  <si>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</si>
  <si>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</si>
  <si>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</si>
  <si>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</si>
  <si>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</si>
  <si>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</si>
  <si>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</si>
  <si>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</si>
  <si>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</si>
  <si>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</si>
  <si>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</si>
  <si>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</si>
  <si>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</si>
  <si>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</si>
  <si>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</si>
  <si>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</si>
  <si>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</si>
  <si>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</si>
  <si>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</si>
  <si>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Državni putevi i drumski saobraćaj</t>
  </si>
  <si>
    <t>Željeznički saobraćaj</t>
  </si>
  <si>
    <t>Pomorski saobraćaj</t>
  </si>
  <si>
    <t>Vazdušni saobraćaj</t>
  </si>
  <si>
    <t>Inspekcijski nadzor u oblasti saobraćaja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</si>
  <si>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</si>
  <si>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</si>
  <si>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</si>
  <si>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</si>
  <si>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</si>
  <si>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</si>
  <si>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</si>
  <si>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</si>
  <si>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</si>
  <si>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</si>
  <si>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</si>
  <si>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</si>
  <si>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</si>
  <si>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</si>
  <si>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</si>
  <si>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</si>
  <si>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</si>
  <si>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</si>
  <si>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</si>
  <si>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</si>
  <si>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</si>
  <si>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</si>
  <si>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</si>
  <si>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</si>
  <si>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</si>
  <si>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</si>
  <si>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</si>
  <si>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</si>
  <si>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</si>
  <si>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</si>
  <si>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</si>
  <si>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</si>
  <si>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</si>
  <si>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</si>
  <si>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</si>
  <si>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</si>
  <si>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</si>
  <si>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</si>
  <si>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</si>
  <si>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</si>
  <si>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</si>
  <si>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</si>
  <si>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</si>
  <si>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</si>
  <si>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</si>
  <si>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</si>
  <si>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</si>
  <si>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</si>
  <si>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</si>
  <si>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</si>
  <si>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</si>
  <si>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</si>
  <si>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</si>
  <si>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</si>
  <si>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</si>
  <si>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</si>
  <si>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</si>
  <si>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</si>
  <si>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</si>
  <si>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</si>
  <si>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</si>
  <si>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</si>
  <si>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</si>
  <si>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</si>
  <si>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</si>
  <si>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</si>
  <si>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</si>
  <si>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</si>
  <si>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</si>
  <si>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</si>
  <si>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</si>
  <si>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</si>
  <si>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</si>
  <si>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</si>
  <si>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</si>
  <si>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</si>
  <si>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</si>
  <si>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</si>
  <si>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</si>
  <si>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</si>
  <si>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</si>
  <si>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</si>
  <si>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</si>
  <si>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</si>
  <si>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</si>
  <si>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</si>
  <si>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</si>
  <si>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</si>
  <si>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</si>
  <si>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</si>
  <si>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</si>
  <si>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15 041 001</t>
  </si>
  <si>
    <t>Stručni i operativni poslovi Ministarstva saobraćaja i pomorstva</t>
  </si>
  <si>
    <t>15 042 001</t>
  </si>
  <si>
    <t>Stručni i operativni poslovi Ministarstva turizma, ekologije, održivog razvoja i razvoja sjevera</t>
  </si>
  <si>
    <t>15 045 001</t>
  </si>
  <si>
    <t>Stručni i operativni poslovi Ministarstva energetike i rudarstva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</si>
  <si>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</si>
  <si>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</si>
  <si>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</si>
  <si>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</si>
  <si>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</si>
  <si>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</si>
  <si>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</si>
  <si>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</si>
  <si>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</si>
  <si>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PLAN - 2024</t>
  </si>
  <si>
    <t>Ostvarenje - 2024</t>
  </si>
  <si>
    <t>BDP - 2024</t>
  </si>
  <si>
    <t>14 040 002</t>
  </si>
  <si>
    <t>Upravljenje sredstvima EU</t>
  </si>
  <si>
    <t>19 040 002</t>
  </si>
  <si>
    <t>Stručni i operativni poslovi Ministarstva nauke i tehnološkog razvoja</t>
  </si>
  <si>
    <t>18 004 004</t>
  </si>
  <si>
    <t>Stručni i operativni poslovi Ministarstva ekologije, prostornog planiranja i urbanizma</t>
  </si>
  <si>
    <t>14 044 003</t>
  </si>
  <si>
    <t>Poslovanje područnih jedinica Uprave za katastar i državnu imovinu</t>
  </si>
  <si>
    <t>14 044 002</t>
  </si>
  <si>
    <t>17 021 001</t>
  </si>
  <si>
    <t>Stručni i operativni poslovi Ministarstva pomorstva</t>
  </si>
  <si>
    <t>17 019 010</t>
  </si>
  <si>
    <t>Inspekcijski nadzor u oblasti pomorskog saobraćaja</t>
  </si>
  <si>
    <t>22 027 001</t>
  </si>
  <si>
    <t>Stručni i operativni poslovi Ministarstva socijalnog staranja, brige o porodici i demografije</t>
  </si>
  <si>
    <t>18 018 001</t>
  </si>
  <si>
    <t>Stručni i operativni poslovi Ministarstva ekologije, održivog razvoja i razvoja sjevera</t>
  </si>
  <si>
    <t>15 050 001</t>
  </si>
  <si>
    <t>Stručni i operativni poslovi Ministarstva rudarstva, nafte i gasa</t>
  </si>
  <si>
    <t>15 033 004</t>
  </si>
  <si>
    <t>Upravljanje mineralnim resursima i naftnim derivatima</t>
  </si>
  <si>
    <t>15 051 001</t>
  </si>
  <si>
    <t>Stručni i operativni poslovi Ministarstva regionalno-investicionog razvoja i saradnje sa nevladinim organizacijama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</si>
</sst>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38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2024.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izmjenama i dopunama Zakona o budžetu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7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48">
        <v>12</v>
      </c>
      <c r="D4" t="str">
        <f>VLOOKUP(C4,C9:D20,2,FALSE)</f>
        <v>Decembar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12</v>
      </c>
      <c r="D6" t="str">
        <f>VLOOKUP(C6,E9:F20,2,FALSE)</f>
        <v>Januar - Decembar</v>
      </c>
    </row>
    <row r="8" spans="2:7" x14ac:dyDescent="0.25">
      <c r="D8" t="s">
        <v>5</v>
      </c>
      <c r="F8" t="s">
        <v>6</v>
      </c>
      <c r="G8" s="124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J6" sqref="J6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5" customFormat="1" ht="18" x14ac:dyDescent="0.25">
      <c r="C7" s="155" t="s">
        <v>509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5" t="s">
        <v>505</v>
      </c>
      <c r="E10" s="145"/>
      <c r="F10" s="145"/>
      <c r="G10" s="145"/>
      <c r="H10" s="127" t="s">
        <v>32</v>
      </c>
      <c r="I10" s="140" t="s">
        <v>5</v>
      </c>
      <c r="J10" s="157" t="str">
        <f>'Analitika 2024'!L4</f>
        <v>Decembar</v>
      </c>
      <c r="K10" s="158"/>
      <c r="L10" s="140" t="s">
        <v>6</v>
      </c>
      <c r="M10" s="157" t="str">
        <f>IF(J10="Januar","-",'Analitika 2024'!F4)</f>
        <v>Januar - Decembar</v>
      </c>
      <c r="N10" s="158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41">
        <f>SUMPRODUCT((D13=VALUE(LEFT('Analitika 2024'!$C$9:$C$264,2)))*('Analitika 2024'!$L$9:$L$264))</f>
        <v>13458264.25</v>
      </c>
      <c r="K13" s="136">
        <f>IFERROR($J13/$J$37,0)</f>
        <v>2.5571734765726804E-2</v>
      </c>
      <c r="L13" s="129"/>
      <c r="M13" s="141">
        <f>IF($J$10="Januar","-",
SUMPRODUCT((D13=VALUE(LEFT('Analitika 2024'!$C$9:$C$264,2)))*('Analitika 2024'!$F$9:$F$264)))</f>
        <v>90985889.38000001</v>
      </c>
      <c r="N13" s="136">
        <f>IF($J$10="Januar","-",IFERROR($M13/$M$37,0))</f>
        <v>2.6049609634188751E-2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41">
        <f>SUMPRODUCT((D15=VALUE(LEFT('Analitika 2024'!$C$9:$C$264,2)))*('Analitika 2024'!$L$9:$L$264))</f>
        <v>14249522.930000002</v>
      </c>
      <c r="K15" s="136">
        <f>IFERROR($J15/$J$37,0)</f>
        <v>2.7075186973245999E-2</v>
      </c>
      <c r="L15" s="129"/>
      <c r="M15" s="141">
        <f>IF($J$10="Januar","-",
SUMPRODUCT((D15=VALUE(LEFT('Analitika 2024'!$C$9:$C$264,2)))*('Analitika 2024'!$F$9:$F$264)))</f>
        <v>80296439.089999989</v>
      </c>
      <c r="N15" s="136">
        <f>IF($J$10="Januar","-",IFERROR($M15/$M$37,0))</f>
        <v>2.2989178954706108E-2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41">
        <f>SUMPRODUCT((D17=VALUE(LEFT('Analitika 2024'!$C$9:$C$264,2)))*('Analitika 2024'!$L$9:$L$264))</f>
        <v>37078340.759999998</v>
      </c>
      <c r="K17" s="136">
        <f>IFERROR($J17/$J$37,0)</f>
        <v>7.0451692570084379E-2</v>
      </c>
      <c r="L17" s="129"/>
      <c r="M17" s="141">
        <f>IF($J$10="Januar","-",
SUMPRODUCT((D17=VALUE(LEFT('Analitika 2024'!$C$9:$C$264,2)))*('Analitika 2024'!$F$9:$F$264)))</f>
        <v>209344576.86999997</v>
      </c>
      <c r="N17" s="136">
        <f>IF($J$10="Januar","-",IFERROR($M17/$M$37,0))</f>
        <v>5.9936156514579744E-2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41">
        <f>SUMPRODUCT((D19=VALUE(LEFT('Analitika 2024'!$C$9:$C$264,2)))*('Analitika 2024'!$L$9:$L$264))</f>
        <v>107827514.63000001</v>
      </c>
      <c r="K19" s="136">
        <f>IFERROR($J19/$J$37,0)</f>
        <v>0.20488055170754185</v>
      </c>
      <c r="L19" s="129"/>
      <c r="M19" s="141">
        <f>IF($J$10="Januar","-",
SUMPRODUCT((D19=VALUE(LEFT('Analitika 2024'!$C$9:$C$264,2)))*('Analitika 2024'!$F$9:$F$264)))</f>
        <v>816764383.60000002</v>
      </c>
      <c r="N19" s="136">
        <f>IF($J$10="Januar","-",IFERROR($M19/$M$37,0))</f>
        <v>0.23384278046707374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41">
        <f>SUMPRODUCT((D21=VALUE(LEFT('Analitika 2024'!$C$9:$C$264,2)))*('Analitika 2024'!$L$9:$L$264))</f>
        <v>33025258.619999997</v>
      </c>
      <c r="K21" s="136">
        <f>IFERROR($J21/$J$37,0)</f>
        <v>6.2750525499614324E-2</v>
      </c>
      <c r="L21" s="129"/>
      <c r="M21" s="141">
        <f>IF($J$10="Januar","-",
SUMPRODUCT((D21=VALUE(LEFT('Analitika 2024'!$C$9:$C$264,2)))*('Analitika 2024'!$F$9:$F$264)))</f>
        <v>144439167.14999995</v>
      </c>
      <c r="N21" s="136">
        <f>IF($J$10="Januar","-",IFERROR($M21/$M$37,0))</f>
        <v>4.1353488390166879E-2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41">
        <f>SUMPRODUCT((D23=VALUE(LEFT('Analitika 2024'!$C$9:$C$264,2)))*('Analitika 2024'!$L$9:$L$264))</f>
        <v>22248765.719999999</v>
      </c>
      <c r="K23" s="136">
        <f>IFERROR($J23/$J$37,0)</f>
        <v>4.2274362078797402E-2</v>
      </c>
      <c r="L23" s="129"/>
      <c r="M23" s="141">
        <f>IF($J$10="Januar","-",
SUMPRODUCT((D23=VALUE(LEFT('Analitika 2024'!$C$9:$C$264,2)))*('Analitika 2024'!$F$9:$F$264)))</f>
        <v>87886516.770000011</v>
      </c>
      <c r="N23" s="136">
        <f>IF($J$10="Januar","-",IFERROR($M23/$M$37,0))</f>
        <v>2.5162247350305381E-2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41">
        <f>SUMPRODUCT((D25=VALUE(LEFT('Analitika 2024'!$C$9:$C$264,2)))*('Analitika 2024'!$L$9:$L$264))</f>
        <v>75180564.859999999</v>
      </c>
      <c r="K25" s="136">
        <f>IFERROR($J25/$J$37,0)</f>
        <v>0.14284884205163684</v>
      </c>
      <c r="L25" s="129"/>
      <c r="M25" s="141">
        <f>IF($J$10="Januar","-",
SUMPRODUCT((D25=VALUE(LEFT('Analitika 2024'!$C$9:$C$264,2)))*('Analitika 2024'!$F$9:$F$264)))</f>
        <v>206361353.41999996</v>
      </c>
      <c r="N25" s="136">
        <f>IF($J$10="Januar","-",IFERROR($M25/$M$37,0))</f>
        <v>5.9082048181368897E-2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41">
        <f>SUMPRODUCT((D27=VALUE(LEFT('Analitika 2024'!$C$9:$C$264,2)))*('Analitika 2024'!$L$9:$L$264))</f>
        <v>8112128.2600000016</v>
      </c>
      <c r="K27" s="136">
        <f>IFERROR($J27/$J$37,0)</f>
        <v>1.541366616057319E-2</v>
      </c>
      <c r="L27" s="129"/>
      <c r="M27" s="141">
        <f>IF($J$10="Januar","-",
SUMPRODUCT((D27=VALUE(LEFT('Analitika 2024'!$C$9:$C$264,2)))*('Analitika 2024'!$F$9:$F$264)))</f>
        <v>38543402.710000001</v>
      </c>
      <c r="N27" s="136">
        <f>IF($J$10="Januar","-",IFERROR($M27/$M$37,0))</f>
        <v>1.1035124252899101E-2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41">
        <f>SUMPRODUCT((D29=VALUE(LEFT('Analitika 2024'!$C$9:$C$264,2)))*('Analitika 2024'!$L$9:$L$264))</f>
        <v>48324894.899999991</v>
      </c>
      <c r="K29" s="136">
        <f>IFERROR($J29/$J$37,0)</f>
        <v>9.1821008416031344E-2</v>
      </c>
      <c r="L29" s="129"/>
      <c r="M29" s="141">
        <f>IF($J$10="Januar","-",
SUMPRODUCT((D29=VALUE(LEFT('Analitika 2024'!$C$9:$C$264,2)))*('Analitika 2024'!$F$9:$F$264)))</f>
        <v>349652898.56999993</v>
      </c>
      <c r="N29" s="136">
        <f>IF($J$10="Januar","-",IFERROR($M29/$M$37,0))</f>
        <v>0.10010696798456785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41">
        <f>SUMPRODUCT((D31=VALUE(LEFT('Analitika 2024'!$C$9:$C$264,2)))*('Analitika 2024'!$L$9:$L$264))</f>
        <v>6874328.2600000007</v>
      </c>
      <c r="K31" s="136">
        <f>IFERROR($J31/$J$37,0)</f>
        <v>1.3061751180674005E-2</v>
      </c>
      <c r="L31" s="129"/>
      <c r="M31" s="141">
        <f>IF($J$10="Januar","-",
SUMPRODUCT((D31=VALUE(LEFT('Analitika 2024'!$C$9:$C$264,2)))*('Analitika 2024'!$F$9:$F$264)))</f>
        <v>28279522.199999992</v>
      </c>
      <c r="N31" s="136">
        <f>IF($J$10="Januar","-",IFERROR($M31/$M$37,0))</f>
        <v>8.0965358361744511E-3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41">
        <f>SUMPRODUCT((D33=VALUE(LEFT('Analitika 2024'!$C$9:$C$264,2)))*('Analitika 2024'!$L$9:$L$264))</f>
        <v>70158244.720000014</v>
      </c>
      <c r="K33" s="136">
        <f>IFERROR($J33/$J$37,0)</f>
        <v>0.1333060484087904</v>
      </c>
      <c r="L33" s="129"/>
      <c r="M33" s="141">
        <f>IF($J$10="Januar","-",
SUMPRODUCT((D33=VALUE(LEFT('Analitika 2024'!$C$9:$C$264,2)))*('Analitika 2024'!$F$9:$F$264)))</f>
        <v>459089580.12999994</v>
      </c>
      <c r="N33" s="136">
        <f>IF($J$10="Januar","-",IFERROR($M33/$M$37,0))</f>
        <v>0.13143911029503985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41">
        <f>SUMPRODUCT((D35=VALUE(LEFT('Analitika 2024'!$C$9:$C$264,2)))*('Analitika 2024'!$L$9:$L$264))</f>
        <v>89756706.789999962</v>
      </c>
      <c r="K35" s="136">
        <f>IFERROR($J35/$J$37,0)</f>
        <v>0.17054463018728355</v>
      </c>
      <c r="L35" s="129"/>
      <c r="M35" s="141">
        <f>IF($J$10="Januar","-",
SUMPRODUCT((D35=VALUE(LEFT('Analitika 2024'!$C$9:$C$264,2)))*('Analitika 2024'!$F$9:$F$264)))</f>
        <v>981149085.7299999</v>
      </c>
      <c r="N35" s="136">
        <f>IF($J$10="Januar","-",IFERROR($M35/$M$37,0))</f>
        <v>0.28090675213892918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526294534.69999993</v>
      </c>
      <c r="K37" s="138">
        <f>IFERROR($J37/$J$37,0)</f>
        <v>1</v>
      </c>
      <c r="L37" s="135"/>
      <c r="M37" s="144">
        <f>SUM(M13:M35)</f>
        <v>3492792815.6199999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/PnB4umFzuu/2UsMFWKfq6kpGjXOGc/v5YrcAywXDQfb0Bdk1iu6230ZVbkHM+gBSxnsJB/Yi8VAIBZeCunSSA==" saltValue="3EZ1t0yZTIjNTAh6ZlsCgQ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68"/>
  <sheetViews>
    <sheetView showGridLines="0" zoomScale="85" zoomScaleNormal="85" zoomScaleSheetLayoutView="85" workbookViewId="0">
      <selection activeCell="D12" sqref="D12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bestFit="1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539</v>
      </c>
      <c r="D4" s="156">
        <v>7279700000</v>
      </c>
      <c r="E4" s="42" t="s">
        <v>9</v>
      </c>
      <c r="F4" s="43" t="str">
        <f>Master!D6</f>
        <v>Januar - Decembar</v>
      </c>
      <c r="G4" s="43"/>
      <c r="H4" s="43"/>
      <c r="I4" s="43"/>
      <c r="J4" s="43"/>
      <c r="K4" s="44" t="s">
        <v>10</v>
      </c>
      <c r="L4" s="45" t="str">
        <f>Master!D4</f>
        <v>Decembar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3" t="s">
        <v>12</v>
      </c>
      <c r="G5" s="164"/>
      <c r="H5" s="164"/>
      <c r="I5" s="159" t="s">
        <v>28</v>
      </c>
      <c r="J5" s="160"/>
      <c r="K5" s="53" t="s">
        <v>11</v>
      </c>
      <c r="L5" s="163" t="s">
        <v>12</v>
      </c>
      <c r="M5" s="164"/>
      <c r="N5" s="164"/>
      <c r="O5" s="159" t="s">
        <v>28</v>
      </c>
      <c r="P5" s="16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507</v>
      </c>
      <c r="D7" s="146" t="s">
        <v>506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1" t="s">
        <v>31</v>
      </c>
      <c r="D8" s="162"/>
      <c r="E8" s="73">
        <f>SUM(E9:E264)</f>
        <v>3521329254.0100007</v>
      </c>
      <c r="F8" s="74">
        <f>SUM(F9:F264)</f>
        <v>3492792815.6199994</v>
      </c>
      <c r="G8" s="75">
        <f t="shared" ref="G8" si="0">IFERROR(F8/E8,0)</f>
        <v>0.99189611753643747</v>
      </c>
      <c r="H8" s="76">
        <f>F8/$D$4</f>
        <v>0.47979900485184823</v>
      </c>
      <c r="I8" s="74">
        <f>SUM(I9:I264)</f>
        <v>-28536438.390000019</v>
      </c>
      <c r="J8" s="77">
        <f t="shared" ref="J8:J9" si="1">IFERROR(I8/E8,0)</f>
        <v>-8.1038824635621468E-3</v>
      </c>
      <c r="K8" s="73">
        <f>SUM(K9:K264)</f>
        <v>347940046.27000016</v>
      </c>
      <c r="L8" s="74">
        <f>SUM(L9:L264)</f>
        <v>526294534.69999969</v>
      </c>
      <c r="M8" s="149">
        <f>IFERROR(L8/K8,0)</f>
        <v>1.512601209150835</v>
      </c>
      <c r="N8" s="149">
        <f>L8/$D$4</f>
        <v>7.2296184554308515E-2</v>
      </c>
      <c r="O8" s="74">
        <f>SUM(O9:O264)</f>
        <v>178354488.42999986</v>
      </c>
      <c r="P8" s="77">
        <f t="shared" ref="P8:P9" si="2">IFERROR(O8/K8,0)</f>
        <v>0.51260120915083585</v>
      </c>
      <c r="Q8" s="78"/>
    </row>
    <row r="9" spans="2:17" s="79" customFormat="1" ht="12.75" x14ac:dyDescent="0.2">
      <c r="B9" s="72"/>
      <c r="C9" s="80" t="s">
        <v>45</v>
      </c>
      <c r="D9" s="81" t="s">
        <v>275</v>
      </c>
      <c r="E9" s="82">
        <f>IFERROR(VLOOKUP($C9,'2024'!$C$273:$U$528,19,FALSE),0)</f>
        <v>497380.99999999994</v>
      </c>
      <c r="F9" s="83">
        <f>IFERROR(VLOOKUP($C9,'2024'!$C$8:$U$263,19,FALSE),0)</f>
        <v>395365.15999999992</v>
      </c>
      <c r="G9" s="84">
        <f t="shared" ref="G9" si="3">IFERROR(F9/E9,0)</f>
        <v>0.79489397463915989</v>
      </c>
      <c r="H9" s="85">
        <f t="shared" ref="H9" si="4">F9/$D$4</f>
        <v>5.4310639174691257E-5</v>
      </c>
      <c r="I9" s="86">
        <f t="shared" ref="I9" si="5">F9-E9</f>
        <v>-102015.84000000003</v>
      </c>
      <c r="J9" s="87">
        <f t="shared" si="1"/>
        <v>-0.20510602536084016</v>
      </c>
      <c r="K9" s="150">
        <f>VLOOKUP($C9,'2024'!$C$273:$U$528,VLOOKUP($L$4,Master!$D$9:$G$20,4,FALSE),FALSE)</f>
        <v>54898.839999999989</v>
      </c>
      <c r="L9" s="151">
        <f>VLOOKUP($C9,'2024'!$C$8:$U$263,VLOOKUP($L$4,Master!$D$9:$G$20,4,FALSE),FALSE)</f>
        <v>66727.070000000007</v>
      </c>
      <c r="M9" s="152">
        <f>IFERROR(L9/K9,0)</f>
        <v>1.2154550077925148</v>
      </c>
      <c r="N9" s="152">
        <f>L9/$D$4</f>
        <v>9.1661840460458545E-6</v>
      </c>
      <c r="O9" s="151">
        <f>L9-K9</f>
        <v>11828.230000000018</v>
      </c>
      <c r="P9" s="153">
        <f t="shared" si="2"/>
        <v>0.21545500779251475</v>
      </c>
      <c r="Q9" s="78"/>
    </row>
    <row r="10" spans="2:17" s="79" customFormat="1" ht="25.5" x14ac:dyDescent="0.2">
      <c r="B10" s="72"/>
      <c r="C10" s="80" t="s">
        <v>46</v>
      </c>
      <c r="D10" s="81" t="s">
        <v>276</v>
      </c>
      <c r="E10" s="82">
        <f>IFERROR(VLOOKUP($C10,'2024'!$C$273:$U$528,19,FALSE),0)</f>
        <v>43901</v>
      </c>
      <c r="F10" s="83">
        <f>IFERROR(VLOOKUP($C10,'2024'!$C$8:$U$263,19,FALSE),0)</f>
        <v>43900</v>
      </c>
      <c r="G10" s="84">
        <f t="shared" ref="G10:G73" si="6">IFERROR(F10/E10,0)</f>
        <v>0.99997722147559276</v>
      </c>
      <c r="H10" s="85">
        <f t="shared" ref="H10:H73" si="7">F10/$D$4</f>
        <v>6.0304682885283735E-6</v>
      </c>
      <c r="I10" s="86">
        <f t="shared" ref="I10:I73" si="8">F10-E10</f>
        <v>-1</v>
      </c>
      <c r="J10" s="87">
        <f t="shared" ref="J10:J73" si="9">IFERROR(I10/E10,0)</f>
        <v>-2.2778524407188902E-5</v>
      </c>
      <c r="K10" s="82">
        <f>VLOOKUP($C10,'2024'!$C$273:$U$528,VLOOKUP($L$4,Master!$D$9:$G$20,4,FALSE),FALSE)</f>
        <v>3681.4700000000003</v>
      </c>
      <c r="L10" s="83">
        <f>VLOOKUP($C10,'2024'!$C$8:$U$263,VLOOKUP($L$4,Master!$D$9:$G$20,4,FALSE),FALSE)</f>
        <v>6480</v>
      </c>
      <c r="M10" s="154">
        <f t="shared" ref="M10:M73" si="10">IFERROR(L10/K10,0)</f>
        <v>1.760166455247496</v>
      </c>
      <c r="N10" s="154">
        <f t="shared" ref="N10:N73" si="11">L10/$D$4</f>
        <v>8.9014657197411977E-7</v>
      </c>
      <c r="O10" s="83">
        <f t="shared" ref="O10:O73" si="12">L10-K10</f>
        <v>2798.5299999999997</v>
      </c>
      <c r="P10" s="87">
        <f t="shared" ref="P10:P73" si="13">IFERROR(O10/K10,0)</f>
        <v>0.76016645524749615</v>
      </c>
      <c r="Q10" s="78"/>
    </row>
    <row r="11" spans="2:17" s="79" customFormat="1" ht="12.75" x14ac:dyDescent="0.2">
      <c r="B11" s="72"/>
      <c r="C11" s="80" t="s">
        <v>47</v>
      </c>
      <c r="D11" s="81" t="s">
        <v>277</v>
      </c>
      <c r="E11" s="82">
        <f>IFERROR(VLOOKUP($C11,'2024'!$C$273:$U$528,19,FALSE),0)</f>
        <v>1770597.99</v>
      </c>
      <c r="F11" s="83">
        <f>IFERROR(VLOOKUP($C11,'2024'!$C$8:$U$263,19,FALSE),0)</f>
        <v>1852852.61</v>
      </c>
      <c r="G11" s="84">
        <f t="shared" si="6"/>
        <v>1.0464558417351417</v>
      </c>
      <c r="H11" s="85">
        <f t="shared" si="7"/>
        <v>2.5452320974765446E-4</v>
      </c>
      <c r="I11" s="86">
        <f t="shared" si="8"/>
        <v>82254.620000000112</v>
      </c>
      <c r="J11" s="87">
        <f t="shared" si="9"/>
        <v>4.6455841735141758E-2</v>
      </c>
      <c r="K11" s="82">
        <f>VLOOKUP($C11,'2024'!$C$273:$U$528,VLOOKUP($L$4,Master!$D$9:$G$20,4,FALSE),FALSE)</f>
        <v>200275.38999999996</v>
      </c>
      <c r="L11" s="83">
        <f>VLOOKUP($C11,'2024'!$C$8:$U$263,VLOOKUP($L$4,Master!$D$9:$G$20,4,FALSE),FALSE)</f>
        <v>283200.91000000009</v>
      </c>
      <c r="M11" s="154">
        <f t="shared" si="10"/>
        <v>1.4140574635755305</v>
      </c>
      <c r="N11" s="154">
        <f t="shared" si="11"/>
        <v>3.8902827039575822E-5</v>
      </c>
      <c r="O11" s="83">
        <f t="shared" si="12"/>
        <v>82925.520000000135</v>
      </c>
      <c r="P11" s="87">
        <f t="shared" si="13"/>
        <v>0.41405746357553042</v>
      </c>
      <c r="Q11" s="78"/>
    </row>
    <row r="12" spans="2:17" s="79" customFormat="1" ht="12.75" x14ac:dyDescent="0.2">
      <c r="B12" s="72"/>
      <c r="C12" s="80" t="s">
        <v>48</v>
      </c>
      <c r="D12" s="81" t="s">
        <v>278</v>
      </c>
      <c r="E12" s="82">
        <f>IFERROR(VLOOKUP($C12,'2024'!$C$273:$U$528,19,FALSE),0)</f>
        <v>560532.44000000006</v>
      </c>
      <c r="F12" s="83">
        <f>IFERROR(VLOOKUP($C12,'2024'!$C$8:$U$263,19,FALSE),0)</f>
        <v>531384.1</v>
      </c>
      <c r="G12" s="84">
        <f t="shared" si="6"/>
        <v>0.94799883482212011</v>
      </c>
      <c r="H12" s="85">
        <f t="shared" si="7"/>
        <v>7.2995329477863098E-5</v>
      </c>
      <c r="I12" s="86">
        <f t="shared" si="8"/>
        <v>-29148.340000000084</v>
      </c>
      <c r="J12" s="87">
        <f t="shared" si="9"/>
        <v>-5.2001165177879949E-2</v>
      </c>
      <c r="K12" s="82">
        <f>VLOOKUP($C12,'2024'!$C$273:$U$528,VLOOKUP($L$4,Master!$D$9:$G$20,4,FALSE),FALSE)</f>
        <v>42561.279999999999</v>
      </c>
      <c r="L12" s="83">
        <f>VLOOKUP($C12,'2024'!$C$8:$U$263,VLOOKUP($L$4,Master!$D$9:$G$20,4,FALSE),FALSE)</f>
        <v>53593.939999999988</v>
      </c>
      <c r="M12" s="154">
        <f t="shared" si="10"/>
        <v>1.2592182377973593</v>
      </c>
      <c r="N12" s="154">
        <f t="shared" si="11"/>
        <v>7.3621083286399147E-6</v>
      </c>
      <c r="O12" s="83">
        <f t="shared" si="12"/>
        <v>11032.659999999989</v>
      </c>
      <c r="P12" s="87">
        <f t="shared" si="13"/>
        <v>0.25921823779735925</v>
      </c>
      <c r="Q12" s="78"/>
    </row>
    <row r="13" spans="2:17" s="79" customFormat="1" ht="12.75" x14ac:dyDescent="0.2">
      <c r="B13" s="72"/>
      <c r="C13" s="80" t="s">
        <v>49</v>
      </c>
      <c r="D13" s="81" t="s">
        <v>279</v>
      </c>
      <c r="E13" s="82">
        <f>IFERROR(VLOOKUP($C13,'2024'!$C$273:$U$528,19,FALSE),0)</f>
        <v>2164411.58</v>
      </c>
      <c r="F13" s="83">
        <f>IFERROR(VLOOKUP($C13,'2024'!$C$8:$U$263,19,FALSE),0)</f>
        <v>1868534.19</v>
      </c>
      <c r="G13" s="84">
        <f t="shared" si="6"/>
        <v>0.86329892487453785</v>
      </c>
      <c r="H13" s="85">
        <f t="shared" si="7"/>
        <v>2.5667736170446583E-4</v>
      </c>
      <c r="I13" s="86">
        <f t="shared" si="8"/>
        <v>-295877.39000000013</v>
      </c>
      <c r="J13" s="87">
        <f t="shared" si="9"/>
        <v>-0.13670107512546209</v>
      </c>
      <c r="K13" s="82">
        <f>VLOOKUP($C13,'2024'!$C$273:$U$528,VLOOKUP($L$4,Master!$D$9:$G$20,4,FALSE),FALSE)</f>
        <v>228799.3</v>
      </c>
      <c r="L13" s="83">
        <f>VLOOKUP($C13,'2024'!$C$8:$U$263,VLOOKUP($L$4,Master!$D$9:$G$20,4,FALSE),FALSE)</f>
        <v>333624.03000000003</v>
      </c>
      <c r="M13" s="154">
        <f t="shared" si="10"/>
        <v>1.4581514453934084</v>
      </c>
      <c r="N13" s="154">
        <f t="shared" si="11"/>
        <v>4.5829365221094278E-5</v>
      </c>
      <c r="O13" s="83">
        <f t="shared" si="12"/>
        <v>104824.73000000004</v>
      </c>
      <c r="P13" s="87">
        <f t="shared" si="13"/>
        <v>0.4581514453934083</v>
      </c>
      <c r="Q13" s="78"/>
    </row>
    <row r="14" spans="2:17" s="79" customFormat="1" ht="12.75" x14ac:dyDescent="0.2">
      <c r="B14" s="72"/>
      <c r="C14" s="80" t="s">
        <v>50</v>
      </c>
      <c r="D14" s="81" t="s">
        <v>280</v>
      </c>
      <c r="E14" s="82">
        <f>IFERROR(VLOOKUP($C14,'2024'!$C$273:$U$528,19,FALSE),0)</f>
        <v>7267455.8699999982</v>
      </c>
      <c r="F14" s="83">
        <f>IFERROR(VLOOKUP($C14,'2024'!$C$8:$U$263,19,FALSE),0)</f>
        <v>5088730.9000000004</v>
      </c>
      <c r="G14" s="84">
        <f t="shared" si="6"/>
        <v>0.70020802204059363</v>
      </c>
      <c r="H14" s="85">
        <f t="shared" si="7"/>
        <v>6.9903030344657061E-4</v>
      </c>
      <c r="I14" s="86">
        <f t="shared" si="8"/>
        <v>-2178724.9699999979</v>
      </c>
      <c r="J14" s="87">
        <f t="shared" si="9"/>
        <v>-0.29979197795940637</v>
      </c>
      <c r="K14" s="82">
        <f>VLOOKUP($C14,'2024'!$C$273:$U$528,VLOOKUP($L$4,Master!$D$9:$G$20,4,FALSE),FALSE)</f>
        <v>655361.45999999985</v>
      </c>
      <c r="L14" s="83">
        <f>VLOOKUP($C14,'2024'!$C$8:$U$263,VLOOKUP($L$4,Master!$D$9:$G$20,4,FALSE),FALSE)</f>
        <v>0</v>
      </c>
      <c r="M14" s="154">
        <f t="shared" si="10"/>
        <v>0</v>
      </c>
      <c r="N14" s="154">
        <f t="shared" si="11"/>
        <v>0</v>
      </c>
      <c r="O14" s="83">
        <f t="shared" si="12"/>
        <v>-655361.45999999985</v>
      </c>
      <c r="P14" s="87">
        <f t="shared" si="13"/>
        <v>-1</v>
      </c>
      <c r="Q14" s="78"/>
    </row>
    <row r="15" spans="2:17" s="79" customFormat="1" ht="25.5" x14ac:dyDescent="0.2">
      <c r="B15" s="72"/>
      <c r="C15" s="80" t="s">
        <v>51</v>
      </c>
      <c r="D15" s="81" t="s">
        <v>281</v>
      </c>
      <c r="E15" s="82">
        <f>IFERROR(VLOOKUP($C15,'2024'!$C$273:$U$528,19,FALSE),0)</f>
        <v>1251805.9999999998</v>
      </c>
      <c r="F15" s="83">
        <f>IFERROR(VLOOKUP($C15,'2024'!$C$8:$U$263,19,FALSE),0)</f>
        <v>910804.35000000009</v>
      </c>
      <c r="G15" s="84">
        <f t="shared" si="6"/>
        <v>0.72759225471039468</v>
      </c>
      <c r="H15" s="85">
        <f t="shared" si="7"/>
        <v>1.2511564350179268E-4</v>
      </c>
      <c r="I15" s="86">
        <f t="shared" si="8"/>
        <v>-341001.64999999967</v>
      </c>
      <c r="J15" s="87">
        <f t="shared" si="9"/>
        <v>-0.27240774528960537</v>
      </c>
      <c r="K15" s="82">
        <f>VLOOKUP($C15,'2024'!$C$273:$U$528,VLOOKUP($L$4,Master!$D$9:$G$20,4,FALSE),FALSE)</f>
        <v>158173.54999999999</v>
      </c>
      <c r="L15" s="83">
        <f>VLOOKUP($C15,'2024'!$C$8:$U$263,VLOOKUP($L$4,Master!$D$9:$G$20,4,FALSE),FALSE)</f>
        <v>220248.83000000002</v>
      </c>
      <c r="M15" s="154">
        <f t="shared" si="10"/>
        <v>1.3924504444643244</v>
      </c>
      <c r="N15" s="154">
        <f t="shared" si="11"/>
        <v>3.0255206945341157E-5</v>
      </c>
      <c r="O15" s="83">
        <f t="shared" si="12"/>
        <v>62075.280000000028</v>
      </c>
      <c r="P15" s="87">
        <f t="shared" si="13"/>
        <v>0.39245044446432437</v>
      </c>
      <c r="Q15" s="78"/>
    </row>
    <row r="16" spans="2:17" s="79" customFormat="1" ht="12.75" x14ac:dyDescent="0.2">
      <c r="B16" s="72"/>
      <c r="C16" s="80" t="s">
        <v>52</v>
      </c>
      <c r="D16" s="81" t="s">
        <v>282</v>
      </c>
      <c r="E16" s="82">
        <f>IFERROR(VLOOKUP($C16,'2024'!$C$273:$U$528,19,FALSE),0)</f>
        <v>1218194</v>
      </c>
      <c r="F16" s="83">
        <f>IFERROR(VLOOKUP($C16,'2024'!$C$8:$U$263,19,FALSE),0)</f>
        <v>835849.64</v>
      </c>
      <c r="G16" s="84">
        <f t="shared" si="6"/>
        <v>0.68613836548201679</v>
      </c>
      <c r="H16" s="85">
        <f t="shared" si="7"/>
        <v>1.1481924255120403E-4</v>
      </c>
      <c r="I16" s="86">
        <f t="shared" si="8"/>
        <v>-382344.36</v>
      </c>
      <c r="J16" s="87">
        <f t="shared" si="9"/>
        <v>-0.31386163451798316</v>
      </c>
      <c r="K16" s="82">
        <f>VLOOKUP($C16,'2024'!$C$273:$U$528,VLOOKUP($L$4,Master!$D$9:$G$20,4,FALSE),FALSE)</f>
        <v>126240.35</v>
      </c>
      <c r="L16" s="83">
        <f>VLOOKUP($C16,'2024'!$C$8:$U$263,VLOOKUP($L$4,Master!$D$9:$G$20,4,FALSE),FALSE)</f>
        <v>201162.03000000003</v>
      </c>
      <c r="M16" s="154">
        <f t="shared" si="10"/>
        <v>1.5934844128679937</v>
      </c>
      <c r="N16" s="154">
        <f t="shared" si="11"/>
        <v>2.7633285712323315E-5</v>
      </c>
      <c r="O16" s="83">
        <f t="shared" si="12"/>
        <v>74921.680000000022</v>
      </c>
      <c r="P16" s="87">
        <f t="shared" si="13"/>
        <v>0.59348441286799358</v>
      </c>
      <c r="Q16" s="78"/>
    </row>
    <row r="17" spans="2:17" s="79" customFormat="1" ht="12.75" x14ac:dyDescent="0.2">
      <c r="B17" s="72"/>
      <c r="C17" s="80" t="s">
        <v>53</v>
      </c>
      <c r="D17" s="81" t="s">
        <v>283</v>
      </c>
      <c r="E17" s="82">
        <f>IFERROR(VLOOKUP($C17,'2024'!$C$273:$U$528,19,FALSE),0)</f>
        <v>177300</v>
      </c>
      <c r="F17" s="83">
        <f>IFERROR(VLOOKUP($C17,'2024'!$C$8:$U$263,19,FALSE),0)</f>
        <v>137300.00000000003</v>
      </c>
      <c r="G17" s="84">
        <f t="shared" si="6"/>
        <v>0.77439368302312483</v>
      </c>
      <c r="H17" s="85">
        <f t="shared" si="7"/>
        <v>1.8860667335192388E-5</v>
      </c>
      <c r="I17" s="86">
        <f t="shared" si="8"/>
        <v>-39999.999999999971</v>
      </c>
      <c r="J17" s="87">
        <f t="shared" si="9"/>
        <v>-0.22560631697687519</v>
      </c>
      <c r="K17" s="82">
        <f>VLOOKUP($C17,'2024'!$C$273:$U$528,VLOOKUP($L$4,Master!$D$9:$G$20,4,FALSE),FALSE)</f>
        <v>17463.59</v>
      </c>
      <c r="L17" s="83">
        <f>VLOOKUP($C17,'2024'!$C$8:$U$263,VLOOKUP($L$4,Master!$D$9:$G$20,4,FALSE),FALSE)</f>
        <v>8713.59</v>
      </c>
      <c r="M17" s="154">
        <f t="shared" si="10"/>
        <v>0.49895754538442555</v>
      </c>
      <c r="N17" s="154">
        <f t="shared" si="11"/>
        <v>1.1969710290259215E-6</v>
      </c>
      <c r="O17" s="83">
        <f t="shared" si="12"/>
        <v>-8750</v>
      </c>
      <c r="P17" s="87">
        <f t="shared" si="13"/>
        <v>-0.50104245461557451</v>
      </c>
      <c r="Q17" s="78"/>
    </row>
    <row r="18" spans="2:17" s="79" customFormat="1" ht="12.75" x14ac:dyDescent="0.2">
      <c r="B18" s="72"/>
      <c r="C18" s="80" t="s">
        <v>54</v>
      </c>
      <c r="D18" s="81" t="s">
        <v>284</v>
      </c>
      <c r="E18" s="82">
        <f>IFERROR(VLOOKUP($C18,'2024'!$C$273:$U$528,19,FALSE),0)</f>
        <v>1455839.36</v>
      </c>
      <c r="F18" s="83">
        <f>IFERROR(VLOOKUP($C18,'2024'!$C$8:$U$263,19,FALSE),0)</f>
        <v>1607961.69</v>
      </c>
      <c r="G18" s="84">
        <f t="shared" si="6"/>
        <v>1.1044911507269592</v>
      </c>
      <c r="H18" s="85">
        <f t="shared" si="7"/>
        <v>2.2088296083629818E-4</v>
      </c>
      <c r="I18" s="86">
        <f t="shared" si="8"/>
        <v>152122.32999999984</v>
      </c>
      <c r="J18" s="87">
        <f t="shared" si="9"/>
        <v>0.10449115072695921</v>
      </c>
      <c r="K18" s="82">
        <f>VLOOKUP($C18,'2024'!$C$273:$U$528,VLOOKUP($L$4,Master!$D$9:$G$20,4,FALSE),FALSE)</f>
        <v>93870.220000000016</v>
      </c>
      <c r="L18" s="83">
        <f>VLOOKUP($C18,'2024'!$C$8:$U$263,VLOOKUP($L$4,Master!$D$9:$G$20,4,FALSE),FALSE)</f>
        <v>311697.18</v>
      </c>
      <c r="M18" s="154">
        <f t="shared" si="10"/>
        <v>3.3205118726684559</v>
      </c>
      <c r="N18" s="154">
        <f t="shared" si="11"/>
        <v>4.2817311152932128E-5</v>
      </c>
      <c r="O18" s="83">
        <f t="shared" si="12"/>
        <v>217826.95999999996</v>
      </c>
      <c r="P18" s="87">
        <f t="shared" si="13"/>
        <v>2.3205118726684559</v>
      </c>
      <c r="Q18" s="78"/>
    </row>
    <row r="19" spans="2:17" s="79" customFormat="1" ht="25.5" x14ac:dyDescent="0.2">
      <c r="B19" s="72"/>
      <c r="C19" s="80" t="s">
        <v>55</v>
      </c>
      <c r="D19" s="81" t="s">
        <v>285</v>
      </c>
      <c r="E19" s="82">
        <f>IFERROR(VLOOKUP($C19,'2024'!$C$273:$U$528,19,FALSE),0)</f>
        <v>5448507.4400000004</v>
      </c>
      <c r="F19" s="83">
        <f>IFERROR(VLOOKUP($C19,'2024'!$C$8:$U$263,19,FALSE),0)</f>
        <v>5048221.24</v>
      </c>
      <c r="G19" s="84">
        <f t="shared" si="6"/>
        <v>0.92653287080764268</v>
      </c>
      <c r="H19" s="85">
        <f t="shared" si="7"/>
        <v>6.9346556039397232E-4</v>
      </c>
      <c r="I19" s="86">
        <f t="shared" si="8"/>
        <v>-400286.20000000019</v>
      </c>
      <c r="J19" s="87">
        <f t="shared" si="9"/>
        <v>-7.3467129192357344E-2</v>
      </c>
      <c r="K19" s="82">
        <f>VLOOKUP($C19,'2024'!$C$273:$U$528,VLOOKUP($L$4,Master!$D$9:$G$20,4,FALSE),FALSE)</f>
        <v>423114.83000000007</v>
      </c>
      <c r="L19" s="83">
        <f>VLOOKUP($C19,'2024'!$C$8:$U$263,VLOOKUP($L$4,Master!$D$9:$G$20,4,FALSE),FALSE)</f>
        <v>671127.53000000014</v>
      </c>
      <c r="M19" s="154">
        <f t="shared" si="10"/>
        <v>1.5861593175545277</v>
      </c>
      <c r="N19" s="154">
        <f t="shared" si="11"/>
        <v>9.2191646633789874E-5</v>
      </c>
      <c r="O19" s="83">
        <f t="shared" si="12"/>
        <v>248012.70000000007</v>
      </c>
      <c r="P19" s="87">
        <f t="shared" si="13"/>
        <v>0.58615931755452777</v>
      </c>
      <c r="Q19" s="78"/>
    </row>
    <row r="20" spans="2:17" s="79" customFormat="1" ht="12.75" x14ac:dyDescent="0.2">
      <c r="B20" s="72"/>
      <c r="C20" s="80" t="s">
        <v>56</v>
      </c>
      <c r="D20" s="81" t="s">
        <v>286</v>
      </c>
      <c r="E20" s="82">
        <f>IFERROR(VLOOKUP($C20,'2024'!$C$273:$U$528,19,FALSE),0)</f>
        <v>5937135.5800000001</v>
      </c>
      <c r="F20" s="83">
        <f>IFERROR(VLOOKUP($C20,'2024'!$C$8:$U$263,19,FALSE),0)</f>
        <v>5463187.9100000001</v>
      </c>
      <c r="G20" s="84">
        <f t="shared" si="6"/>
        <v>0.92017233502355023</v>
      </c>
      <c r="H20" s="85">
        <f t="shared" si="7"/>
        <v>7.5046882563841919E-4</v>
      </c>
      <c r="I20" s="86">
        <f t="shared" si="8"/>
        <v>-473947.66999999993</v>
      </c>
      <c r="J20" s="87">
        <f t="shared" si="9"/>
        <v>-7.9827664976449789E-2</v>
      </c>
      <c r="K20" s="82">
        <f>VLOOKUP($C20,'2024'!$C$273:$U$528,VLOOKUP($L$4,Master!$D$9:$G$20,4,FALSE),FALSE)</f>
        <v>530810.55000000005</v>
      </c>
      <c r="L20" s="83">
        <f>VLOOKUP($C20,'2024'!$C$8:$U$263,VLOOKUP($L$4,Master!$D$9:$G$20,4,FALSE),FALSE)</f>
        <v>584440.10000000009</v>
      </c>
      <c r="M20" s="154">
        <f t="shared" si="10"/>
        <v>1.1010333159354124</v>
      </c>
      <c r="N20" s="154">
        <f t="shared" si="11"/>
        <v>8.028354190419936E-5</v>
      </c>
      <c r="O20" s="83">
        <f t="shared" si="12"/>
        <v>53629.550000000047</v>
      </c>
      <c r="P20" s="87">
        <f t="shared" si="13"/>
        <v>0.10103331593541244</v>
      </c>
      <c r="Q20" s="78"/>
    </row>
    <row r="21" spans="2:17" s="79" customFormat="1" ht="12.75" x14ac:dyDescent="0.2">
      <c r="B21" s="72"/>
      <c r="C21" s="80" t="s">
        <v>57</v>
      </c>
      <c r="D21" s="81" t="s">
        <v>287</v>
      </c>
      <c r="E21" s="82">
        <f>IFERROR(VLOOKUP($C21,'2024'!$C$273:$U$528,19,FALSE),0)</f>
        <v>5571625.1799999997</v>
      </c>
      <c r="F21" s="83">
        <f>IFERROR(VLOOKUP($C21,'2024'!$C$8:$U$263,19,FALSE),0)</f>
        <v>4760031.33</v>
      </c>
      <c r="G21" s="84">
        <f t="shared" si="6"/>
        <v>0.85433444932489166</v>
      </c>
      <c r="H21" s="85">
        <f t="shared" si="7"/>
        <v>6.5387740291495528E-4</v>
      </c>
      <c r="I21" s="86">
        <f t="shared" si="8"/>
        <v>-811593.84999999963</v>
      </c>
      <c r="J21" s="87">
        <f t="shared" si="9"/>
        <v>-0.14566555067510834</v>
      </c>
      <c r="K21" s="82">
        <f>VLOOKUP($C21,'2024'!$C$273:$U$528,VLOOKUP($L$4,Master!$D$9:$G$20,4,FALSE),FALSE)</f>
        <v>466043.39999999991</v>
      </c>
      <c r="L21" s="83">
        <f>VLOOKUP($C21,'2024'!$C$8:$U$263,VLOOKUP($L$4,Master!$D$9:$G$20,4,FALSE),FALSE)</f>
        <v>422557.83</v>
      </c>
      <c r="M21" s="154">
        <f t="shared" si="10"/>
        <v>0.9066920162371146</v>
      </c>
      <c r="N21" s="154">
        <f t="shared" si="11"/>
        <v>5.8046049974586867E-5</v>
      </c>
      <c r="O21" s="83">
        <f t="shared" si="12"/>
        <v>-43485.569999999891</v>
      </c>
      <c r="P21" s="87">
        <f t="shared" si="13"/>
        <v>-9.3307983762885391E-2</v>
      </c>
      <c r="Q21" s="78"/>
    </row>
    <row r="22" spans="2:17" s="79" customFormat="1" ht="25.5" x14ac:dyDescent="0.2">
      <c r="B22" s="72"/>
      <c r="C22" s="80" t="s">
        <v>58</v>
      </c>
      <c r="D22" s="81" t="s">
        <v>288</v>
      </c>
      <c r="E22" s="82">
        <f>IFERROR(VLOOKUP($C22,'2024'!$C$273:$U$528,19,FALSE),0)</f>
        <v>209812.06000000006</v>
      </c>
      <c r="F22" s="83">
        <f>IFERROR(VLOOKUP($C22,'2024'!$C$8:$U$263,19,FALSE),0)</f>
        <v>182628.14000000004</v>
      </c>
      <c r="G22" s="84">
        <f t="shared" si="6"/>
        <v>0.87043680901850917</v>
      </c>
      <c r="H22" s="85">
        <f t="shared" si="7"/>
        <v>2.5087316785032355E-5</v>
      </c>
      <c r="I22" s="86">
        <f t="shared" si="8"/>
        <v>-27183.920000000013</v>
      </c>
      <c r="J22" s="87">
        <f t="shared" si="9"/>
        <v>-0.1295631909814908</v>
      </c>
      <c r="K22" s="82">
        <f>VLOOKUP($C22,'2024'!$C$273:$U$528,VLOOKUP($L$4,Master!$D$9:$G$20,4,FALSE),FALSE)</f>
        <v>18495.79</v>
      </c>
      <c r="L22" s="83">
        <f>VLOOKUP($C22,'2024'!$C$8:$U$263,VLOOKUP($L$4,Master!$D$9:$G$20,4,FALSE),FALSE)</f>
        <v>11081.13</v>
      </c>
      <c r="M22" s="154">
        <f t="shared" si="10"/>
        <v>0.59911633944805809</v>
      </c>
      <c r="N22" s="154">
        <f t="shared" si="11"/>
        <v>1.5221959696141322E-6</v>
      </c>
      <c r="O22" s="83">
        <f t="shared" si="12"/>
        <v>-7414.6600000000017</v>
      </c>
      <c r="P22" s="87">
        <f t="shared" si="13"/>
        <v>-0.40088366055194191</v>
      </c>
      <c r="Q22" s="78"/>
    </row>
    <row r="23" spans="2:17" s="79" customFormat="1" ht="12.75" x14ac:dyDescent="0.2">
      <c r="B23" s="72"/>
      <c r="C23" s="80" t="s">
        <v>59</v>
      </c>
      <c r="D23" s="81" t="s">
        <v>289</v>
      </c>
      <c r="E23" s="82">
        <f>IFERROR(VLOOKUP($C23,'2024'!$C$273:$U$528,19,FALSE),0)</f>
        <v>53070.509999999995</v>
      </c>
      <c r="F23" s="83">
        <f>IFERROR(VLOOKUP($C23,'2024'!$C$8:$U$263,19,FALSE),0)</f>
        <v>43070.79</v>
      </c>
      <c r="G23" s="84">
        <f t="shared" si="6"/>
        <v>0.81157671181226643</v>
      </c>
      <c r="H23" s="85">
        <f t="shared" si="7"/>
        <v>5.9165611220242595E-6</v>
      </c>
      <c r="I23" s="86">
        <f t="shared" si="8"/>
        <v>-9999.7199999999939</v>
      </c>
      <c r="J23" s="87">
        <f t="shared" si="9"/>
        <v>-0.18842328818773355</v>
      </c>
      <c r="K23" s="82">
        <f>VLOOKUP($C23,'2024'!$C$273:$U$528,VLOOKUP($L$4,Master!$D$9:$G$20,4,FALSE),FALSE)</f>
        <v>6183.4399999999987</v>
      </c>
      <c r="L23" s="83">
        <f>VLOOKUP($C23,'2024'!$C$8:$U$263,VLOOKUP($L$4,Master!$D$9:$G$20,4,FALSE),FALSE)</f>
        <v>10240.870000000001</v>
      </c>
      <c r="M23" s="154">
        <f t="shared" si="10"/>
        <v>1.6561768206694014</v>
      </c>
      <c r="N23" s="154">
        <f t="shared" si="11"/>
        <v>1.4067708834155255E-6</v>
      </c>
      <c r="O23" s="83">
        <f t="shared" si="12"/>
        <v>4057.4300000000021</v>
      </c>
      <c r="P23" s="87">
        <f t="shared" si="13"/>
        <v>0.65617682066940131</v>
      </c>
      <c r="Q23" s="78"/>
    </row>
    <row r="24" spans="2:17" s="79" customFormat="1" ht="12.75" x14ac:dyDescent="0.2">
      <c r="B24" s="72"/>
      <c r="C24" s="80" t="s">
        <v>60</v>
      </c>
      <c r="D24" s="81" t="s">
        <v>290</v>
      </c>
      <c r="E24" s="82">
        <f>IFERROR(VLOOKUP($C24,'2024'!$C$273:$U$528,19,FALSE),0)</f>
        <v>1142296.6299999999</v>
      </c>
      <c r="F24" s="83">
        <f>IFERROR(VLOOKUP($C24,'2024'!$C$8:$U$263,19,FALSE),0)</f>
        <v>1019448.1700000002</v>
      </c>
      <c r="G24" s="84">
        <f t="shared" si="6"/>
        <v>0.89245485211665232</v>
      </c>
      <c r="H24" s="85">
        <f t="shared" si="7"/>
        <v>1.400398601590725E-4</v>
      </c>
      <c r="I24" s="86">
        <f t="shared" si="8"/>
        <v>-122848.45999999973</v>
      </c>
      <c r="J24" s="87">
        <f t="shared" si="9"/>
        <v>-0.10754514788334772</v>
      </c>
      <c r="K24" s="82">
        <f>VLOOKUP($C24,'2024'!$C$273:$U$528,VLOOKUP($L$4,Master!$D$9:$G$20,4,FALSE),FALSE)</f>
        <v>112310.74</v>
      </c>
      <c r="L24" s="83">
        <f>VLOOKUP($C24,'2024'!$C$8:$U$263,VLOOKUP($L$4,Master!$D$9:$G$20,4,FALSE),FALSE)</f>
        <v>103958.08000000002</v>
      </c>
      <c r="M24" s="154">
        <f t="shared" si="10"/>
        <v>0.92562901820431431</v>
      </c>
      <c r="N24" s="154">
        <f t="shared" si="11"/>
        <v>1.4280544527933846E-5</v>
      </c>
      <c r="O24" s="83">
        <f t="shared" si="12"/>
        <v>-8352.6599999999889</v>
      </c>
      <c r="P24" s="87">
        <f t="shared" si="13"/>
        <v>-7.4370981795685687E-2</v>
      </c>
      <c r="Q24" s="78"/>
    </row>
    <row r="25" spans="2:17" s="79" customFormat="1" ht="12.75" x14ac:dyDescent="0.2">
      <c r="B25" s="72"/>
      <c r="C25" s="80" t="s">
        <v>61</v>
      </c>
      <c r="D25" s="81" t="s">
        <v>291</v>
      </c>
      <c r="E25" s="82">
        <f>IFERROR(VLOOKUP($C25,'2024'!$C$273:$U$528,19,FALSE),0)</f>
        <v>568501</v>
      </c>
      <c r="F25" s="83">
        <f>IFERROR(VLOOKUP($C25,'2024'!$C$8:$U$263,19,FALSE),0)</f>
        <v>562828.03</v>
      </c>
      <c r="G25" s="84">
        <f t="shared" si="6"/>
        <v>0.99002117850276439</v>
      </c>
      <c r="H25" s="85">
        <f t="shared" si="7"/>
        <v>7.7314728628927022E-5</v>
      </c>
      <c r="I25" s="86">
        <f t="shared" si="8"/>
        <v>-5672.9699999999721</v>
      </c>
      <c r="J25" s="87">
        <f t="shared" si="9"/>
        <v>-9.9788214972356629E-3</v>
      </c>
      <c r="K25" s="82">
        <f>VLOOKUP($C25,'2024'!$C$273:$U$528,VLOOKUP($L$4,Master!$D$9:$G$20,4,FALSE),FALSE)</f>
        <v>46756.80999999999</v>
      </c>
      <c r="L25" s="83">
        <f>VLOOKUP($C25,'2024'!$C$8:$U$263,VLOOKUP($L$4,Master!$D$9:$G$20,4,FALSE),FALSE)</f>
        <v>57120.03</v>
      </c>
      <c r="M25" s="154">
        <f t="shared" si="10"/>
        <v>1.2216408689985483</v>
      </c>
      <c r="N25" s="154">
        <f t="shared" si="11"/>
        <v>7.8464813110430376E-6</v>
      </c>
      <c r="O25" s="83">
        <f t="shared" si="12"/>
        <v>10363.220000000008</v>
      </c>
      <c r="P25" s="87">
        <f t="shared" si="13"/>
        <v>0.22164086899854823</v>
      </c>
      <c r="Q25" s="78"/>
    </row>
    <row r="26" spans="2:17" s="79" customFormat="1" ht="12.75" x14ac:dyDescent="0.2">
      <c r="B26" s="72"/>
      <c r="C26" s="80" t="s">
        <v>62</v>
      </c>
      <c r="D26" s="81" t="s">
        <v>292</v>
      </c>
      <c r="E26" s="82">
        <f>IFERROR(VLOOKUP($C26,'2024'!$C$273:$U$528,19,FALSE),0)</f>
        <v>464895.63999999996</v>
      </c>
      <c r="F26" s="83">
        <f>IFERROR(VLOOKUP($C26,'2024'!$C$8:$U$263,19,FALSE),0)</f>
        <v>415536.76000000007</v>
      </c>
      <c r="G26" s="84">
        <f t="shared" si="6"/>
        <v>0.89382804278396788</v>
      </c>
      <c r="H26" s="85">
        <f t="shared" si="7"/>
        <v>5.70815775375359E-5</v>
      </c>
      <c r="I26" s="86">
        <f t="shared" si="8"/>
        <v>-49358.879999999888</v>
      </c>
      <c r="J26" s="87">
        <f t="shared" si="9"/>
        <v>-0.10617195721603216</v>
      </c>
      <c r="K26" s="82">
        <f>VLOOKUP($C26,'2024'!$C$273:$U$528,VLOOKUP($L$4,Master!$D$9:$G$20,4,FALSE),FALSE)</f>
        <v>48683.77</v>
      </c>
      <c r="L26" s="83">
        <f>VLOOKUP($C26,'2024'!$C$8:$U$263,VLOOKUP($L$4,Master!$D$9:$G$20,4,FALSE),FALSE)</f>
        <v>51849.770000000004</v>
      </c>
      <c r="M26" s="154">
        <f t="shared" si="10"/>
        <v>1.0650319398025256</v>
      </c>
      <c r="N26" s="154">
        <f t="shared" si="11"/>
        <v>7.1225146640658278E-6</v>
      </c>
      <c r="O26" s="83">
        <f t="shared" si="12"/>
        <v>3166.0000000000073</v>
      </c>
      <c r="P26" s="87">
        <f t="shared" si="13"/>
        <v>6.5031939802525723E-2</v>
      </c>
      <c r="Q26" s="78"/>
    </row>
    <row r="27" spans="2:17" s="79" customFormat="1" ht="12.75" x14ac:dyDescent="0.2">
      <c r="B27" s="72"/>
      <c r="C27" s="80" t="s">
        <v>63</v>
      </c>
      <c r="D27" s="81" t="s">
        <v>293</v>
      </c>
      <c r="E27" s="82">
        <f>IFERROR(VLOOKUP($C27,'2024'!$C$273:$U$528,19,FALSE),0)</f>
        <v>39547.5</v>
      </c>
      <c r="F27" s="83">
        <f>IFERROR(VLOOKUP($C27,'2024'!$C$8:$U$263,19,FALSE),0)</f>
        <v>34640.15</v>
      </c>
      <c r="G27" s="84">
        <f t="shared" si="6"/>
        <v>0.8759125102724572</v>
      </c>
      <c r="H27" s="85">
        <f t="shared" si="7"/>
        <v>4.7584584529582262E-6</v>
      </c>
      <c r="I27" s="86">
        <f t="shared" si="8"/>
        <v>-4907.3499999999985</v>
      </c>
      <c r="J27" s="87">
        <f t="shared" si="9"/>
        <v>-0.12408748972754279</v>
      </c>
      <c r="K27" s="82">
        <f>VLOOKUP($C27,'2024'!$C$273:$U$528,VLOOKUP($L$4,Master!$D$9:$G$20,4,FALSE),FALSE)</f>
        <v>3361.83</v>
      </c>
      <c r="L27" s="83">
        <f>VLOOKUP($C27,'2024'!$C$8:$U$263,VLOOKUP($L$4,Master!$D$9:$G$20,4,FALSE),FALSE)</f>
        <v>6115.15</v>
      </c>
      <c r="M27" s="154">
        <f t="shared" si="10"/>
        <v>1.8189944167313634</v>
      </c>
      <c r="N27" s="154">
        <f t="shared" si="11"/>
        <v>8.4002774839622504E-7</v>
      </c>
      <c r="O27" s="83">
        <f t="shared" si="12"/>
        <v>2753.3199999999997</v>
      </c>
      <c r="P27" s="87">
        <f t="shared" si="13"/>
        <v>0.81899441673136353</v>
      </c>
      <c r="Q27" s="78"/>
    </row>
    <row r="28" spans="2:17" s="79" customFormat="1" ht="12.75" x14ac:dyDescent="0.2">
      <c r="B28" s="72"/>
      <c r="C28" s="80" t="s">
        <v>64</v>
      </c>
      <c r="D28" s="81" t="s">
        <v>294</v>
      </c>
      <c r="E28" s="82">
        <f>IFERROR(VLOOKUP($C28,'2024'!$C$273:$U$528,19,FALSE),0)</f>
        <v>12600</v>
      </c>
      <c r="F28" s="83">
        <f>IFERROR(VLOOKUP($C28,'2024'!$C$8:$U$263,19,FALSE),0)</f>
        <v>0</v>
      </c>
      <c r="G28" s="84">
        <f t="shared" si="6"/>
        <v>0</v>
      </c>
      <c r="H28" s="85">
        <f t="shared" si="7"/>
        <v>0</v>
      </c>
      <c r="I28" s="86">
        <f t="shared" si="8"/>
        <v>-12600</v>
      </c>
      <c r="J28" s="87">
        <f t="shared" si="9"/>
        <v>-1</v>
      </c>
      <c r="K28" s="82">
        <f>VLOOKUP($C28,'2024'!$C$273:$U$528,VLOOKUP($L$4,Master!$D$9:$G$20,4,FALSE),FALSE)</f>
        <v>3150</v>
      </c>
      <c r="L28" s="83">
        <f>VLOOKUP($C28,'2024'!$C$8:$U$263,VLOOKUP($L$4,Master!$D$9:$G$20,4,FALSE),FALSE)</f>
        <v>0</v>
      </c>
      <c r="M28" s="154">
        <f t="shared" si="10"/>
        <v>0</v>
      </c>
      <c r="N28" s="154">
        <f t="shared" si="11"/>
        <v>0</v>
      </c>
      <c r="O28" s="83">
        <f t="shared" si="12"/>
        <v>-3150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65</v>
      </c>
      <c r="D29" s="81" t="s">
        <v>295</v>
      </c>
      <c r="E29" s="82">
        <f>IFERROR(VLOOKUP($C29,'2024'!$C$273:$U$528,19,FALSE),0)</f>
        <v>7628500</v>
      </c>
      <c r="F29" s="83">
        <f>IFERROR(VLOOKUP($C29,'2024'!$C$8:$U$263,19,FALSE),0)</f>
        <v>7628499.1199999992</v>
      </c>
      <c r="G29" s="84">
        <f t="shared" si="6"/>
        <v>0.99999988464311451</v>
      </c>
      <c r="H29" s="85">
        <f t="shared" si="7"/>
        <v>1.0479139415085785E-3</v>
      </c>
      <c r="I29" s="86">
        <f t="shared" si="8"/>
        <v>-0.88000000081956387</v>
      </c>
      <c r="J29" s="87">
        <f t="shared" si="9"/>
        <v>-1.1535688547152963E-7</v>
      </c>
      <c r="K29" s="82">
        <f>VLOOKUP($C29,'2024'!$C$273:$U$528,VLOOKUP($L$4,Master!$D$9:$G$20,4,FALSE),FALSE)</f>
        <v>794635.3899999999</v>
      </c>
      <c r="L29" s="83">
        <f>VLOOKUP($C29,'2024'!$C$8:$U$263,VLOOKUP($L$4,Master!$D$9:$G$20,4,FALSE),FALSE)</f>
        <v>1271416.5200000003</v>
      </c>
      <c r="M29" s="154">
        <f t="shared" si="10"/>
        <v>1.5999998691223662</v>
      </c>
      <c r="N29" s="154">
        <f t="shared" si="11"/>
        <v>1.7465232358476315E-4</v>
      </c>
      <c r="O29" s="83">
        <f t="shared" si="12"/>
        <v>476781.13000000035</v>
      </c>
      <c r="P29" s="87">
        <f t="shared" si="13"/>
        <v>0.59999986912236614</v>
      </c>
      <c r="Q29" s="78"/>
    </row>
    <row r="30" spans="2:17" s="79" customFormat="1" ht="12.75" x14ac:dyDescent="0.2">
      <c r="B30" s="72"/>
      <c r="C30" s="80" t="s">
        <v>66</v>
      </c>
      <c r="D30" s="81" t="s">
        <v>296</v>
      </c>
      <c r="E30" s="82">
        <f>IFERROR(VLOOKUP($C30,'2024'!$C$273:$U$528,19,FALSE),0)</f>
        <v>15570939.969999997</v>
      </c>
      <c r="F30" s="83">
        <f>IFERROR(VLOOKUP($C30,'2024'!$C$8:$U$263,19,FALSE),0)</f>
        <v>15656550.120000001</v>
      </c>
      <c r="G30" s="84">
        <f t="shared" si="6"/>
        <v>1.0054980720601934</v>
      </c>
      <c r="H30" s="85">
        <f t="shared" si="7"/>
        <v>2.1507136447930547E-3</v>
      </c>
      <c r="I30" s="86">
        <f t="shared" si="8"/>
        <v>85610.150000004098</v>
      </c>
      <c r="J30" s="87">
        <f t="shared" si="9"/>
        <v>5.4980720601933005E-3</v>
      </c>
      <c r="K30" s="82">
        <f>VLOOKUP($C30,'2024'!$C$273:$U$528,VLOOKUP($L$4,Master!$D$9:$G$20,4,FALSE),FALSE)</f>
        <v>1451570.1399999994</v>
      </c>
      <c r="L30" s="83">
        <f>VLOOKUP($C30,'2024'!$C$8:$U$263,VLOOKUP($L$4,Master!$D$9:$G$20,4,FALSE),FALSE)</f>
        <v>2797487.02</v>
      </c>
      <c r="M30" s="154">
        <f t="shared" si="10"/>
        <v>1.9272144989149482</v>
      </c>
      <c r="N30" s="154">
        <f t="shared" si="11"/>
        <v>3.8428603101776172E-4</v>
      </c>
      <c r="O30" s="83">
        <f t="shared" si="12"/>
        <v>1345916.8800000006</v>
      </c>
      <c r="P30" s="87">
        <f t="shared" si="13"/>
        <v>0.92721449891494812</v>
      </c>
      <c r="Q30" s="78"/>
    </row>
    <row r="31" spans="2:17" s="79" customFormat="1" ht="12.75" x14ac:dyDescent="0.2">
      <c r="B31" s="72"/>
      <c r="C31" s="80" t="s">
        <v>67</v>
      </c>
      <c r="D31" s="81" t="s">
        <v>297</v>
      </c>
      <c r="E31" s="82">
        <f>IFERROR(VLOOKUP($C31,'2024'!$C$273:$U$528,19,FALSE),0)</f>
        <v>4347238.32</v>
      </c>
      <c r="F31" s="83">
        <f>IFERROR(VLOOKUP($C31,'2024'!$C$8:$U$263,19,FALSE),0)</f>
        <v>3766047.0700000003</v>
      </c>
      <c r="G31" s="84">
        <f t="shared" si="6"/>
        <v>0.86630793915158533</v>
      </c>
      <c r="H31" s="85">
        <f t="shared" si="7"/>
        <v>5.1733547673667873E-4</v>
      </c>
      <c r="I31" s="86">
        <f t="shared" si="8"/>
        <v>-581191.25</v>
      </c>
      <c r="J31" s="87">
        <f t="shared" si="9"/>
        <v>-0.13369206084841467</v>
      </c>
      <c r="K31" s="82">
        <f>VLOOKUP($C31,'2024'!$C$273:$U$528,VLOOKUP($L$4,Master!$D$9:$G$20,4,FALSE),FALSE)</f>
        <v>449094.06</v>
      </c>
      <c r="L31" s="83">
        <f>VLOOKUP($C31,'2024'!$C$8:$U$263,VLOOKUP($L$4,Master!$D$9:$G$20,4,FALSE),FALSE)</f>
        <v>491587.54999999981</v>
      </c>
      <c r="M31" s="154">
        <f t="shared" si="10"/>
        <v>1.0946204677033577</v>
      </c>
      <c r="N31" s="154">
        <f t="shared" si="11"/>
        <v>6.7528545132354331E-5</v>
      </c>
      <c r="O31" s="83">
        <f t="shared" si="12"/>
        <v>42493.489999999816</v>
      </c>
      <c r="P31" s="87">
        <f t="shared" si="13"/>
        <v>9.4620467703357775E-2</v>
      </c>
      <c r="Q31" s="78"/>
    </row>
    <row r="32" spans="2:17" s="79" customFormat="1" ht="12.75" x14ac:dyDescent="0.2">
      <c r="B32" s="72"/>
      <c r="C32" s="80" t="s">
        <v>68</v>
      </c>
      <c r="D32" s="81" t="s">
        <v>298</v>
      </c>
      <c r="E32" s="82">
        <f>IFERROR(VLOOKUP($C32,'2024'!$C$273:$U$528,19,FALSE),0)</f>
        <v>970899.99</v>
      </c>
      <c r="F32" s="83">
        <f>IFERROR(VLOOKUP($C32,'2024'!$C$8:$U$263,19,FALSE),0)</f>
        <v>730162.1399999999</v>
      </c>
      <c r="G32" s="84">
        <f t="shared" si="6"/>
        <v>0.75204670668500051</v>
      </c>
      <c r="H32" s="85">
        <f t="shared" si="7"/>
        <v>1.0030113054109371E-4</v>
      </c>
      <c r="I32" s="86">
        <f t="shared" si="8"/>
        <v>-240737.85000000009</v>
      </c>
      <c r="J32" s="87">
        <f t="shared" si="9"/>
        <v>-0.24795329331499952</v>
      </c>
      <c r="K32" s="82">
        <f>VLOOKUP($C32,'2024'!$C$273:$U$528,VLOOKUP($L$4,Master!$D$9:$G$20,4,FALSE),FALSE)</f>
        <v>165919.22999999998</v>
      </c>
      <c r="L32" s="83">
        <f>VLOOKUP($C32,'2024'!$C$8:$U$263,VLOOKUP($L$4,Master!$D$9:$G$20,4,FALSE),FALSE)</f>
        <v>142157.88</v>
      </c>
      <c r="M32" s="154">
        <f t="shared" si="10"/>
        <v>0.85678965602721291</v>
      </c>
      <c r="N32" s="154">
        <f t="shared" si="11"/>
        <v>1.9527986043380909E-5</v>
      </c>
      <c r="O32" s="83">
        <f t="shared" si="12"/>
        <v>-23761.349999999977</v>
      </c>
      <c r="P32" s="87">
        <f t="shared" si="13"/>
        <v>-0.14321034397278712</v>
      </c>
      <c r="Q32" s="78"/>
    </row>
    <row r="33" spans="2:17" s="79" customFormat="1" ht="25.5" x14ac:dyDescent="0.2">
      <c r="B33" s="72"/>
      <c r="C33" s="80" t="s">
        <v>69</v>
      </c>
      <c r="D33" s="81" t="s">
        <v>299</v>
      </c>
      <c r="E33" s="82">
        <f>IFERROR(VLOOKUP($C33,'2024'!$C$273:$U$528,19,FALSE),0)</f>
        <v>8900.8900000000012</v>
      </c>
      <c r="F33" s="83">
        <f>IFERROR(VLOOKUP($C33,'2024'!$C$8:$U$263,19,FALSE),0)</f>
        <v>0</v>
      </c>
      <c r="G33" s="84">
        <f t="shared" si="6"/>
        <v>0</v>
      </c>
      <c r="H33" s="85">
        <f t="shared" si="7"/>
        <v>0</v>
      </c>
      <c r="I33" s="86">
        <f t="shared" si="8"/>
        <v>-8900.8900000000012</v>
      </c>
      <c r="J33" s="87">
        <f t="shared" si="9"/>
        <v>-1</v>
      </c>
      <c r="K33" s="82">
        <f>VLOOKUP($C33,'2024'!$C$273:$U$528,VLOOKUP($L$4,Master!$D$9:$G$20,4,FALSE),FALSE)</f>
        <v>2225.23</v>
      </c>
      <c r="L33" s="83">
        <f>VLOOKUP($C33,'2024'!$C$8:$U$263,VLOOKUP($L$4,Master!$D$9:$G$20,4,FALSE),FALSE)</f>
        <v>0</v>
      </c>
      <c r="M33" s="154">
        <f t="shared" si="10"/>
        <v>0</v>
      </c>
      <c r="N33" s="154">
        <f t="shared" si="11"/>
        <v>0</v>
      </c>
      <c r="O33" s="83">
        <f t="shared" si="12"/>
        <v>-2225.23</v>
      </c>
      <c r="P33" s="87">
        <f t="shared" si="13"/>
        <v>-1</v>
      </c>
      <c r="Q33" s="78"/>
    </row>
    <row r="34" spans="2:17" s="79" customFormat="1" ht="12.75" x14ac:dyDescent="0.2">
      <c r="B34" s="72"/>
      <c r="C34" s="80" t="s">
        <v>510</v>
      </c>
      <c r="D34" s="81" t="s">
        <v>511</v>
      </c>
      <c r="E34" s="82">
        <f>IFERROR(VLOOKUP($C34,'2024'!$C$273:$U$528,19,FALSE),0)</f>
        <v>8908.0099999999984</v>
      </c>
      <c r="F34" s="83">
        <f>IFERROR(VLOOKUP($C34,'2024'!$C$8:$U$263,19,FALSE),0)</f>
        <v>7430.36</v>
      </c>
      <c r="G34" s="84">
        <f t="shared" si="6"/>
        <v>0.83412120103143139</v>
      </c>
      <c r="H34" s="85">
        <f t="shared" si="7"/>
        <v>1.0206959077983983E-6</v>
      </c>
      <c r="I34" s="86">
        <f t="shared" si="8"/>
        <v>-1477.6499999999987</v>
      </c>
      <c r="J34" s="87">
        <f t="shared" si="9"/>
        <v>-0.16587879896856864</v>
      </c>
      <c r="K34" s="82">
        <f>VLOOKUP($C34,'2024'!$C$273:$U$528,VLOOKUP($L$4,Master!$D$9:$G$20,4,FALSE),FALSE)</f>
        <v>260.31000000000006</v>
      </c>
      <c r="L34" s="83">
        <f>VLOOKUP($C34,'2024'!$C$8:$U$263,VLOOKUP($L$4,Master!$D$9:$G$20,4,FALSE),FALSE)</f>
        <v>0</v>
      </c>
      <c r="M34" s="154">
        <f t="shared" si="10"/>
        <v>0</v>
      </c>
      <c r="N34" s="154">
        <f t="shared" si="11"/>
        <v>0</v>
      </c>
      <c r="O34" s="83">
        <f t="shared" si="12"/>
        <v>-260.31000000000006</v>
      </c>
      <c r="P34" s="87">
        <f t="shared" si="13"/>
        <v>-1</v>
      </c>
      <c r="Q34" s="78"/>
    </row>
    <row r="35" spans="2:17" s="79" customFormat="1" ht="12.75" x14ac:dyDescent="0.2">
      <c r="B35" s="72"/>
      <c r="C35" s="80" t="s">
        <v>70</v>
      </c>
      <c r="D35" s="81" t="s">
        <v>300</v>
      </c>
      <c r="E35" s="82">
        <f>IFERROR(VLOOKUP($C35,'2024'!$C$273:$U$528,19,FALSE),0)</f>
        <v>7361619.9200000009</v>
      </c>
      <c r="F35" s="83">
        <f>IFERROR(VLOOKUP($C35,'2024'!$C$8:$U$263,19,FALSE),0)</f>
        <v>6954015.4999999991</v>
      </c>
      <c r="G35" s="84">
        <f t="shared" si="6"/>
        <v>0.94463115123715846</v>
      </c>
      <c r="H35" s="85">
        <f t="shared" si="7"/>
        <v>9.5526127450307001E-4</v>
      </c>
      <c r="I35" s="86">
        <f t="shared" si="8"/>
        <v>-407604.42000000179</v>
      </c>
      <c r="J35" s="87">
        <f t="shared" si="9"/>
        <v>-5.5368848762841552E-2</v>
      </c>
      <c r="K35" s="82">
        <f>VLOOKUP($C35,'2024'!$C$273:$U$528,VLOOKUP($L$4,Master!$D$9:$G$20,4,FALSE),FALSE)</f>
        <v>751925.34</v>
      </c>
      <c r="L35" s="83">
        <f>VLOOKUP($C35,'2024'!$C$8:$U$263,VLOOKUP($L$4,Master!$D$9:$G$20,4,FALSE),FALSE)</f>
        <v>1039660.0999999999</v>
      </c>
      <c r="M35" s="154">
        <f t="shared" si="10"/>
        <v>1.3826640022532024</v>
      </c>
      <c r="N35" s="154">
        <f t="shared" si="11"/>
        <v>1.4281633858538126E-4</v>
      </c>
      <c r="O35" s="83">
        <f t="shared" si="12"/>
        <v>287734.75999999989</v>
      </c>
      <c r="P35" s="87">
        <f t="shared" si="13"/>
        <v>0.3826640022532023</v>
      </c>
      <c r="Q35" s="78"/>
    </row>
    <row r="36" spans="2:17" s="79" customFormat="1" ht="12.75" x14ac:dyDescent="0.2">
      <c r="B36" s="72"/>
      <c r="C36" s="80" t="s">
        <v>71</v>
      </c>
      <c r="D36" s="81" t="s">
        <v>301</v>
      </c>
      <c r="E36" s="82">
        <f>IFERROR(VLOOKUP($C36,'2024'!$C$273:$U$528,19,FALSE),0)</f>
        <v>977290</v>
      </c>
      <c r="F36" s="83">
        <f>IFERROR(VLOOKUP($C36,'2024'!$C$8:$U$263,19,FALSE),0)</f>
        <v>755067.55</v>
      </c>
      <c r="G36" s="84">
        <f t="shared" si="6"/>
        <v>0.77261360496884246</v>
      </c>
      <c r="H36" s="85">
        <f t="shared" si="7"/>
        <v>1.0372234432737614E-4</v>
      </c>
      <c r="I36" s="86">
        <f t="shared" si="8"/>
        <v>-222222.44999999995</v>
      </c>
      <c r="J36" s="87">
        <f t="shared" si="9"/>
        <v>-0.22738639503115754</v>
      </c>
      <c r="K36" s="82">
        <f>VLOOKUP($C36,'2024'!$C$273:$U$528,VLOOKUP($L$4,Master!$D$9:$G$20,4,FALSE),FALSE)</f>
        <v>213162.01</v>
      </c>
      <c r="L36" s="83">
        <f>VLOOKUP($C36,'2024'!$C$8:$U$263,VLOOKUP($L$4,Master!$D$9:$G$20,4,FALSE),FALSE)</f>
        <v>610557.18000000005</v>
      </c>
      <c r="M36" s="154">
        <f t="shared" si="10"/>
        <v>2.8642870275055112</v>
      </c>
      <c r="N36" s="154">
        <f t="shared" si="11"/>
        <v>8.387120073629408E-5</v>
      </c>
      <c r="O36" s="83">
        <f t="shared" si="12"/>
        <v>397395.17000000004</v>
      </c>
      <c r="P36" s="87">
        <f t="shared" si="13"/>
        <v>1.864287027505511</v>
      </c>
      <c r="Q36" s="78"/>
    </row>
    <row r="37" spans="2:17" s="79" customFormat="1" ht="12.75" x14ac:dyDescent="0.2">
      <c r="B37" s="72"/>
      <c r="C37" s="80" t="s">
        <v>72</v>
      </c>
      <c r="D37" s="81" t="s">
        <v>304</v>
      </c>
      <c r="E37" s="82">
        <f>IFERROR(VLOOKUP($C37,'2024'!$C$273:$U$528,19,FALSE),0)</f>
        <v>18713716.319999997</v>
      </c>
      <c r="F37" s="83">
        <f>IFERROR(VLOOKUP($C37,'2024'!$C$8:$U$263,19,FALSE),0)</f>
        <v>18713716.319999997</v>
      </c>
      <c r="G37" s="84">
        <f t="shared" si="6"/>
        <v>1</v>
      </c>
      <c r="H37" s="85">
        <f t="shared" si="7"/>
        <v>2.5706713628308856E-3</v>
      </c>
      <c r="I37" s="86">
        <f t="shared" si="8"/>
        <v>0</v>
      </c>
      <c r="J37" s="87">
        <f t="shared" si="9"/>
        <v>0</v>
      </c>
      <c r="K37" s="82">
        <f>VLOOKUP($C37,'2024'!$C$273:$U$528,VLOOKUP($L$4,Master!$D$9:$G$20,4,FALSE),FALSE)</f>
        <v>1559476.36</v>
      </c>
      <c r="L37" s="83">
        <f>VLOOKUP($C37,'2024'!$C$8:$U$263,VLOOKUP($L$4,Master!$D$9:$G$20,4,FALSE),FALSE)</f>
        <v>1705327.72</v>
      </c>
      <c r="M37" s="154">
        <f t="shared" si="10"/>
        <v>1.0935258550504734</v>
      </c>
      <c r="N37" s="154">
        <f t="shared" si="11"/>
        <v>2.3425796667445086E-4</v>
      </c>
      <c r="O37" s="83">
        <f t="shared" si="12"/>
        <v>145851.35999999987</v>
      </c>
      <c r="P37" s="87">
        <f t="shared" si="13"/>
        <v>9.3525855050473394E-2</v>
      </c>
      <c r="Q37" s="78"/>
    </row>
    <row r="38" spans="2:17" s="79" customFormat="1" ht="12.75" x14ac:dyDescent="0.2">
      <c r="B38" s="72"/>
      <c r="C38" s="80" t="s">
        <v>73</v>
      </c>
      <c r="D38" s="81" t="s">
        <v>302</v>
      </c>
      <c r="E38" s="82">
        <f>IFERROR(VLOOKUP($C38,'2024'!$C$273:$U$528,19,FALSE),0)</f>
        <v>2773955.7199999997</v>
      </c>
      <c r="F38" s="83">
        <f>IFERROR(VLOOKUP($C38,'2024'!$C$8:$U$263,19,FALSE),0)</f>
        <v>2196451.09</v>
      </c>
      <c r="G38" s="84">
        <f t="shared" si="6"/>
        <v>0.79181187866978642</v>
      </c>
      <c r="H38" s="85">
        <f t="shared" si="7"/>
        <v>3.0172274819017267E-4</v>
      </c>
      <c r="I38" s="86">
        <f t="shared" si="8"/>
        <v>-577504.62999999989</v>
      </c>
      <c r="J38" s="87">
        <f t="shared" si="9"/>
        <v>-0.20818812133021358</v>
      </c>
      <c r="K38" s="82">
        <f>VLOOKUP($C38,'2024'!$C$273:$U$528,VLOOKUP($L$4,Master!$D$9:$G$20,4,FALSE),FALSE)</f>
        <v>572194.97</v>
      </c>
      <c r="L38" s="83">
        <f>VLOOKUP($C38,'2024'!$C$8:$U$263,VLOOKUP($L$4,Master!$D$9:$G$20,4,FALSE),FALSE)</f>
        <v>1527067.1099999999</v>
      </c>
      <c r="M38" s="154">
        <f t="shared" si="10"/>
        <v>2.6687880706116656</v>
      </c>
      <c r="N38" s="154">
        <f t="shared" si="11"/>
        <v>2.0977061005261204E-4</v>
      </c>
      <c r="O38" s="83">
        <f t="shared" si="12"/>
        <v>954872.1399999999</v>
      </c>
      <c r="P38" s="87">
        <f t="shared" si="13"/>
        <v>1.6687880706116658</v>
      </c>
      <c r="Q38" s="78"/>
    </row>
    <row r="39" spans="2:17" s="79" customFormat="1" ht="12.75" x14ac:dyDescent="0.2">
      <c r="B39" s="72"/>
      <c r="C39" s="80" t="s">
        <v>74</v>
      </c>
      <c r="D39" s="81" t="s">
        <v>305</v>
      </c>
      <c r="E39" s="82">
        <f>IFERROR(VLOOKUP($C39,'2024'!$C$273:$U$528,19,FALSE),0)</f>
        <v>1282434.52</v>
      </c>
      <c r="F39" s="83">
        <f>IFERROR(VLOOKUP($C39,'2024'!$C$8:$U$263,19,FALSE),0)</f>
        <v>1248770.2899999998</v>
      </c>
      <c r="G39" s="84">
        <f t="shared" si="6"/>
        <v>0.97374974747248677</v>
      </c>
      <c r="H39" s="85">
        <f t="shared" si="7"/>
        <v>1.7154144951028199E-4</v>
      </c>
      <c r="I39" s="86">
        <f t="shared" si="8"/>
        <v>-33664.230000000214</v>
      </c>
      <c r="J39" s="87">
        <f t="shared" si="9"/>
        <v>-2.6250252527513229E-2</v>
      </c>
      <c r="K39" s="82">
        <f>VLOOKUP($C39,'2024'!$C$273:$U$528,VLOOKUP($L$4,Master!$D$9:$G$20,4,FALSE),FALSE)</f>
        <v>126475.15000000001</v>
      </c>
      <c r="L39" s="83">
        <f>VLOOKUP($C39,'2024'!$C$8:$U$263,VLOOKUP($L$4,Master!$D$9:$G$20,4,FALSE),FALSE)</f>
        <v>241488.29</v>
      </c>
      <c r="M39" s="154">
        <f t="shared" si="10"/>
        <v>1.9093734223679513</v>
      </c>
      <c r="N39" s="154">
        <f t="shared" si="11"/>
        <v>3.3172835419041996E-5</v>
      </c>
      <c r="O39" s="83">
        <f t="shared" si="12"/>
        <v>115013.14</v>
      </c>
      <c r="P39" s="87">
        <f t="shared" si="13"/>
        <v>0.90937342236795127</v>
      </c>
      <c r="Q39" s="78"/>
    </row>
    <row r="40" spans="2:17" s="79" customFormat="1" ht="12.75" x14ac:dyDescent="0.2">
      <c r="B40" s="72"/>
      <c r="C40" s="80" t="s">
        <v>75</v>
      </c>
      <c r="D40" s="81" t="s">
        <v>303</v>
      </c>
      <c r="E40" s="82">
        <f>IFERROR(VLOOKUP($C40,'2024'!$C$273:$U$528,19,FALSE),0)</f>
        <v>2562073.6600000006</v>
      </c>
      <c r="F40" s="83">
        <f>IFERROR(VLOOKUP($C40,'2024'!$C$8:$U$263,19,FALSE),0)</f>
        <v>2526904.6599999997</v>
      </c>
      <c r="G40" s="84">
        <f t="shared" si="6"/>
        <v>0.98627322838173159</v>
      </c>
      <c r="H40" s="85">
        <f t="shared" si="7"/>
        <v>3.4711659271673281E-4</v>
      </c>
      <c r="I40" s="86">
        <f t="shared" si="8"/>
        <v>-35169.000000000931</v>
      </c>
      <c r="J40" s="87">
        <f t="shared" si="9"/>
        <v>-1.3726771618268354E-2</v>
      </c>
      <c r="K40" s="82">
        <f>VLOOKUP($C40,'2024'!$C$273:$U$528,VLOOKUP($L$4,Master!$D$9:$G$20,4,FALSE),FALSE)</f>
        <v>152215.36000000002</v>
      </c>
      <c r="L40" s="83">
        <f>VLOOKUP($C40,'2024'!$C$8:$U$263,VLOOKUP($L$4,Master!$D$9:$G$20,4,FALSE),FALSE)</f>
        <v>227576.81</v>
      </c>
      <c r="M40" s="154">
        <f t="shared" si="10"/>
        <v>1.4950975381196745</v>
      </c>
      <c r="N40" s="154">
        <f t="shared" si="11"/>
        <v>3.1261839086775557E-5</v>
      </c>
      <c r="O40" s="83">
        <f t="shared" si="12"/>
        <v>75361.449999999983</v>
      </c>
      <c r="P40" s="87">
        <f t="shared" si="13"/>
        <v>0.4950975381196745</v>
      </c>
      <c r="Q40" s="78"/>
    </row>
    <row r="41" spans="2:17" s="79" customFormat="1" ht="12.75" x14ac:dyDescent="0.2">
      <c r="B41" s="72"/>
      <c r="C41" s="80" t="s">
        <v>76</v>
      </c>
      <c r="D41" s="81" t="s">
        <v>306</v>
      </c>
      <c r="E41" s="82">
        <f>IFERROR(VLOOKUP($C41,'2024'!$C$273:$U$528,19,FALSE),0)</f>
        <v>1294778.51</v>
      </c>
      <c r="F41" s="83">
        <f>IFERROR(VLOOKUP($C41,'2024'!$C$8:$U$263,19,FALSE),0)</f>
        <v>1038218.29</v>
      </c>
      <c r="G41" s="84">
        <f t="shared" si="6"/>
        <v>0.80185010948320423</v>
      </c>
      <c r="H41" s="85">
        <f t="shared" si="7"/>
        <v>1.4261827959943406E-4</v>
      </c>
      <c r="I41" s="86">
        <f t="shared" si="8"/>
        <v>-256560.21999999997</v>
      </c>
      <c r="J41" s="87">
        <f t="shared" si="9"/>
        <v>-0.19814989051679577</v>
      </c>
      <c r="K41" s="82">
        <f>VLOOKUP($C41,'2024'!$C$273:$U$528,VLOOKUP($L$4,Master!$D$9:$G$20,4,FALSE),FALSE)</f>
        <v>142930.57000000004</v>
      </c>
      <c r="L41" s="83">
        <f>VLOOKUP($C41,'2024'!$C$8:$U$263,VLOOKUP($L$4,Master!$D$9:$G$20,4,FALSE),FALSE)</f>
        <v>105863.04999999999</v>
      </c>
      <c r="M41" s="154">
        <f t="shared" si="10"/>
        <v>0.74066065782848245</v>
      </c>
      <c r="N41" s="154">
        <f t="shared" si="11"/>
        <v>1.4542227014849511E-5</v>
      </c>
      <c r="O41" s="83">
        <f t="shared" si="12"/>
        <v>-37067.520000000048</v>
      </c>
      <c r="P41" s="87">
        <f t="shared" si="13"/>
        <v>-0.25933934217151755</v>
      </c>
      <c r="Q41" s="78"/>
    </row>
    <row r="42" spans="2:17" s="79" customFormat="1" ht="12.75" x14ac:dyDescent="0.2">
      <c r="B42" s="72"/>
      <c r="C42" s="80" t="s">
        <v>77</v>
      </c>
      <c r="D42" s="81" t="s">
        <v>307</v>
      </c>
      <c r="E42" s="82">
        <f>IFERROR(VLOOKUP($C42,'2024'!$C$273:$U$528,19,FALSE),0)</f>
        <v>2953273.71</v>
      </c>
      <c r="F42" s="83">
        <f>IFERROR(VLOOKUP($C42,'2024'!$C$8:$U$263,19,FALSE),0)</f>
        <v>2601968.9000000004</v>
      </c>
      <c r="G42" s="84">
        <f t="shared" si="6"/>
        <v>0.88104563122257995</v>
      </c>
      <c r="H42" s="85">
        <f t="shared" si="7"/>
        <v>3.5742803961701726E-4</v>
      </c>
      <c r="I42" s="86">
        <f t="shared" si="8"/>
        <v>-351304.80999999959</v>
      </c>
      <c r="J42" s="87">
        <f t="shared" si="9"/>
        <v>-0.11895436877742009</v>
      </c>
      <c r="K42" s="82">
        <f>VLOOKUP($C42,'2024'!$C$273:$U$528,VLOOKUP($L$4,Master!$D$9:$G$20,4,FALSE),FALSE)</f>
        <v>296649.00000000012</v>
      </c>
      <c r="L42" s="83">
        <f>VLOOKUP($C42,'2024'!$C$8:$U$263,VLOOKUP($L$4,Master!$D$9:$G$20,4,FALSE),FALSE)</f>
        <v>258667.94999999998</v>
      </c>
      <c r="M42" s="154">
        <f t="shared" si="10"/>
        <v>0.8719663642891089</v>
      </c>
      <c r="N42" s="154">
        <f t="shared" si="11"/>
        <v>3.5532776075937196E-5</v>
      </c>
      <c r="O42" s="83">
        <f t="shared" si="12"/>
        <v>-37981.050000000134</v>
      </c>
      <c r="P42" s="87">
        <f t="shared" si="13"/>
        <v>-0.12803363571089105</v>
      </c>
      <c r="Q42" s="78"/>
    </row>
    <row r="43" spans="2:17" s="79" customFormat="1" ht="12.75" x14ac:dyDescent="0.2">
      <c r="B43" s="72"/>
      <c r="C43" s="80" t="s">
        <v>78</v>
      </c>
      <c r="D43" s="81" t="s">
        <v>308</v>
      </c>
      <c r="E43" s="82">
        <f>IFERROR(VLOOKUP($C43,'2024'!$C$273:$U$528,19,FALSE),0)</f>
        <v>2994270.1099999994</v>
      </c>
      <c r="F43" s="83">
        <f>IFERROR(VLOOKUP($C43,'2024'!$C$8:$U$263,19,FALSE),0)</f>
        <v>2744580.8500000006</v>
      </c>
      <c r="G43" s="84">
        <f t="shared" si="6"/>
        <v>0.91661097668974201</v>
      </c>
      <c r="H43" s="85">
        <f t="shared" si="7"/>
        <v>3.7701840048353648E-4</v>
      </c>
      <c r="I43" s="86">
        <f t="shared" si="8"/>
        <v>-249689.25999999885</v>
      </c>
      <c r="J43" s="87">
        <f t="shared" si="9"/>
        <v>-8.3389023310258034E-2</v>
      </c>
      <c r="K43" s="82">
        <f>VLOOKUP($C43,'2024'!$C$273:$U$528,VLOOKUP($L$4,Master!$D$9:$G$20,4,FALSE),FALSE)</f>
        <v>313222.60000000003</v>
      </c>
      <c r="L43" s="83">
        <f>VLOOKUP($C43,'2024'!$C$8:$U$263,VLOOKUP($L$4,Master!$D$9:$G$20,4,FALSE),FALSE)</f>
        <v>339224.11999999994</v>
      </c>
      <c r="M43" s="154">
        <f t="shared" si="10"/>
        <v>1.083012911584285</v>
      </c>
      <c r="N43" s="154">
        <f t="shared" si="11"/>
        <v>4.6598640053848365E-5</v>
      </c>
      <c r="O43" s="83">
        <f t="shared" si="12"/>
        <v>26001.519999999902</v>
      </c>
      <c r="P43" s="87">
        <f t="shared" si="13"/>
        <v>8.3012911584285101E-2</v>
      </c>
      <c r="Q43" s="78"/>
    </row>
    <row r="44" spans="2:17" s="79" customFormat="1" ht="12.75" x14ac:dyDescent="0.2">
      <c r="B44" s="72"/>
      <c r="C44" s="80" t="s">
        <v>79</v>
      </c>
      <c r="D44" s="81" t="s">
        <v>309</v>
      </c>
      <c r="E44" s="82">
        <f>IFERROR(VLOOKUP($C44,'2024'!$C$273:$U$528,19,FALSE),0)</f>
        <v>5098614.21</v>
      </c>
      <c r="F44" s="83">
        <f>IFERROR(VLOOKUP($C44,'2024'!$C$8:$U$263,19,FALSE),0)</f>
        <v>5673526.3899999997</v>
      </c>
      <c r="G44" s="84">
        <f t="shared" si="6"/>
        <v>1.1127585175737389</v>
      </c>
      <c r="H44" s="85">
        <f t="shared" si="7"/>
        <v>7.7936266467024736E-4</v>
      </c>
      <c r="I44" s="86">
        <f t="shared" si="8"/>
        <v>574912.1799999997</v>
      </c>
      <c r="J44" s="87">
        <f t="shared" si="9"/>
        <v>0.11275851757373886</v>
      </c>
      <c r="K44" s="82">
        <f>VLOOKUP($C44,'2024'!$C$273:$U$528,VLOOKUP($L$4,Master!$D$9:$G$20,4,FALSE),FALSE)</f>
        <v>469504.45000000019</v>
      </c>
      <c r="L44" s="83">
        <f>VLOOKUP($C44,'2024'!$C$8:$U$263,VLOOKUP($L$4,Master!$D$9:$G$20,4,FALSE),FALSE)</f>
        <v>637288.84</v>
      </c>
      <c r="M44" s="154">
        <f t="shared" si="10"/>
        <v>1.3573648556472675</v>
      </c>
      <c r="N44" s="154">
        <f t="shared" si="11"/>
        <v>8.7543283377062238E-5</v>
      </c>
      <c r="O44" s="83">
        <f t="shared" si="12"/>
        <v>167784.38999999978</v>
      </c>
      <c r="P44" s="87">
        <f t="shared" si="13"/>
        <v>0.3573648556472675</v>
      </c>
      <c r="Q44" s="78"/>
    </row>
    <row r="45" spans="2:17" s="79" customFormat="1" ht="12.75" x14ac:dyDescent="0.2">
      <c r="B45" s="72"/>
      <c r="C45" s="80" t="s">
        <v>80</v>
      </c>
      <c r="D45" s="81" t="s">
        <v>310</v>
      </c>
      <c r="E45" s="82">
        <f>IFERROR(VLOOKUP($C45,'2024'!$C$273:$U$528,19,FALSE),0)</f>
        <v>13057026.069999985</v>
      </c>
      <c r="F45" s="83">
        <f>IFERROR(VLOOKUP($C45,'2024'!$C$8:$U$263,19,FALSE),0)</f>
        <v>13128969.509999998</v>
      </c>
      <c r="G45" s="84">
        <f t="shared" si="6"/>
        <v>1.0055099407487063</v>
      </c>
      <c r="H45" s="85">
        <f t="shared" si="7"/>
        <v>1.803504197975191E-3</v>
      </c>
      <c r="I45" s="86">
        <f t="shared" si="8"/>
        <v>71943.440000012517</v>
      </c>
      <c r="J45" s="87">
        <f t="shared" si="9"/>
        <v>5.5099407487062329E-3</v>
      </c>
      <c r="K45" s="82">
        <f>VLOOKUP($C45,'2024'!$C$273:$U$528,VLOOKUP($L$4,Master!$D$9:$G$20,4,FALSE),FALSE)</f>
        <v>1253276.9899999991</v>
      </c>
      <c r="L45" s="83">
        <f>VLOOKUP($C45,'2024'!$C$8:$U$263,VLOOKUP($L$4,Master!$D$9:$G$20,4,FALSE),FALSE)</f>
        <v>1465325.41</v>
      </c>
      <c r="M45" s="154">
        <f t="shared" si="10"/>
        <v>1.1691951752820429</v>
      </c>
      <c r="N45" s="154">
        <f t="shared" si="11"/>
        <v>2.0128925779908512E-4</v>
      </c>
      <c r="O45" s="83">
        <f t="shared" si="12"/>
        <v>212048.42000000086</v>
      </c>
      <c r="P45" s="87">
        <f t="shared" si="13"/>
        <v>0.16919517528204281</v>
      </c>
      <c r="Q45" s="78"/>
    </row>
    <row r="46" spans="2:17" s="79" customFormat="1" ht="12.75" x14ac:dyDescent="0.2">
      <c r="B46" s="72"/>
      <c r="C46" s="80" t="s">
        <v>81</v>
      </c>
      <c r="D46" s="81" t="s">
        <v>311</v>
      </c>
      <c r="E46" s="82">
        <f>IFERROR(VLOOKUP($C46,'2024'!$C$273:$U$528,19,FALSE),0)</f>
        <v>5491384.5800000019</v>
      </c>
      <c r="F46" s="83">
        <f>IFERROR(VLOOKUP($C46,'2024'!$C$8:$U$263,19,FALSE),0)</f>
        <v>6084843.9199999999</v>
      </c>
      <c r="G46" s="84">
        <f t="shared" si="6"/>
        <v>1.1080709848953973</v>
      </c>
      <c r="H46" s="85">
        <f t="shared" si="7"/>
        <v>8.3586465376320456E-4</v>
      </c>
      <c r="I46" s="86">
        <f t="shared" si="8"/>
        <v>593459.33999999799</v>
      </c>
      <c r="J46" s="87">
        <f t="shared" si="9"/>
        <v>0.10807098489539732</v>
      </c>
      <c r="K46" s="82">
        <f>VLOOKUP($C46,'2024'!$C$273:$U$528,VLOOKUP($L$4,Master!$D$9:$G$20,4,FALSE),FALSE)</f>
        <v>480886.31000000006</v>
      </c>
      <c r="L46" s="83">
        <f>VLOOKUP($C46,'2024'!$C$8:$U$263,VLOOKUP($L$4,Master!$D$9:$G$20,4,FALSE),FALSE)</f>
        <v>689659.51000000024</v>
      </c>
      <c r="M46" s="154">
        <f t="shared" si="10"/>
        <v>1.4341425315268388</v>
      </c>
      <c r="N46" s="154">
        <f t="shared" si="11"/>
        <v>9.4737353187631388E-5</v>
      </c>
      <c r="O46" s="83">
        <f t="shared" si="12"/>
        <v>208773.20000000019</v>
      </c>
      <c r="P46" s="87">
        <f t="shared" si="13"/>
        <v>0.43414253152683879</v>
      </c>
      <c r="Q46" s="78"/>
    </row>
    <row r="47" spans="2:17" s="79" customFormat="1" ht="12.75" x14ac:dyDescent="0.2">
      <c r="B47" s="72"/>
      <c r="C47" s="80" t="s">
        <v>82</v>
      </c>
      <c r="D47" s="81" t="s">
        <v>312</v>
      </c>
      <c r="E47" s="82">
        <f>IFERROR(VLOOKUP($C47,'2024'!$C$273:$U$528,19,FALSE),0)</f>
        <v>6511835.9799999939</v>
      </c>
      <c r="F47" s="83">
        <f>IFERROR(VLOOKUP($C47,'2024'!$C$8:$U$263,19,FALSE),0)</f>
        <v>6366886.160000002</v>
      </c>
      <c r="G47" s="84">
        <f t="shared" si="6"/>
        <v>0.97774056035115431</v>
      </c>
      <c r="H47" s="85">
        <f t="shared" si="7"/>
        <v>8.7460831627676988E-4</v>
      </c>
      <c r="I47" s="86">
        <f t="shared" si="8"/>
        <v>-144949.81999999192</v>
      </c>
      <c r="J47" s="87">
        <f t="shared" si="9"/>
        <v>-2.2259439648845709E-2</v>
      </c>
      <c r="K47" s="82">
        <f>VLOOKUP($C47,'2024'!$C$273:$U$528,VLOOKUP($L$4,Master!$D$9:$G$20,4,FALSE),FALSE)</f>
        <v>702825.67999999865</v>
      </c>
      <c r="L47" s="83">
        <f>VLOOKUP($C47,'2024'!$C$8:$U$263,VLOOKUP($L$4,Master!$D$9:$G$20,4,FALSE),FALSE)</f>
        <v>843724.58000000089</v>
      </c>
      <c r="M47" s="154">
        <f t="shared" si="10"/>
        <v>1.2004748887377059</v>
      </c>
      <c r="N47" s="154">
        <f t="shared" si="11"/>
        <v>1.1590100965699149E-4</v>
      </c>
      <c r="O47" s="83">
        <f t="shared" si="12"/>
        <v>140898.90000000224</v>
      </c>
      <c r="P47" s="87">
        <f t="shared" si="13"/>
        <v>0.20047488873770591</v>
      </c>
      <c r="Q47" s="78"/>
    </row>
    <row r="48" spans="2:17" s="79" customFormat="1" ht="12.75" x14ac:dyDescent="0.2">
      <c r="B48" s="72"/>
      <c r="C48" s="80" t="s">
        <v>83</v>
      </c>
      <c r="D48" s="81" t="s">
        <v>313</v>
      </c>
      <c r="E48" s="82">
        <f>IFERROR(VLOOKUP($C48,'2024'!$C$273:$U$528,19,FALSE),0)</f>
        <v>1793428.3499999999</v>
      </c>
      <c r="F48" s="83">
        <f>IFERROR(VLOOKUP($C48,'2024'!$C$8:$U$263,19,FALSE),0)</f>
        <v>1735775.71</v>
      </c>
      <c r="G48" s="84">
        <f t="shared" si="6"/>
        <v>0.96785339096485234</v>
      </c>
      <c r="H48" s="85">
        <f t="shared" si="7"/>
        <v>2.3844055524266109E-4</v>
      </c>
      <c r="I48" s="86">
        <f t="shared" si="8"/>
        <v>-57652.639999999898</v>
      </c>
      <c r="J48" s="87">
        <f t="shared" si="9"/>
        <v>-3.2146609035147627E-2</v>
      </c>
      <c r="K48" s="82">
        <f>VLOOKUP($C48,'2024'!$C$273:$U$528,VLOOKUP($L$4,Master!$D$9:$G$20,4,FALSE),FALSE)</f>
        <v>197953.00999999995</v>
      </c>
      <c r="L48" s="83">
        <f>VLOOKUP($C48,'2024'!$C$8:$U$263,VLOOKUP($L$4,Master!$D$9:$G$20,4,FALSE),FALSE)</f>
        <v>215548.63999999993</v>
      </c>
      <c r="M48" s="154">
        <f t="shared" si="10"/>
        <v>1.0888879133487284</v>
      </c>
      <c r="N48" s="154">
        <f t="shared" si="11"/>
        <v>2.9609549844086972E-5</v>
      </c>
      <c r="O48" s="83">
        <f t="shared" si="12"/>
        <v>17595.629999999976</v>
      </c>
      <c r="P48" s="87">
        <f t="shared" si="13"/>
        <v>8.8887913348728462E-2</v>
      </c>
      <c r="Q48" s="78"/>
    </row>
    <row r="49" spans="2:17" s="79" customFormat="1" ht="12.75" x14ac:dyDescent="0.2">
      <c r="B49" s="72"/>
      <c r="C49" s="80" t="s">
        <v>84</v>
      </c>
      <c r="D49" s="81" t="s">
        <v>314</v>
      </c>
      <c r="E49" s="82">
        <f>IFERROR(VLOOKUP($C49,'2024'!$C$273:$U$528,19,FALSE),0)</f>
        <v>2991228.0500000007</v>
      </c>
      <c r="F49" s="83">
        <f>IFERROR(VLOOKUP($C49,'2024'!$C$8:$U$263,19,FALSE),0)</f>
        <v>2094385.48</v>
      </c>
      <c r="G49" s="84">
        <f t="shared" si="6"/>
        <v>0.70017579569033506</v>
      </c>
      <c r="H49" s="85">
        <f t="shared" si="7"/>
        <v>2.877021690454277E-4</v>
      </c>
      <c r="I49" s="86">
        <f t="shared" si="8"/>
        <v>-896842.57000000076</v>
      </c>
      <c r="J49" s="87">
        <f t="shared" si="9"/>
        <v>-0.29982420430966489</v>
      </c>
      <c r="K49" s="82">
        <f>VLOOKUP($C49,'2024'!$C$273:$U$528,VLOOKUP($L$4,Master!$D$9:$G$20,4,FALSE),FALSE)</f>
        <v>350178.29000000015</v>
      </c>
      <c r="L49" s="83">
        <f>VLOOKUP($C49,'2024'!$C$8:$U$263,VLOOKUP($L$4,Master!$D$9:$G$20,4,FALSE),FALSE)</f>
        <v>215328.73</v>
      </c>
      <c r="M49" s="154">
        <f t="shared" si="10"/>
        <v>0.61491170683368157</v>
      </c>
      <c r="N49" s="154">
        <f t="shared" si="11"/>
        <v>2.9579341181642101E-5</v>
      </c>
      <c r="O49" s="83">
        <f t="shared" si="12"/>
        <v>-134849.56000000014</v>
      </c>
      <c r="P49" s="87">
        <f t="shared" si="13"/>
        <v>-0.38508829316631848</v>
      </c>
      <c r="Q49" s="78"/>
    </row>
    <row r="50" spans="2:17" s="79" customFormat="1" ht="12.75" x14ac:dyDescent="0.2">
      <c r="B50" s="72"/>
      <c r="C50" s="80" t="s">
        <v>85</v>
      </c>
      <c r="D50" s="81" t="s">
        <v>315</v>
      </c>
      <c r="E50" s="82">
        <f>IFERROR(VLOOKUP($C50,'2024'!$C$273:$U$528,19,FALSE),0)</f>
        <v>1334410.5300000003</v>
      </c>
      <c r="F50" s="83">
        <f>IFERROR(VLOOKUP($C50,'2024'!$C$8:$U$263,19,FALSE),0)</f>
        <v>1083864.26</v>
      </c>
      <c r="G50" s="84">
        <f t="shared" si="6"/>
        <v>0.81224198672952608</v>
      </c>
      <c r="H50" s="85">
        <f t="shared" si="7"/>
        <v>1.4888858881547317E-4</v>
      </c>
      <c r="I50" s="86">
        <f t="shared" si="8"/>
        <v>-250546.27000000025</v>
      </c>
      <c r="J50" s="87">
        <f t="shared" si="9"/>
        <v>-0.18775801327047398</v>
      </c>
      <c r="K50" s="82">
        <f>VLOOKUP($C50,'2024'!$C$273:$U$528,VLOOKUP($L$4,Master!$D$9:$G$20,4,FALSE),FALSE)</f>
        <v>166821.97</v>
      </c>
      <c r="L50" s="83">
        <f>VLOOKUP($C50,'2024'!$C$8:$U$263,VLOOKUP($L$4,Master!$D$9:$G$20,4,FALSE),FALSE)</f>
        <v>161411.02000000002</v>
      </c>
      <c r="M50" s="154">
        <f t="shared" si="10"/>
        <v>0.96756452402522297</v>
      </c>
      <c r="N50" s="154">
        <f t="shared" si="11"/>
        <v>2.2172757119112055E-5</v>
      </c>
      <c r="O50" s="83">
        <f t="shared" si="12"/>
        <v>-5410.9499999999825</v>
      </c>
      <c r="P50" s="87">
        <f t="shared" si="13"/>
        <v>-3.2435475974777077E-2</v>
      </c>
      <c r="Q50" s="78"/>
    </row>
    <row r="51" spans="2:17" s="79" customFormat="1" ht="12.75" x14ac:dyDescent="0.2">
      <c r="B51" s="72"/>
      <c r="C51" s="80" t="s">
        <v>86</v>
      </c>
      <c r="D51" s="81" t="s">
        <v>316</v>
      </c>
      <c r="E51" s="82">
        <f>IFERROR(VLOOKUP($C51,'2024'!$C$273:$U$528,19,FALSE),0)</f>
        <v>15565046.039999999</v>
      </c>
      <c r="F51" s="83">
        <f>IFERROR(VLOOKUP($C51,'2024'!$C$8:$U$263,19,FALSE),0)</f>
        <v>13810114.59</v>
      </c>
      <c r="G51" s="84">
        <f t="shared" si="6"/>
        <v>0.88725176620165014</v>
      </c>
      <c r="H51" s="85">
        <f t="shared" si="7"/>
        <v>1.8970719384040552E-3</v>
      </c>
      <c r="I51" s="86">
        <f t="shared" si="8"/>
        <v>-1754931.4499999993</v>
      </c>
      <c r="J51" s="87">
        <f t="shared" si="9"/>
        <v>-0.11274823379834985</v>
      </c>
      <c r="K51" s="82">
        <f>VLOOKUP($C51,'2024'!$C$273:$U$528,VLOOKUP($L$4,Master!$D$9:$G$20,4,FALSE),FALSE)</f>
        <v>1582369.3199999998</v>
      </c>
      <c r="L51" s="83">
        <f>VLOOKUP($C51,'2024'!$C$8:$U$263,VLOOKUP($L$4,Master!$D$9:$G$20,4,FALSE),FALSE)</f>
        <v>1561528.7499999995</v>
      </c>
      <c r="M51" s="154">
        <f t="shared" si="10"/>
        <v>0.98682951588065404</v>
      </c>
      <c r="N51" s="154">
        <f t="shared" si="11"/>
        <v>2.1450454689066851E-4</v>
      </c>
      <c r="O51" s="83">
        <f t="shared" si="12"/>
        <v>-20840.570000000298</v>
      </c>
      <c r="P51" s="87">
        <f t="shared" si="13"/>
        <v>-1.3170484119345982E-2</v>
      </c>
      <c r="Q51" s="78"/>
    </row>
    <row r="52" spans="2:17" s="79" customFormat="1" ht="25.5" x14ac:dyDescent="0.2">
      <c r="B52" s="72"/>
      <c r="C52" s="80" t="s">
        <v>87</v>
      </c>
      <c r="D52" s="81" t="s">
        <v>317</v>
      </c>
      <c r="E52" s="82">
        <f>IFERROR(VLOOKUP($C52,'2024'!$C$273:$U$528,19,FALSE),0)</f>
        <v>3090166.1999999993</v>
      </c>
      <c r="F52" s="83">
        <f>IFERROR(VLOOKUP($C52,'2024'!$C$8:$U$263,19,FALSE),0)</f>
        <v>2829455.4399999995</v>
      </c>
      <c r="G52" s="84">
        <f t="shared" si="6"/>
        <v>0.91563212360552004</v>
      </c>
      <c r="H52" s="85">
        <f t="shared" si="7"/>
        <v>3.8867747846751922E-4</v>
      </c>
      <c r="I52" s="86">
        <f t="shared" si="8"/>
        <v>-260710.75999999978</v>
      </c>
      <c r="J52" s="87">
        <f t="shared" si="9"/>
        <v>-8.4367876394479957E-2</v>
      </c>
      <c r="K52" s="82">
        <f>VLOOKUP($C52,'2024'!$C$273:$U$528,VLOOKUP($L$4,Master!$D$9:$G$20,4,FALSE),FALSE)</f>
        <v>51477.900000000009</v>
      </c>
      <c r="L52" s="83">
        <f>VLOOKUP($C52,'2024'!$C$8:$U$263,VLOOKUP($L$4,Master!$D$9:$G$20,4,FALSE),FALSE)</f>
        <v>1150555.9099999999</v>
      </c>
      <c r="M52" s="154">
        <f t="shared" si="10"/>
        <v>22.350482634295489</v>
      </c>
      <c r="N52" s="154">
        <f t="shared" si="11"/>
        <v>1.5804990727639873E-4</v>
      </c>
      <c r="O52" s="83">
        <f t="shared" si="12"/>
        <v>1099078.01</v>
      </c>
      <c r="P52" s="87">
        <f t="shared" si="13"/>
        <v>21.350482634295492</v>
      </c>
      <c r="Q52" s="78"/>
    </row>
    <row r="53" spans="2:17" s="79" customFormat="1" ht="12.75" x14ac:dyDescent="0.2">
      <c r="B53" s="72"/>
      <c r="C53" s="80" t="s">
        <v>88</v>
      </c>
      <c r="D53" s="81" t="s">
        <v>318</v>
      </c>
      <c r="E53" s="82">
        <f>IFERROR(VLOOKUP($C53,'2024'!$C$273:$U$528,19,FALSE),0)</f>
        <v>870743.58</v>
      </c>
      <c r="F53" s="83">
        <f>IFERROR(VLOOKUP($C53,'2024'!$C$8:$U$263,19,FALSE),0)</f>
        <v>773775.29000000015</v>
      </c>
      <c r="G53" s="84">
        <f t="shared" si="6"/>
        <v>0.88863737588510294</v>
      </c>
      <c r="H53" s="85">
        <f t="shared" si="7"/>
        <v>1.0629219473329946E-4</v>
      </c>
      <c r="I53" s="86">
        <f t="shared" si="8"/>
        <v>-96968.289999999804</v>
      </c>
      <c r="J53" s="87">
        <f t="shared" si="9"/>
        <v>-0.11136262411489707</v>
      </c>
      <c r="K53" s="82">
        <f>VLOOKUP($C53,'2024'!$C$273:$U$528,VLOOKUP($L$4,Master!$D$9:$G$20,4,FALSE),FALSE)</f>
        <v>93048.11000000003</v>
      </c>
      <c r="L53" s="83">
        <f>VLOOKUP($C53,'2024'!$C$8:$U$263,VLOOKUP($L$4,Master!$D$9:$G$20,4,FALSE),FALSE)</f>
        <v>82891.690000000017</v>
      </c>
      <c r="M53" s="154">
        <f t="shared" si="10"/>
        <v>0.89084764859812837</v>
      </c>
      <c r="N53" s="154">
        <f t="shared" si="11"/>
        <v>1.1386690385592815E-5</v>
      </c>
      <c r="O53" s="83">
        <f t="shared" si="12"/>
        <v>-10156.420000000013</v>
      </c>
      <c r="P53" s="87">
        <f t="shared" si="13"/>
        <v>-0.10915235140187167</v>
      </c>
      <c r="Q53" s="78"/>
    </row>
    <row r="54" spans="2:17" s="79" customFormat="1" ht="25.5" x14ac:dyDescent="0.2">
      <c r="B54" s="72"/>
      <c r="C54" s="80" t="s">
        <v>89</v>
      </c>
      <c r="D54" s="81" t="s">
        <v>319</v>
      </c>
      <c r="E54" s="82">
        <f>IFERROR(VLOOKUP($C54,'2024'!$C$273:$U$528,19,FALSE),0)</f>
        <v>840743.63000000012</v>
      </c>
      <c r="F54" s="83">
        <f>IFERROR(VLOOKUP($C54,'2024'!$C$8:$U$263,19,FALSE),0)</f>
        <v>1128650.6399999999</v>
      </c>
      <c r="G54" s="84">
        <f t="shared" si="6"/>
        <v>1.342443284405259</v>
      </c>
      <c r="H54" s="85">
        <f t="shared" si="7"/>
        <v>1.5504081761611054E-4</v>
      </c>
      <c r="I54" s="86">
        <f t="shared" si="8"/>
        <v>287907.00999999978</v>
      </c>
      <c r="J54" s="87">
        <f t="shared" si="9"/>
        <v>0.3424432844052589</v>
      </c>
      <c r="K54" s="82">
        <f>VLOOKUP($C54,'2024'!$C$273:$U$528,VLOOKUP($L$4,Master!$D$9:$G$20,4,FALSE),FALSE)</f>
        <v>80023.709999999992</v>
      </c>
      <c r="L54" s="83">
        <f>VLOOKUP($C54,'2024'!$C$8:$U$263,VLOOKUP($L$4,Master!$D$9:$G$20,4,FALSE),FALSE)</f>
        <v>116803.66</v>
      </c>
      <c r="M54" s="154">
        <f t="shared" si="10"/>
        <v>1.4596131571505497</v>
      </c>
      <c r="N54" s="154">
        <f t="shared" si="11"/>
        <v>1.604511999120843E-5</v>
      </c>
      <c r="O54" s="83">
        <f t="shared" si="12"/>
        <v>36779.950000000012</v>
      </c>
      <c r="P54" s="87">
        <f t="shared" si="13"/>
        <v>0.45961315715054968</v>
      </c>
      <c r="Q54" s="78"/>
    </row>
    <row r="55" spans="2:17" s="79" customFormat="1" ht="12.75" x14ac:dyDescent="0.2">
      <c r="B55" s="72"/>
      <c r="C55" s="80" t="s">
        <v>90</v>
      </c>
      <c r="D55" s="81" t="s">
        <v>320</v>
      </c>
      <c r="E55" s="82">
        <f>IFERROR(VLOOKUP($C55,'2024'!$C$273:$U$528,19,FALSE),0)</f>
        <v>2824717.8800000004</v>
      </c>
      <c r="F55" s="83">
        <f>IFERROR(VLOOKUP($C55,'2024'!$C$8:$U$263,19,FALSE),0)</f>
        <v>2192224.2999999998</v>
      </c>
      <c r="G55" s="84">
        <f t="shared" si="6"/>
        <v>0.77608610598662675</v>
      </c>
      <c r="H55" s="85">
        <f t="shared" si="7"/>
        <v>3.0114212124125994E-4</v>
      </c>
      <c r="I55" s="86">
        <f t="shared" si="8"/>
        <v>-632493.58000000054</v>
      </c>
      <c r="J55" s="87">
        <f t="shared" si="9"/>
        <v>-0.22391389401337328</v>
      </c>
      <c r="K55" s="82">
        <f>VLOOKUP($C55,'2024'!$C$273:$U$528,VLOOKUP($L$4,Master!$D$9:$G$20,4,FALSE),FALSE)</f>
        <v>336051.36999999994</v>
      </c>
      <c r="L55" s="83">
        <f>VLOOKUP($C55,'2024'!$C$8:$U$263,VLOOKUP($L$4,Master!$D$9:$G$20,4,FALSE),FALSE)</f>
        <v>602472.12</v>
      </c>
      <c r="M55" s="154">
        <f t="shared" si="10"/>
        <v>1.7927976904245326</v>
      </c>
      <c r="N55" s="154">
        <f t="shared" si="11"/>
        <v>8.2760569803700697E-5</v>
      </c>
      <c r="O55" s="83">
        <f t="shared" si="12"/>
        <v>266420.75000000006</v>
      </c>
      <c r="P55" s="87">
        <f t="shared" si="13"/>
        <v>0.79279769042453274</v>
      </c>
      <c r="Q55" s="78"/>
    </row>
    <row r="56" spans="2:17" s="79" customFormat="1" ht="12.75" x14ac:dyDescent="0.2">
      <c r="B56" s="72"/>
      <c r="C56" s="80" t="s">
        <v>91</v>
      </c>
      <c r="D56" s="81" t="s">
        <v>321</v>
      </c>
      <c r="E56" s="82">
        <f>IFERROR(VLOOKUP($C56,'2024'!$C$273:$U$528,19,FALSE),0)</f>
        <v>3125335.4799999995</v>
      </c>
      <c r="F56" s="83">
        <f>IFERROR(VLOOKUP($C56,'2024'!$C$8:$U$263,19,FALSE),0)</f>
        <v>3227968.3499999996</v>
      </c>
      <c r="G56" s="84">
        <f t="shared" si="6"/>
        <v>1.0328389930158794</v>
      </c>
      <c r="H56" s="85">
        <f t="shared" si="7"/>
        <v>4.4342051870269373E-4</v>
      </c>
      <c r="I56" s="86">
        <f t="shared" si="8"/>
        <v>102632.87000000011</v>
      </c>
      <c r="J56" s="87">
        <f t="shared" si="9"/>
        <v>3.2838993015879413E-2</v>
      </c>
      <c r="K56" s="82">
        <f>VLOOKUP($C56,'2024'!$C$273:$U$528,VLOOKUP($L$4,Master!$D$9:$G$20,4,FALSE),FALSE)</f>
        <v>312393.58999999997</v>
      </c>
      <c r="L56" s="83">
        <f>VLOOKUP($C56,'2024'!$C$8:$U$263,VLOOKUP($L$4,Master!$D$9:$G$20,4,FALSE),FALSE)</f>
        <v>1205740.4599999997</v>
      </c>
      <c r="M56" s="154">
        <f t="shared" si="10"/>
        <v>3.8596837406298889</v>
      </c>
      <c r="N56" s="154">
        <f t="shared" si="11"/>
        <v>1.6563051499374971E-4</v>
      </c>
      <c r="O56" s="83">
        <f t="shared" si="12"/>
        <v>893346.86999999976</v>
      </c>
      <c r="P56" s="87">
        <f t="shared" si="13"/>
        <v>2.8596837406298889</v>
      </c>
      <c r="Q56" s="78"/>
    </row>
    <row r="57" spans="2:17" s="79" customFormat="1" ht="12.75" x14ac:dyDescent="0.2">
      <c r="B57" s="72"/>
      <c r="C57" s="80" t="s">
        <v>92</v>
      </c>
      <c r="D57" s="81" t="s">
        <v>322</v>
      </c>
      <c r="E57" s="82">
        <f>IFERROR(VLOOKUP($C57,'2024'!$C$273:$U$528,19,FALSE),0)</f>
        <v>789109.64</v>
      </c>
      <c r="F57" s="83">
        <f>IFERROR(VLOOKUP($C57,'2024'!$C$8:$U$263,19,FALSE),0)</f>
        <v>637863.66</v>
      </c>
      <c r="G57" s="84">
        <f t="shared" si="6"/>
        <v>0.80833337684228523</v>
      </c>
      <c r="H57" s="85">
        <f t="shared" si="7"/>
        <v>8.7622245422201464E-5</v>
      </c>
      <c r="I57" s="86">
        <f t="shared" si="8"/>
        <v>-151245.97999999998</v>
      </c>
      <c r="J57" s="87">
        <f t="shared" si="9"/>
        <v>-0.19166662315771479</v>
      </c>
      <c r="K57" s="82">
        <f>VLOOKUP($C57,'2024'!$C$273:$U$528,VLOOKUP($L$4,Master!$D$9:$G$20,4,FALSE),FALSE)</f>
        <v>111160.54999999997</v>
      </c>
      <c r="L57" s="83">
        <f>VLOOKUP($C57,'2024'!$C$8:$U$263,VLOOKUP($L$4,Master!$D$9:$G$20,4,FALSE),FALSE)</f>
        <v>122292.27000000002</v>
      </c>
      <c r="M57" s="154">
        <f t="shared" si="10"/>
        <v>1.1001409222966245</v>
      </c>
      <c r="N57" s="154">
        <f t="shared" si="11"/>
        <v>1.6799081006085418E-5</v>
      </c>
      <c r="O57" s="83">
        <f t="shared" si="12"/>
        <v>11131.720000000045</v>
      </c>
      <c r="P57" s="87">
        <f t="shared" si="13"/>
        <v>0.10014092229662454</v>
      </c>
      <c r="Q57" s="78"/>
    </row>
    <row r="58" spans="2:17" s="79" customFormat="1" ht="12.75" x14ac:dyDescent="0.2">
      <c r="B58" s="72"/>
      <c r="C58" s="80" t="s">
        <v>93</v>
      </c>
      <c r="D58" s="81" t="s">
        <v>323</v>
      </c>
      <c r="E58" s="82">
        <f>IFERROR(VLOOKUP($C58,'2024'!$C$273:$U$528,19,FALSE),0)</f>
        <v>798935.88000000024</v>
      </c>
      <c r="F58" s="83">
        <f>IFERROR(VLOOKUP($C58,'2024'!$C$8:$U$263,19,FALSE),0)</f>
        <v>660317.4</v>
      </c>
      <c r="G58" s="84">
        <f t="shared" si="6"/>
        <v>0.82649611380577859</v>
      </c>
      <c r="H58" s="85">
        <f t="shared" si="7"/>
        <v>9.070667747297279E-5</v>
      </c>
      <c r="I58" s="86">
        <f t="shared" si="8"/>
        <v>-138618.48000000021</v>
      </c>
      <c r="J58" s="87">
        <f t="shared" si="9"/>
        <v>-0.17350388619422147</v>
      </c>
      <c r="K58" s="82">
        <f>VLOOKUP($C58,'2024'!$C$273:$U$528,VLOOKUP($L$4,Master!$D$9:$G$20,4,FALSE),FALSE)</f>
        <v>81283.519999999975</v>
      </c>
      <c r="L58" s="83">
        <f>VLOOKUP($C58,'2024'!$C$8:$U$263,VLOOKUP($L$4,Master!$D$9:$G$20,4,FALSE),FALSE)</f>
        <v>116525.33999999995</v>
      </c>
      <c r="M58" s="154">
        <f t="shared" si="10"/>
        <v>1.43356660735165</v>
      </c>
      <c r="N58" s="154">
        <f t="shared" si="11"/>
        <v>1.6006887646468941E-5</v>
      </c>
      <c r="O58" s="83">
        <f t="shared" si="12"/>
        <v>35241.819999999978</v>
      </c>
      <c r="P58" s="87">
        <f t="shared" si="13"/>
        <v>0.43356660735164998</v>
      </c>
      <c r="Q58" s="78"/>
    </row>
    <row r="59" spans="2:17" s="79" customFormat="1" ht="25.5" x14ac:dyDescent="0.2">
      <c r="B59" s="72"/>
      <c r="C59" s="80" t="s">
        <v>94</v>
      </c>
      <c r="D59" s="81" t="s">
        <v>324</v>
      </c>
      <c r="E59" s="82">
        <f>IFERROR(VLOOKUP($C59,'2024'!$C$273:$U$528,19,FALSE),0)</f>
        <v>498066.23999999993</v>
      </c>
      <c r="F59" s="83">
        <f>IFERROR(VLOOKUP($C59,'2024'!$C$8:$U$263,19,FALSE),0)</f>
        <v>428689.22000000003</v>
      </c>
      <c r="G59" s="84">
        <f t="shared" si="6"/>
        <v>0.86070724247441488</v>
      </c>
      <c r="H59" s="85">
        <f t="shared" si="7"/>
        <v>5.8888308584144954E-5</v>
      </c>
      <c r="I59" s="86">
        <f t="shared" si="8"/>
        <v>-69377.019999999902</v>
      </c>
      <c r="J59" s="87">
        <f t="shared" si="9"/>
        <v>-0.13929275752558518</v>
      </c>
      <c r="K59" s="82">
        <f>VLOOKUP($C59,'2024'!$C$273:$U$528,VLOOKUP($L$4,Master!$D$9:$G$20,4,FALSE),FALSE)</f>
        <v>39877.06</v>
      </c>
      <c r="L59" s="83">
        <f>VLOOKUP($C59,'2024'!$C$8:$U$263,VLOOKUP($L$4,Master!$D$9:$G$20,4,FALSE),FALSE)</f>
        <v>61835.999999999978</v>
      </c>
      <c r="M59" s="154">
        <f t="shared" si="10"/>
        <v>1.5506659718645253</v>
      </c>
      <c r="N59" s="154">
        <f t="shared" si="11"/>
        <v>8.494306084041922E-6</v>
      </c>
      <c r="O59" s="83">
        <f t="shared" si="12"/>
        <v>21958.939999999981</v>
      </c>
      <c r="P59" s="87">
        <f t="shared" si="13"/>
        <v>0.55066597186452515</v>
      </c>
      <c r="Q59" s="78"/>
    </row>
    <row r="60" spans="2:17" s="79" customFormat="1" ht="12.75" x14ac:dyDescent="0.2">
      <c r="B60" s="72"/>
      <c r="C60" s="80" t="s">
        <v>95</v>
      </c>
      <c r="D60" s="81" t="s">
        <v>325</v>
      </c>
      <c r="E60" s="82">
        <f>IFERROR(VLOOKUP($C60,'2024'!$C$273:$U$528,19,FALSE),0)</f>
        <v>307193.30999999994</v>
      </c>
      <c r="F60" s="83">
        <f>IFERROR(VLOOKUP($C60,'2024'!$C$8:$U$263,19,FALSE),0)</f>
        <v>415006.60000000021</v>
      </c>
      <c r="G60" s="84">
        <f t="shared" si="6"/>
        <v>1.3509623630801084</v>
      </c>
      <c r="H60" s="85">
        <f t="shared" si="7"/>
        <v>5.7008750360591811E-5</v>
      </c>
      <c r="I60" s="86">
        <f t="shared" si="8"/>
        <v>107813.29000000027</v>
      </c>
      <c r="J60" s="87">
        <f t="shared" si="9"/>
        <v>0.35096236308010836</v>
      </c>
      <c r="K60" s="82">
        <f>VLOOKUP($C60,'2024'!$C$273:$U$528,VLOOKUP($L$4,Master!$D$9:$G$20,4,FALSE),FALSE)</f>
        <v>25510.300000000003</v>
      </c>
      <c r="L60" s="83">
        <f>VLOOKUP($C60,'2024'!$C$8:$U$263,VLOOKUP($L$4,Master!$D$9:$G$20,4,FALSE),FALSE)</f>
        <v>163366.73000000024</v>
      </c>
      <c r="M60" s="154">
        <f t="shared" si="10"/>
        <v>6.4039517371414769</v>
      </c>
      <c r="N60" s="154">
        <f t="shared" si="11"/>
        <v>2.2441409673475588E-5</v>
      </c>
      <c r="O60" s="83">
        <f t="shared" si="12"/>
        <v>137856.43000000023</v>
      </c>
      <c r="P60" s="87">
        <f t="shared" si="13"/>
        <v>5.4039517371414769</v>
      </c>
      <c r="Q60" s="78"/>
    </row>
    <row r="61" spans="2:17" s="79" customFormat="1" ht="25.5" x14ac:dyDescent="0.2">
      <c r="B61" s="72"/>
      <c r="C61" s="80" t="s">
        <v>96</v>
      </c>
      <c r="D61" s="81" t="s">
        <v>326</v>
      </c>
      <c r="E61" s="82">
        <f>IFERROR(VLOOKUP($C61,'2024'!$C$273:$U$528,19,FALSE),0)</f>
        <v>1786717.2399999998</v>
      </c>
      <c r="F61" s="83">
        <f>IFERROR(VLOOKUP($C61,'2024'!$C$8:$U$263,19,FALSE),0)</f>
        <v>1712298.84</v>
      </c>
      <c r="G61" s="84">
        <f t="shared" si="6"/>
        <v>0.95834908941719299</v>
      </c>
      <c r="H61" s="85">
        <f t="shared" si="7"/>
        <v>2.3521557756500956E-4</v>
      </c>
      <c r="I61" s="86">
        <f t="shared" si="8"/>
        <v>-74418.399999999674</v>
      </c>
      <c r="J61" s="87">
        <f t="shared" si="9"/>
        <v>-4.1650910582806983E-2</v>
      </c>
      <c r="K61" s="82">
        <f>VLOOKUP($C61,'2024'!$C$273:$U$528,VLOOKUP($L$4,Master!$D$9:$G$20,4,FALSE),FALSE)</f>
        <v>224382.39</v>
      </c>
      <c r="L61" s="83">
        <f>VLOOKUP($C61,'2024'!$C$8:$U$263,VLOOKUP($L$4,Master!$D$9:$G$20,4,FALSE),FALSE)</f>
        <v>107954.05</v>
      </c>
      <c r="M61" s="154">
        <f t="shared" si="10"/>
        <v>0.48111641024948526</v>
      </c>
      <c r="N61" s="154">
        <f t="shared" si="11"/>
        <v>1.482946412626894E-5</v>
      </c>
      <c r="O61" s="83">
        <f t="shared" si="12"/>
        <v>-116428.34000000001</v>
      </c>
      <c r="P61" s="87">
        <f t="shared" si="13"/>
        <v>-0.51888358975051474</v>
      </c>
      <c r="Q61" s="78"/>
    </row>
    <row r="62" spans="2:17" s="79" customFormat="1" ht="12.75" x14ac:dyDescent="0.2">
      <c r="B62" s="72"/>
      <c r="C62" s="80" t="s">
        <v>97</v>
      </c>
      <c r="D62" s="81" t="s">
        <v>327</v>
      </c>
      <c r="E62" s="82">
        <f>IFERROR(VLOOKUP($C62,'2024'!$C$273:$U$528,19,FALSE),0)</f>
        <v>1368773.4999999995</v>
      </c>
      <c r="F62" s="83">
        <f>IFERROR(VLOOKUP($C62,'2024'!$C$8:$U$263,19,FALSE),0)</f>
        <v>4592597.6300000008</v>
      </c>
      <c r="G62" s="84">
        <f t="shared" si="6"/>
        <v>3.3552648630324904</v>
      </c>
      <c r="H62" s="85">
        <f t="shared" si="7"/>
        <v>6.3087732049397648E-4</v>
      </c>
      <c r="I62" s="86">
        <f t="shared" si="8"/>
        <v>3223824.1300000013</v>
      </c>
      <c r="J62" s="87">
        <f t="shared" si="9"/>
        <v>2.3552648630324904</v>
      </c>
      <c r="K62" s="82">
        <f>VLOOKUP($C62,'2024'!$C$273:$U$528,VLOOKUP($L$4,Master!$D$9:$G$20,4,FALSE),FALSE)</f>
        <v>103798.14</v>
      </c>
      <c r="L62" s="83">
        <f>VLOOKUP($C62,'2024'!$C$8:$U$263,VLOOKUP($L$4,Master!$D$9:$G$20,4,FALSE),FALSE)</f>
        <v>1975691.82</v>
      </c>
      <c r="M62" s="154">
        <f t="shared" si="10"/>
        <v>19.033980955728108</v>
      </c>
      <c r="N62" s="154">
        <f t="shared" si="11"/>
        <v>2.7139742297072685E-4</v>
      </c>
      <c r="O62" s="83">
        <f t="shared" si="12"/>
        <v>1871893.6800000002</v>
      </c>
      <c r="P62" s="87">
        <f t="shared" si="13"/>
        <v>18.033980955728111</v>
      </c>
      <c r="Q62" s="78"/>
    </row>
    <row r="63" spans="2:17" s="79" customFormat="1" ht="12.75" x14ac:dyDescent="0.2">
      <c r="B63" s="72"/>
      <c r="C63" s="80" t="s">
        <v>98</v>
      </c>
      <c r="D63" s="81" t="s">
        <v>328</v>
      </c>
      <c r="E63" s="82">
        <f>IFERROR(VLOOKUP($C63,'2024'!$C$273:$U$528,19,FALSE),0)</f>
        <v>1895282.24</v>
      </c>
      <c r="F63" s="83">
        <f>IFERROR(VLOOKUP($C63,'2024'!$C$8:$U$263,19,FALSE),0)</f>
        <v>1855863.5699999998</v>
      </c>
      <c r="G63" s="84">
        <f t="shared" si="6"/>
        <v>0.97920168871523849</v>
      </c>
      <c r="H63" s="85">
        <f t="shared" si="7"/>
        <v>2.5493682019863453E-4</v>
      </c>
      <c r="I63" s="86">
        <f t="shared" si="8"/>
        <v>-39418.670000000158</v>
      </c>
      <c r="J63" s="87">
        <f t="shared" si="9"/>
        <v>-2.0798311284761554E-2</v>
      </c>
      <c r="K63" s="82">
        <f>VLOOKUP($C63,'2024'!$C$273:$U$528,VLOOKUP($L$4,Master!$D$9:$G$20,4,FALSE),FALSE)</f>
        <v>185117.83000000002</v>
      </c>
      <c r="L63" s="83">
        <f>VLOOKUP($C63,'2024'!$C$8:$U$263,VLOOKUP($L$4,Master!$D$9:$G$20,4,FALSE),FALSE)</f>
        <v>263483.10000000003</v>
      </c>
      <c r="M63" s="154">
        <f t="shared" si="10"/>
        <v>1.4233264294422638</v>
      </c>
      <c r="N63" s="154">
        <f t="shared" si="11"/>
        <v>3.6194225036746026E-5</v>
      </c>
      <c r="O63" s="83">
        <f t="shared" si="12"/>
        <v>78365.270000000019</v>
      </c>
      <c r="P63" s="87">
        <f t="shared" si="13"/>
        <v>0.42332642944226395</v>
      </c>
      <c r="Q63" s="78"/>
    </row>
    <row r="64" spans="2:17" s="79" customFormat="1" ht="12.75" x14ac:dyDescent="0.2">
      <c r="B64" s="72"/>
      <c r="C64" s="80" t="s">
        <v>99</v>
      </c>
      <c r="D64" s="81" t="s">
        <v>329</v>
      </c>
      <c r="E64" s="82">
        <f>IFERROR(VLOOKUP($C64,'2024'!$C$273:$U$528,19,FALSE),0)</f>
        <v>2080500</v>
      </c>
      <c r="F64" s="83">
        <f>IFERROR(VLOOKUP($C64,'2024'!$C$8:$U$263,19,FALSE),0)</f>
        <v>1959086.2599999998</v>
      </c>
      <c r="G64" s="84">
        <f t="shared" si="6"/>
        <v>0.94164203797164137</v>
      </c>
      <c r="H64" s="85">
        <f t="shared" si="7"/>
        <v>2.6911634545379612E-4</v>
      </c>
      <c r="I64" s="86">
        <f t="shared" si="8"/>
        <v>-121413.74000000022</v>
      </c>
      <c r="J64" s="87">
        <f t="shared" si="9"/>
        <v>-5.8357962028358676E-2</v>
      </c>
      <c r="K64" s="82">
        <f>VLOOKUP($C64,'2024'!$C$273:$U$528,VLOOKUP($L$4,Master!$D$9:$G$20,4,FALSE),FALSE)</f>
        <v>447856.58</v>
      </c>
      <c r="L64" s="83">
        <f>VLOOKUP($C64,'2024'!$C$8:$U$263,VLOOKUP($L$4,Master!$D$9:$G$20,4,FALSE),FALSE)</f>
        <v>1628044.5899999999</v>
      </c>
      <c r="M64" s="154">
        <f t="shared" si="10"/>
        <v>3.635191850926919</v>
      </c>
      <c r="N64" s="154">
        <f t="shared" si="11"/>
        <v>2.2364171463109742E-4</v>
      </c>
      <c r="O64" s="83">
        <f t="shared" si="12"/>
        <v>1180188.0099999998</v>
      </c>
      <c r="P64" s="87">
        <f t="shared" si="13"/>
        <v>2.635191850926919</v>
      </c>
      <c r="Q64" s="78"/>
    </row>
    <row r="65" spans="2:17" s="79" customFormat="1" ht="12.75" x14ac:dyDescent="0.2">
      <c r="B65" s="72"/>
      <c r="C65" s="80" t="s">
        <v>100</v>
      </c>
      <c r="D65" s="81" t="s">
        <v>330</v>
      </c>
      <c r="E65" s="82">
        <f>IFERROR(VLOOKUP($C65,'2024'!$C$273:$U$528,19,FALSE),0)</f>
        <v>1670323.2700000003</v>
      </c>
      <c r="F65" s="83">
        <f>IFERROR(VLOOKUP($C65,'2024'!$C$8:$U$263,19,FALSE),0)</f>
        <v>1200607.83</v>
      </c>
      <c r="G65" s="84">
        <f t="shared" si="6"/>
        <v>0.7187877050889675</v>
      </c>
      <c r="H65" s="85">
        <f t="shared" si="7"/>
        <v>1.6492545434564613E-4</v>
      </c>
      <c r="I65" s="86">
        <f t="shared" si="8"/>
        <v>-469715.44000000018</v>
      </c>
      <c r="J65" s="87">
        <f t="shared" si="9"/>
        <v>-0.28121229491103245</v>
      </c>
      <c r="K65" s="82">
        <f>VLOOKUP($C65,'2024'!$C$273:$U$528,VLOOKUP($L$4,Master!$D$9:$G$20,4,FALSE),FALSE)</f>
        <v>210759.45000000004</v>
      </c>
      <c r="L65" s="83">
        <f>VLOOKUP($C65,'2024'!$C$8:$U$263,VLOOKUP($L$4,Master!$D$9:$G$20,4,FALSE),FALSE)</f>
        <v>158294.59000000003</v>
      </c>
      <c r="M65" s="154">
        <f t="shared" si="10"/>
        <v>0.75106757965063964</v>
      </c>
      <c r="N65" s="154">
        <f t="shared" si="11"/>
        <v>2.1744658433726667E-5</v>
      </c>
      <c r="O65" s="83">
        <f t="shared" si="12"/>
        <v>-52464.860000000015</v>
      </c>
      <c r="P65" s="87">
        <f t="shared" si="13"/>
        <v>-0.24893242034936039</v>
      </c>
      <c r="Q65" s="78"/>
    </row>
    <row r="66" spans="2:17" s="79" customFormat="1" ht="12.75" x14ac:dyDescent="0.2">
      <c r="B66" s="72"/>
      <c r="C66" s="80" t="s">
        <v>101</v>
      </c>
      <c r="D66" s="81" t="s">
        <v>331</v>
      </c>
      <c r="E66" s="82">
        <f>IFERROR(VLOOKUP($C66,'2024'!$C$273:$U$528,19,FALSE),0)</f>
        <v>279547.94999999995</v>
      </c>
      <c r="F66" s="83">
        <f>IFERROR(VLOOKUP($C66,'2024'!$C$8:$U$263,19,FALSE),0)</f>
        <v>318900</v>
      </c>
      <c r="G66" s="84">
        <f t="shared" si="6"/>
        <v>1.140770304343137</v>
      </c>
      <c r="H66" s="85">
        <f t="shared" si="7"/>
        <v>4.3806750278170802E-5</v>
      </c>
      <c r="I66" s="86">
        <f t="shared" si="8"/>
        <v>39352.050000000047</v>
      </c>
      <c r="J66" s="87">
        <f t="shared" si="9"/>
        <v>0.14077030434313703</v>
      </c>
      <c r="K66" s="82">
        <f>VLOOKUP($C66,'2024'!$C$273:$U$528,VLOOKUP($L$4,Master!$D$9:$G$20,4,FALSE),FALSE)</f>
        <v>18331.98</v>
      </c>
      <c r="L66" s="83">
        <f>VLOOKUP($C66,'2024'!$C$8:$U$263,VLOOKUP($L$4,Master!$D$9:$G$20,4,FALSE),FALSE)</f>
        <v>0</v>
      </c>
      <c r="M66" s="154">
        <f t="shared" si="10"/>
        <v>0</v>
      </c>
      <c r="N66" s="154">
        <f t="shared" si="11"/>
        <v>0</v>
      </c>
      <c r="O66" s="83">
        <f t="shared" si="12"/>
        <v>-18331.98</v>
      </c>
      <c r="P66" s="87">
        <f t="shared" si="13"/>
        <v>-1</v>
      </c>
      <c r="Q66" s="78"/>
    </row>
    <row r="67" spans="2:17" s="79" customFormat="1" ht="25.5" x14ac:dyDescent="0.2">
      <c r="B67" s="72"/>
      <c r="C67" s="80" t="s">
        <v>102</v>
      </c>
      <c r="D67" s="81" t="s">
        <v>332</v>
      </c>
      <c r="E67" s="82">
        <f>IFERROR(VLOOKUP($C67,'2024'!$C$273:$U$528,19,FALSE),0)</f>
        <v>6077337.4299999988</v>
      </c>
      <c r="F67" s="83">
        <f>IFERROR(VLOOKUP($C67,'2024'!$C$8:$U$263,19,FALSE),0)</f>
        <v>5756942.7899999991</v>
      </c>
      <c r="G67" s="84">
        <f t="shared" si="6"/>
        <v>0.94728042605987084</v>
      </c>
      <c r="H67" s="85">
        <f t="shared" si="7"/>
        <v>7.9082143357555928E-4</v>
      </c>
      <c r="I67" s="86">
        <f t="shared" si="8"/>
        <v>-320394.63999999966</v>
      </c>
      <c r="J67" s="87">
        <f t="shared" si="9"/>
        <v>-5.2719573940129195E-2</v>
      </c>
      <c r="K67" s="82">
        <f>VLOOKUP($C67,'2024'!$C$273:$U$528,VLOOKUP($L$4,Master!$D$9:$G$20,4,FALSE),FALSE)</f>
        <v>404127.37999999989</v>
      </c>
      <c r="L67" s="83">
        <f>VLOOKUP($C67,'2024'!$C$8:$U$263,VLOOKUP($L$4,Master!$D$9:$G$20,4,FALSE),FALSE)</f>
        <v>837425.12000000011</v>
      </c>
      <c r="M67" s="154">
        <f t="shared" si="10"/>
        <v>2.0721811028987949</v>
      </c>
      <c r="N67" s="154">
        <f t="shared" si="11"/>
        <v>1.150356635575642E-4</v>
      </c>
      <c r="O67" s="83">
        <f t="shared" si="12"/>
        <v>433297.74000000022</v>
      </c>
      <c r="P67" s="87">
        <f t="shared" si="13"/>
        <v>1.0721811028987949</v>
      </c>
      <c r="Q67" s="78"/>
    </row>
    <row r="68" spans="2:17" s="79" customFormat="1" ht="12.75" x14ac:dyDescent="0.2">
      <c r="B68" s="72"/>
      <c r="C68" s="80" t="s">
        <v>103</v>
      </c>
      <c r="D68" s="81" t="s">
        <v>333</v>
      </c>
      <c r="E68" s="82">
        <f>IFERROR(VLOOKUP($C68,'2024'!$C$273:$U$528,19,FALSE),0)</f>
        <v>695644.9</v>
      </c>
      <c r="F68" s="83">
        <f>IFERROR(VLOOKUP($C68,'2024'!$C$8:$U$263,19,FALSE),0)</f>
        <v>651228.78999999992</v>
      </c>
      <c r="G68" s="84">
        <f t="shared" si="6"/>
        <v>0.9361511742557157</v>
      </c>
      <c r="H68" s="85">
        <f t="shared" si="7"/>
        <v>8.9458190584776838E-5</v>
      </c>
      <c r="I68" s="86">
        <f t="shared" si="8"/>
        <v>-44416.110000000102</v>
      </c>
      <c r="J68" s="87">
        <f t="shared" si="9"/>
        <v>-6.384882574428434E-2</v>
      </c>
      <c r="K68" s="82">
        <f>VLOOKUP($C68,'2024'!$C$273:$U$528,VLOOKUP($L$4,Master!$D$9:$G$20,4,FALSE),FALSE)</f>
        <v>76019.53</v>
      </c>
      <c r="L68" s="83">
        <f>VLOOKUP($C68,'2024'!$C$8:$U$263,VLOOKUP($L$4,Master!$D$9:$G$20,4,FALSE),FALSE)</f>
        <v>239188.65999999997</v>
      </c>
      <c r="M68" s="154">
        <f t="shared" si="10"/>
        <v>3.1464106657854893</v>
      </c>
      <c r="N68" s="154">
        <f t="shared" si="11"/>
        <v>3.285693915958075E-5</v>
      </c>
      <c r="O68" s="83">
        <f t="shared" si="12"/>
        <v>163169.12999999998</v>
      </c>
      <c r="P68" s="87">
        <f t="shared" si="13"/>
        <v>2.1464106657854893</v>
      </c>
      <c r="Q68" s="78"/>
    </row>
    <row r="69" spans="2:17" s="79" customFormat="1" ht="12.75" x14ac:dyDescent="0.2">
      <c r="B69" s="72"/>
      <c r="C69" s="80" t="s">
        <v>104</v>
      </c>
      <c r="D69" s="81" t="s">
        <v>334</v>
      </c>
      <c r="E69" s="82">
        <f>IFERROR(VLOOKUP($C69,'2024'!$C$273:$U$528,19,FALSE),0)</f>
        <v>16458119.300000001</v>
      </c>
      <c r="F69" s="83">
        <f>IFERROR(VLOOKUP($C69,'2024'!$C$8:$U$263,19,FALSE),0)</f>
        <v>14347612.209999999</v>
      </c>
      <c r="G69" s="84">
        <f t="shared" si="6"/>
        <v>0.87176499018329501</v>
      </c>
      <c r="H69" s="85">
        <f t="shared" si="7"/>
        <v>1.9709070717199885E-3</v>
      </c>
      <c r="I69" s="86">
        <f t="shared" si="8"/>
        <v>-2110507.0900000017</v>
      </c>
      <c r="J69" s="87">
        <f t="shared" si="9"/>
        <v>-0.12823500981670496</v>
      </c>
      <c r="K69" s="82">
        <f>VLOOKUP($C69,'2024'!$C$273:$U$528,VLOOKUP($L$4,Master!$D$9:$G$20,4,FALSE),FALSE)</f>
        <v>1822030.6399999997</v>
      </c>
      <c r="L69" s="83">
        <f>VLOOKUP($C69,'2024'!$C$8:$U$263,VLOOKUP($L$4,Master!$D$9:$G$20,4,FALSE),FALSE)</f>
        <v>2513387.8199999998</v>
      </c>
      <c r="M69" s="154">
        <f t="shared" si="10"/>
        <v>1.379443223852701</v>
      </c>
      <c r="N69" s="154">
        <f t="shared" si="11"/>
        <v>3.4525980740964597E-4</v>
      </c>
      <c r="O69" s="83">
        <f t="shared" si="12"/>
        <v>691357.18000000017</v>
      </c>
      <c r="P69" s="87">
        <f t="shared" si="13"/>
        <v>0.37944322385270113</v>
      </c>
      <c r="Q69" s="78"/>
    </row>
    <row r="70" spans="2:17" s="79" customFormat="1" ht="25.5" x14ac:dyDescent="0.2">
      <c r="B70" s="72"/>
      <c r="C70" s="80" t="s">
        <v>105</v>
      </c>
      <c r="D70" s="81" t="s">
        <v>335</v>
      </c>
      <c r="E70" s="82">
        <f>IFERROR(VLOOKUP($C70,'2024'!$C$273:$U$528,19,FALSE),0)</f>
        <v>486184.24000000005</v>
      </c>
      <c r="F70" s="83">
        <f>IFERROR(VLOOKUP($C70,'2024'!$C$8:$U$263,19,FALSE),0)</f>
        <v>461185.80000000016</v>
      </c>
      <c r="G70" s="84">
        <f t="shared" si="6"/>
        <v>0.94858237280583202</v>
      </c>
      <c r="H70" s="85">
        <f t="shared" si="7"/>
        <v>6.3352308474250334E-5</v>
      </c>
      <c r="I70" s="86">
        <f t="shared" si="8"/>
        <v>-24998.439999999886</v>
      </c>
      <c r="J70" s="87">
        <f t="shared" si="9"/>
        <v>-5.141762719416796E-2</v>
      </c>
      <c r="K70" s="82">
        <f>VLOOKUP($C70,'2024'!$C$273:$U$528,VLOOKUP($L$4,Master!$D$9:$G$20,4,FALSE),FALSE)</f>
        <v>47809.100000000013</v>
      </c>
      <c r="L70" s="83">
        <f>VLOOKUP($C70,'2024'!$C$8:$U$263,VLOOKUP($L$4,Master!$D$9:$G$20,4,FALSE),FALSE)</f>
        <v>43194.78</v>
      </c>
      <c r="M70" s="154">
        <f t="shared" si="10"/>
        <v>0.90348448307958085</v>
      </c>
      <c r="N70" s="154">
        <f t="shared" si="11"/>
        <v>5.9335934173111529E-6</v>
      </c>
      <c r="O70" s="83">
        <f t="shared" si="12"/>
        <v>-4614.3200000000143</v>
      </c>
      <c r="P70" s="87">
        <f t="shared" si="13"/>
        <v>-9.6515516920419195E-2</v>
      </c>
      <c r="Q70" s="78"/>
    </row>
    <row r="71" spans="2:17" s="79" customFormat="1" ht="12.75" x14ac:dyDescent="0.2">
      <c r="B71" s="72"/>
      <c r="C71" s="80" t="s">
        <v>106</v>
      </c>
      <c r="D71" s="81" t="s">
        <v>336</v>
      </c>
      <c r="E71" s="82">
        <f>IFERROR(VLOOKUP($C71,'2024'!$C$273:$U$528,19,FALSE),0)</f>
        <v>18823806.639999997</v>
      </c>
      <c r="F71" s="83">
        <f>IFERROR(VLOOKUP($C71,'2024'!$C$8:$U$263,19,FALSE),0)</f>
        <v>14583703.390000001</v>
      </c>
      <c r="G71" s="84">
        <f t="shared" si="6"/>
        <v>0.77474783230136302</v>
      </c>
      <c r="H71" s="85">
        <f t="shared" si="7"/>
        <v>2.0033385153234336E-3</v>
      </c>
      <c r="I71" s="86">
        <f t="shared" si="8"/>
        <v>-4240103.2499999963</v>
      </c>
      <c r="J71" s="87">
        <f t="shared" si="9"/>
        <v>-0.22525216769863701</v>
      </c>
      <c r="K71" s="82">
        <f>VLOOKUP($C71,'2024'!$C$273:$U$528,VLOOKUP($L$4,Master!$D$9:$G$20,4,FALSE),FALSE)</f>
        <v>2004473.81</v>
      </c>
      <c r="L71" s="83">
        <f>VLOOKUP($C71,'2024'!$C$8:$U$263,VLOOKUP($L$4,Master!$D$9:$G$20,4,FALSE),FALSE)</f>
        <v>1899084.5200000005</v>
      </c>
      <c r="M71" s="154">
        <f t="shared" si="10"/>
        <v>0.94742296483285082</v>
      </c>
      <c r="N71" s="154">
        <f t="shared" si="11"/>
        <v>2.6087400854430819E-4</v>
      </c>
      <c r="O71" s="83">
        <f t="shared" si="12"/>
        <v>-105389.28999999957</v>
      </c>
      <c r="P71" s="87">
        <f t="shared" si="13"/>
        <v>-5.2577035167149212E-2</v>
      </c>
      <c r="Q71" s="78"/>
    </row>
    <row r="72" spans="2:17" s="79" customFormat="1" ht="12.75" x14ac:dyDescent="0.2">
      <c r="B72" s="72"/>
      <c r="C72" s="80" t="s">
        <v>107</v>
      </c>
      <c r="D72" s="81" t="s">
        <v>338</v>
      </c>
      <c r="E72" s="82">
        <f>IFERROR(VLOOKUP($C72,'2024'!$C$273:$U$528,19,FALSE),0)</f>
        <v>88406150.939999998</v>
      </c>
      <c r="F72" s="83">
        <f>IFERROR(VLOOKUP($C72,'2024'!$C$8:$U$263,19,FALSE),0)</f>
        <v>83514472.179999977</v>
      </c>
      <c r="G72" s="84">
        <f t="shared" si="6"/>
        <v>0.94466811745576462</v>
      </c>
      <c r="H72" s="85">
        <f t="shared" si="7"/>
        <v>1.1472240913773916E-2</v>
      </c>
      <c r="I72" s="86">
        <f t="shared" si="8"/>
        <v>-4891678.7600000203</v>
      </c>
      <c r="J72" s="87">
        <f t="shared" si="9"/>
        <v>-5.5331882544235336E-2</v>
      </c>
      <c r="K72" s="82">
        <f>VLOOKUP($C72,'2024'!$C$273:$U$528,VLOOKUP($L$4,Master!$D$9:$G$20,4,FALSE),FALSE)</f>
        <v>7730717.5299999993</v>
      </c>
      <c r="L72" s="83">
        <f>VLOOKUP($C72,'2024'!$C$8:$U$263,VLOOKUP($L$4,Master!$D$9:$G$20,4,FALSE),FALSE)</f>
        <v>7806882.6400000025</v>
      </c>
      <c r="M72" s="154">
        <f t="shared" si="10"/>
        <v>1.0098522691722256</v>
      </c>
      <c r="N72" s="154">
        <f t="shared" si="11"/>
        <v>1.0724181820679426E-3</v>
      </c>
      <c r="O72" s="83">
        <f t="shared" si="12"/>
        <v>76165.110000003129</v>
      </c>
      <c r="P72" s="87">
        <f t="shared" si="13"/>
        <v>9.8522691722256125E-3</v>
      </c>
      <c r="Q72" s="78"/>
    </row>
    <row r="73" spans="2:17" s="79" customFormat="1" ht="25.5" x14ac:dyDescent="0.2">
      <c r="B73" s="72"/>
      <c r="C73" s="80" t="s">
        <v>108</v>
      </c>
      <c r="D73" s="81" t="s">
        <v>339</v>
      </c>
      <c r="E73" s="82">
        <f>IFERROR(VLOOKUP($C73,'2024'!$C$273:$U$528,19,FALSE),0)</f>
        <v>182800</v>
      </c>
      <c r="F73" s="83">
        <f>IFERROR(VLOOKUP($C73,'2024'!$C$8:$U$263,19,FALSE),0)</f>
        <v>134197.24</v>
      </c>
      <c r="G73" s="84">
        <f t="shared" si="6"/>
        <v>0.73412056892778987</v>
      </c>
      <c r="H73" s="85">
        <f t="shared" si="7"/>
        <v>1.8434446474442625E-5</v>
      </c>
      <c r="I73" s="86">
        <f t="shared" si="8"/>
        <v>-48602.760000000009</v>
      </c>
      <c r="J73" s="87">
        <f t="shared" si="9"/>
        <v>-0.26587943107221013</v>
      </c>
      <c r="K73" s="82">
        <f>VLOOKUP($C73,'2024'!$C$273:$U$528,VLOOKUP($L$4,Master!$D$9:$G$20,4,FALSE),FALSE)</f>
        <v>11050</v>
      </c>
      <c r="L73" s="83">
        <f>VLOOKUP($C73,'2024'!$C$8:$U$263,VLOOKUP($L$4,Master!$D$9:$G$20,4,FALSE),FALSE)</f>
        <v>0</v>
      </c>
      <c r="M73" s="154">
        <f t="shared" si="10"/>
        <v>0</v>
      </c>
      <c r="N73" s="154">
        <f t="shared" si="11"/>
        <v>0</v>
      </c>
      <c r="O73" s="83">
        <f t="shared" si="12"/>
        <v>-11050</v>
      </c>
      <c r="P73" s="87">
        <f t="shared" si="13"/>
        <v>-1</v>
      </c>
      <c r="Q73" s="78"/>
    </row>
    <row r="74" spans="2:17" s="79" customFormat="1" ht="25.5" x14ac:dyDescent="0.2">
      <c r="B74" s="72"/>
      <c r="C74" s="80" t="s">
        <v>109</v>
      </c>
      <c r="D74" s="81" t="s">
        <v>341</v>
      </c>
      <c r="E74" s="82">
        <f>IFERROR(VLOOKUP($C74,'2024'!$C$273:$U$528,19,FALSE),0)</f>
        <v>6606500.0000000009</v>
      </c>
      <c r="F74" s="83">
        <f>IFERROR(VLOOKUP($C74,'2024'!$C$8:$U$263,19,FALSE),0)</f>
        <v>8950611.6799999997</v>
      </c>
      <c r="G74" s="84">
        <f t="shared" ref="G74:G137" si="14">IFERROR(F74/E74,0)</f>
        <v>1.3548189934155754</v>
      </c>
      <c r="H74" s="85">
        <f t="shared" ref="H74:H137" si="15">F74/$D$4</f>
        <v>1.2295302938307897E-3</v>
      </c>
      <c r="I74" s="86">
        <f t="shared" ref="I74:I137" si="16">F74-E74</f>
        <v>2344111.6799999988</v>
      </c>
      <c r="J74" s="87">
        <f t="shared" ref="J74:J137" si="17">IFERROR(I74/E74,0)</f>
        <v>0.35481899341557532</v>
      </c>
      <c r="K74" s="82">
        <f>VLOOKUP($C74,'2024'!$C$273:$U$528,VLOOKUP($L$4,Master!$D$9:$G$20,4,FALSE),FALSE)</f>
        <v>968673.44000000006</v>
      </c>
      <c r="L74" s="83">
        <f>VLOOKUP($C74,'2024'!$C$8:$U$263,VLOOKUP($L$4,Master!$D$9:$G$20,4,FALSE),FALSE)</f>
        <v>4724796.4899999993</v>
      </c>
      <c r="M74" s="154">
        <f t="shared" ref="M74:M137" si="18">IFERROR(L74/K74,0)</f>
        <v>4.8775947547400484</v>
      </c>
      <c r="N74" s="154">
        <f t="shared" ref="N74:N137" si="19">L74/$D$4</f>
        <v>6.4903725290877366E-4</v>
      </c>
      <c r="O74" s="83">
        <f t="shared" ref="O74:O137" si="20">L74-K74</f>
        <v>3756123.0499999993</v>
      </c>
      <c r="P74" s="87">
        <f t="shared" ref="P74:P137" si="21">IFERROR(O74/K74,0)</f>
        <v>3.8775947547400484</v>
      </c>
      <c r="Q74" s="78"/>
    </row>
    <row r="75" spans="2:17" s="79" customFormat="1" ht="25.5" x14ac:dyDescent="0.2">
      <c r="B75" s="72"/>
      <c r="C75" s="80" t="s">
        <v>110</v>
      </c>
      <c r="D75" s="81" t="s">
        <v>342</v>
      </c>
      <c r="E75" s="82">
        <f>IFERROR(VLOOKUP($C75,'2024'!$C$273:$U$528,19,FALSE),0)</f>
        <v>7457546.4099999983</v>
      </c>
      <c r="F75" s="83">
        <f>IFERROR(VLOOKUP($C75,'2024'!$C$8:$U$263,19,FALSE),0)</f>
        <v>7087782.4199999999</v>
      </c>
      <c r="G75" s="84">
        <f t="shared" si="14"/>
        <v>0.9504174738350708</v>
      </c>
      <c r="H75" s="85">
        <f t="shared" si="15"/>
        <v>9.7363660865145535E-4</v>
      </c>
      <c r="I75" s="86">
        <f t="shared" si="16"/>
        <v>-369763.98999999836</v>
      </c>
      <c r="J75" s="87">
        <f t="shared" si="17"/>
        <v>-4.9582526164929148E-2</v>
      </c>
      <c r="K75" s="82">
        <f>VLOOKUP($C75,'2024'!$C$273:$U$528,VLOOKUP($L$4,Master!$D$9:$G$20,4,FALSE),FALSE)</f>
        <v>544022.14999999991</v>
      </c>
      <c r="L75" s="83">
        <f>VLOOKUP($C75,'2024'!$C$8:$U$263,VLOOKUP($L$4,Master!$D$9:$G$20,4,FALSE),FALSE)</f>
        <v>1351371.98</v>
      </c>
      <c r="M75" s="154">
        <f t="shared" si="18"/>
        <v>2.4840385267401341</v>
      </c>
      <c r="N75" s="154">
        <f t="shared" si="19"/>
        <v>1.8563566905229612E-4</v>
      </c>
      <c r="O75" s="83">
        <f t="shared" si="20"/>
        <v>807349.83000000007</v>
      </c>
      <c r="P75" s="87">
        <f t="shared" si="21"/>
        <v>1.4840385267401341</v>
      </c>
      <c r="Q75" s="78"/>
    </row>
    <row r="76" spans="2:17" s="79" customFormat="1" ht="12.75" x14ac:dyDescent="0.2">
      <c r="B76" s="72"/>
      <c r="C76" s="80" t="s">
        <v>111</v>
      </c>
      <c r="D76" s="81" t="s">
        <v>337</v>
      </c>
      <c r="E76" s="82">
        <f>IFERROR(VLOOKUP($C76,'2024'!$C$273:$U$528,19,FALSE),0)</f>
        <v>2431482.9699999997</v>
      </c>
      <c r="F76" s="83">
        <f>IFERROR(VLOOKUP($C76,'2024'!$C$8:$U$263,19,FALSE),0)</f>
        <v>430580.79000000004</v>
      </c>
      <c r="G76" s="84">
        <f t="shared" si="14"/>
        <v>0.17708566965616052</v>
      </c>
      <c r="H76" s="85">
        <f t="shared" si="15"/>
        <v>5.9148150335865491E-5</v>
      </c>
      <c r="I76" s="86">
        <f t="shared" si="16"/>
        <v>-2000902.1799999997</v>
      </c>
      <c r="J76" s="87">
        <f t="shared" si="17"/>
        <v>-0.82291433034383943</v>
      </c>
      <c r="K76" s="82">
        <f>VLOOKUP($C76,'2024'!$C$273:$U$528,VLOOKUP($L$4,Master!$D$9:$G$20,4,FALSE),FALSE)</f>
        <v>290633.03000000003</v>
      </c>
      <c r="L76" s="83">
        <f>VLOOKUP($C76,'2024'!$C$8:$U$263,VLOOKUP($L$4,Master!$D$9:$G$20,4,FALSE),FALSE)</f>
        <v>50195.119999999995</v>
      </c>
      <c r="M76" s="154">
        <f t="shared" si="18"/>
        <v>0.17270961941249413</v>
      </c>
      <c r="N76" s="154">
        <f t="shared" si="19"/>
        <v>6.8952182095416013E-6</v>
      </c>
      <c r="O76" s="83">
        <f t="shared" si="20"/>
        <v>-240437.91000000003</v>
      </c>
      <c r="P76" s="87">
        <f t="shared" si="21"/>
        <v>-0.82729038058750581</v>
      </c>
      <c r="Q76" s="78"/>
    </row>
    <row r="77" spans="2:17" s="79" customFormat="1" ht="12.75" x14ac:dyDescent="0.2">
      <c r="B77" s="72"/>
      <c r="C77" s="80" t="s">
        <v>112</v>
      </c>
      <c r="D77" s="81" t="s">
        <v>340</v>
      </c>
      <c r="E77" s="82">
        <f>IFERROR(VLOOKUP($C77,'2024'!$C$273:$U$528,19,FALSE),0)</f>
        <v>8183673.0899999999</v>
      </c>
      <c r="F77" s="83">
        <f>IFERROR(VLOOKUP($C77,'2024'!$C$8:$U$263,19,FALSE),0)</f>
        <v>8350929.5499999998</v>
      </c>
      <c r="G77" s="84">
        <f t="shared" si="14"/>
        <v>1.0204378227429904</v>
      </c>
      <c r="H77" s="85">
        <f t="shared" si="15"/>
        <v>1.1471529802052282E-3</v>
      </c>
      <c r="I77" s="86">
        <f t="shared" si="16"/>
        <v>167256.45999999996</v>
      </c>
      <c r="J77" s="87">
        <f t="shared" si="17"/>
        <v>2.043782274299033E-2</v>
      </c>
      <c r="K77" s="82">
        <f>VLOOKUP($C77,'2024'!$C$273:$U$528,VLOOKUP($L$4,Master!$D$9:$G$20,4,FALSE),FALSE)</f>
        <v>714797.39000000013</v>
      </c>
      <c r="L77" s="83">
        <f>VLOOKUP($C77,'2024'!$C$8:$U$263,VLOOKUP($L$4,Master!$D$9:$G$20,4,FALSE),FALSE)</f>
        <v>1378791.42</v>
      </c>
      <c r="M77" s="154">
        <f t="shared" si="18"/>
        <v>1.9289262094255823</v>
      </c>
      <c r="N77" s="154">
        <f t="shared" si="19"/>
        <v>1.8940223086116184E-4</v>
      </c>
      <c r="O77" s="83">
        <f t="shared" si="20"/>
        <v>663994.0299999998</v>
      </c>
      <c r="P77" s="87">
        <f t="shared" si="21"/>
        <v>0.92892620942558235</v>
      </c>
      <c r="Q77" s="78"/>
    </row>
    <row r="78" spans="2:17" s="79" customFormat="1" ht="12.75" x14ac:dyDescent="0.2">
      <c r="B78" s="72"/>
      <c r="C78" s="80" t="s">
        <v>113</v>
      </c>
      <c r="D78" s="81" t="s">
        <v>343</v>
      </c>
      <c r="E78" s="82">
        <f>IFERROR(VLOOKUP($C78,'2024'!$C$273:$U$528,19,FALSE),0)</f>
        <v>3432302.9700000007</v>
      </c>
      <c r="F78" s="83">
        <f>IFERROR(VLOOKUP($C78,'2024'!$C$8:$U$263,19,FALSE),0)</f>
        <v>3367310.9000000004</v>
      </c>
      <c r="G78" s="84">
        <f t="shared" si="14"/>
        <v>0.98106458824641574</v>
      </c>
      <c r="H78" s="85">
        <f t="shared" si="15"/>
        <v>4.6256176765526054E-4</v>
      </c>
      <c r="I78" s="86">
        <f t="shared" si="16"/>
        <v>-64992.070000000298</v>
      </c>
      <c r="J78" s="87">
        <f t="shared" si="17"/>
        <v>-1.8935411753584295E-2</v>
      </c>
      <c r="K78" s="82">
        <f>VLOOKUP($C78,'2024'!$C$273:$U$528,VLOOKUP($L$4,Master!$D$9:$G$20,4,FALSE),FALSE)</f>
        <v>313659.73999999993</v>
      </c>
      <c r="L78" s="83">
        <f>VLOOKUP($C78,'2024'!$C$8:$U$263,VLOOKUP($L$4,Master!$D$9:$G$20,4,FALSE),FALSE)</f>
        <v>798110.22000000009</v>
      </c>
      <c r="M78" s="154">
        <f t="shared" si="18"/>
        <v>2.5445096013916233</v>
      </c>
      <c r="N78" s="154">
        <f t="shared" si="19"/>
        <v>1.0963504265285659E-4</v>
      </c>
      <c r="O78" s="83">
        <f t="shared" si="20"/>
        <v>484450.48000000016</v>
      </c>
      <c r="P78" s="87">
        <f t="shared" si="21"/>
        <v>1.5445096013916235</v>
      </c>
      <c r="Q78" s="78"/>
    </row>
    <row r="79" spans="2:17" s="79" customFormat="1" ht="12.75" x14ac:dyDescent="0.2">
      <c r="B79" s="72"/>
      <c r="C79" s="80" t="s">
        <v>114</v>
      </c>
      <c r="D79" s="81" t="s">
        <v>344</v>
      </c>
      <c r="E79" s="82">
        <f>IFERROR(VLOOKUP($C79,'2024'!$C$273:$U$528,19,FALSE),0)</f>
        <v>3407006.7999999993</v>
      </c>
      <c r="F79" s="83">
        <f>IFERROR(VLOOKUP($C79,'2024'!$C$8:$U$263,19,FALSE),0)</f>
        <v>2747294.16</v>
      </c>
      <c r="G79" s="84">
        <f t="shared" si="14"/>
        <v>0.80636591626409448</v>
      </c>
      <c r="H79" s="85">
        <f t="shared" si="15"/>
        <v>3.7739112326057393E-4</v>
      </c>
      <c r="I79" s="86">
        <f t="shared" si="16"/>
        <v>-659712.6399999992</v>
      </c>
      <c r="J79" s="87">
        <f t="shared" si="17"/>
        <v>-0.19363408373590546</v>
      </c>
      <c r="K79" s="82">
        <f>VLOOKUP($C79,'2024'!$C$273:$U$528,VLOOKUP($L$4,Master!$D$9:$G$20,4,FALSE),FALSE)</f>
        <v>343702.67000000004</v>
      </c>
      <c r="L79" s="83">
        <f>VLOOKUP($C79,'2024'!$C$8:$U$263,VLOOKUP($L$4,Master!$D$9:$G$20,4,FALSE),FALSE)</f>
        <v>689983.72</v>
      </c>
      <c r="M79" s="154">
        <f t="shared" si="18"/>
        <v>2.0075017747170829</v>
      </c>
      <c r="N79" s="154">
        <f t="shared" si="19"/>
        <v>9.4781889363572668E-5</v>
      </c>
      <c r="O79" s="83">
        <f t="shared" si="20"/>
        <v>346281.04999999993</v>
      </c>
      <c r="P79" s="87">
        <f t="shared" si="21"/>
        <v>1.0075017747170829</v>
      </c>
      <c r="Q79" s="78"/>
    </row>
    <row r="80" spans="2:17" s="79" customFormat="1" ht="12.75" x14ac:dyDescent="0.2">
      <c r="B80" s="72"/>
      <c r="C80" s="80" t="s">
        <v>115</v>
      </c>
      <c r="D80" s="81" t="s">
        <v>345</v>
      </c>
      <c r="E80" s="82">
        <f>IFERROR(VLOOKUP($C80,'2024'!$C$273:$U$528,19,FALSE),0)</f>
        <v>40807476.93</v>
      </c>
      <c r="F80" s="83">
        <f>IFERROR(VLOOKUP($C80,'2024'!$C$8:$U$263,19,FALSE),0)</f>
        <v>36962606.280000001</v>
      </c>
      <c r="G80" s="84">
        <f t="shared" si="14"/>
        <v>0.90578024079765129</v>
      </c>
      <c r="H80" s="85">
        <f t="shared" si="15"/>
        <v>5.0774903196560296E-3</v>
      </c>
      <c r="I80" s="86">
        <f t="shared" si="16"/>
        <v>-3844870.6499999985</v>
      </c>
      <c r="J80" s="87">
        <f t="shared" si="17"/>
        <v>-9.4219759202348666E-2</v>
      </c>
      <c r="K80" s="82">
        <f>VLOOKUP($C80,'2024'!$C$273:$U$528,VLOOKUP($L$4,Master!$D$9:$G$20,4,FALSE),FALSE)</f>
        <v>4117871.4600000014</v>
      </c>
      <c r="L80" s="83">
        <f>VLOOKUP($C80,'2024'!$C$8:$U$263,VLOOKUP($L$4,Master!$D$9:$G$20,4,FALSE),FALSE)</f>
        <v>5172075.7899999982</v>
      </c>
      <c r="M80" s="154">
        <f t="shared" si="18"/>
        <v>1.2560070998427904</v>
      </c>
      <c r="N80" s="154">
        <f t="shared" si="19"/>
        <v>7.1047924914488211E-4</v>
      </c>
      <c r="O80" s="83">
        <f t="shared" si="20"/>
        <v>1054204.3299999968</v>
      </c>
      <c r="P80" s="87">
        <f t="shared" si="21"/>
        <v>0.25600709984279024</v>
      </c>
      <c r="Q80" s="78"/>
    </row>
    <row r="81" spans="2:17" s="79" customFormat="1" ht="12.75" x14ac:dyDescent="0.2">
      <c r="B81" s="72"/>
      <c r="C81" s="80" t="s">
        <v>116</v>
      </c>
      <c r="D81" s="81" t="s">
        <v>346</v>
      </c>
      <c r="E81" s="82">
        <f>IFERROR(VLOOKUP($C81,'2024'!$C$273:$U$528,19,FALSE),0)</f>
        <v>1384675.5299999998</v>
      </c>
      <c r="F81" s="83">
        <f>IFERROR(VLOOKUP($C81,'2024'!$C$8:$U$263,19,FALSE),0)</f>
        <v>1132086.3699999999</v>
      </c>
      <c r="G81" s="84">
        <f t="shared" si="14"/>
        <v>0.81758241947122445</v>
      </c>
      <c r="H81" s="85">
        <f t="shared" si="15"/>
        <v>1.5551277799909336E-4</v>
      </c>
      <c r="I81" s="86">
        <f t="shared" si="16"/>
        <v>-252589.15999999992</v>
      </c>
      <c r="J81" s="87">
        <f t="shared" si="17"/>
        <v>-0.18241758052877555</v>
      </c>
      <c r="K81" s="82">
        <f>VLOOKUP($C81,'2024'!$C$273:$U$528,VLOOKUP($L$4,Master!$D$9:$G$20,4,FALSE),FALSE)</f>
        <v>130852.84</v>
      </c>
      <c r="L81" s="83">
        <f>VLOOKUP($C81,'2024'!$C$8:$U$263,VLOOKUP($L$4,Master!$D$9:$G$20,4,FALSE),FALSE)</f>
        <v>223348.25</v>
      </c>
      <c r="M81" s="154">
        <f t="shared" si="18"/>
        <v>1.706865896070731</v>
      </c>
      <c r="N81" s="154">
        <f t="shared" si="19"/>
        <v>3.0680968995975111E-5</v>
      </c>
      <c r="O81" s="83">
        <f t="shared" si="20"/>
        <v>92495.41</v>
      </c>
      <c r="P81" s="87">
        <f t="shared" si="21"/>
        <v>0.70686589607073114</v>
      </c>
      <c r="Q81" s="78"/>
    </row>
    <row r="82" spans="2:17" s="79" customFormat="1" ht="12.75" x14ac:dyDescent="0.2">
      <c r="B82" s="72"/>
      <c r="C82" s="80" t="s">
        <v>117</v>
      </c>
      <c r="D82" s="81" t="s">
        <v>347</v>
      </c>
      <c r="E82" s="82">
        <f>IFERROR(VLOOKUP($C82,'2024'!$C$273:$U$528,19,FALSE),0)</f>
        <v>1954554.6099999999</v>
      </c>
      <c r="F82" s="83">
        <f>IFERROR(VLOOKUP($C82,'2024'!$C$8:$U$263,19,FALSE),0)</f>
        <v>988046.55999999982</v>
      </c>
      <c r="G82" s="84">
        <f t="shared" si="14"/>
        <v>0.50550982558630064</v>
      </c>
      <c r="H82" s="85">
        <f t="shared" si="15"/>
        <v>1.3572627443438602E-4</v>
      </c>
      <c r="I82" s="86">
        <f t="shared" si="16"/>
        <v>-966508.05</v>
      </c>
      <c r="J82" s="87">
        <f t="shared" si="17"/>
        <v>-0.49449017441369936</v>
      </c>
      <c r="K82" s="82">
        <f>VLOOKUP($C82,'2024'!$C$273:$U$528,VLOOKUP($L$4,Master!$D$9:$G$20,4,FALSE),FALSE)</f>
        <v>307849.67000000004</v>
      </c>
      <c r="L82" s="83">
        <f>VLOOKUP($C82,'2024'!$C$8:$U$263,VLOOKUP($L$4,Master!$D$9:$G$20,4,FALSE),FALSE)</f>
        <v>375346.69</v>
      </c>
      <c r="M82" s="154">
        <f t="shared" si="18"/>
        <v>1.2192531828928059</v>
      </c>
      <c r="N82" s="154">
        <f t="shared" si="19"/>
        <v>5.1560736019341456E-5</v>
      </c>
      <c r="O82" s="83">
        <f t="shared" si="20"/>
        <v>67497.01999999996</v>
      </c>
      <c r="P82" s="87">
        <f t="shared" si="21"/>
        <v>0.21925318289280593</v>
      </c>
      <c r="Q82" s="78"/>
    </row>
    <row r="83" spans="2:17" s="79" customFormat="1" ht="12.75" x14ac:dyDescent="0.2">
      <c r="B83" s="72"/>
      <c r="C83" s="80" t="s">
        <v>118</v>
      </c>
      <c r="D83" s="81" t="s">
        <v>348</v>
      </c>
      <c r="E83" s="82">
        <f>IFERROR(VLOOKUP($C83,'2024'!$C$273:$U$528,19,FALSE),0)</f>
        <v>13109052.030000001</v>
      </c>
      <c r="F83" s="83">
        <f>IFERROR(VLOOKUP($C83,'2024'!$C$8:$U$263,19,FALSE),0)</f>
        <v>14055409.539999997</v>
      </c>
      <c r="G83" s="84">
        <f t="shared" si="14"/>
        <v>1.072191147600472</v>
      </c>
      <c r="H83" s="85">
        <f t="shared" si="15"/>
        <v>1.9307676882289102E-3</v>
      </c>
      <c r="I83" s="86">
        <f t="shared" si="16"/>
        <v>946357.50999999605</v>
      </c>
      <c r="J83" s="87">
        <f t="shared" si="17"/>
        <v>7.2191147600471919E-2</v>
      </c>
      <c r="K83" s="82">
        <f>VLOOKUP($C83,'2024'!$C$273:$U$528,VLOOKUP($L$4,Master!$D$9:$G$20,4,FALSE),FALSE)</f>
        <v>2508921.48</v>
      </c>
      <c r="L83" s="83">
        <f>VLOOKUP($C83,'2024'!$C$8:$U$263,VLOOKUP($L$4,Master!$D$9:$G$20,4,FALSE),FALSE)</f>
        <v>8075544.8099999977</v>
      </c>
      <c r="M83" s="154">
        <f t="shared" si="18"/>
        <v>3.2187315842184101</v>
      </c>
      <c r="N83" s="154">
        <f t="shared" si="19"/>
        <v>1.1093238471365575E-3</v>
      </c>
      <c r="O83" s="83">
        <f t="shared" si="20"/>
        <v>5566623.3299999982</v>
      </c>
      <c r="P83" s="87">
        <f t="shared" si="21"/>
        <v>2.2187315842184101</v>
      </c>
      <c r="Q83" s="78"/>
    </row>
    <row r="84" spans="2:17" s="79" customFormat="1" ht="12.75" x14ac:dyDescent="0.2">
      <c r="B84" s="72"/>
      <c r="C84" s="80" t="s">
        <v>119</v>
      </c>
      <c r="D84" s="81" t="s">
        <v>349</v>
      </c>
      <c r="E84" s="82">
        <f>IFERROR(VLOOKUP($C84,'2024'!$C$273:$U$528,19,FALSE),0)</f>
        <v>1404367.5000000002</v>
      </c>
      <c r="F84" s="83">
        <f>IFERROR(VLOOKUP($C84,'2024'!$C$8:$U$263,19,FALSE),0)</f>
        <v>755635.35</v>
      </c>
      <c r="G84" s="84">
        <f t="shared" si="14"/>
        <v>0.53806097762871885</v>
      </c>
      <c r="H84" s="85">
        <f t="shared" si="15"/>
        <v>1.0380034204706237E-4</v>
      </c>
      <c r="I84" s="86">
        <f t="shared" si="16"/>
        <v>-648732.15000000026</v>
      </c>
      <c r="J84" s="87">
        <f t="shared" si="17"/>
        <v>-0.46193902237128115</v>
      </c>
      <c r="K84" s="82">
        <f>VLOOKUP($C84,'2024'!$C$273:$U$528,VLOOKUP($L$4,Master!$D$9:$G$20,4,FALSE),FALSE)</f>
        <v>262446.02</v>
      </c>
      <c r="L84" s="83">
        <f>VLOOKUP($C84,'2024'!$C$8:$U$263,VLOOKUP($L$4,Master!$D$9:$G$20,4,FALSE),FALSE)</f>
        <v>355879.07999999996</v>
      </c>
      <c r="M84" s="154">
        <f t="shared" si="18"/>
        <v>1.3560086756126075</v>
      </c>
      <c r="N84" s="154">
        <f t="shared" si="19"/>
        <v>4.8886503564707334E-5</v>
      </c>
      <c r="O84" s="83">
        <f t="shared" si="20"/>
        <v>93433.059999999939</v>
      </c>
      <c r="P84" s="87">
        <f t="shared" si="21"/>
        <v>0.35600867561260763</v>
      </c>
      <c r="Q84" s="78"/>
    </row>
    <row r="85" spans="2:17" s="79" customFormat="1" ht="25.5" x14ac:dyDescent="0.2">
      <c r="B85" s="72"/>
      <c r="C85" s="80" t="s">
        <v>120</v>
      </c>
      <c r="D85" s="81" t="s">
        <v>350</v>
      </c>
      <c r="E85" s="82">
        <f>IFERROR(VLOOKUP($C85,'2024'!$C$273:$U$528,19,FALSE),0)</f>
        <v>3573334.1300000004</v>
      </c>
      <c r="F85" s="83">
        <f>IFERROR(VLOOKUP($C85,'2024'!$C$8:$U$263,19,FALSE),0)</f>
        <v>2375246.71</v>
      </c>
      <c r="G85" s="84">
        <f t="shared" si="14"/>
        <v>0.66471441616908067</v>
      </c>
      <c r="H85" s="85">
        <f t="shared" si="15"/>
        <v>3.262835982252016E-4</v>
      </c>
      <c r="I85" s="86">
        <f t="shared" si="16"/>
        <v>-1198087.4200000004</v>
      </c>
      <c r="J85" s="87">
        <f t="shared" si="17"/>
        <v>-0.33528558383091933</v>
      </c>
      <c r="K85" s="82">
        <f>VLOOKUP($C85,'2024'!$C$273:$U$528,VLOOKUP($L$4,Master!$D$9:$G$20,4,FALSE),FALSE)</f>
        <v>341851.43</v>
      </c>
      <c r="L85" s="83">
        <f>VLOOKUP($C85,'2024'!$C$8:$U$263,VLOOKUP($L$4,Master!$D$9:$G$20,4,FALSE),FALSE)</f>
        <v>190289.73000000004</v>
      </c>
      <c r="M85" s="154">
        <f t="shared" si="18"/>
        <v>0.5566445341474805</v>
      </c>
      <c r="N85" s="154">
        <f t="shared" si="19"/>
        <v>2.6139776364410627E-5</v>
      </c>
      <c r="O85" s="83">
        <f t="shared" si="20"/>
        <v>-151561.69999999995</v>
      </c>
      <c r="P85" s="87">
        <f t="shared" si="21"/>
        <v>-0.4433554658525195</v>
      </c>
      <c r="Q85" s="78"/>
    </row>
    <row r="86" spans="2:17" s="79" customFormat="1" ht="12.75" x14ac:dyDescent="0.2">
      <c r="B86" s="72"/>
      <c r="C86" s="80" t="s">
        <v>121</v>
      </c>
      <c r="D86" s="81" t="s">
        <v>351</v>
      </c>
      <c r="E86" s="82">
        <f>IFERROR(VLOOKUP($C86,'2024'!$C$273:$U$528,19,FALSE),0)</f>
        <v>584647.7300000001</v>
      </c>
      <c r="F86" s="83">
        <f>IFERROR(VLOOKUP($C86,'2024'!$C$8:$U$263,19,FALSE),0)</f>
        <v>531405.39999999991</v>
      </c>
      <c r="G86" s="84">
        <f t="shared" si="14"/>
        <v>0.90893263196283991</v>
      </c>
      <c r="H86" s="85">
        <f t="shared" si="15"/>
        <v>7.2998255422613556E-5</v>
      </c>
      <c r="I86" s="86">
        <f t="shared" si="16"/>
        <v>-53242.330000000191</v>
      </c>
      <c r="J86" s="87">
        <f t="shared" si="17"/>
        <v>-9.1067368037160049E-2</v>
      </c>
      <c r="K86" s="82">
        <f>VLOOKUP($C86,'2024'!$C$273:$U$528,VLOOKUP($L$4,Master!$D$9:$G$20,4,FALSE),FALSE)</f>
        <v>44752.77</v>
      </c>
      <c r="L86" s="83">
        <f>VLOOKUP($C86,'2024'!$C$8:$U$263,VLOOKUP($L$4,Master!$D$9:$G$20,4,FALSE),FALSE)</f>
        <v>47165.34</v>
      </c>
      <c r="M86" s="154">
        <f t="shared" si="18"/>
        <v>1.0539088418437563</v>
      </c>
      <c r="N86" s="154">
        <f t="shared" si="19"/>
        <v>6.4790224871904055E-6</v>
      </c>
      <c r="O86" s="83">
        <f t="shared" si="20"/>
        <v>2412.5699999999997</v>
      </c>
      <c r="P86" s="87">
        <f t="shared" si="21"/>
        <v>5.3908841843756258E-2</v>
      </c>
      <c r="Q86" s="78"/>
    </row>
    <row r="87" spans="2:17" s="79" customFormat="1" ht="12.75" x14ac:dyDescent="0.2">
      <c r="B87" s="72"/>
      <c r="C87" s="80" t="s">
        <v>122</v>
      </c>
      <c r="D87" s="81" t="s">
        <v>352</v>
      </c>
      <c r="E87" s="82">
        <f>IFERROR(VLOOKUP($C87,'2024'!$C$273:$U$528,19,FALSE),0)</f>
        <v>2112330.7799999993</v>
      </c>
      <c r="F87" s="83">
        <f>IFERROR(VLOOKUP($C87,'2024'!$C$8:$U$263,19,FALSE),0)</f>
        <v>2160288.7599999998</v>
      </c>
      <c r="G87" s="84">
        <f t="shared" si="14"/>
        <v>1.0227038210369688</v>
      </c>
      <c r="H87" s="85">
        <f t="shared" si="15"/>
        <v>2.9675519046114534E-4</v>
      </c>
      <c r="I87" s="86">
        <f t="shared" si="16"/>
        <v>47957.980000000447</v>
      </c>
      <c r="J87" s="87">
        <f t="shared" si="17"/>
        <v>2.2703821036968681E-2</v>
      </c>
      <c r="K87" s="82">
        <f>VLOOKUP($C87,'2024'!$C$273:$U$528,VLOOKUP($L$4,Master!$D$9:$G$20,4,FALSE),FALSE)</f>
        <v>122398.38000000006</v>
      </c>
      <c r="L87" s="83">
        <f>VLOOKUP($C87,'2024'!$C$8:$U$263,VLOOKUP($L$4,Master!$D$9:$G$20,4,FALSE),FALSE)</f>
        <v>306278.57999999996</v>
      </c>
      <c r="M87" s="154">
        <f t="shared" si="18"/>
        <v>2.5023090991890564</v>
      </c>
      <c r="N87" s="154">
        <f t="shared" si="19"/>
        <v>4.2072967292608207E-5</v>
      </c>
      <c r="O87" s="83">
        <f t="shared" si="20"/>
        <v>183880.1999999999</v>
      </c>
      <c r="P87" s="87">
        <f t="shared" si="21"/>
        <v>1.5023090991890562</v>
      </c>
      <c r="Q87" s="78"/>
    </row>
    <row r="88" spans="2:17" s="79" customFormat="1" ht="12.75" x14ac:dyDescent="0.2">
      <c r="B88" s="72"/>
      <c r="C88" s="80" t="s">
        <v>123</v>
      </c>
      <c r="D88" s="81" t="s">
        <v>353</v>
      </c>
      <c r="E88" s="82">
        <f>IFERROR(VLOOKUP($C88,'2024'!$C$273:$U$528,19,FALSE),0)</f>
        <v>26078858.27</v>
      </c>
      <c r="F88" s="83">
        <f>IFERROR(VLOOKUP($C88,'2024'!$C$8:$U$263,19,FALSE),0)</f>
        <v>30146300.370000008</v>
      </c>
      <c r="G88" s="84">
        <f t="shared" si="14"/>
        <v>1.1559670311441135</v>
      </c>
      <c r="H88" s="85">
        <f t="shared" si="15"/>
        <v>4.1411459771693903E-3</v>
      </c>
      <c r="I88" s="86">
        <f t="shared" si="16"/>
        <v>4067442.1000000089</v>
      </c>
      <c r="J88" s="87">
        <f t="shared" si="17"/>
        <v>0.15596703114411339</v>
      </c>
      <c r="K88" s="82">
        <f>VLOOKUP($C88,'2024'!$C$273:$U$528,VLOOKUP($L$4,Master!$D$9:$G$20,4,FALSE),FALSE)</f>
        <v>1475730.1199999999</v>
      </c>
      <c r="L88" s="83">
        <f>VLOOKUP($C88,'2024'!$C$8:$U$263,VLOOKUP($L$4,Master!$D$9:$G$20,4,FALSE),FALSE)</f>
        <v>4442454.2700000005</v>
      </c>
      <c r="M88" s="154">
        <f t="shared" si="18"/>
        <v>3.0103432936640209</v>
      </c>
      <c r="N88" s="154">
        <f t="shared" si="19"/>
        <v>6.1025238265313133E-4</v>
      </c>
      <c r="O88" s="83">
        <f t="shared" si="20"/>
        <v>2966724.1500000004</v>
      </c>
      <c r="P88" s="87">
        <f t="shared" si="21"/>
        <v>2.0103432936640209</v>
      </c>
      <c r="Q88" s="78"/>
    </row>
    <row r="89" spans="2:17" s="79" customFormat="1" ht="12.75" x14ac:dyDescent="0.2">
      <c r="B89" s="72"/>
      <c r="C89" s="80" t="s">
        <v>124</v>
      </c>
      <c r="D89" s="81" t="s">
        <v>354</v>
      </c>
      <c r="E89" s="82">
        <f>IFERROR(VLOOKUP($C89,'2024'!$C$273:$U$528,19,FALSE),0)</f>
        <v>5096600.3</v>
      </c>
      <c r="F89" s="83">
        <f>IFERROR(VLOOKUP($C89,'2024'!$C$8:$U$263,19,FALSE),0)</f>
        <v>3296003.29</v>
      </c>
      <c r="G89" s="84">
        <f t="shared" si="14"/>
        <v>0.64670625436332529</v>
      </c>
      <c r="H89" s="85">
        <f t="shared" si="15"/>
        <v>4.5276636262483344E-4</v>
      </c>
      <c r="I89" s="86">
        <f t="shared" si="16"/>
        <v>-1800597.0099999998</v>
      </c>
      <c r="J89" s="87">
        <f t="shared" si="17"/>
        <v>-0.35329374563667465</v>
      </c>
      <c r="K89" s="82">
        <f>VLOOKUP($C89,'2024'!$C$273:$U$528,VLOOKUP($L$4,Master!$D$9:$G$20,4,FALSE),FALSE)</f>
        <v>999565.29999999993</v>
      </c>
      <c r="L89" s="83">
        <f>VLOOKUP($C89,'2024'!$C$8:$U$263,VLOOKUP($L$4,Master!$D$9:$G$20,4,FALSE),FALSE)</f>
        <v>1449717.53</v>
      </c>
      <c r="M89" s="154">
        <f t="shared" si="18"/>
        <v>1.4503479962739805</v>
      </c>
      <c r="N89" s="154">
        <f t="shared" si="19"/>
        <v>1.9914522988584695E-4</v>
      </c>
      <c r="O89" s="83">
        <f t="shared" si="20"/>
        <v>450152.2300000001</v>
      </c>
      <c r="P89" s="87">
        <f t="shared" si="21"/>
        <v>0.45034799627398042</v>
      </c>
      <c r="Q89" s="78"/>
    </row>
    <row r="90" spans="2:17" s="79" customFormat="1" ht="12.75" x14ac:dyDescent="0.2">
      <c r="B90" s="72"/>
      <c r="C90" s="80" t="s">
        <v>125</v>
      </c>
      <c r="D90" s="81" t="s">
        <v>355</v>
      </c>
      <c r="E90" s="82">
        <f>IFERROR(VLOOKUP($C90,'2024'!$C$273:$U$528,19,FALSE),0)</f>
        <v>62061139.480000004</v>
      </c>
      <c r="F90" s="83">
        <f>IFERROR(VLOOKUP($C90,'2024'!$C$8:$U$263,19,FALSE),0)</f>
        <v>48809282.959999979</v>
      </c>
      <c r="G90" s="84">
        <f t="shared" si="14"/>
        <v>0.78647094412002205</v>
      </c>
      <c r="H90" s="85">
        <f t="shared" si="15"/>
        <v>6.704848133851667E-3</v>
      </c>
      <c r="I90" s="86">
        <f t="shared" si="16"/>
        <v>-13251856.520000026</v>
      </c>
      <c r="J90" s="87">
        <f t="shared" si="17"/>
        <v>-0.21352905587997795</v>
      </c>
      <c r="K90" s="82">
        <f>VLOOKUP($C90,'2024'!$C$273:$U$528,VLOOKUP($L$4,Master!$D$9:$G$20,4,FALSE),FALSE)</f>
        <v>10387962.91</v>
      </c>
      <c r="L90" s="83">
        <f>VLOOKUP($C90,'2024'!$C$8:$U$263,VLOOKUP($L$4,Master!$D$9:$G$20,4,FALSE),FALSE)</f>
        <v>25368889.319999978</v>
      </c>
      <c r="M90" s="154">
        <f t="shared" si="18"/>
        <v>2.4421428474276268</v>
      </c>
      <c r="N90" s="154">
        <f t="shared" si="19"/>
        <v>3.4848811516958087E-3</v>
      </c>
      <c r="O90" s="83">
        <f t="shared" si="20"/>
        <v>14980926.409999978</v>
      </c>
      <c r="P90" s="87">
        <f t="shared" si="21"/>
        <v>1.442142847427627</v>
      </c>
      <c r="Q90" s="78"/>
    </row>
    <row r="91" spans="2:17" s="79" customFormat="1" ht="12.75" x14ac:dyDescent="0.2">
      <c r="B91" s="72"/>
      <c r="C91" s="80" t="s">
        <v>126</v>
      </c>
      <c r="D91" s="81" t="s">
        <v>356</v>
      </c>
      <c r="E91" s="82">
        <f>IFERROR(VLOOKUP($C91,'2024'!$C$273:$U$528,19,FALSE),0)</f>
        <v>676368977</v>
      </c>
      <c r="F91" s="83">
        <f>IFERROR(VLOOKUP($C91,'2024'!$C$8:$U$263,19,FALSE),0)</f>
        <v>665967501.74000001</v>
      </c>
      <c r="G91" s="84">
        <f t="shared" si="14"/>
        <v>0.98462159617944744</v>
      </c>
      <c r="H91" s="85">
        <f t="shared" si="15"/>
        <v>9.1482822333337918E-2</v>
      </c>
      <c r="I91" s="86">
        <f t="shared" si="16"/>
        <v>-10401475.25999999</v>
      </c>
      <c r="J91" s="87">
        <f t="shared" si="17"/>
        <v>-1.5378403820552507E-2</v>
      </c>
      <c r="K91" s="82">
        <f>VLOOKUP($C91,'2024'!$C$273:$U$528,VLOOKUP($L$4,Master!$D$9:$G$20,4,FALSE),FALSE)</f>
        <v>60562846.960000001</v>
      </c>
      <c r="L91" s="83">
        <f>VLOOKUP($C91,'2024'!$C$8:$U$263,VLOOKUP($L$4,Master!$D$9:$G$20,4,FALSE),FALSE)</f>
        <v>66532587.100000001</v>
      </c>
      <c r="M91" s="154">
        <f t="shared" si="18"/>
        <v>1.0985709959101302</v>
      </c>
      <c r="N91" s="154">
        <f t="shared" si="19"/>
        <v>9.1394682610547139E-3</v>
      </c>
      <c r="O91" s="83">
        <f t="shared" si="20"/>
        <v>5969740.1400000006</v>
      </c>
      <c r="P91" s="87">
        <f t="shared" si="21"/>
        <v>9.8570995910130188E-2</v>
      </c>
      <c r="Q91" s="78"/>
    </row>
    <row r="92" spans="2:17" s="79" customFormat="1" ht="25.5" x14ac:dyDescent="0.2">
      <c r="B92" s="72"/>
      <c r="C92" s="80" t="s">
        <v>127</v>
      </c>
      <c r="D92" s="81" t="s">
        <v>357</v>
      </c>
      <c r="E92" s="82">
        <f>IFERROR(VLOOKUP($C92,'2024'!$C$273:$U$528,19,FALSE),0)</f>
        <v>1043345.66</v>
      </c>
      <c r="F92" s="83">
        <f>IFERROR(VLOOKUP($C92,'2024'!$C$8:$U$263,19,FALSE),0)</f>
        <v>1009773.59</v>
      </c>
      <c r="G92" s="84">
        <f t="shared" si="14"/>
        <v>0.96782267728990212</v>
      </c>
      <c r="H92" s="85">
        <f t="shared" si="15"/>
        <v>1.3871087956921301E-4</v>
      </c>
      <c r="I92" s="86">
        <f t="shared" si="16"/>
        <v>-33572.070000000065</v>
      </c>
      <c r="J92" s="87">
        <f t="shared" si="17"/>
        <v>-3.2177322710097885E-2</v>
      </c>
      <c r="K92" s="82">
        <f>VLOOKUP($C92,'2024'!$C$273:$U$528,VLOOKUP($L$4,Master!$D$9:$G$20,4,FALSE),FALSE)</f>
        <v>95401.300000000017</v>
      </c>
      <c r="L92" s="83">
        <f>VLOOKUP($C92,'2024'!$C$8:$U$263,VLOOKUP($L$4,Master!$D$9:$G$20,4,FALSE),FALSE)</f>
        <v>120671.89000000001</v>
      </c>
      <c r="M92" s="154">
        <f t="shared" si="18"/>
        <v>1.2648872709281738</v>
      </c>
      <c r="N92" s="154">
        <f t="shared" si="19"/>
        <v>1.6576492163138594E-5</v>
      </c>
      <c r="O92" s="83">
        <f t="shared" si="20"/>
        <v>25270.589999999997</v>
      </c>
      <c r="P92" s="87">
        <f t="shared" si="21"/>
        <v>0.26488727092817382</v>
      </c>
      <c r="Q92" s="78"/>
    </row>
    <row r="93" spans="2:17" s="79" customFormat="1" ht="12.75" x14ac:dyDescent="0.2">
      <c r="B93" s="72"/>
      <c r="C93" s="80" t="s">
        <v>128</v>
      </c>
      <c r="D93" s="81" t="s">
        <v>358</v>
      </c>
      <c r="E93" s="82">
        <f>IFERROR(VLOOKUP($C93,'2024'!$C$273:$U$528,19,FALSE),0)</f>
        <v>11071535.569999998</v>
      </c>
      <c r="F93" s="83">
        <f>IFERROR(VLOOKUP($C93,'2024'!$C$8:$U$263,19,FALSE),0)</f>
        <v>7821848.509999997</v>
      </c>
      <c r="G93" s="84">
        <f t="shared" si="14"/>
        <v>0.70648271511627347</v>
      </c>
      <c r="H93" s="85">
        <f t="shared" si="15"/>
        <v>1.0744740181600886E-3</v>
      </c>
      <c r="I93" s="86">
        <f t="shared" si="16"/>
        <v>-3249687.0600000015</v>
      </c>
      <c r="J93" s="87">
        <f t="shared" si="17"/>
        <v>-0.29351728488372658</v>
      </c>
      <c r="K93" s="82">
        <f>VLOOKUP($C93,'2024'!$C$273:$U$528,VLOOKUP($L$4,Master!$D$9:$G$20,4,FALSE),FALSE)</f>
        <v>1029343.6999999997</v>
      </c>
      <c r="L93" s="83">
        <f>VLOOKUP($C93,'2024'!$C$8:$U$263,VLOOKUP($L$4,Master!$D$9:$G$20,4,FALSE),FALSE)</f>
        <v>739814.71999999974</v>
      </c>
      <c r="M93" s="154">
        <f t="shared" si="18"/>
        <v>0.7187246786471807</v>
      </c>
      <c r="N93" s="154">
        <f t="shared" si="19"/>
        <v>1.0162708902839399E-4</v>
      </c>
      <c r="O93" s="83">
        <f t="shared" si="20"/>
        <v>-289528.98</v>
      </c>
      <c r="P93" s="87">
        <f t="shared" si="21"/>
        <v>-0.28127532135281935</v>
      </c>
      <c r="Q93" s="78"/>
    </row>
    <row r="94" spans="2:17" s="79" customFormat="1" ht="25.5" x14ac:dyDescent="0.2">
      <c r="B94" s="72"/>
      <c r="C94" s="80" t="s">
        <v>129</v>
      </c>
      <c r="D94" s="81" t="s">
        <v>359</v>
      </c>
      <c r="E94" s="82">
        <f>IFERROR(VLOOKUP($C94,'2024'!$C$273:$U$528,19,FALSE),0)</f>
        <v>507988.62</v>
      </c>
      <c r="F94" s="83">
        <f>IFERROR(VLOOKUP($C94,'2024'!$C$8:$U$263,19,FALSE),0)</f>
        <v>427607.76000000007</v>
      </c>
      <c r="G94" s="84">
        <f t="shared" si="14"/>
        <v>0.84176641594845192</v>
      </c>
      <c r="H94" s="85">
        <f t="shared" si="15"/>
        <v>5.8739750264433982E-5</v>
      </c>
      <c r="I94" s="86">
        <f t="shared" si="16"/>
        <v>-80380.859999999928</v>
      </c>
      <c r="J94" s="87">
        <f t="shared" si="17"/>
        <v>-0.15823358405154811</v>
      </c>
      <c r="K94" s="82">
        <f>VLOOKUP($C94,'2024'!$C$273:$U$528,VLOOKUP($L$4,Master!$D$9:$G$20,4,FALSE),FALSE)</f>
        <v>52439.599999999984</v>
      </c>
      <c r="L94" s="83">
        <f>VLOOKUP($C94,'2024'!$C$8:$U$263,VLOOKUP($L$4,Master!$D$9:$G$20,4,FALSE),FALSE)</f>
        <v>38415.93</v>
      </c>
      <c r="M94" s="154">
        <f t="shared" si="18"/>
        <v>0.73257480987650581</v>
      </c>
      <c r="N94" s="154">
        <f t="shared" si="19"/>
        <v>5.2771309257249612E-6</v>
      </c>
      <c r="O94" s="83">
        <f t="shared" si="20"/>
        <v>-14023.669999999984</v>
      </c>
      <c r="P94" s="87">
        <f t="shared" si="21"/>
        <v>-0.26742519012349425</v>
      </c>
      <c r="Q94" s="78"/>
    </row>
    <row r="95" spans="2:17" s="79" customFormat="1" ht="12.75" x14ac:dyDescent="0.2">
      <c r="B95" s="72"/>
      <c r="C95" s="80" t="s">
        <v>130</v>
      </c>
      <c r="D95" s="81" t="s">
        <v>360</v>
      </c>
      <c r="E95" s="82">
        <f>IFERROR(VLOOKUP($C95,'2024'!$C$273:$U$528,19,FALSE),0)</f>
        <v>525401.03000000014</v>
      </c>
      <c r="F95" s="83">
        <f>IFERROR(VLOOKUP($C95,'2024'!$C$8:$U$263,19,FALSE),0)</f>
        <v>471169.54999999993</v>
      </c>
      <c r="G95" s="84">
        <f t="shared" si="14"/>
        <v>0.89678078857211185</v>
      </c>
      <c r="H95" s="85">
        <f t="shared" si="15"/>
        <v>6.4723759220847008E-5</v>
      </c>
      <c r="I95" s="86">
        <f t="shared" si="16"/>
        <v>-54231.480000000214</v>
      </c>
      <c r="J95" s="87">
        <f t="shared" si="17"/>
        <v>-0.10321921142788813</v>
      </c>
      <c r="K95" s="82">
        <f>VLOOKUP($C95,'2024'!$C$273:$U$528,VLOOKUP($L$4,Master!$D$9:$G$20,4,FALSE),FALSE)</f>
        <v>54251.880000000034</v>
      </c>
      <c r="L95" s="83">
        <f>VLOOKUP($C95,'2024'!$C$8:$U$263,VLOOKUP($L$4,Master!$D$9:$G$20,4,FALSE),FALSE)</f>
        <v>49234.7</v>
      </c>
      <c r="M95" s="154">
        <f t="shared" si="18"/>
        <v>0.90752062417007417</v>
      </c>
      <c r="N95" s="154">
        <f t="shared" si="19"/>
        <v>6.7632869486379926E-6</v>
      </c>
      <c r="O95" s="83">
        <f t="shared" si="20"/>
        <v>-5017.1800000000367</v>
      </c>
      <c r="P95" s="87">
        <f t="shared" si="21"/>
        <v>-9.247937582992577E-2</v>
      </c>
      <c r="Q95" s="78"/>
    </row>
    <row r="96" spans="2:17" s="79" customFormat="1" ht="12.75" x14ac:dyDescent="0.2">
      <c r="B96" s="72"/>
      <c r="C96" s="80" t="s">
        <v>131</v>
      </c>
      <c r="D96" s="81" t="s">
        <v>361</v>
      </c>
      <c r="E96" s="82">
        <f>IFERROR(VLOOKUP($C96,'2024'!$C$273:$U$528,19,FALSE),0)</f>
        <v>24710</v>
      </c>
      <c r="F96" s="83">
        <f>IFERROR(VLOOKUP($C96,'2024'!$C$8:$U$263,19,FALSE),0)</f>
        <v>22819.33</v>
      </c>
      <c r="G96" s="84">
        <f t="shared" si="14"/>
        <v>0.92348563334682321</v>
      </c>
      <c r="H96" s="85">
        <f t="shared" si="15"/>
        <v>3.1346525268898447E-6</v>
      </c>
      <c r="I96" s="86">
        <f t="shared" si="16"/>
        <v>-1890.6699999999983</v>
      </c>
      <c r="J96" s="87">
        <f t="shared" si="17"/>
        <v>-7.6514366653176777E-2</v>
      </c>
      <c r="K96" s="82">
        <f>VLOOKUP($C96,'2024'!$C$273:$U$528,VLOOKUP($L$4,Master!$D$9:$G$20,4,FALSE),FALSE)</f>
        <v>3084.8999999999996</v>
      </c>
      <c r="L96" s="83">
        <f>VLOOKUP($C96,'2024'!$C$8:$U$263,VLOOKUP($L$4,Master!$D$9:$G$20,4,FALSE),FALSE)</f>
        <v>7347.38</v>
      </c>
      <c r="M96" s="154">
        <f t="shared" si="18"/>
        <v>2.3817238808389254</v>
      </c>
      <c r="N96" s="154">
        <f t="shared" si="19"/>
        <v>1.0092970864183964E-6</v>
      </c>
      <c r="O96" s="83">
        <f t="shared" si="20"/>
        <v>4262.4800000000005</v>
      </c>
      <c r="P96" s="87">
        <f t="shared" si="21"/>
        <v>1.3817238808389254</v>
      </c>
      <c r="Q96" s="78"/>
    </row>
    <row r="97" spans="2:17" s="79" customFormat="1" ht="12.75" x14ac:dyDescent="0.2">
      <c r="B97" s="72"/>
      <c r="C97" s="80" t="s">
        <v>132</v>
      </c>
      <c r="D97" s="81" t="s">
        <v>362</v>
      </c>
      <c r="E97" s="82">
        <f>IFERROR(VLOOKUP($C97,'2024'!$C$273:$U$528,19,FALSE),0)</f>
        <v>2482092.3699999996</v>
      </c>
      <c r="F97" s="83">
        <f>IFERROR(VLOOKUP($C97,'2024'!$C$8:$U$263,19,FALSE),0)</f>
        <v>2465790.17</v>
      </c>
      <c r="G97" s="84">
        <f t="shared" si="14"/>
        <v>0.99343207360167674</v>
      </c>
      <c r="H97" s="85">
        <f t="shared" si="15"/>
        <v>3.3872139923348487E-4</v>
      </c>
      <c r="I97" s="86">
        <f t="shared" si="16"/>
        <v>-16302.199999999721</v>
      </c>
      <c r="J97" s="87">
        <f t="shared" si="17"/>
        <v>-6.5679263983232511E-3</v>
      </c>
      <c r="K97" s="82">
        <f>VLOOKUP($C97,'2024'!$C$273:$U$528,VLOOKUP($L$4,Master!$D$9:$G$20,4,FALSE),FALSE)</f>
        <v>397582.87999999995</v>
      </c>
      <c r="L97" s="83">
        <f>VLOOKUP($C97,'2024'!$C$8:$U$263,VLOOKUP($L$4,Master!$D$9:$G$20,4,FALSE),FALSE)</f>
        <v>166931.29</v>
      </c>
      <c r="M97" s="154">
        <f t="shared" si="18"/>
        <v>0.41986538756397163</v>
      </c>
      <c r="N97" s="154">
        <f t="shared" si="19"/>
        <v>2.2931067214308281E-5</v>
      </c>
      <c r="O97" s="83">
        <f t="shared" si="20"/>
        <v>-230651.58999999994</v>
      </c>
      <c r="P97" s="87">
        <f t="shared" si="21"/>
        <v>-0.58013461243602837</v>
      </c>
      <c r="Q97" s="78"/>
    </row>
    <row r="98" spans="2:17" s="79" customFormat="1" ht="12.75" x14ac:dyDescent="0.2">
      <c r="B98" s="72"/>
      <c r="C98" s="80" t="s">
        <v>133</v>
      </c>
      <c r="D98" s="81" t="s">
        <v>367</v>
      </c>
      <c r="E98" s="82">
        <f>IFERROR(VLOOKUP($C98,'2024'!$C$273:$U$528,19,FALSE),0)</f>
        <v>9294912.0399999972</v>
      </c>
      <c r="F98" s="83">
        <f>IFERROR(VLOOKUP($C98,'2024'!$C$8:$U$263,19,FALSE),0)</f>
        <v>8224937.9600000018</v>
      </c>
      <c r="G98" s="84">
        <f t="shared" si="14"/>
        <v>0.88488604567795393</v>
      </c>
      <c r="H98" s="85">
        <f t="shared" si="15"/>
        <v>1.1298457299064525E-3</v>
      </c>
      <c r="I98" s="86">
        <f t="shared" si="16"/>
        <v>-1069974.0799999954</v>
      </c>
      <c r="J98" s="87">
        <f t="shared" si="17"/>
        <v>-0.11511395432204603</v>
      </c>
      <c r="K98" s="82">
        <f>VLOOKUP($C98,'2024'!$C$273:$U$528,VLOOKUP($L$4,Master!$D$9:$G$20,4,FALSE),FALSE)</f>
        <v>26481.170000000002</v>
      </c>
      <c r="L98" s="83">
        <f>VLOOKUP($C98,'2024'!$C$8:$U$263,VLOOKUP($L$4,Master!$D$9:$G$20,4,FALSE),FALSE)</f>
        <v>375540.8299999999</v>
      </c>
      <c r="M98" s="154">
        <f t="shared" si="18"/>
        <v>14.181428917226841</v>
      </c>
      <c r="N98" s="154">
        <f t="shared" si="19"/>
        <v>5.1587404700743152E-5</v>
      </c>
      <c r="O98" s="83">
        <f t="shared" si="20"/>
        <v>349059.65999999992</v>
      </c>
      <c r="P98" s="87">
        <f t="shared" si="21"/>
        <v>13.181428917226841</v>
      </c>
      <c r="Q98" s="78"/>
    </row>
    <row r="99" spans="2:17" s="79" customFormat="1" ht="12.75" x14ac:dyDescent="0.2">
      <c r="B99" s="72"/>
      <c r="C99" s="80" t="s">
        <v>134</v>
      </c>
      <c r="D99" s="81" t="s">
        <v>368</v>
      </c>
      <c r="E99" s="82">
        <f>IFERROR(VLOOKUP($C99,'2024'!$C$273:$U$528,19,FALSE),0)</f>
        <v>900895.93</v>
      </c>
      <c r="F99" s="83">
        <f>IFERROR(VLOOKUP($C99,'2024'!$C$8:$U$263,19,FALSE),0)</f>
        <v>847680.94</v>
      </c>
      <c r="G99" s="84">
        <f t="shared" si="14"/>
        <v>0.94093103517517263</v>
      </c>
      <c r="H99" s="85">
        <f t="shared" si="15"/>
        <v>1.1644448809703696E-4</v>
      </c>
      <c r="I99" s="86">
        <f t="shared" si="16"/>
        <v>-53214.990000000107</v>
      </c>
      <c r="J99" s="87">
        <f t="shared" si="17"/>
        <v>-5.9068964824827326E-2</v>
      </c>
      <c r="K99" s="82">
        <f>VLOOKUP($C99,'2024'!$C$273:$U$528,VLOOKUP($L$4,Master!$D$9:$G$20,4,FALSE),FALSE)</f>
        <v>80651.960000000006</v>
      </c>
      <c r="L99" s="83">
        <f>VLOOKUP($C99,'2024'!$C$8:$U$263,VLOOKUP($L$4,Master!$D$9:$G$20,4,FALSE),FALSE)</f>
        <v>88096.860000000015</v>
      </c>
      <c r="M99" s="154">
        <f t="shared" si="18"/>
        <v>1.0923089779839201</v>
      </c>
      <c r="N99" s="154">
        <f t="shared" si="19"/>
        <v>1.2101715730043822E-5</v>
      </c>
      <c r="O99" s="83">
        <f t="shared" si="20"/>
        <v>7444.9000000000087</v>
      </c>
      <c r="P99" s="87">
        <f t="shared" si="21"/>
        <v>9.230897798392014E-2</v>
      </c>
      <c r="Q99" s="78"/>
    </row>
    <row r="100" spans="2:17" s="79" customFormat="1" ht="12.75" x14ac:dyDescent="0.2">
      <c r="B100" s="72"/>
      <c r="C100" s="80" t="s">
        <v>135</v>
      </c>
      <c r="D100" s="81" t="s">
        <v>369</v>
      </c>
      <c r="E100" s="82">
        <f>IFERROR(VLOOKUP($C100,'2024'!$C$273:$U$528,19,FALSE),0)</f>
        <v>2292112.6500000004</v>
      </c>
      <c r="F100" s="83">
        <f>IFERROR(VLOOKUP($C100,'2024'!$C$8:$U$263,19,FALSE),0)</f>
        <v>1769236.2599999998</v>
      </c>
      <c r="G100" s="84">
        <f t="shared" si="14"/>
        <v>0.77188015170196778</v>
      </c>
      <c r="H100" s="85">
        <f t="shared" si="15"/>
        <v>2.4303697405112846E-4</v>
      </c>
      <c r="I100" s="86">
        <f t="shared" si="16"/>
        <v>-522876.3900000006</v>
      </c>
      <c r="J100" s="87">
        <f t="shared" si="17"/>
        <v>-0.22811984829803217</v>
      </c>
      <c r="K100" s="82">
        <f>VLOOKUP($C100,'2024'!$C$273:$U$528,VLOOKUP($L$4,Master!$D$9:$G$20,4,FALSE),FALSE)</f>
        <v>275158.20999999996</v>
      </c>
      <c r="L100" s="83">
        <f>VLOOKUP($C100,'2024'!$C$8:$U$263,VLOOKUP($L$4,Master!$D$9:$G$20,4,FALSE),FALSE)</f>
        <v>186408.50999999998</v>
      </c>
      <c r="M100" s="154">
        <f t="shared" si="18"/>
        <v>0.67745937873342033</v>
      </c>
      <c r="N100" s="154">
        <f t="shared" si="19"/>
        <v>2.5606619778287565E-5</v>
      </c>
      <c r="O100" s="83">
        <f t="shared" si="20"/>
        <v>-88749.699999999983</v>
      </c>
      <c r="P100" s="87">
        <f t="shared" si="21"/>
        <v>-0.32254062126657967</v>
      </c>
      <c r="Q100" s="78"/>
    </row>
    <row r="101" spans="2:17" s="79" customFormat="1" ht="12.75" x14ac:dyDescent="0.2">
      <c r="B101" s="72"/>
      <c r="C101" s="80" t="s">
        <v>136</v>
      </c>
      <c r="D101" s="81" t="s">
        <v>370</v>
      </c>
      <c r="E101" s="82">
        <f>IFERROR(VLOOKUP($C101,'2024'!$C$273:$U$528,19,FALSE),0)</f>
        <v>491899.99999999994</v>
      </c>
      <c r="F101" s="83">
        <f>IFERROR(VLOOKUP($C101,'2024'!$C$8:$U$263,19,FALSE),0)</f>
        <v>141880.74999999997</v>
      </c>
      <c r="G101" s="84">
        <f t="shared" si="14"/>
        <v>0.2884341329538524</v>
      </c>
      <c r="H101" s="85">
        <f t="shared" si="15"/>
        <v>1.9489917166916215E-5</v>
      </c>
      <c r="I101" s="86">
        <f t="shared" si="16"/>
        <v>-350019.25</v>
      </c>
      <c r="J101" s="87">
        <f t="shared" si="17"/>
        <v>-0.71156586704614766</v>
      </c>
      <c r="K101" s="82">
        <f>VLOOKUP($C101,'2024'!$C$273:$U$528,VLOOKUP($L$4,Master!$D$9:$G$20,4,FALSE),FALSE)</f>
        <v>63189.79</v>
      </c>
      <c r="L101" s="83">
        <f>VLOOKUP($C101,'2024'!$C$8:$U$263,VLOOKUP($L$4,Master!$D$9:$G$20,4,FALSE),FALSE)</f>
        <v>59818.06</v>
      </c>
      <c r="M101" s="154">
        <f t="shared" si="18"/>
        <v>0.94664122162773445</v>
      </c>
      <c r="N101" s="154">
        <f t="shared" si="19"/>
        <v>8.2171051004849094E-6</v>
      </c>
      <c r="O101" s="83">
        <f t="shared" si="20"/>
        <v>-3371.7300000000032</v>
      </c>
      <c r="P101" s="87">
        <f t="shared" si="21"/>
        <v>-5.3358778372265568E-2</v>
      </c>
      <c r="Q101" s="78"/>
    </row>
    <row r="102" spans="2:17" s="79" customFormat="1" ht="12.75" x14ac:dyDescent="0.2">
      <c r="B102" s="72"/>
      <c r="C102" s="80" t="s">
        <v>137</v>
      </c>
      <c r="D102" s="81" t="s">
        <v>371</v>
      </c>
      <c r="E102" s="82">
        <f>IFERROR(VLOOKUP($C102,'2024'!$C$273:$U$528,19,FALSE),0)</f>
        <v>538247</v>
      </c>
      <c r="F102" s="83">
        <f>IFERROR(VLOOKUP($C102,'2024'!$C$8:$U$263,19,FALSE),0)</f>
        <v>448121.23</v>
      </c>
      <c r="G102" s="84">
        <f t="shared" si="14"/>
        <v>0.83255685586728767</v>
      </c>
      <c r="H102" s="85">
        <f t="shared" si="15"/>
        <v>6.1557650727365134E-5</v>
      </c>
      <c r="I102" s="86">
        <f t="shared" si="16"/>
        <v>-90125.770000000019</v>
      </c>
      <c r="J102" s="87">
        <f t="shared" si="17"/>
        <v>-0.16744314413271233</v>
      </c>
      <c r="K102" s="82">
        <f>VLOOKUP($C102,'2024'!$C$273:$U$528,VLOOKUP($L$4,Master!$D$9:$G$20,4,FALSE),FALSE)</f>
        <v>54124.670000000013</v>
      </c>
      <c r="L102" s="83">
        <f>VLOOKUP($C102,'2024'!$C$8:$U$263,VLOOKUP($L$4,Master!$D$9:$G$20,4,FALSE),FALSE)</f>
        <v>72238.639999999985</v>
      </c>
      <c r="M102" s="154">
        <f t="shared" si="18"/>
        <v>1.3346712321756413</v>
      </c>
      <c r="N102" s="154">
        <f t="shared" si="19"/>
        <v>9.9232990370482277E-6</v>
      </c>
      <c r="O102" s="83">
        <f t="shared" si="20"/>
        <v>18113.969999999972</v>
      </c>
      <c r="P102" s="87">
        <f t="shared" si="21"/>
        <v>0.33467123217564132</v>
      </c>
      <c r="Q102" s="78"/>
    </row>
    <row r="103" spans="2:17" s="79" customFormat="1" ht="12.75" x14ac:dyDescent="0.2">
      <c r="B103" s="72"/>
      <c r="C103" s="80" t="s">
        <v>138</v>
      </c>
      <c r="D103" s="81" t="s">
        <v>372</v>
      </c>
      <c r="E103" s="82">
        <f>IFERROR(VLOOKUP($C103,'2024'!$C$273:$U$528,19,FALSE),0)</f>
        <v>23712183.48</v>
      </c>
      <c r="F103" s="83">
        <f>IFERROR(VLOOKUP($C103,'2024'!$C$8:$U$263,19,FALSE),0)</f>
        <v>16954246.870000001</v>
      </c>
      <c r="G103" s="84">
        <f t="shared" si="14"/>
        <v>0.71500150478761393</v>
      </c>
      <c r="H103" s="85">
        <f t="shared" si="15"/>
        <v>2.3289760388477548E-3</v>
      </c>
      <c r="I103" s="86">
        <f t="shared" si="16"/>
        <v>-6757936.6099999994</v>
      </c>
      <c r="J103" s="87">
        <f t="shared" si="17"/>
        <v>-0.28499849521238602</v>
      </c>
      <c r="K103" s="82">
        <f>VLOOKUP($C103,'2024'!$C$273:$U$528,VLOOKUP($L$4,Master!$D$9:$G$20,4,FALSE),FALSE)</f>
        <v>2701186.0499999993</v>
      </c>
      <c r="L103" s="83">
        <f>VLOOKUP($C103,'2024'!$C$8:$U$263,VLOOKUP($L$4,Master!$D$9:$G$20,4,FALSE),FALSE)</f>
        <v>4235128.2300000023</v>
      </c>
      <c r="M103" s="154">
        <f t="shared" si="18"/>
        <v>1.5678772774648393</v>
      </c>
      <c r="N103" s="154">
        <f t="shared" si="19"/>
        <v>5.8177235737736472E-4</v>
      </c>
      <c r="O103" s="83">
        <f t="shared" si="20"/>
        <v>1533942.180000003</v>
      </c>
      <c r="P103" s="87">
        <f t="shared" si="21"/>
        <v>0.56787727746483929</v>
      </c>
      <c r="Q103" s="78"/>
    </row>
    <row r="104" spans="2:17" s="79" customFormat="1" ht="25.5" x14ac:dyDescent="0.2">
      <c r="B104" s="72"/>
      <c r="C104" s="80" t="s">
        <v>512</v>
      </c>
      <c r="D104" s="81" t="s">
        <v>513</v>
      </c>
      <c r="E104" s="82">
        <f>IFERROR(VLOOKUP($C104,'2024'!$C$273:$U$528,19,FALSE),0)</f>
        <v>2698738.0700000003</v>
      </c>
      <c r="F104" s="83">
        <f>IFERROR(VLOOKUP($C104,'2024'!$C$8:$U$263,19,FALSE),0)</f>
        <v>1123550.45</v>
      </c>
      <c r="G104" s="84">
        <f t="shared" si="14"/>
        <v>0.41632437860114369</v>
      </c>
      <c r="H104" s="85">
        <f t="shared" si="15"/>
        <v>1.5434021319559872E-4</v>
      </c>
      <c r="I104" s="86">
        <f t="shared" si="16"/>
        <v>-1575187.6200000003</v>
      </c>
      <c r="J104" s="87">
        <f t="shared" si="17"/>
        <v>-0.58367562139885631</v>
      </c>
      <c r="K104" s="82">
        <f>VLOOKUP($C104,'2024'!$C$273:$U$528,VLOOKUP($L$4,Master!$D$9:$G$20,4,FALSE),FALSE)</f>
        <v>512417.85</v>
      </c>
      <c r="L104" s="83">
        <f>VLOOKUP($C104,'2024'!$C$8:$U$263,VLOOKUP($L$4,Master!$D$9:$G$20,4,FALSE),FALSE)</f>
        <v>168772.09</v>
      </c>
      <c r="M104" s="154">
        <f t="shared" si="18"/>
        <v>0.32936418979159293</v>
      </c>
      <c r="N104" s="154">
        <f t="shared" si="19"/>
        <v>2.318393477753204E-5</v>
      </c>
      <c r="O104" s="83">
        <f t="shared" si="20"/>
        <v>-343645.76</v>
      </c>
      <c r="P104" s="87">
        <f t="shared" si="21"/>
        <v>-0.67063581020840712</v>
      </c>
      <c r="Q104" s="78"/>
    </row>
    <row r="105" spans="2:17" s="79" customFormat="1" ht="12.75" x14ac:dyDescent="0.2">
      <c r="B105" s="72"/>
      <c r="C105" s="80" t="s">
        <v>139</v>
      </c>
      <c r="D105" s="81" t="s">
        <v>374</v>
      </c>
      <c r="E105" s="82">
        <f>IFERROR(VLOOKUP($C105,'2024'!$C$273:$U$528,19,FALSE),0)</f>
        <v>4822355.4200000018</v>
      </c>
      <c r="F105" s="83">
        <f>IFERROR(VLOOKUP($C105,'2024'!$C$8:$U$263,19,FALSE),0)</f>
        <v>4124354.4</v>
      </c>
      <c r="G105" s="84">
        <f t="shared" si="14"/>
        <v>0.85525724273554238</v>
      </c>
      <c r="H105" s="85">
        <f t="shared" si="15"/>
        <v>5.6655554487135458E-4</v>
      </c>
      <c r="I105" s="86">
        <f t="shared" si="16"/>
        <v>-698001.02000000188</v>
      </c>
      <c r="J105" s="87">
        <f t="shared" si="17"/>
        <v>-0.14474275726445762</v>
      </c>
      <c r="K105" s="82">
        <f>VLOOKUP($C105,'2024'!$C$273:$U$528,VLOOKUP($L$4,Master!$D$9:$G$20,4,FALSE),FALSE)</f>
        <v>538049.65</v>
      </c>
      <c r="L105" s="83">
        <f>VLOOKUP($C105,'2024'!$C$8:$U$263,VLOOKUP($L$4,Master!$D$9:$G$20,4,FALSE),FALSE)</f>
        <v>499406.58</v>
      </c>
      <c r="M105" s="154">
        <f t="shared" si="18"/>
        <v>0.92817936039917504</v>
      </c>
      <c r="N105" s="154">
        <f t="shared" si="19"/>
        <v>6.8602631976592441E-5</v>
      </c>
      <c r="O105" s="83">
        <f t="shared" si="20"/>
        <v>-38643.070000000007</v>
      </c>
      <c r="P105" s="87">
        <f t="shared" si="21"/>
        <v>-7.1820639600824951E-2</v>
      </c>
      <c r="Q105" s="78"/>
    </row>
    <row r="106" spans="2:17" s="79" customFormat="1" ht="12.75" x14ac:dyDescent="0.2">
      <c r="B106" s="72"/>
      <c r="C106" s="80" t="s">
        <v>140</v>
      </c>
      <c r="D106" s="81" t="s">
        <v>363</v>
      </c>
      <c r="E106" s="82">
        <f>IFERROR(VLOOKUP($C106,'2024'!$C$273:$U$528,19,FALSE),0)</f>
        <v>5163427.58</v>
      </c>
      <c r="F106" s="83">
        <f>IFERROR(VLOOKUP($C106,'2024'!$C$8:$U$263,19,FALSE),0)</f>
        <v>4981133.24</v>
      </c>
      <c r="G106" s="84">
        <f t="shared" si="14"/>
        <v>0.96469509116268082</v>
      </c>
      <c r="H106" s="85">
        <f t="shared" si="15"/>
        <v>6.8424979600807732E-4</v>
      </c>
      <c r="I106" s="86">
        <f t="shared" si="16"/>
        <v>-182294.33999999985</v>
      </c>
      <c r="J106" s="87">
        <f t="shared" si="17"/>
        <v>-3.5304908837319231E-2</v>
      </c>
      <c r="K106" s="82">
        <f>VLOOKUP($C106,'2024'!$C$273:$U$528,VLOOKUP($L$4,Master!$D$9:$G$20,4,FALSE),FALSE)</f>
        <v>454021.99</v>
      </c>
      <c r="L106" s="83">
        <f>VLOOKUP($C106,'2024'!$C$8:$U$263,VLOOKUP($L$4,Master!$D$9:$G$20,4,FALSE),FALSE)</f>
        <v>459075.63</v>
      </c>
      <c r="M106" s="154">
        <f t="shared" si="18"/>
        <v>1.011130826504681</v>
      </c>
      <c r="N106" s="154">
        <f t="shared" si="19"/>
        <v>6.3062438012555466E-5</v>
      </c>
      <c r="O106" s="83">
        <f t="shared" si="20"/>
        <v>5053.640000000014</v>
      </c>
      <c r="P106" s="87">
        <f t="shared" si="21"/>
        <v>1.1130826504681005E-2</v>
      </c>
      <c r="Q106" s="78"/>
    </row>
    <row r="107" spans="2:17" s="79" customFormat="1" ht="12.75" x14ac:dyDescent="0.2">
      <c r="B107" s="72"/>
      <c r="C107" s="80" t="s">
        <v>141</v>
      </c>
      <c r="D107" s="81" t="s">
        <v>364</v>
      </c>
      <c r="E107" s="82">
        <f>IFERROR(VLOOKUP($C107,'2024'!$C$273:$U$528,19,FALSE),0)</f>
        <v>646792.87999999989</v>
      </c>
      <c r="F107" s="83">
        <f>IFERROR(VLOOKUP($C107,'2024'!$C$8:$U$263,19,FALSE),0)</f>
        <v>490664.78</v>
      </c>
      <c r="G107" s="84">
        <f t="shared" si="14"/>
        <v>0.75861190679773738</v>
      </c>
      <c r="H107" s="85">
        <f t="shared" si="15"/>
        <v>6.7401785787875876E-5</v>
      </c>
      <c r="I107" s="86">
        <f t="shared" si="16"/>
        <v>-156128.09999999986</v>
      </c>
      <c r="J107" s="87">
        <f t="shared" si="17"/>
        <v>-0.24138809320226265</v>
      </c>
      <c r="K107" s="82">
        <f>VLOOKUP($C107,'2024'!$C$273:$U$528,VLOOKUP($L$4,Master!$D$9:$G$20,4,FALSE),FALSE)</f>
        <v>82898.929999999978</v>
      </c>
      <c r="L107" s="83">
        <f>VLOOKUP($C107,'2024'!$C$8:$U$263,VLOOKUP($L$4,Master!$D$9:$G$20,4,FALSE),FALSE)</f>
        <v>67959.759999999995</v>
      </c>
      <c r="M107" s="154">
        <f t="shared" si="18"/>
        <v>0.8197905570071895</v>
      </c>
      <c r="N107" s="154">
        <f t="shared" si="19"/>
        <v>9.3355165734851708E-6</v>
      </c>
      <c r="O107" s="83">
        <f t="shared" si="20"/>
        <v>-14939.169999999984</v>
      </c>
      <c r="P107" s="87">
        <f t="shared" si="21"/>
        <v>-0.1802094429928105</v>
      </c>
      <c r="Q107" s="78"/>
    </row>
    <row r="108" spans="2:17" s="79" customFormat="1" ht="12.75" x14ac:dyDescent="0.2">
      <c r="B108" s="72"/>
      <c r="C108" s="80" t="s">
        <v>142</v>
      </c>
      <c r="D108" s="81" t="s">
        <v>365</v>
      </c>
      <c r="E108" s="82">
        <f>IFERROR(VLOOKUP($C108,'2024'!$C$273:$U$528,19,FALSE),0)</f>
        <v>2274889.16</v>
      </c>
      <c r="F108" s="83">
        <f>IFERROR(VLOOKUP($C108,'2024'!$C$8:$U$263,19,FALSE),0)</f>
        <v>2397481.9300000002</v>
      </c>
      <c r="G108" s="84">
        <f t="shared" si="14"/>
        <v>1.0538895574147447</v>
      </c>
      <c r="H108" s="85">
        <f t="shared" si="15"/>
        <v>3.2933801255546246E-4</v>
      </c>
      <c r="I108" s="86">
        <f t="shared" si="16"/>
        <v>122592.77000000002</v>
      </c>
      <c r="J108" s="87">
        <f t="shared" si="17"/>
        <v>5.3889557414744556E-2</v>
      </c>
      <c r="K108" s="82">
        <f>VLOOKUP($C108,'2024'!$C$273:$U$528,VLOOKUP($L$4,Master!$D$9:$G$20,4,FALSE),FALSE)</f>
        <v>217208.41</v>
      </c>
      <c r="L108" s="83">
        <f>VLOOKUP($C108,'2024'!$C$8:$U$263,VLOOKUP($L$4,Master!$D$9:$G$20,4,FALSE),FALSE)</f>
        <v>699704.12</v>
      </c>
      <c r="M108" s="154">
        <f t="shared" si="18"/>
        <v>3.2213491181119553</v>
      </c>
      <c r="N108" s="154">
        <f t="shared" si="19"/>
        <v>9.6117164168853114E-5</v>
      </c>
      <c r="O108" s="83">
        <f t="shared" si="20"/>
        <v>482495.70999999996</v>
      </c>
      <c r="P108" s="87">
        <f t="shared" si="21"/>
        <v>2.2213491181119549</v>
      </c>
      <c r="Q108" s="78"/>
    </row>
    <row r="109" spans="2:17" s="79" customFormat="1" ht="12.75" x14ac:dyDescent="0.2">
      <c r="B109" s="72"/>
      <c r="C109" s="80" t="s">
        <v>143</v>
      </c>
      <c r="D109" s="81" t="s">
        <v>366</v>
      </c>
      <c r="E109" s="82">
        <f>IFERROR(VLOOKUP($C109,'2024'!$C$273:$U$528,19,FALSE),0)</f>
        <v>6095615.1400000006</v>
      </c>
      <c r="F109" s="83">
        <f>IFERROR(VLOOKUP($C109,'2024'!$C$8:$U$263,19,FALSE),0)</f>
        <v>5248689.5799999991</v>
      </c>
      <c r="G109" s="84">
        <f t="shared" si="14"/>
        <v>0.86105986999697604</v>
      </c>
      <c r="H109" s="85">
        <f t="shared" si="15"/>
        <v>7.2100355509155585E-4</v>
      </c>
      <c r="I109" s="86">
        <f t="shared" si="16"/>
        <v>-846925.56000000145</v>
      </c>
      <c r="J109" s="87">
        <f t="shared" si="17"/>
        <v>-0.13894013000302399</v>
      </c>
      <c r="K109" s="82">
        <f>VLOOKUP($C109,'2024'!$C$273:$U$528,VLOOKUP($L$4,Master!$D$9:$G$20,4,FALSE),FALSE)</f>
        <v>579308.74000000011</v>
      </c>
      <c r="L109" s="83">
        <f>VLOOKUP($C109,'2024'!$C$8:$U$263,VLOOKUP($L$4,Master!$D$9:$G$20,4,FALSE),FALSE)</f>
        <v>453999.61999999988</v>
      </c>
      <c r="M109" s="154">
        <f t="shared" si="18"/>
        <v>0.78369199125150402</v>
      </c>
      <c r="N109" s="154">
        <f t="shared" si="19"/>
        <v>6.2365155157492733E-5</v>
      </c>
      <c r="O109" s="83">
        <f t="shared" si="20"/>
        <v>-125309.12000000023</v>
      </c>
      <c r="P109" s="87">
        <f t="shared" si="21"/>
        <v>-0.21630800874849601</v>
      </c>
      <c r="Q109" s="78"/>
    </row>
    <row r="110" spans="2:17" s="79" customFormat="1" ht="12.75" x14ac:dyDescent="0.2">
      <c r="B110" s="72"/>
      <c r="C110" s="80" t="s">
        <v>144</v>
      </c>
      <c r="D110" s="81" t="s">
        <v>375</v>
      </c>
      <c r="E110" s="82">
        <f>IFERROR(VLOOKUP($C110,'2024'!$C$273:$U$528,19,FALSE),0)</f>
        <v>2665652.5799999996</v>
      </c>
      <c r="F110" s="83">
        <f>IFERROR(VLOOKUP($C110,'2024'!$C$8:$U$263,19,FALSE),0)</f>
        <v>1936449.04</v>
      </c>
      <c r="G110" s="84">
        <f t="shared" si="14"/>
        <v>0.72644464418540255</v>
      </c>
      <c r="H110" s="85">
        <f t="shared" si="15"/>
        <v>2.6600670906768136E-4</v>
      </c>
      <c r="I110" s="86">
        <f t="shared" si="16"/>
        <v>-729203.53999999957</v>
      </c>
      <c r="J110" s="87">
        <f t="shared" si="17"/>
        <v>-0.27355535581459745</v>
      </c>
      <c r="K110" s="82">
        <f>VLOOKUP($C110,'2024'!$C$273:$U$528,VLOOKUP($L$4,Master!$D$9:$G$20,4,FALSE),FALSE)</f>
        <v>400458.64999999991</v>
      </c>
      <c r="L110" s="83">
        <f>VLOOKUP($C110,'2024'!$C$8:$U$263,VLOOKUP($L$4,Master!$D$9:$G$20,4,FALSE),FALSE)</f>
        <v>430439.71</v>
      </c>
      <c r="M110" s="154">
        <f t="shared" si="18"/>
        <v>1.0748668058487441</v>
      </c>
      <c r="N110" s="154">
        <f t="shared" si="19"/>
        <v>5.9128770416363314E-5</v>
      </c>
      <c r="O110" s="83">
        <f t="shared" si="20"/>
        <v>29981.060000000114</v>
      </c>
      <c r="P110" s="87">
        <f t="shared" si="21"/>
        <v>7.4866805848743986E-2</v>
      </c>
      <c r="Q110" s="78"/>
    </row>
    <row r="111" spans="2:17" s="79" customFormat="1" ht="12.75" x14ac:dyDescent="0.2">
      <c r="B111" s="72"/>
      <c r="C111" s="80" t="s">
        <v>145</v>
      </c>
      <c r="D111" s="81" t="s">
        <v>376</v>
      </c>
      <c r="E111" s="82">
        <f>IFERROR(VLOOKUP($C111,'2024'!$C$273:$U$528,19,FALSE),0)</f>
        <v>802769.32999999984</v>
      </c>
      <c r="F111" s="83">
        <f>IFERROR(VLOOKUP($C111,'2024'!$C$8:$U$263,19,FALSE),0)</f>
        <v>652739.99</v>
      </c>
      <c r="G111" s="84">
        <f t="shared" si="14"/>
        <v>0.81311027415559101</v>
      </c>
      <c r="H111" s="85">
        <f t="shared" si="15"/>
        <v>8.9665781556932294E-5</v>
      </c>
      <c r="I111" s="86">
        <f t="shared" si="16"/>
        <v>-150029.33999999985</v>
      </c>
      <c r="J111" s="87">
        <f t="shared" si="17"/>
        <v>-0.18688972584440897</v>
      </c>
      <c r="K111" s="82">
        <f>VLOOKUP($C111,'2024'!$C$273:$U$528,VLOOKUP($L$4,Master!$D$9:$G$20,4,FALSE),FALSE)</f>
        <v>90633.69</v>
      </c>
      <c r="L111" s="83">
        <f>VLOOKUP($C111,'2024'!$C$8:$U$263,VLOOKUP($L$4,Master!$D$9:$G$20,4,FALSE),FALSE)</f>
        <v>43278.53</v>
      </c>
      <c r="M111" s="154">
        <f t="shared" si="18"/>
        <v>0.4775104047953912</v>
      </c>
      <c r="N111" s="154">
        <f t="shared" si="19"/>
        <v>5.9450980122807254E-6</v>
      </c>
      <c r="O111" s="83">
        <f t="shared" si="20"/>
        <v>-47355.16</v>
      </c>
      <c r="P111" s="87">
        <f t="shared" si="21"/>
        <v>-0.5224895952046088</v>
      </c>
      <c r="Q111" s="78"/>
    </row>
    <row r="112" spans="2:17" s="79" customFormat="1" ht="12.75" x14ac:dyDescent="0.2">
      <c r="B112" s="72"/>
      <c r="C112" s="80" t="s">
        <v>514</v>
      </c>
      <c r="D112" s="81" t="s">
        <v>515</v>
      </c>
      <c r="E112" s="82">
        <f>IFERROR(VLOOKUP($C112,'2024'!$C$273:$U$528,19,FALSE),0)</f>
        <v>1588472.2399999998</v>
      </c>
      <c r="F112" s="83">
        <f>IFERROR(VLOOKUP($C112,'2024'!$C$8:$U$263,19,FALSE),0)</f>
        <v>2581434.5100000002</v>
      </c>
      <c r="G112" s="84">
        <f t="shared" si="14"/>
        <v>1.6251052080079162</v>
      </c>
      <c r="H112" s="85">
        <f t="shared" si="15"/>
        <v>3.5460726540928889E-4</v>
      </c>
      <c r="I112" s="86">
        <f t="shared" si="16"/>
        <v>992962.27000000048</v>
      </c>
      <c r="J112" s="87">
        <f t="shared" si="17"/>
        <v>0.62510520800791625</v>
      </c>
      <c r="K112" s="82">
        <f>VLOOKUP($C112,'2024'!$C$273:$U$528,VLOOKUP($L$4,Master!$D$9:$G$20,4,FALSE),FALSE)</f>
        <v>153393.1</v>
      </c>
      <c r="L112" s="83">
        <f>VLOOKUP($C112,'2024'!$C$8:$U$263,VLOOKUP($L$4,Master!$D$9:$G$20,4,FALSE),FALSE)</f>
        <v>181481.54999999996</v>
      </c>
      <c r="M112" s="154">
        <f t="shared" si="18"/>
        <v>1.1831141687598723</v>
      </c>
      <c r="N112" s="154">
        <f t="shared" si="19"/>
        <v>2.492981166806324E-5</v>
      </c>
      <c r="O112" s="83">
        <f t="shared" si="20"/>
        <v>28088.449999999953</v>
      </c>
      <c r="P112" s="87">
        <f t="shared" si="21"/>
        <v>0.18311416875987219</v>
      </c>
      <c r="Q112" s="78"/>
    </row>
    <row r="113" spans="2:17" s="79" customFormat="1" ht="12.75" x14ac:dyDescent="0.2">
      <c r="B113" s="72"/>
      <c r="C113" s="80" t="s">
        <v>516</v>
      </c>
      <c r="D113" s="81" t="s">
        <v>517</v>
      </c>
      <c r="E113" s="82">
        <f>IFERROR(VLOOKUP($C113,'2024'!$C$273:$U$528,19,FALSE),0)</f>
        <v>2814848.95</v>
      </c>
      <c r="F113" s="83">
        <f>IFERROR(VLOOKUP($C113,'2024'!$C$8:$U$263,19,FALSE),0)</f>
        <v>2182941.2999999998</v>
      </c>
      <c r="G113" s="84">
        <f t="shared" si="14"/>
        <v>0.77550921515699789</v>
      </c>
      <c r="H113" s="85">
        <f t="shared" si="15"/>
        <v>2.9986693132958776E-4</v>
      </c>
      <c r="I113" s="86">
        <f t="shared" si="16"/>
        <v>-631907.65000000037</v>
      </c>
      <c r="J113" s="87">
        <f t="shared" si="17"/>
        <v>-0.22449078484300208</v>
      </c>
      <c r="K113" s="82">
        <f>VLOOKUP($C113,'2024'!$C$273:$U$528,VLOOKUP($L$4,Master!$D$9:$G$20,4,FALSE),FALSE)</f>
        <v>273414.98</v>
      </c>
      <c r="L113" s="83">
        <f>VLOOKUP($C113,'2024'!$C$8:$U$263,VLOOKUP($L$4,Master!$D$9:$G$20,4,FALSE),FALSE)</f>
        <v>604047.64999999991</v>
      </c>
      <c r="M113" s="154">
        <f t="shared" si="18"/>
        <v>2.2092705015650567</v>
      </c>
      <c r="N113" s="154">
        <f t="shared" si="19"/>
        <v>8.2976997678475749E-5</v>
      </c>
      <c r="O113" s="83">
        <f t="shared" si="20"/>
        <v>330632.66999999993</v>
      </c>
      <c r="P113" s="87">
        <f t="shared" si="21"/>
        <v>1.2092705015650567</v>
      </c>
      <c r="Q113" s="78"/>
    </row>
    <row r="114" spans="2:17" s="79" customFormat="1" ht="12.75" x14ac:dyDescent="0.2">
      <c r="B114" s="72"/>
      <c r="C114" s="80" t="s">
        <v>518</v>
      </c>
      <c r="D114" s="81" t="s">
        <v>519</v>
      </c>
      <c r="E114" s="82">
        <f>IFERROR(VLOOKUP($C114,'2024'!$C$273:$U$528,19,FALSE),0)</f>
        <v>1556038.9400000004</v>
      </c>
      <c r="F114" s="83">
        <f>IFERROR(VLOOKUP($C114,'2024'!$C$8:$U$263,19,FALSE),0)</f>
        <v>2220743.1</v>
      </c>
      <c r="G114" s="84">
        <f t="shared" si="14"/>
        <v>1.4271770730879008</v>
      </c>
      <c r="H114" s="85">
        <f t="shared" si="15"/>
        <v>3.0505970026237347E-4</v>
      </c>
      <c r="I114" s="86">
        <f t="shared" si="16"/>
        <v>664704.15999999968</v>
      </c>
      <c r="J114" s="87">
        <f t="shared" si="17"/>
        <v>0.4271770730879007</v>
      </c>
      <c r="K114" s="82">
        <f>VLOOKUP($C114,'2024'!$C$273:$U$528,VLOOKUP($L$4,Master!$D$9:$G$20,4,FALSE),FALSE)</f>
        <v>36327.310000000005</v>
      </c>
      <c r="L114" s="83">
        <f>VLOOKUP($C114,'2024'!$C$8:$U$263,VLOOKUP($L$4,Master!$D$9:$G$20,4,FALSE),FALSE)</f>
        <v>286054.13</v>
      </c>
      <c r="M114" s="154">
        <f t="shared" si="18"/>
        <v>7.8743548586449137</v>
      </c>
      <c r="N114" s="154">
        <f t="shared" si="19"/>
        <v>3.9294769015206671E-5</v>
      </c>
      <c r="O114" s="83">
        <f t="shared" si="20"/>
        <v>249726.82</v>
      </c>
      <c r="P114" s="87">
        <f t="shared" si="21"/>
        <v>6.8743548586449137</v>
      </c>
      <c r="Q114" s="78"/>
    </row>
    <row r="115" spans="2:17" s="79" customFormat="1" ht="12.75" x14ac:dyDescent="0.2">
      <c r="B115" s="72"/>
      <c r="C115" s="80" t="s">
        <v>146</v>
      </c>
      <c r="D115" s="81" t="s">
        <v>377</v>
      </c>
      <c r="E115" s="82">
        <f>IFERROR(VLOOKUP($C115,'2024'!$C$273:$U$528,19,FALSE),0)</f>
        <v>1314272.01</v>
      </c>
      <c r="F115" s="83">
        <f>IFERROR(VLOOKUP($C115,'2024'!$C$8:$U$263,19,FALSE),0)</f>
        <v>746216.57000000007</v>
      </c>
      <c r="G115" s="84">
        <f t="shared" si="14"/>
        <v>0.5677793975084352</v>
      </c>
      <c r="H115" s="85">
        <f t="shared" si="15"/>
        <v>1.0250650026786818E-4</v>
      </c>
      <c r="I115" s="86">
        <f t="shared" si="16"/>
        <v>-568055.43999999994</v>
      </c>
      <c r="J115" s="87">
        <f t="shared" si="17"/>
        <v>-0.43222060249156485</v>
      </c>
      <c r="K115" s="82">
        <f>VLOOKUP($C115,'2024'!$C$273:$U$528,VLOOKUP($L$4,Master!$D$9:$G$20,4,FALSE),FALSE)</f>
        <v>191726.93999999997</v>
      </c>
      <c r="L115" s="83">
        <f>VLOOKUP($C115,'2024'!$C$8:$U$263,VLOOKUP($L$4,Master!$D$9:$G$20,4,FALSE),FALSE)</f>
        <v>271465.14999999997</v>
      </c>
      <c r="M115" s="154">
        <f t="shared" si="18"/>
        <v>1.4158946572662141</v>
      </c>
      <c r="N115" s="154">
        <f t="shared" si="19"/>
        <v>3.729070566094756E-5</v>
      </c>
      <c r="O115" s="83">
        <f t="shared" si="20"/>
        <v>79738.209999999992</v>
      </c>
      <c r="P115" s="87">
        <f t="shared" si="21"/>
        <v>0.41589465726621416</v>
      </c>
      <c r="Q115" s="78"/>
    </row>
    <row r="116" spans="2:17" s="79" customFormat="1" ht="12.75" x14ac:dyDescent="0.2">
      <c r="B116" s="72"/>
      <c r="C116" s="80" t="s">
        <v>147</v>
      </c>
      <c r="D116" s="81" t="s">
        <v>378</v>
      </c>
      <c r="E116" s="82">
        <f>IFERROR(VLOOKUP($C116,'2024'!$C$273:$U$528,19,FALSE),0)</f>
        <v>670905.16</v>
      </c>
      <c r="F116" s="83">
        <f>IFERROR(VLOOKUP($C116,'2024'!$C$8:$U$263,19,FALSE),0)</f>
        <v>464777.08</v>
      </c>
      <c r="G116" s="84">
        <f t="shared" si="14"/>
        <v>0.69276122425411069</v>
      </c>
      <c r="H116" s="85">
        <f t="shared" si="15"/>
        <v>6.3845636496009459E-5</v>
      </c>
      <c r="I116" s="86">
        <f t="shared" si="16"/>
        <v>-206128.08000000002</v>
      </c>
      <c r="J116" s="87">
        <f t="shared" si="17"/>
        <v>-0.30723877574588931</v>
      </c>
      <c r="K116" s="82">
        <f>VLOOKUP($C116,'2024'!$C$273:$U$528,VLOOKUP($L$4,Master!$D$9:$G$20,4,FALSE),FALSE)</f>
        <v>78190.01999999999</v>
      </c>
      <c r="L116" s="83">
        <f>VLOOKUP($C116,'2024'!$C$8:$U$263,VLOOKUP($L$4,Master!$D$9:$G$20,4,FALSE),FALSE)</f>
        <v>45670.360000000008</v>
      </c>
      <c r="M116" s="154">
        <f t="shared" si="18"/>
        <v>0.58409449185458728</v>
      </c>
      <c r="N116" s="154">
        <f t="shared" si="19"/>
        <v>6.2736596288308591E-6</v>
      </c>
      <c r="O116" s="83">
        <f t="shared" si="20"/>
        <v>-32519.659999999982</v>
      </c>
      <c r="P116" s="87">
        <f t="shared" si="21"/>
        <v>-0.41590550814541277</v>
      </c>
      <c r="Q116" s="78"/>
    </row>
    <row r="117" spans="2:17" s="79" customFormat="1" ht="25.5" x14ac:dyDescent="0.2">
      <c r="B117" s="72"/>
      <c r="C117" s="80" t="s">
        <v>148</v>
      </c>
      <c r="D117" s="81" t="s">
        <v>379</v>
      </c>
      <c r="E117" s="82">
        <f>IFERROR(VLOOKUP($C117,'2024'!$C$273:$U$528,19,FALSE),0)</f>
        <v>835676.77000000025</v>
      </c>
      <c r="F117" s="83">
        <f>IFERROR(VLOOKUP($C117,'2024'!$C$8:$U$263,19,FALSE),0)</f>
        <v>742426.15999999992</v>
      </c>
      <c r="G117" s="84">
        <f t="shared" si="14"/>
        <v>0.88841306429996814</v>
      </c>
      <c r="H117" s="85">
        <f t="shared" si="15"/>
        <v>1.0198581809689958E-4</v>
      </c>
      <c r="I117" s="86">
        <f t="shared" si="16"/>
        <v>-93250.610000000335</v>
      </c>
      <c r="J117" s="87">
        <f t="shared" si="17"/>
        <v>-0.11158693570003185</v>
      </c>
      <c r="K117" s="82">
        <f>VLOOKUP($C117,'2024'!$C$273:$U$528,VLOOKUP($L$4,Master!$D$9:$G$20,4,FALSE),FALSE)</f>
        <v>87840.7</v>
      </c>
      <c r="L117" s="83">
        <f>VLOOKUP($C117,'2024'!$C$8:$U$263,VLOOKUP($L$4,Master!$D$9:$G$20,4,FALSE),FALSE)</f>
        <v>86292.430000000008</v>
      </c>
      <c r="M117" s="154">
        <f t="shared" si="18"/>
        <v>0.98237411587111678</v>
      </c>
      <c r="N117" s="154">
        <f t="shared" si="19"/>
        <v>1.1853844251823565E-5</v>
      </c>
      <c r="O117" s="83">
        <f t="shared" si="20"/>
        <v>-1548.2699999999895</v>
      </c>
      <c r="P117" s="87">
        <f t="shared" si="21"/>
        <v>-1.762588412888319E-2</v>
      </c>
      <c r="Q117" s="78"/>
    </row>
    <row r="118" spans="2:17" s="79" customFormat="1" ht="12.75" x14ac:dyDescent="0.2">
      <c r="B118" s="72"/>
      <c r="C118" s="80" t="s">
        <v>149</v>
      </c>
      <c r="D118" s="81" t="s">
        <v>380</v>
      </c>
      <c r="E118" s="82">
        <f>IFERROR(VLOOKUP($C118,'2024'!$C$273:$U$528,19,FALSE),0)</f>
        <v>918884.04</v>
      </c>
      <c r="F118" s="83">
        <f>IFERROR(VLOOKUP($C118,'2024'!$C$8:$U$263,19,FALSE),0)</f>
        <v>946271.67</v>
      </c>
      <c r="G118" s="84">
        <f t="shared" si="14"/>
        <v>1.0298053168928694</v>
      </c>
      <c r="H118" s="85">
        <f t="shared" si="15"/>
        <v>1.299877288899268E-4</v>
      </c>
      <c r="I118" s="86">
        <f t="shared" si="16"/>
        <v>27387.630000000005</v>
      </c>
      <c r="J118" s="87">
        <f t="shared" si="17"/>
        <v>2.9805316892869315E-2</v>
      </c>
      <c r="K118" s="82">
        <f>VLOOKUP($C118,'2024'!$C$273:$U$528,VLOOKUP($L$4,Master!$D$9:$G$20,4,FALSE),FALSE)</f>
        <v>34510.090000000004</v>
      </c>
      <c r="L118" s="83">
        <f>VLOOKUP($C118,'2024'!$C$8:$U$263,VLOOKUP($L$4,Master!$D$9:$G$20,4,FALSE),FALSE)</f>
        <v>78978.16</v>
      </c>
      <c r="M118" s="154">
        <f t="shared" si="18"/>
        <v>2.2885527102363392</v>
      </c>
      <c r="N118" s="154">
        <f t="shared" si="19"/>
        <v>1.0849095429756722E-5</v>
      </c>
      <c r="O118" s="83">
        <f t="shared" si="20"/>
        <v>44468.07</v>
      </c>
      <c r="P118" s="87">
        <f t="shared" si="21"/>
        <v>1.2885527102363394</v>
      </c>
      <c r="Q118" s="78"/>
    </row>
    <row r="119" spans="2:17" s="79" customFormat="1" ht="12.75" x14ac:dyDescent="0.2">
      <c r="B119" s="72"/>
      <c r="C119" s="80" t="s">
        <v>150</v>
      </c>
      <c r="D119" s="81" t="s">
        <v>381</v>
      </c>
      <c r="E119" s="82">
        <f>IFERROR(VLOOKUP($C119,'2024'!$C$273:$U$528,19,FALSE),0)</f>
        <v>830498.53999999992</v>
      </c>
      <c r="F119" s="83">
        <f>IFERROR(VLOOKUP($C119,'2024'!$C$8:$U$263,19,FALSE),0)</f>
        <v>558178.29999999993</v>
      </c>
      <c r="G119" s="84">
        <f t="shared" si="14"/>
        <v>0.67210027846647391</v>
      </c>
      <c r="H119" s="85">
        <f t="shared" si="15"/>
        <v>7.6676003131997194E-5</v>
      </c>
      <c r="I119" s="86">
        <f t="shared" si="16"/>
        <v>-272320.24</v>
      </c>
      <c r="J119" s="87">
        <f t="shared" si="17"/>
        <v>-0.32789972153352615</v>
      </c>
      <c r="K119" s="82">
        <f>VLOOKUP($C119,'2024'!$C$273:$U$528,VLOOKUP($L$4,Master!$D$9:$G$20,4,FALSE),FALSE)</f>
        <v>107934.92</v>
      </c>
      <c r="L119" s="83">
        <f>VLOOKUP($C119,'2024'!$C$8:$U$263,VLOOKUP($L$4,Master!$D$9:$G$20,4,FALSE),FALSE)</f>
        <v>84809.4</v>
      </c>
      <c r="M119" s="154">
        <f t="shared" si="18"/>
        <v>0.78574570676478006</v>
      </c>
      <c r="N119" s="154">
        <f t="shared" si="19"/>
        <v>1.1650122944626839E-5</v>
      </c>
      <c r="O119" s="83">
        <f t="shared" si="20"/>
        <v>-23125.520000000004</v>
      </c>
      <c r="P119" s="87">
        <f t="shared" si="21"/>
        <v>-0.21425429323521994</v>
      </c>
      <c r="Q119" s="78"/>
    </row>
    <row r="120" spans="2:17" s="79" customFormat="1" ht="12.75" x14ac:dyDescent="0.2">
      <c r="B120" s="72"/>
      <c r="C120" s="80" t="s">
        <v>151</v>
      </c>
      <c r="D120" s="81" t="s">
        <v>382</v>
      </c>
      <c r="E120" s="82">
        <f>IFERROR(VLOOKUP($C120,'2024'!$C$273:$U$528,19,FALSE),0)</f>
        <v>925222.90000000014</v>
      </c>
      <c r="F120" s="83">
        <f>IFERROR(VLOOKUP($C120,'2024'!$C$8:$U$263,19,FALSE),0)</f>
        <v>626679.16999999993</v>
      </c>
      <c r="G120" s="84">
        <f t="shared" si="14"/>
        <v>0.67732777690651602</v>
      </c>
      <c r="H120" s="85">
        <f t="shared" si="15"/>
        <v>8.6085851065291144E-5</v>
      </c>
      <c r="I120" s="86">
        <f t="shared" si="16"/>
        <v>-298543.73000000021</v>
      </c>
      <c r="J120" s="87">
        <f t="shared" si="17"/>
        <v>-0.32267222309348392</v>
      </c>
      <c r="K120" s="82">
        <f>VLOOKUP($C120,'2024'!$C$273:$U$528,VLOOKUP($L$4,Master!$D$9:$G$20,4,FALSE),FALSE)</f>
        <v>184439.04000000001</v>
      </c>
      <c r="L120" s="83">
        <f>VLOOKUP($C120,'2024'!$C$8:$U$263,VLOOKUP($L$4,Master!$D$9:$G$20,4,FALSE),FALSE)</f>
        <v>285645.40999999997</v>
      </c>
      <c r="M120" s="154">
        <f t="shared" si="18"/>
        <v>1.548725313252552</v>
      </c>
      <c r="N120" s="154">
        <f t="shared" si="19"/>
        <v>3.9238623844389192E-5</v>
      </c>
      <c r="O120" s="83">
        <f t="shared" si="20"/>
        <v>101206.36999999997</v>
      </c>
      <c r="P120" s="87">
        <f t="shared" si="21"/>
        <v>0.54872531325255192</v>
      </c>
      <c r="Q120" s="78"/>
    </row>
    <row r="121" spans="2:17" s="79" customFormat="1" ht="12.75" x14ac:dyDescent="0.2">
      <c r="B121" s="72"/>
      <c r="C121" s="80" t="s">
        <v>152</v>
      </c>
      <c r="D121" s="81" t="s">
        <v>383</v>
      </c>
      <c r="E121" s="82">
        <f>IFERROR(VLOOKUP($C121,'2024'!$C$273:$U$528,19,FALSE),0)</f>
        <v>557019.99999999988</v>
      </c>
      <c r="F121" s="83">
        <f>IFERROR(VLOOKUP($C121,'2024'!$C$8:$U$263,19,FALSE),0)</f>
        <v>593913</v>
      </c>
      <c r="G121" s="84">
        <f t="shared" si="14"/>
        <v>1.0662328103120178</v>
      </c>
      <c r="H121" s="85">
        <f t="shared" si="15"/>
        <v>8.1584818055689104E-5</v>
      </c>
      <c r="I121" s="86">
        <f t="shared" si="16"/>
        <v>36893.000000000116</v>
      </c>
      <c r="J121" s="87">
        <f t="shared" si="17"/>
        <v>6.6232810312017748E-2</v>
      </c>
      <c r="K121" s="82">
        <f>VLOOKUP($C121,'2024'!$C$273:$U$528,VLOOKUP($L$4,Master!$D$9:$G$20,4,FALSE),FALSE)</f>
        <v>61710.82</v>
      </c>
      <c r="L121" s="83">
        <f>VLOOKUP($C121,'2024'!$C$8:$U$263,VLOOKUP($L$4,Master!$D$9:$G$20,4,FALSE),FALSE)</f>
        <v>190413</v>
      </c>
      <c r="M121" s="154">
        <f t="shared" si="18"/>
        <v>3.0855691108949777</v>
      </c>
      <c r="N121" s="154">
        <f t="shared" si="19"/>
        <v>2.6156709754522853E-5</v>
      </c>
      <c r="O121" s="83">
        <f t="shared" si="20"/>
        <v>128702.18</v>
      </c>
      <c r="P121" s="87">
        <f t="shared" si="21"/>
        <v>2.0855691108949777</v>
      </c>
      <c r="Q121" s="78"/>
    </row>
    <row r="122" spans="2:17" s="79" customFormat="1" ht="12.75" x14ac:dyDescent="0.2">
      <c r="B122" s="72"/>
      <c r="C122" s="80" t="s">
        <v>153</v>
      </c>
      <c r="D122" s="81" t="s">
        <v>384</v>
      </c>
      <c r="E122" s="82">
        <f>IFERROR(VLOOKUP($C122,'2024'!$C$273:$U$528,19,FALSE),0)</f>
        <v>880770.15000000014</v>
      </c>
      <c r="F122" s="83">
        <f>IFERROR(VLOOKUP($C122,'2024'!$C$8:$U$263,19,FALSE),0)</f>
        <v>15664.73</v>
      </c>
      <c r="G122" s="84">
        <f t="shared" si="14"/>
        <v>1.7785264407518802E-2</v>
      </c>
      <c r="H122" s="85">
        <f t="shared" si="15"/>
        <v>2.1518373009876782E-6</v>
      </c>
      <c r="I122" s="86">
        <f t="shared" si="16"/>
        <v>-865105.42000000016</v>
      </c>
      <c r="J122" s="87">
        <f t="shared" si="17"/>
        <v>-0.98221473559248118</v>
      </c>
      <c r="K122" s="82">
        <f>VLOOKUP($C122,'2024'!$C$273:$U$528,VLOOKUP($L$4,Master!$D$9:$G$20,4,FALSE),FALSE)</f>
        <v>199051.25999999998</v>
      </c>
      <c r="L122" s="83">
        <f>VLOOKUP($C122,'2024'!$C$8:$U$263,VLOOKUP($L$4,Master!$D$9:$G$20,4,FALSE),FALSE)</f>
        <v>9328.0400000000009</v>
      </c>
      <c r="M122" s="154">
        <f t="shared" si="18"/>
        <v>4.6862501649072713E-2</v>
      </c>
      <c r="N122" s="154">
        <f t="shared" si="19"/>
        <v>1.2813769798205972E-6</v>
      </c>
      <c r="O122" s="83">
        <f t="shared" si="20"/>
        <v>-189723.21999999997</v>
      </c>
      <c r="P122" s="87">
        <f t="shared" si="21"/>
        <v>-0.9531374983509272</v>
      </c>
      <c r="Q122" s="78"/>
    </row>
    <row r="123" spans="2:17" s="79" customFormat="1" ht="12.75" x14ac:dyDescent="0.2">
      <c r="B123" s="72"/>
      <c r="C123" s="80" t="s">
        <v>154</v>
      </c>
      <c r="D123" s="81" t="s">
        <v>385</v>
      </c>
      <c r="E123" s="82">
        <f>IFERROR(VLOOKUP($C123,'2024'!$C$273:$U$528,19,FALSE),0)</f>
        <v>3165721.3600000003</v>
      </c>
      <c r="F123" s="83">
        <f>IFERROR(VLOOKUP($C123,'2024'!$C$8:$U$263,19,FALSE),0)</f>
        <v>3195627.1199999996</v>
      </c>
      <c r="G123" s="84">
        <f t="shared" si="14"/>
        <v>1.0094467442327266</v>
      </c>
      <c r="H123" s="85">
        <f t="shared" si="15"/>
        <v>4.3897785897770505E-4</v>
      </c>
      <c r="I123" s="86">
        <f t="shared" si="16"/>
        <v>29905.759999999311</v>
      </c>
      <c r="J123" s="87">
        <f t="shared" si="17"/>
        <v>9.4467442327265689E-3</v>
      </c>
      <c r="K123" s="82">
        <f>VLOOKUP($C123,'2024'!$C$273:$U$528,VLOOKUP($L$4,Master!$D$9:$G$20,4,FALSE),FALSE)</f>
        <v>279392.50000000006</v>
      </c>
      <c r="L123" s="83">
        <f>VLOOKUP($C123,'2024'!$C$8:$U$263,VLOOKUP($L$4,Master!$D$9:$G$20,4,FALSE),FALSE)</f>
        <v>527999.73</v>
      </c>
      <c r="M123" s="154">
        <f t="shared" si="18"/>
        <v>1.8898135418810451</v>
      </c>
      <c r="N123" s="154">
        <f t="shared" si="19"/>
        <v>7.253042433067296E-5</v>
      </c>
      <c r="O123" s="83">
        <f t="shared" si="20"/>
        <v>248607.22999999992</v>
      </c>
      <c r="P123" s="87">
        <f t="shared" si="21"/>
        <v>0.889813541881045</v>
      </c>
      <c r="Q123" s="78"/>
    </row>
    <row r="124" spans="2:17" s="79" customFormat="1" ht="12.75" x14ac:dyDescent="0.2">
      <c r="B124" s="72"/>
      <c r="C124" s="80" t="s">
        <v>155</v>
      </c>
      <c r="D124" s="81" t="s">
        <v>386</v>
      </c>
      <c r="E124" s="82">
        <f>IFERROR(VLOOKUP($C124,'2024'!$C$273:$U$528,19,FALSE),0)</f>
        <v>17087308.899999999</v>
      </c>
      <c r="F124" s="83">
        <f>IFERROR(VLOOKUP($C124,'2024'!$C$8:$U$263,19,FALSE),0)</f>
        <v>17971702.509999998</v>
      </c>
      <c r="G124" s="84">
        <f t="shared" si="14"/>
        <v>1.0517573372832278</v>
      </c>
      <c r="H124" s="85">
        <f t="shared" si="15"/>
        <v>2.4687421885517258E-3</v>
      </c>
      <c r="I124" s="86">
        <f t="shared" si="16"/>
        <v>884393.6099999994</v>
      </c>
      <c r="J124" s="87">
        <f t="shared" si="17"/>
        <v>5.1757337283227754E-2</v>
      </c>
      <c r="K124" s="82">
        <f>VLOOKUP($C124,'2024'!$C$273:$U$528,VLOOKUP($L$4,Master!$D$9:$G$20,4,FALSE),FALSE)</f>
        <v>3564942.07</v>
      </c>
      <c r="L124" s="83">
        <f>VLOOKUP($C124,'2024'!$C$8:$U$263,VLOOKUP($L$4,Master!$D$9:$G$20,4,FALSE),FALSE)</f>
        <v>3834956.1999999997</v>
      </c>
      <c r="M124" s="154">
        <f t="shared" si="18"/>
        <v>1.0757415196931936</v>
      </c>
      <c r="N124" s="154">
        <f t="shared" si="19"/>
        <v>5.2680140665137298E-4</v>
      </c>
      <c r="O124" s="83">
        <f t="shared" si="20"/>
        <v>270014.12999999989</v>
      </c>
      <c r="P124" s="87">
        <f t="shared" si="21"/>
        <v>7.5741519693193746E-2</v>
      </c>
      <c r="Q124" s="78"/>
    </row>
    <row r="125" spans="2:17" s="79" customFormat="1" ht="12.75" x14ac:dyDescent="0.2">
      <c r="B125" s="72"/>
      <c r="C125" s="80" t="s">
        <v>156</v>
      </c>
      <c r="D125" s="81" t="s">
        <v>387</v>
      </c>
      <c r="E125" s="82">
        <f>IFERROR(VLOOKUP($C125,'2024'!$C$273:$U$528,19,FALSE),0)</f>
        <v>2379047.7000000002</v>
      </c>
      <c r="F125" s="83">
        <f>IFERROR(VLOOKUP($C125,'2024'!$C$8:$U$263,19,FALSE),0)</f>
        <v>2358906.79</v>
      </c>
      <c r="G125" s="84">
        <f t="shared" si="14"/>
        <v>0.99153404532410172</v>
      </c>
      <c r="H125" s="85">
        <f t="shared" si="15"/>
        <v>3.2403901122298996E-4</v>
      </c>
      <c r="I125" s="86">
        <f t="shared" si="16"/>
        <v>-20140.910000000149</v>
      </c>
      <c r="J125" s="87">
        <f t="shared" si="17"/>
        <v>-8.4659546758983212E-3</v>
      </c>
      <c r="K125" s="82">
        <f>VLOOKUP($C125,'2024'!$C$273:$U$528,VLOOKUP($L$4,Master!$D$9:$G$20,4,FALSE),FALSE)</f>
        <v>313357.93</v>
      </c>
      <c r="L125" s="83">
        <f>VLOOKUP($C125,'2024'!$C$8:$U$263,VLOOKUP($L$4,Master!$D$9:$G$20,4,FALSE),FALSE)</f>
        <v>312340.31000000006</v>
      </c>
      <c r="M125" s="154">
        <f t="shared" si="18"/>
        <v>0.99675253152202037</v>
      </c>
      <c r="N125" s="154">
        <f t="shared" si="19"/>
        <v>4.2905656826517583E-5</v>
      </c>
      <c r="O125" s="83">
        <f t="shared" si="20"/>
        <v>-1017.6199999999371</v>
      </c>
      <c r="P125" s="87">
        <f t="shared" si="21"/>
        <v>-3.2474684779795972E-3</v>
      </c>
      <c r="Q125" s="78"/>
    </row>
    <row r="126" spans="2:17" s="79" customFormat="1" ht="12.75" x14ac:dyDescent="0.2">
      <c r="B126" s="72"/>
      <c r="C126" s="80" t="s">
        <v>157</v>
      </c>
      <c r="D126" s="81" t="s">
        <v>388</v>
      </c>
      <c r="E126" s="82">
        <f>IFERROR(VLOOKUP($C126,'2024'!$C$273:$U$528,19,FALSE),0)</f>
        <v>37900000</v>
      </c>
      <c r="F126" s="83">
        <f>IFERROR(VLOOKUP($C126,'2024'!$C$8:$U$263,19,FALSE),0)</f>
        <v>35612305.459999956</v>
      </c>
      <c r="G126" s="84">
        <f t="shared" si="14"/>
        <v>0.939638666490764</v>
      </c>
      <c r="H126" s="85">
        <f t="shared" si="15"/>
        <v>4.8920017940299676E-3</v>
      </c>
      <c r="I126" s="86">
        <f t="shared" si="16"/>
        <v>-2287694.5400000438</v>
      </c>
      <c r="J126" s="87">
        <f t="shared" si="17"/>
        <v>-6.0361333509235983E-2</v>
      </c>
      <c r="K126" s="82">
        <f>VLOOKUP($C126,'2024'!$C$273:$U$528,VLOOKUP($L$4,Master!$D$9:$G$20,4,FALSE),FALSE)</f>
        <v>3681250.01</v>
      </c>
      <c r="L126" s="83">
        <f>VLOOKUP($C126,'2024'!$C$8:$U$263,VLOOKUP($L$4,Master!$D$9:$G$20,4,FALSE),FALSE)</f>
        <v>3303857.53</v>
      </c>
      <c r="M126" s="154">
        <f t="shared" si="18"/>
        <v>0.89748251844486926</v>
      </c>
      <c r="N126" s="154">
        <f t="shared" si="19"/>
        <v>4.5384528620684916E-4</v>
      </c>
      <c r="O126" s="83">
        <f t="shared" si="20"/>
        <v>-377392.48</v>
      </c>
      <c r="P126" s="87">
        <f t="shared" si="21"/>
        <v>-0.10251748155513078</v>
      </c>
      <c r="Q126" s="78"/>
    </row>
    <row r="127" spans="2:17" s="79" customFormat="1" ht="12.75" x14ac:dyDescent="0.2">
      <c r="B127" s="72"/>
      <c r="C127" s="80" t="s">
        <v>158</v>
      </c>
      <c r="D127" s="81" t="s">
        <v>389</v>
      </c>
      <c r="E127" s="82">
        <f>IFERROR(VLOOKUP($C127,'2024'!$C$273:$U$528,19,FALSE),0)</f>
        <v>3570000.9999999995</v>
      </c>
      <c r="F127" s="83">
        <f>IFERROR(VLOOKUP($C127,'2024'!$C$8:$U$263,19,FALSE),0)</f>
        <v>3035034.5500000045</v>
      </c>
      <c r="G127" s="84">
        <f t="shared" si="14"/>
        <v>0.85014949575644516</v>
      </c>
      <c r="H127" s="85">
        <f t="shared" si="15"/>
        <v>4.1691753094220979E-4</v>
      </c>
      <c r="I127" s="86">
        <f t="shared" si="16"/>
        <v>-534966.44999999506</v>
      </c>
      <c r="J127" s="87">
        <f t="shared" si="17"/>
        <v>-0.14985050424355487</v>
      </c>
      <c r="K127" s="82">
        <f>VLOOKUP($C127,'2024'!$C$273:$U$528,VLOOKUP($L$4,Master!$D$9:$G$20,4,FALSE),FALSE)</f>
        <v>625833.59</v>
      </c>
      <c r="L127" s="83">
        <f>VLOOKUP($C127,'2024'!$C$8:$U$263,VLOOKUP($L$4,Master!$D$9:$G$20,4,FALSE),FALSE)</f>
        <v>1290836.910000002</v>
      </c>
      <c r="M127" s="154">
        <f t="shared" si="18"/>
        <v>2.0625880915084824</v>
      </c>
      <c r="N127" s="154">
        <f t="shared" si="19"/>
        <v>1.7732006950835913E-4</v>
      </c>
      <c r="O127" s="83">
        <f t="shared" si="20"/>
        <v>665003.32000000204</v>
      </c>
      <c r="P127" s="87">
        <f t="shared" si="21"/>
        <v>1.0625880915084824</v>
      </c>
      <c r="Q127" s="78"/>
    </row>
    <row r="128" spans="2:17" s="79" customFormat="1" ht="12.75" x14ac:dyDescent="0.2">
      <c r="B128" s="72"/>
      <c r="C128" s="80" t="s">
        <v>159</v>
      </c>
      <c r="D128" s="81" t="s">
        <v>390</v>
      </c>
      <c r="E128" s="82">
        <f>IFERROR(VLOOKUP($C128,'2024'!$C$273:$U$528,19,FALSE),0)</f>
        <v>5676658.6200000001</v>
      </c>
      <c r="F128" s="83">
        <f>IFERROR(VLOOKUP($C128,'2024'!$C$8:$U$263,19,FALSE),0)</f>
        <v>5282054.67</v>
      </c>
      <c r="G128" s="84">
        <f t="shared" si="14"/>
        <v>0.93048658085414337</v>
      </c>
      <c r="H128" s="85">
        <f t="shared" si="15"/>
        <v>7.2558686072228247E-4</v>
      </c>
      <c r="I128" s="86">
        <f t="shared" si="16"/>
        <v>-394603.95000000019</v>
      </c>
      <c r="J128" s="87">
        <f t="shared" si="17"/>
        <v>-6.9513419145856653E-2</v>
      </c>
      <c r="K128" s="82">
        <f>VLOOKUP($C128,'2024'!$C$273:$U$528,VLOOKUP($L$4,Master!$D$9:$G$20,4,FALSE),FALSE)</f>
        <v>553535.62</v>
      </c>
      <c r="L128" s="83">
        <f>VLOOKUP($C128,'2024'!$C$8:$U$263,VLOOKUP($L$4,Master!$D$9:$G$20,4,FALSE),FALSE)</f>
        <v>713626.51</v>
      </c>
      <c r="M128" s="154">
        <f t="shared" si="18"/>
        <v>1.2892151547537267</v>
      </c>
      <c r="N128" s="154">
        <f t="shared" si="19"/>
        <v>9.8029659189252303E-5</v>
      </c>
      <c r="O128" s="83">
        <f t="shared" si="20"/>
        <v>160090.89000000001</v>
      </c>
      <c r="P128" s="87">
        <f t="shared" si="21"/>
        <v>0.28921515475372661</v>
      </c>
      <c r="Q128" s="78"/>
    </row>
    <row r="129" spans="2:17" s="79" customFormat="1" ht="12.75" x14ac:dyDescent="0.2">
      <c r="B129" s="72"/>
      <c r="C129" s="80" t="s">
        <v>160</v>
      </c>
      <c r="D129" s="81" t="s">
        <v>391</v>
      </c>
      <c r="E129" s="82">
        <f>IFERROR(VLOOKUP($C129,'2024'!$C$273:$U$528,19,FALSE),0)</f>
        <v>1006299.9999999998</v>
      </c>
      <c r="F129" s="83">
        <f>IFERROR(VLOOKUP($C129,'2024'!$C$8:$U$263,19,FALSE),0)</f>
        <v>2824376.01</v>
      </c>
      <c r="G129" s="84">
        <f t="shared" si="14"/>
        <v>2.806693838815463</v>
      </c>
      <c r="H129" s="85">
        <f t="shared" si="15"/>
        <v>3.8797972581287686E-4</v>
      </c>
      <c r="I129" s="86">
        <f t="shared" si="16"/>
        <v>1818076.01</v>
      </c>
      <c r="J129" s="87">
        <f t="shared" si="17"/>
        <v>1.806693838815463</v>
      </c>
      <c r="K129" s="82">
        <f>VLOOKUP($C129,'2024'!$C$273:$U$528,VLOOKUP($L$4,Master!$D$9:$G$20,4,FALSE),FALSE)</f>
        <v>192954.16999999998</v>
      </c>
      <c r="L129" s="83">
        <f>VLOOKUP($C129,'2024'!$C$8:$U$263,VLOOKUP($L$4,Master!$D$9:$G$20,4,FALSE),FALSE)</f>
        <v>2517491.92</v>
      </c>
      <c r="M129" s="154">
        <f t="shared" si="18"/>
        <v>13.047097764199656</v>
      </c>
      <c r="N129" s="154">
        <f t="shared" si="19"/>
        <v>3.4582358064205943E-4</v>
      </c>
      <c r="O129" s="83">
        <f t="shared" si="20"/>
        <v>2324537.75</v>
      </c>
      <c r="P129" s="87">
        <f t="shared" si="21"/>
        <v>12.047097764199656</v>
      </c>
      <c r="Q129" s="78"/>
    </row>
    <row r="130" spans="2:17" s="79" customFormat="1" ht="12.75" x14ac:dyDescent="0.2">
      <c r="B130" s="72"/>
      <c r="C130" s="80" t="s">
        <v>161</v>
      </c>
      <c r="D130" s="81" t="s">
        <v>392</v>
      </c>
      <c r="E130" s="82">
        <f>IFERROR(VLOOKUP($C130,'2024'!$C$273:$U$528,19,FALSE),0)</f>
        <v>304230.36</v>
      </c>
      <c r="F130" s="83">
        <f>IFERROR(VLOOKUP($C130,'2024'!$C$8:$U$263,19,FALSE),0)</f>
        <v>250080.8</v>
      </c>
      <c r="G130" s="84">
        <f t="shared" si="14"/>
        <v>0.82201132063216831</v>
      </c>
      <c r="H130" s="85">
        <f t="shared" si="15"/>
        <v>3.435317389452862E-5</v>
      </c>
      <c r="I130" s="86">
        <f t="shared" si="16"/>
        <v>-54149.56</v>
      </c>
      <c r="J130" s="87">
        <f t="shared" si="17"/>
        <v>-0.17798867936783166</v>
      </c>
      <c r="K130" s="82">
        <f>VLOOKUP($C130,'2024'!$C$273:$U$528,VLOOKUP($L$4,Master!$D$9:$G$20,4,FALSE),FALSE)</f>
        <v>35839.589999999997</v>
      </c>
      <c r="L130" s="83">
        <f>VLOOKUP($C130,'2024'!$C$8:$U$263,VLOOKUP($L$4,Master!$D$9:$G$20,4,FALSE),FALSE)</f>
        <v>41570.650000000009</v>
      </c>
      <c r="M130" s="154">
        <f t="shared" si="18"/>
        <v>1.1599086373476932</v>
      </c>
      <c r="N130" s="154">
        <f t="shared" si="19"/>
        <v>5.7104894432462889E-6</v>
      </c>
      <c r="O130" s="83">
        <f t="shared" si="20"/>
        <v>5731.0600000000122</v>
      </c>
      <c r="P130" s="87">
        <f t="shared" si="21"/>
        <v>0.15990863734769323</v>
      </c>
      <c r="Q130" s="78"/>
    </row>
    <row r="131" spans="2:17" s="79" customFormat="1" ht="12.75" x14ac:dyDescent="0.2">
      <c r="B131" s="72"/>
      <c r="C131" s="80" t="s">
        <v>162</v>
      </c>
      <c r="D131" s="81" t="s">
        <v>393</v>
      </c>
      <c r="E131" s="82">
        <f>IFERROR(VLOOKUP($C131,'2024'!$C$273:$U$528,19,FALSE),0)</f>
        <v>383421.36</v>
      </c>
      <c r="F131" s="83">
        <f>IFERROR(VLOOKUP($C131,'2024'!$C$8:$U$263,19,FALSE),0)</f>
        <v>332035.32000000007</v>
      </c>
      <c r="G131" s="84">
        <f t="shared" si="14"/>
        <v>0.86598023646882916</v>
      </c>
      <c r="H131" s="85">
        <f t="shared" si="15"/>
        <v>4.5611126832149683E-5</v>
      </c>
      <c r="I131" s="86">
        <f t="shared" si="16"/>
        <v>-51386.039999999921</v>
      </c>
      <c r="J131" s="87">
        <f t="shared" si="17"/>
        <v>-0.13401976353117084</v>
      </c>
      <c r="K131" s="82">
        <f>VLOOKUP($C131,'2024'!$C$273:$U$528,VLOOKUP($L$4,Master!$D$9:$G$20,4,FALSE),FALSE)</f>
        <v>45631.89</v>
      </c>
      <c r="L131" s="83">
        <f>VLOOKUP($C131,'2024'!$C$8:$U$263,VLOOKUP($L$4,Master!$D$9:$G$20,4,FALSE),FALSE)</f>
        <v>44535.710000000006</v>
      </c>
      <c r="M131" s="154">
        <f t="shared" si="18"/>
        <v>0.97597776467290764</v>
      </c>
      <c r="N131" s="154">
        <f t="shared" si="19"/>
        <v>6.1177946893415946E-6</v>
      </c>
      <c r="O131" s="83">
        <f t="shared" si="20"/>
        <v>-1096.179999999993</v>
      </c>
      <c r="P131" s="87">
        <f t="shared" si="21"/>
        <v>-2.402223532709237E-2</v>
      </c>
      <c r="Q131" s="78"/>
    </row>
    <row r="132" spans="2:17" s="79" customFormat="1" ht="12.75" x14ac:dyDescent="0.2">
      <c r="B132" s="72"/>
      <c r="C132" s="80" t="s">
        <v>163</v>
      </c>
      <c r="D132" s="81" t="s">
        <v>394</v>
      </c>
      <c r="E132" s="82">
        <f>IFERROR(VLOOKUP($C132,'2024'!$C$273:$U$528,19,FALSE),0)</f>
        <v>19979000</v>
      </c>
      <c r="F132" s="83">
        <f>IFERROR(VLOOKUP($C132,'2024'!$C$8:$U$263,19,FALSE),0)</f>
        <v>23250300.149999999</v>
      </c>
      <c r="G132" s="84">
        <f t="shared" si="14"/>
        <v>1.1637369312778416</v>
      </c>
      <c r="H132" s="85">
        <f t="shared" si="15"/>
        <v>3.1938541629462748E-3</v>
      </c>
      <c r="I132" s="86">
        <f t="shared" si="16"/>
        <v>3271300.1499999985</v>
      </c>
      <c r="J132" s="87">
        <f t="shared" si="17"/>
        <v>0.16373693127784167</v>
      </c>
      <c r="K132" s="82">
        <f>VLOOKUP($C132,'2024'!$C$273:$U$528,VLOOKUP($L$4,Master!$D$9:$G$20,4,FALSE),FALSE)</f>
        <v>1633755.64</v>
      </c>
      <c r="L132" s="83">
        <f>VLOOKUP($C132,'2024'!$C$8:$U$263,VLOOKUP($L$4,Master!$D$9:$G$20,4,FALSE),FALSE)</f>
        <v>4770796.6000000006</v>
      </c>
      <c r="M132" s="154">
        <f t="shared" si="18"/>
        <v>2.9201408602329297</v>
      </c>
      <c r="N132" s="154">
        <f t="shared" si="19"/>
        <v>6.5535620973391768E-4</v>
      </c>
      <c r="O132" s="83">
        <f t="shared" si="20"/>
        <v>3137040.9600000009</v>
      </c>
      <c r="P132" s="87">
        <f t="shared" si="21"/>
        <v>1.92014086023293</v>
      </c>
      <c r="Q132" s="78"/>
    </row>
    <row r="133" spans="2:17" s="79" customFormat="1" ht="12.75" x14ac:dyDescent="0.2">
      <c r="B133" s="72"/>
      <c r="C133" s="80" t="s">
        <v>164</v>
      </c>
      <c r="D133" s="81" t="s">
        <v>396</v>
      </c>
      <c r="E133" s="82">
        <f>IFERROR(VLOOKUP($C133,'2024'!$C$273:$U$528,19,FALSE),0)</f>
        <v>533768.29</v>
      </c>
      <c r="F133" s="83">
        <f>IFERROR(VLOOKUP($C133,'2024'!$C$8:$U$263,19,FALSE),0)</f>
        <v>505786.15999999992</v>
      </c>
      <c r="G133" s="84">
        <f t="shared" si="14"/>
        <v>0.94757626010342411</v>
      </c>
      <c r="H133" s="85">
        <f t="shared" si="15"/>
        <v>6.9478984024066916E-5</v>
      </c>
      <c r="I133" s="86">
        <f t="shared" si="16"/>
        <v>-27982.130000000121</v>
      </c>
      <c r="J133" s="87">
        <f t="shared" si="17"/>
        <v>-5.2423739896575942E-2</v>
      </c>
      <c r="K133" s="82">
        <f>VLOOKUP($C133,'2024'!$C$273:$U$528,VLOOKUP($L$4,Master!$D$9:$G$20,4,FALSE),FALSE)</f>
        <v>48385.460000000006</v>
      </c>
      <c r="L133" s="83">
        <f>VLOOKUP($C133,'2024'!$C$8:$U$263,VLOOKUP($L$4,Master!$D$9:$G$20,4,FALSE),FALSE)</f>
        <v>73700.209999999977</v>
      </c>
      <c r="M133" s="154">
        <f t="shared" si="18"/>
        <v>1.523189197746595</v>
      </c>
      <c r="N133" s="154">
        <f t="shared" si="19"/>
        <v>1.0124072420566778E-5</v>
      </c>
      <c r="O133" s="83">
        <f t="shared" si="20"/>
        <v>25314.749999999971</v>
      </c>
      <c r="P133" s="87">
        <f t="shared" si="21"/>
        <v>0.52318919774659511</v>
      </c>
      <c r="Q133" s="78"/>
    </row>
    <row r="134" spans="2:17" s="79" customFormat="1" ht="25.5" x14ac:dyDescent="0.2">
      <c r="B134" s="72"/>
      <c r="C134" s="80" t="s">
        <v>165</v>
      </c>
      <c r="D134" s="81" t="s">
        <v>397</v>
      </c>
      <c r="E134" s="82">
        <f>IFERROR(VLOOKUP($C134,'2024'!$C$273:$U$528,19,FALSE),0)</f>
        <v>204610.50999999998</v>
      </c>
      <c r="F134" s="83">
        <f>IFERROR(VLOOKUP($C134,'2024'!$C$8:$U$263,19,FALSE),0)</f>
        <v>219855.45</v>
      </c>
      <c r="G134" s="84">
        <f t="shared" si="14"/>
        <v>1.0745071208707706</v>
      </c>
      <c r="H134" s="85">
        <f t="shared" si="15"/>
        <v>3.0201169004217208E-5</v>
      </c>
      <c r="I134" s="86">
        <f t="shared" si="16"/>
        <v>15244.940000000031</v>
      </c>
      <c r="J134" s="87">
        <f t="shared" si="17"/>
        <v>7.4507120870770674E-2</v>
      </c>
      <c r="K134" s="82">
        <f>VLOOKUP($C134,'2024'!$C$273:$U$528,VLOOKUP($L$4,Master!$D$9:$G$20,4,FALSE),FALSE)</f>
        <v>19498.05</v>
      </c>
      <c r="L134" s="83">
        <f>VLOOKUP($C134,'2024'!$C$8:$U$263,VLOOKUP($L$4,Master!$D$9:$G$20,4,FALSE),FALSE)</f>
        <v>161944.35</v>
      </c>
      <c r="M134" s="154">
        <f t="shared" si="18"/>
        <v>8.3056690284413062</v>
      </c>
      <c r="N134" s="154">
        <f t="shared" si="19"/>
        <v>2.2246019753561275E-5</v>
      </c>
      <c r="O134" s="83">
        <f t="shared" si="20"/>
        <v>142446.30000000002</v>
      </c>
      <c r="P134" s="87">
        <f t="shared" si="21"/>
        <v>7.3056690284413071</v>
      </c>
      <c r="Q134" s="78"/>
    </row>
    <row r="135" spans="2:17" s="79" customFormat="1" ht="12.75" x14ac:dyDescent="0.2">
      <c r="B135" s="72"/>
      <c r="C135" s="80" t="s">
        <v>166</v>
      </c>
      <c r="D135" s="81" t="s">
        <v>398</v>
      </c>
      <c r="E135" s="82">
        <f>IFERROR(VLOOKUP($C135,'2024'!$C$273:$U$528,19,FALSE),0)</f>
        <v>1078306</v>
      </c>
      <c r="F135" s="83">
        <f>IFERROR(VLOOKUP($C135,'2024'!$C$8:$U$263,19,FALSE),0)</f>
        <v>992534.14999999991</v>
      </c>
      <c r="G135" s="84">
        <f t="shared" si="14"/>
        <v>0.92045685547516187</v>
      </c>
      <c r="H135" s="85">
        <f t="shared" si="15"/>
        <v>1.3634272703545475E-4</v>
      </c>
      <c r="I135" s="86">
        <f t="shared" si="16"/>
        <v>-85771.850000000093</v>
      </c>
      <c r="J135" s="87">
        <f t="shared" si="17"/>
        <v>-7.9543144524838114E-2</v>
      </c>
      <c r="K135" s="82">
        <f>VLOOKUP($C135,'2024'!$C$273:$U$528,VLOOKUP($L$4,Master!$D$9:$G$20,4,FALSE),FALSE)</f>
        <v>99777.389999999985</v>
      </c>
      <c r="L135" s="83">
        <f>VLOOKUP($C135,'2024'!$C$8:$U$263,VLOOKUP($L$4,Master!$D$9:$G$20,4,FALSE),FALSE)</f>
        <v>109309.35999999999</v>
      </c>
      <c r="M135" s="154">
        <f t="shared" si="18"/>
        <v>1.0955323645968291</v>
      </c>
      <c r="N135" s="154">
        <f t="shared" si="19"/>
        <v>1.5015640754426691E-5</v>
      </c>
      <c r="O135" s="83">
        <f t="shared" si="20"/>
        <v>9531.9700000000012</v>
      </c>
      <c r="P135" s="87">
        <f t="shared" si="21"/>
        <v>9.5532364596829025E-2</v>
      </c>
      <c r="Q135" s="78"/>
    </row>
    <row r="136" spans="2:17" s="79" customFormat="1" ht="12.75" x14ac:dyDescent="0.2">
      <c r="B136" s="72"/>
      <c r="C136" s="80" t="s">
        <v>167</v>
      </c>
      <c r="D136" s="81" t="s">
        <v>399</v>
      </c>
      <c r="E136" s="82">
        <f>IFERROR(VLOOKUP($C136,'2024'!$C$273:$U$528,19,FALSE),0)</f>
        <v>818739.33999999985</v>
      </c>
      <c r="F136" s="83">
        <f>IFERROR(VLOOKUP($C136,'2024'!$C$8:$U$263,19,FALSE),0)</f>
        <v>616987.02</v>
      </c>
      <c r="G136" s="84">
        <f t="shared" si="14"/>
        <v>0.7535817443436883</v>
      </c>
      <c r="H136" s="85">
        <f t="shared" si="15"/>
        <v>8.4754456914433286E-5</v>
      </c>
      <c r="I136" s="86">
        <f t="shared" si="16"/>
        <v>-201752.31999999983</v>
      </c>
      <c r="J136" s="87">
        <f t="shared" si="17"/>
        <v>-0.24641825565631165</v>
      </c>
      <c r="K136" s="82">
        <f>VLOOKUP($C136,'2024'!$C$273:$U$528,VLOOKUP($L$4,Master!$D$9:$G$20,4,FALSE),FALSE)</f>
        <v>101331.34</v>
      </c>
      <c r="L136" s="83">
        <f>VLOOKUP($C136,'2024'!$C$8:$U$263,VLOOKUP($L$4,Master!$D$9:$G$20,4,FALSE),FALSE)</f>
        <v>71503.500000000015</v>
      </c>
      <c r="M136" s="154">
        <f t="shared" si="18"/>
        <v>0.70564052542875699</v>
      </c>
      <c r="N136" s="154">
        <f t="shared" si="19"/>
        <v>9.8223141063505388E-6</v>
      </c>
      <c r="O136" s="83">
        <f t="shared" si="20"/>
        <v>-29827.839999999982</v>
      </c>
      <c r="P136" s="87">
        <f t="shared" si="21"/>
        <v>-0.29435947457124306</v>
      </c>
      <c r="Q136" s="78"/>
    </row>
    <row r="137" spans="2:17" s="79" customFormat="1" ht="25.5" x14ac:dyDescent="0.2">
      <c r="B137" s="72"/>
      <c r="C137" s="80" t="s">
        <v>168</v>
      </c>
      <c r="D137" s="81" t="s">
        <v>400</v>
      </c>
      <c r="E137" s="82">
        <f>IFERROR(VLOOKUP($C137,'2024'!$C$273:$U$528,19,FALSE),0)</f>
        <v>2907406.2899999996</v>
      </c>
      <c r="F137" s="83">
        <f>IFERROR(VLOOKUP($C137,'2024'!$C$8:$U$263,19,FALSE),0)</f>
        <v>2880708.89</v>
      </c>
      <c r="G137" s="84">
        <f t="shared" si="14"/>
        <v>0.99081745124793019</v>
      </c>
      <c r="H137" s="85">
        <f t="shared" si="15"/>
        <v>3.9571807766803578E-4</v>
      </c>
      <c r="I137" s="86">
        <f t="shared" si="16"/>
        <v>-26697.399999999441</v>
      </c>
      <c r="J137" s="87">
        <f t="shared" si="17"/>
        <v>-9.1825487520698201E-3</v>
      </c>
      <c r="K137" s="82">
        <f>VLOOKUP($C137,'2024'!$C$273:$U$528,VLOOKUP($L$4,Master!$D$9:$G$20,4,FALSE),FALSE)</f>
        <v>254837.58000000002</v>
      </c>
      <c r="L137" s="83">
        <f>VLOOKUP($C137,'2024'!$C$8:$U$263,VLOOKUP($L$4,Master!$D$9:$G$20,4,FALSE),FALSE)</f>
        <v>1193790.04</v>
      </c>
      <c r="M137" s="154">
        <f t="shared" si="18"/>
        <v>4.6845133280578164</v>
      </c>
      <c r="N137" s="154">
        <f t="shared" si="19"/>
        <v>1.6398890613624189E-4</v>
      </c>
      <c r="O137" s="83">
        <f t="shared" si="20"/>
        <v>938952.46</v>
      </c>
      <c r="P137" s="87">
        <f t="shared" si="21"/>
        <v>3.684513328057816</v>
      </c>
      <c r="Q137" s="78"/>
    </row>
    <row r="138" spans="2:17" s="79" customFormat="1" ht="25.5" x14ac:dyDescent="0.2">
      <c r="B138" s="72"/>
      <c r="C138" s="80" t="s">
        <v>169</v>
      </c>
      <c r="D138" s="81" t="s">
        <v>401</v>
      </c>
      <c r="E138" s="82">
        <f>IFERROR(VLOOKUP($C138,'2024'!$C$273:$U$528,19,FALSE),0)</f>
        <v>1418385.39</v>
      </c>
      <c r="F138" s="83">
        <f>IFERROR(VLOOKUP($C138,'2024'!$C$8:$U$263,19,FALSE),0)</f>
        <v>2436256.92</v>
      </c>
      <c r="G138" s="84">
        <f t="shared" ref="G138:G201" si="22">IFERROR(F138/E138,0)</f>
        <v>1.7176269137966798</v>
      </c>
      <c r="H138" s="85">
        <f t="shared" ref="H138:H201" si="23">F138/$D$4</f>
        <v>3.3466446694231905E-4</v>
      </c>
      <c r="I138" s="86">
        <f t="shared" ref="I138:I201" si="24">F138-E138</f>
        <v>1017871.53</v>
      </c>
      <c r="J138" s="87">
        <f t="shared" ref="J138:J201" si="25">IFERROR(I138/E138,0)</f>
        <v>0.71762691379667987</v>
      </c>
      <c r="K138" s="82">
        <f>VLOOKUP($C138,'2024'!$C$273:$U$528,VLOOKUP($L$4,Master!$D$9:$G$20,4,FALSE),FALSE)</f>
        <v>300109.42</v>
      </c>
      <c r="L138" s="83">
        <f>VLOOKUP($C138,'2024'!$C$8:$U$263,VLOOKUP($L$4,Master!$D$9:$G$20,4,FALSE),FALSE)</f>
        <v>1337451.6800000002</v>
      </c>
      <c r="M138" s="154">
        <f t="shared" ref="M138:M201" si="26">IFERROR(L138/K138,0)</f>
        <v>4.4565468154914969</v>
      </c>
      <c r="N138" s="154">
        <f t="shared" ref="N138:N201" si="27">L138/$D$4</f>
        <v>1.8372346113164006E-4</v>
      </c>
      <c r="O138" s="83">
        <f t="shared" ref="O138:O201" si="28">L138-K138</f>
        <v>1037342.2600000002</v>
      </c>
      <c r="P138" s="87">
        <f t="shared" ref="P138:P201" si="29">IFERROR(O138/K138,0)</f>
        <v>3.4565468154914973</v>
      </c>
      <c r="Q138" s="78"/>
    </row>
    <row r="139" spans="2:17" s="79" customFormat="1" ht="25.5" x14ac:dyDescent="0.2">
      <c r="B139" s="72"/>
      <c r="C139" s="80" t="s">
        <v>170</v>
      </c>
      <c r="D139" s="81" t="s">
        <v>402</v>
      </c>
      <c r="E139" s="82">
        <f>IFERROR(VLOOKUP($C139,'2024'!$C$273:$U$528,19,FALSE),0)</f>
        <v>143132.88999999998</v>
      </c>
      <c r="F139" s="83">
        <f>IFERROR(VLOOKUP($C139,'2024'!$C$8:$U$263,19,FALSE),0)</f>
        <v>109413.94999999998</v>
      </c>
      <c r="G139" s="84">
        <f t="shared" si="22"/>
        <v>0.76442213945376214</v>
      </c>
      <c r="H139" s="85">
        <f t="shared" si="23"/>
        <v>1.5030008104729588E-5</v>
      </c>
      <c r="I139" s="86">
        <f t="shared" si="24"/>
        <v>-33718.94</v>
      </c>
      <c r="J139" s="87">
        <f t="shared" si="25"/>
        <v>-0.23557786054623789</v>
      </c>
      <c r="K139" s="82">
        <f>VLOOKUP($C139,'2024'!$C$273:$U$528,VLOOKUP($L$4,Master!$D$9:$G$20,4,FALSE),FALSE)</f>
        <v>16205.559999999996</v>
      </c>
      <c r="L139" s="83">
        <f>VLOOKUP($C139,'2024'!$C$8:$U$263,VLOOKUP($L$4,Master!$D$9:$G$20,4,FALSE),FALSE)</f>
        <v>20111.980000000003</v>
      </c>
      <c r="M139" s="154">
        <f t="shared" si="26"/>
        <v>1.2410543048188405</v>
      </c>
      <c r="N139" s="154">
        <f t="shared" si="27"/>
        <v>2.7627484649092686E-6</v>
      </c>
      <c r="O139" s="83">
        <f t="shared" si="28"/>
        <v>3906.4200000000073</v>
      </c>
      <c r="P139" s="87">
        <f t="shared" si="29"/>
        <v>0.24105430481884046</v>
      </c>
      <c r="Q139" s="78"/>
    </row>
    <row r="140" spans="2:17" s="79" customFormat="1" ht="12.75" x14ac:dyDescent="0.2">
      <c r="B140" s="72"/>
      <c r="C140" s="80" t="s">
        <v>171</v>
      </c>
      <c r="D140" s="81" t="s">
        <v>403</v>
      </c>
      <c r="E140" s="82">
        <f>IFERROR(VLOOKUP($C140,'2024'!$C$273:$U$528,19,FALSE),0)</f>
        <v>9000600</v>
      </c>
      <c r="F140" s="83">
        <f>IFERROR(VLOOKUP($C140,'2024'!$C$8:$U$263,19,FALSE),0)</f>
        <v>8761309.870000001</v>
      </c>
      <c r="G140" s="84">
        <f t="shared" si="22"/>
        <v>0.9734139801790993</v>
      </c>
      <c r="H140" s="85">
        <f t="shared" si="23"/>
        <v>1.2035262263554818E-3</v>
      </c>
      <c r="I140" s="86">
        <f t="shared" si="24"/>
        <v>-239290.12999999896</v>
      </c>
      <c r="J140" s="87">
        <f t="shared" si="25"/>
        <v>-2.6586019820900714E-2</v>
      </c>
      <c r="K140" s="82">
        <f>VLOOKUP($C140,'2024'!$C$273:$U$528,VLOOKUP($L$4,Master!$D$9:$G$20,4,FALSE),FALSE)</f>
        <v>960554.92000000016</v>
      </c>
      <c r="L140" s="83">
        <f>VLOOKUP($C140,'2024'!$C$8:$U$263,VLOOKUP($L$4,Master!$D$9:$G$20,4,FALSE),FALSE)</f>
        <v>1759704.17</v>
      </c>
      <c r="M140" s="154">
        <f t="shared" si="26"/>
        <v>1.8319662242737766</v>
      </c>
      <c r="N140" s="154">
        <f t="shared" si="27"/>
        <v>2.4172756707007155E-4</v>
      </c>
      <c r="O140" s="83">
        <f t="shared" si="28"/>
        <v>799149.24999999977</v>
      </c>
      <c r="P140" s="87">
        <f t="shared" si="29"/>
        <v>0.83196622427377664</v>
      </c>
      <c r="Q140" s="78"/>
    </row>
    <row r="141" spans="2:17" s="79" customFormat="1" ht="12.75" x14ac:dyDescent="0.2">
      <c r="B141" s="72"/>
      <c r="C141" s="80" t="s">
        <v>172</v>
      </c>
      <c r="D141" s="81" t="s">
        <v>404</v>
      </c>
      <c r="E141" s="82">
        <f>IFERROR(VLOOKUP($C141,'2024'!$C$273:$U$528,19,FALSE),0)</f>
        <v>1086853.08</v>
      </c>
      <c r="F141" s="83">
        <f>IFERROR(VLOOKUP($C141,'2024'!$C$8:$U$263,19,FALSE),0)</f>
        <v>1097523.98</v>
      </c>
      <c r="G141" s="84">
        <f t="shared" si="22"/>
        <v>1.0098181623591662</v>
      </c>
      <c r="H141" s="85">
        <f t="shared" si="23"/>
        <v>1.5076500130499883E-4</v>
      </c>
      <c r="I141" s="86">
        <f t="shared" si="24"/>
        <v>10670.899999999907</v>
      </c>
      <c r="J141" s="87">
        <f t="shared" si="25"/>
        <v>9.8181623591662506E-3</v>
      </c>
      <c r="K141" s="82">
        <f>VLOOKUP($C141,'2024'!$C$273:$U$528,VLOOKUP($L$4,Master!$D$9:$G$20,4,FALSE),FALSE)</f>
        <v>108121.55999999998</v>
      </c>
      <c r="L141" s="83">
        <f>VLOOKUP($C141,'2024'!$C$8:$U$263,VLOOKUP($L$4,Master!$D$9:$G$20,4,FALSE),FALSE)</f>
        <v>249612.39</v>
      </c>
      <c r="M141" s="154">
        <f t="shared" si="26"/>
        <v>2.3086273449994623</v>
      </c>
      <c r="N141" s="154">
        <f t="shared" si="27"/>
        <v>3.428882920999492E-5</v>
      </c>
      <c r="O141" s="83">
        <f t="shared" si="28"/>
        <v>141490.83000000002</v>
      </c>
      <c r="P141" s="87">
        <f t="shared" si="29"/>
        <v>1.3086273449994621</v>
      </c>
      <c r="Q141" s="78"/>
    </row>
    <row r="142" spans="2:17" s="79" customFormat="1" ht="12.75" x14ac:dyDescent="0.2">
      <c r="B142" s="72"/>
      <c r="C142" s="80" t="s">
        <v>173</v>
      </c>
      <c r="D142" s="81" t="s">
        <v>405</v>
      </c>
      <c r="E142" s="82">
        <f>IFERROR(VLOOKUP($C142,'2024'!$C$273:$U$528,19,FALSE),0)</f>
        <v>2418529.4</v>
      </c>
      <c r="F142" s="83">
        <f>IFERROR(VLOOKUP($C142,'2024'!$C$8:$U$263,19,FALSE),0)</f>
        <v>11080975.710000001</v>
      </c>
      <c r="G142" s="84">
        <f t="shared" si="22"/>
        <v>4.5816998172525842</v>
      </c>
      <c r="H142" s="85">
        <f t="shared" si="23"/>
        <v>1.5221747750594119E-3</v>
      </c>
      <c r="I142" s="86">
        <f t="shared" si="24"/>
        <v>8662446.3100000005</v>
      </c>
      <c r="J142" s="87">
        <f t="shared" si="25"/>
        <v>3.5816998172525838</v>
      </c>
      <c r="K142" s="82">
        <f>VLOOKUP($C142,'2024'!$C$273:$U$528,VLOOKUP($L$4,Master!$D$9:$G$20,4,FALSE),FALSE)</f>
        <v>415769.75000000012</v>
      </c>
      <c r="L142" s="83">
        <f>VLOOKUP($C142,'2024'!$C$8:$U$263,VLOOKUP($L$4,Master!$D$9:$G$20,4,FALSE),FALSE)</f>
        <v>3666664.14</v>
      </c>
      <c r="M142" s="154">
        <f t="shared" si="26"/>
        <v>8.8189776673266849</v>
      </c>
      <c r="N142" s="154">
        <f t="shared" si="27"/>
        <v>5.0368341277799906E-4</v>
      </c>
      <c r="O142" s="83">
        <f t="shared" si="28"/>
        <v>3250894.39</v>
      </c>
      <c r="P142" s="87">
        <f t="shared" si="29"/>
        <v>7.8189776673266858</v>
      </c>
      <c r="Q142" s="78"/>
    </row>
    <row r="143" spans="2:17" s="79" customFormat="1" ht="12.75" x14ac:dyDescent="0.2">
      <c r="B143" s="72"/>
      <c r="C143" s="80" t="s">
        <v>174</v>
      </c>
      <c r="D143" s="81" t="s">
        <v>406</v>
      </c>
      <c r="E143" s="82">
        <f>IFERROR(VLOOKUP($C143,'2024'!$C$273:$U$528,19,FALSE),0)</f>
        <v>729948.59000000008</v>
      </c>
      <c r="F143" s="83">
        <f>IFERROR(VLOOKUP($C143,'2024'!$C$8:$U$263,19,FALSE),0)</f>
        <v>681354.31</v>
      </c>
      <c r="G143" s="84">
        <f t="shared" si="22"/>
        <v>0.93342780482663856</v>
      </c>
      <c r="H143" s="85">
        <f t="shared" si="23"/>
        <v>9.3596481997884533E-5</v>
      </c>
      <c r="I143" s="86">
        <f t="shared" si="24"/>
        <v>-48594.280000000028</v>
      </c>
      <c r="J143" s="87">
        <f t="shared" si="25"/>
        <v>-6.6572195173361493E-2</v>
      </c>
      <c r="K143" s="82">
        <f>VLOOKUP($C143,'2024'!$C$273:$U$528,VLOOKUP($L$4,Master!$D$9:$G$20,4,FALSE),FALSE)</f>
        <v>92072.7</v>
      </c>
      <c r="L143" s="83">
        <f>VLOOKUP($C143,'2024'!$C$8:$U$263,VLOOKUP($L$4,Master!$D$9:$G$20,4,FALSE),FALSE)</f>
        <v>118719.45000000001</v>
      </c>
      <c r="M143" s="154">
        <f t="shared" si="26"/>
        <v>1.2894098902280482</v>
      </c>
      <c r="N143" s="154">
        <f t="shared" si="27"/>
        <v>1.6308288803110021E-5</v>
      </c>
      <c r="O143" s="83">
        <f t="shared" si="28"/>
        <v>26646.750000000015</v>
      </c>
      <c r="P143" s="87">
        <f t="shared" si="29"/>
        <v>0.28940989022804819</v>
      </c>
      <c r="Q143" s="78"/>
    </row>
    <row r="144" spans="2:17" s="79" customFormat="1" ht="12.75" x14ac:dyDescent="0.2">
      <c r="B144" s="72"/>
      <c r="C144" s="80" t="s">
        <v>175</v>
      </c>
      <c r="D144" s="81" t="s">
        <v>407</v>
      </c>
      <c r="E144" s="82">
        <f>IFERROR(VLOOKUP($C144,'2024'!$C$273:$U$528,19,FALSE),0)</f>
        <v>547645.77</v>
      </c>
      <c r="F144" s="83">
        <f>IFERROR(VLOOKUP($C144,'2024'!$C$8:$U$263,19,FALSE),0)</f>
        <v>209587.24</v>
      </c>
      <c r="G144" s="84">
        <f t="shared" si="22"/>
        <v>0.38270585017026604</v>
      </c>
      <c r="H144" s="85">
        <f t="shared" si="23"/>
        <v>2.8790642471530418E-5</v>
      </c>
      <c r="I144" s="86">
        <f t="shared" si="24"/>
        <v>-338058.53</v>
      </c>
      <c r="J144" s="87">
        <f t="shared" si="25"/>
        <v>-0.61729414982973396</v>
      </c>
      <c r="K144" s="82">
        <f>VLOOKUP($C144,'2024'!$C$273:$U$528,VLOOKUP($L$4,Master!$D$9:$G$20,4,FALSE),FALSE)</f>
        <v>87518.73000000004</v>
      </c>
      <c r="L144" s="83">
        <f>VLOOKUP($C144,'2024'!$C$8:$U$263,VLOOKUP($L$4,Master!$D$9:$G$20,4,FALSE),FALSE)</f>
        <v>48315.29</v>
      </c>
      <c r="M144" s="154">
        <f t="shared" si="26"/>
        <v>0.55205657120481499</v>
      </c>
      <c r="N144" s="154">
        <f t="shared" si="27"/>
        <v>6.6369891616412769E-6</v>
      </c>
      <c r="O144" s="83">
        <f t="shared" si="28"/>
        <v>-39203.440000000039</v>
      </c>
      <c r="P144" s="87">
        <f t="shared" si="29"/>
        <v>-0.44794342879518501</v>
      </c>
      <c r="Q144" s="78"/>
    </row>
    <row r="145" spans="2:17" s="79" customFormat="1" ht="12.75" x14ac:dyDescent="0.2">
      <c r="B145" s="72"/>
      <c r="C145" s="80" t="s">
        <v>176</v>
      </c>
      <c r="D145" s="81" t="s">
        <v>408</v>
      </c>
      <c r="E145" s="82">
        <f>IFERROR(VLOOKUP($C145,'2024'!$C$273:$U$528,19,FALSE),0)</f>
        <v>282813.77</v>
      </c>
      <c r="F145" s="83">
        <f>IFERROR(VLOOKUP($C145,'2024'!$C$8:$U$263,19,FALSE),0)</f>
        <v>272753.29000000004</v>
      </c>
      <c r="G145" s="84">
        <f t="shared" si="22"/>
        <v>0.96442719178772662</v>
      </c>
      <c r="H145" s="85">
        <f t="shared" si="23"/>
        <v>3.746765526051898E-5</v>
      </c>
      <c r="I145" s="86">
        <f t="shared" si="24"/>
        <v>-10060.479999999981</v>
      </c>
      <c r="J145" s="87">
        <f t="shared" si="25"/>
        <v>-3.5572808212273328E-2</v>
      </c>
      <c r="K145" s="82">
        <f>VLOOKUP($C145,'2024'!$C$273:$U$528,VLOOKUP($L$4,Master!$D$9:$G$20,4,FALSE),FALSE)</f>
        <v>31432.95</v>
      </c>
      <c r="L145" s="83">
        <f>VLOOKUP($C145,'2024'!$C$8:$U$263,VLOOKUP($L$4,Master!$D$9:$G$20,4,FALSE),FALSE)</f>
        <v>30425.369999999992</v>
      </c>
      <c r="M145" s="154">
        <f t="shared" si="26"/>
        <v>0.96794510219371677</v>
      </c>
      <c r="N145" s="154">
        <f t="shared" si="27"/>
        <v>4.1794812973062064E-6</v>
      </c>
      <c r="O145" s="83">
        <f t="shared" si="28"/>
        <v>-1007.580000000009</v>
      </c>
      <c r="P145" s="87">
        <f t="shared" si="29"/>
        <v>-3.2054897806283185E-2</v>
      </c>
      <c r="Q145" s="78"/>
    </row>
    <row r="146" spans="2:17" s="79" customFormat="1" ht="12.75" x14ac:dyDescent="0.2">
      <c r="B146" s="72"/>
      <c r="C146" s="80" t="s">
        <v>177</v>
      </c>
      <c r="D146" s="81" t="s">
        <v>409</v>
      </c>
      <c r="E146" s="82">
        <f>IFERROR(VLOOKUP($C146,'2024'!$C$273:$U$528,19,FALSE),0)</f>
        <v>3305661.39</v>
      </c>
      <c r="F146" s="83">
        <f>IFERROR(VLOOKUP($C146,'2024'!$C$8:$U$263,19,FALSE),0)</f>
        <v>2840051.5399999996</v>
      </c>
      <c r="G146" s="84">
        <f t="shared" si="22"/>
        <v>0.85914774834212515</v>
      </c>
      <c r="H146" s="85">
        <f t="shared" si="23"/>
        <v>3.9013304669148447E-4</v>
      </c>
      <c r="I146" s="86">
        <f t="shared" si="24"/>
        <v>-465609.85000000056</v>
      </c>
      <c r="J146" s="87">
        <f t="shared" si="25"/>
        <v>-0.14085225165787491</v>
      </c>
      <c r="K146" s="82">
        <f>VLOOKUP($C146,'2024'!$C$273:$U$528,VLOOKUP($L$4,Master!$D$9:$G$20,4,FALSE),FALSE)</f>
        <v>744647.02</v>
      </c>
      <c r="L146" s="83">
        <f>VLOOKUP($C146,'2024'!$C$8:$U$263,VLOOKUP($L$4,Master!$D$9:$G$20,4,FALSE),FALSE)</f>
        <v>2467850.2899999996</v>
      </c>
      <c r="M146" s="154">
        <f t="shared" si="26"/>
        <v>3.3141209508902616</v>
      </c>
      <c r="N146" s="154">
        <f t="shared" si="27"/>
        <v>3.3900439441185757E-4</v>
      </c>
      <c r="O146" s="83">
        <f t="shared" si="28"/>
        <v>1723203.2699999996</v>
      </c>
      <c r="P146" s="87">
        <f t="shared" si="29"/>
        <v>2.3141209508902616</v>
      </c>
      <c r="Q146" s="78"/>
    </row>
    <row r="147" spans="2:17" s="79" customFormat="1" ht="25.5" x14ac:dyDescent="0.2">
      <c r="B147" s="72"/>
      <c r="C147" s="80" t="s">
        <v>178</v>
      </c>
      <c r="D147" s="81" t="s">
        <v>410</v>
      </c>
      <c r="E147" s="82">
        <f>IFERROR(VLOOKUP($C147,'2024'!$C$273:$U$528,19,FALSE),0)</f>
        <v>31114.800000000003</v>
      </c>
      <c r="F147" s="83">
        <f>IFERROR(VLOOKUP($C147,'2024'!$C$8:$U$263,19,FALSE),0)</f>
        <v>30620.32</v>
      </c>
      <c r="G147" s="84">
        <f t="shared" si="22"/>
        <v>0.98410788435085539</v>
      </c>
      <c r="H147" s="85">
        <f t="shared" si="23"/>
        <v>4.2062612470294103E-6</v>
      </c>
      <c r="I147" s="86">
        <f t="shared" si="24"/>
        <v>-494.4800000000032</v>
      </c>
      <c r="J147" s="87">
        <f t="shared" si="25"/>
        <v>-1.5892115649144559E-2</v>
      </c>
      <c r="K147" s="82">
        <f>VLOOKUP($C147,'2024'!$C$273:$U$528,VLOOKUP($L$4,Master!$D$9:$G$20,4,FALSE),FALSE)</f>
        <v>6021.77</v>
      </c>
      <c r="L147" s="83">
        <f>VLOOKUP($C147,'2024'!$C$8:$U$263,VLOOKUP($L$4,Master!$D$9:$G$20,4,FALSE),FALSE)</f>
        <v>10893.05</v>
      </c>
      <c r="M147" s="154">
        <f t="shared" si="26"/>
        <v>1.8089448783331143</v>
      </c>
      <c r="N147" s="154">
        <f t="shared" si="27"/>
        <v>1.4963597400991798E-6</v>
      </c>
      <c r="O147" s="83">
        <f t="shared" si="28"/>
        <v>4871.2799999999988</v>
      </c>
      <c r="P147" s="87">
        <f t="shared" si="29"/>
        <v>0.80894487833311446</v>
      </c>
      <c r="Q147" s="78"/>
    </row>
    <row r="148" spans="2:17" s="79" customFormat="1" ht="12.75" x14ac:dyDescent="0.2">
      <c r="B148" s="72"/>
      <c r="C148" s="80" t="s">
        <v>179</v>
      </c>
      <c r="D148" s="81" t="s">
        <v>411</v>
      </c>
      <c r="E148" s="82">
        <f>IFERROR(VLOOKUP($C148,'2024'!$C$273:$U$528,19,FALSE),0)</f>
        <v>746666.53</v>
      </c>
      <c r="F148" s="83">
        <f>IFERROR(VLOOKUP($C148,'2024'!$C$8:$U$263,19,FALSE),0)</f>
        <v>466713.95999999996</v>
      </c>
      <c r="G148" s="84">
        <f t="shared" si="22"/>
        <v>0.62506345369464988</v>
      </c>
      <c r="H148" s="85">
        <f t="shared" si="23"/>
        <v>6.4111702405318896E-5</v>
      </c>
      <c r="I148" s="86">
        <f t="shared" si="24"/>
        <v>-279952.57000000007</v>
      </c>
      <c r="J148" s="87">
        <f t="shared" si="25"/>
        <v>-0.37493654630535006</v>
      </c>
      <c r="K148" s="82">
        <f>VLOOKUP($C148,'2024'!$C$273:$U$528,VLOOKUP($L$4,Master!$D$9:$G$20,4,FALSE),FALSE)</f>
        <v>130644.18</v>
      </c>
      <c r="L148" s="83">
        <f>VLOOKUP($C148,'2024'!$C$8:$U$263,VLOOKUP($L$4,Master!$D$9:$G$20,4,FALSE),FALSE)</f>
        <v>283456.8</v>
      </c>
      <c r="M148" s="154">
        <f t="shared" si="26"/>
        <v>2.1696856300831771</v>
      </c>
      <c r="N148" s="154">
        <f t="shared" si="27"/>
        <v>3.8937978213387913E-5</v>
      </c>
      <c r="O148" s="83">
        <f t="shared" si="28"/>
        <v>152812.62</v>
      </c>
      <c r="P148" s="87">
        <f t="shared" si="29"/>
        <v>1.1696856300831771</v>
      </c>
      <c r="Q148" s="78"/>
    </row>
    <row r="149" spans="2:17" s="79" customFormat="1" ht="25.5" x14ac:dyDescent="0.2">
      <c r="B149" s="72"/>
      <c r="C149" s="80" t="s">
        <v>180</v>
      </c>
      <c r="D149" s="81" t="s">
        <v>412</v>
      </c>
      <c r="E149" s="82">
        <f>IFERROR(VLOOKUP($C149,'2024'!$C$273:$U$528,19,FALSE),0)</f>
        <v>3800000</v>
      </c>
      <c r="F149" s="83">
        <f>IFERROR(VLOOKUP($C149,'2024'!$C$8:$U$263,19,FALSE),0)</f>
        <v>3577000</v>
      </c>
      <c r="G149" s="84">
        <f t="shared" si="22"/>
        <v>0.94131578947368422</v>
      </c>
      <c r="H149" s="85">
        <f t="shared" si="23"/>
        <v>4.9136640246163989E-4</v>
      </c>
      <c r="I149" s="86">
        <f t="shared" si="24"/>
        <v>-223000</v>
      </c>
      <c r="J149" s="87">
        <f t="shared" si="25"/>
        <v>-5.868421052631579E-2</v>
      </c>
      <c r="K149" s="82">
        <f>VLOOKUP($C149,'2024'!$C$273:$U$528,VLOOKUP($L$4,Master!$D$9:$G$20,4,FALSE),FALSE)</f>
        <v>62500</v>
      </c>
      <c r="L149" s="83">
        <f>VLOOKUP($C149,'2024'!$C$8:$U$263,VLOOKUP($L$4,Master!$D$9:$G$20,4,FALSE),FALSE)</f>
        <v>27000</v>
      </c>
      <c r="M149" s="154">
        <f t="shared" si="26"/>
        <v>0.432</v>
      </c>
      <c r="N149" s="154">
        <f t="shared" si="27"/>
        <v>3.708944049892166E-6</v>
      </c>
      <c r="O149" s="83">
        <f t="shared" si="28"/>
        <v>-35500</v>
      </c>
      <c r="P149" s="87">
        <f t="shared" si="29"/>
        <v>-0.56799999999999995</v>
      </c>
      <c r="Q149" s="78"/>
    </row>
    <row r="150" spans="2:17" s="79" customFormat="1" ht="12.75" x14ac:dyDescent="0.2">
      <c r="B150" s="72"/>
      <c r="C150" s="80" t="s">
        <v>181</v>
      </c>
      <c r="D150" s="81" t="s">
        <v>413</v>
      </c>
      <c r="E150" s="82">
        <f>IFERROR(VLOOKUP($C150,'2024'!$C$273:$U$528,19,FALSE),0)</f>
        <v>305236.28000000003</v>
      </c>
      <c r="F150" s="83">
        <f>IFERROR(VLOOKUP($C150,'2024'!$C$8:$U$263,19,FALSE),0)</f>
        <v>192605.76</v>
      </c>
      <c r="G150" s="84">
        <f t="shared" si="22"/>
        <v>0.63100546239129895</v>
      </c>
      <c r="H150" s="85">
        <f t="shared" si="23"/>
        <v>2.6457925463961427E-5</v>
      </c>
      <c r="I150" s="86">
        <f t="shared" si="24"/>
        <v>-112630.52000000002</v>
      </c>
      <c r="J150" s="87">
        <f t="shared" si="25"/>
        <v>-0.36899453760870105</v>
      </c>
      <c r="K150" s="82">
        <f>VLOOKUP($C150,'2024'!$C$273:$U$528,VLOOKUP($L$4,Master!$D$9:$G$20,4,FALSE),FALSE)</f>
        <v>23494.450000000004</v>
      </c>
      <c r="L150" s="83">
        <f>VLOOKUP($C150,'2024'!$C$8:$U$263,VLOOKUP($L$4,Master!$D$9:$G$20,4,FALSE),FALSE)</f>
        <v>13955.97</v>
      </c>
      <c r="M150" s="154">
        <f t="shared" si="26"/>
        <v>0.59401135161708385</v>
      </c>
      <c r="N150" s="154">
        <f t="shared" si="27"/>
        <v>1.917107847850873E-6</v>
      </c>
      <c r="O150" s="83">
        <f t="shared" si="28"/>
        <v>-9538.480000000005</v>
      </c>
      <c r="P150" s="87">
        <f t="shared" si="29"/>
        <v>-0.4059886483829161</v>
      </c>
      <c r="Q150" s="78"/>
    </row>
    <row r="151" spans="2:17" s="79" customFormat="1" ht="12.75" x14ac:dyDescent="0.2">
      <c r="B151" s="72"/>
      <c r="C151" s="80" t="s">
        <v>182</v>
      </c>
      <c r="D151" s="81" t="s">
        <v>414</v>
      </c>
      <c r="E151" s="82">
        <f>IFERROR(VLOOKUP($C151,'2024'!$C$273:$U$528,19,FALSE),0)</f>
        <v>704195</v>
      </c>
      <c r="F151" s="83">
        <f>IFERROR(VLOOKUP($C151,'2024'!$C$8:$U$263,19,FALSE),0)</f>
        <v>586180.14</v>
      </c>
      <c r="G151" s="84">
        <f t="shared" si="22"/>
        <v>0.8324116757432245</v>
      </c>
      <c r="H151" s="85">
        <f t="shared" si="23"/>
        <v>8.0522568237702103E-5</v>
      </c>
      <c r="I151" s="86">
        <f t="shared" si="24"/>
        <v>-118014.85999999999</v>
      </c>
      <c r="J151" s="87">
        <f t="shared" si="25"/>
        <v>-0.16758832425677544</v>
      </c>
      <c r="K151" s="82">
        <f>VLOOKUP($C151,'2024'!$C$273:$U$528,VLOOKUP($L$4,Master!$D$9:$G$20,4,FALSE),FALSE)</f>
        <v>122893.72</v>
      </c>
      <c r="L151" s="83">
        <f>VLOOKUP($C151,'2024'!$C$8:$U$263,VLOOKUP($L$4,Master!$D$9:$G$20,4,FALSE),FALSE)</f>
        <v>511376.88</v>
      </c>
      <c r="M151" s="154">
        <f t="shared" si="26"/>
        <v>4.1611310976671554</v>
      </c>
      <c r="N151" s="154">
        <f t="shared" si="27"/>
        <v>7.0246971715867416E-5</v>
      </c>
      <c r="O151" s="83">
        <f t="shared" si="28"/>
        <v>388483.16000000003</v>
      </c>
      <c r="P151" s="87">
        <f t="shared" si="29"/>
        <v>3.1611310976671554</v>
      </c>
      <c r="Q151" s="78"/>
    </row>
    <row r="152" spans="2:17" s="79" customFormat="1" ht="12.75" x14ac:dyDescent="0.2">
      <c r="B152" s="72"/>
      <c r="C152" s="80" t="s">
        <v>520</v>
      </c>
      <c r="D152" s="81" t="s">
        <v>521</v>
      </c>
      <c r="E152" s="82">
        <f>IFERROR(VLOOKUP($C152,'2024'!$C$273:$U$528,19,FALSE),0)</f>
        <v>818294.83000000019</v>
      </c>
      <c r="F152" s="83">
        <f>IFERROR(VLOOKUP($C152,'2024'!$C$8:$U$263,19,FALSE),0)</f>
        <v>1021913.9099999999</v>
      </c>
      <c r="G152" s="84">
        <f t="shared" si="22"/>
        <v>1.2488333941936303</v>
      </c>
      <c r="H152" s="85">
        <f t="shared" si="23"/>
        <v>1.4037857466653845E-4</v>
      </c>
      <c r="I152" s="86">
        <f t="shared" si="24"/>
        <v>203619.07999999973</v>
      </c>
      <c r="J152" s="87">
        <f t="shared" si="25"/>
        <v>0.24883339419363029</v>
      </c>
      <c r="K152" s="82">
        <f>VLOOKUP($C152,'2024'!$C$273:$U$528,VLOOKUP($L$4,Master!$D$9:$G$20,4,FALSE),FALSE)</f>
        <v>53796.060000000005</v>
      </c>
      <c r="L152" s="83">
        <f>VLOOKUP($C152,'2024'!$C$8:$U$263,VLOOKUP($L$4,Master!$D$9:$G$20,4,FALSE),FALSE)</f>
        <v>168417.18</v>
      </c>
      <c r="M152" s="154">
        <f t="shared" si="26"/>
        <v>3.1306601264107443</v>
      </c>
      <c r="N152" s="154">
        <f t="shared" si="27"/>
        <v>2.31351813948377E-5</v>
      </c>
      <c r="O152" s="83">
        <f t="shared" si="28"/>
        <v>114621.12</v>
      </c>
      <c r="P152" s="87">
        <f t="shared" si="29"/>
        <v>2.1306601264107443</v>
      </c>
      <c r="Q152" s="78"/>
    </row>
    <row r="153" spans="2:17" s="79" customFormat="1" ht="12.75" x14ac:dyDescent="0.2">
      <c r="B153" s="72"/>
      <c r="C153" s="80" t="s">
        <v>522</v>
      </c>
      <c r="D153" s="81" t="s">
        <v>523</v>
      </c>
      <c r="E153" s="82">
        <f>IFERROR(VLOOKUP($C153,'2024'!$C$273:$U$528,19,FALSE),0)</f>
        <v>1222237.18</v>
      </c>
      <c r="F153" s="83">
        <f>IFERROR(VLOOKUP($C153,'2024'!$C$8:$U$263,19,FALSE),0)</f>
        <v>1868356.81</v>
      </c>
      <c r="G153" s="84">
        <f t="shared" si="22"/>
        <v>1.5286368640823054</v>
      </c>
      <c r="H153" s="85">
        <f t="shared" si="23"/>
        <v>2.5665299531574102E-4</v>
      </c>
      <c r="I153" s="86">
        <f t="shared" si="24"/>
        <v>646119.63000000012</v>
      </c>
      <c r="J153" s="87">
        <f t="shared" si="25"/>
        <v>0.52863686408230537</v>
      </c>
      <c r="K153" s="82">
        <f>VLOOKUP($C153,'2024'!$C$273:$U$528,VLOOKUP($L$4,Master!$D$9:$G$20,4,FALSE),FALSE)</f>
        <v>116333.25000000001</v>
      </c>
      <c r="L153" s="83">
        <f>VLOOKUP($C153,'2024'!$C$8:$U$263,VLOOKUP($L$4,Master!$D$9:$G$20,4,FALSE),FALSE)</f>
        <v>687459.54</v>
      </c>
      <c r="M153" s="154">
        <f t="shared" si="26"/>
        <v>5.9093985597410885</v>
      </c>
      <c r="N153" s="154">
        <f t="shared" si="27"/>
        <v>9.4435147052763168E-5</v>
      </c>
      <c r="O153" s="83">
        <f t="shared" si="28"/>
        <v>571126.29</v>
      </c>
      <c r="P153" s="87">
        <f t="shared" si="29"/>
        <v>4.9093985597410885</v>
      </c>
      <c r="Q153" s="78"/>
    </row>
    <row r="154" spans="2:17" s="79" customFormat="1" ht="25.5" x14ac:dyDescent="0.2">
      <c r="B154" s="72"/>
      <c r="C154" s="80" t="s">
        <v>524</v>
      </c>
      <c r="D154" s="81" t="s">
        <v>525</v>
      </c>
      <c r="E154" s="82">
        <f>IFERROR(VLOOKUP($C154,'2024'!$C$273:$U$528,19,FALSE),0)</f>
        <v>2962274.53</v>
      </c>
      <c r="F154" s="83">
        <f>IFERROR(VLOOKUP($C154,'2024'!$C$8:$U$263,19,FALSE),0)</f>
        <v>3528620.98</v>
      </c>
      <c r="G154" s="84">
        <f t="shared" si="22"/>
        <v>1.1911863482821763</v>
      </c>
      <c r="H154" s="85">
        <f t="shared" si="23"/>
        <v>4.8472065881835789E-4</v>
      </c>
      <c r="I154" s="86">
        <f t="shared" si="24"/>
        <v>566346.45000000019</v>
      </c>
      <c r="J154" s="87">
        <f t="shared" si="25"/>
        <v>0.19118634828217634</v>
      </c>
      <c r="K154" s="82">
        <f>VLOOKUP($C154,'2024'!$C$273:$U$528,VLOOKUP($L$4,Master!$D$9:$G$20,4,FALSE),FALSE)</f>
        <v>71738.540000000023</v>
      </c>
      <c r="L154" s="83">
        <f>VLOOKUP($C154,'2024'!$C$8:$U$263,VLOOKUP($L$4,Master!$D$9:$G$20,4,FALSE),FALSE)</f>
        <v>515020.20999999996</v>
      </c>
      <c r="M154" s="154">
        <f t="shared" si="26"/>
        <v>7.1791286803439238</v>
      </c>
      <c r="N154" s="154">
        <f t="shared" si="27"/>
        <v>7.0747449757544947E-5</v>
      </c>
      <c r="O154" s="83">
        <f t="shared" si="28"/>
        <v>443281.66999999993</v>
      </c>
      <c r="P154" s="87">
        <f t="shared" si="29"/>
        <v>6.1791286803439238</v>
      </c>
      <c r="Q154" s="78"/>
    </row>
    <row r="155" spans="2:17" s="79" customFormat="1" ht="12.75" x14ac:dyDescent="0.2">
      <c r="B155" s="72"/>
      <c r="C155" s="80" t="s">
        <v>526</v>
      </c>
      <c r="D155" s="81" t="s">
        <v>527</v>
      </c>
      <c r="E155" s="82">
        <f>IFERROR(VLOOKUP($C155,'2024'!$C$273:$U$528,19,FALSE),0)</f>
        <v>442823.92000000004</v>
      </c>
      <c r="F155" s="83">
        <f>IFERROR(VLOOKUP($C155,'2024'!$C$8:$U$263,19,FALSE),0)</f>
        <v>441961.8</v>
      </c>
      <c r="G155" s="84">
        <f t="shared" si="22"/>
        <v>0.99805313136652585</v>
      </c>
      <c r="H155" s="85">
        <f t="shared" si="23"/>
        <v>6.071154031072709E-5</v>
      </c>
      <c r="I155" s="86">
        <f t="shared" si="24"/>
        <v>-862.12000000005355</v>
      </c>
      <c r="J155" s="87">
        <f t="shared" si="25"/>
        <v>-1.9468686334741211E-3</v>
      </c>
      <c r="K155" s="82">
        <f>VLOOKUP($C155,'2024'!$C$273:$U$528,VLOOKUP($L$4,Master!$D$9:$G$20,4,FALSE),FALSE)</f>
        <v>45027.570000000007</v>
      </c>
      <c r="L155" s="83">
        <f>VLOOKUP($C155,'2024'!$C$8:$U$263,VLOOKUP($L$4,Master!$D$9:$G$20,4,FALSE),FALSE)</f>
        <v>73329.62999999999</v>
      </c>
      <c r="M155" s="154">
        <f t="shared" si="26"/>
        <v>1.6285495752935364</v>
      </c>
      <c r="N155" s="154">
        <f t="shared" si="27"/>
        <v>1.0073166476640519E-5</v>
      </c>
      <c r="O155" s="83">
        <f t="shared" si="28"/>
        <v>28302.059999999983</v>
      </c>
      <c r="P155" s="87">
        <f t="shared" si="29"/>
        <v>0.62854957529353639</v>
      </c>
      <c r="Q155" s="78"/>
    </row>
    <row r="156" spans="2:17" s="79" customFormat="1" ht="12.75" x14ac:dyDescent="0.2">
      <c r="B156" s="72"/>
      <c r="C156" s="80" t="s">
        <v>183</v>
      </c>
      <c r="D156" s="81" t="s">
        <v>415</v>
      </c>
      <c r="E156" s="82">
        <f>IFERROR(VLOOKUP($C156,'2024'!$C$273:$U$528,19,FALSE),0)</f>
        <v>31312554.460000001</v>
      </c>
      <c r="F156" s="83">
        <f>IFERROR(VLOOKUP($C156,'2024'!$C$8:$U$263,19,FALSE),0)</f>
        <v>32428502.090000004</v>
      </c>
      <c r="G156" s="84">
        <f t="shared" si="22"/>
        <v>1.0356389840830635</v>
      </c>
      <c r="H156" s="85">
        <f t="shared" si="23"/>
        <v>4.4546481434674509E-3</v>
      </c>
      <c r="I156" s="86">
        <f t="shared" si="24"/>
        <v>1115947.6300000027</v>
      </c>
      <c r="J156" s="87">
        <f t="shared" si="25"/>
        <v>3.5638984083063617E-2</v>
      </c>
      <c r="K156" s="82">
        <f>VLOOKUP($C156,'2024'!$C$273:$U$528,VLOOKUP($L$4,Master!$D$9:$G$20,4,FALSE),FALSE)</f>
        <v>4195875.16</v>
      </c>
      <c r="L156" s="83">
        <f>VLOOKUP($C156,'2024'!$C$8:$U$263,VLOOKUP($L$4,Master!$D$9:$G$20,4,FALSE),FALSE)</f>
        <v>6748790.5100000007</v>
      </c>
      <c r="M156" s="154">
        <f t="shared" si="26"/>
        <v>1.6084345345489259</v>
      </c>
      <c r="N156" s="154">
        <f t="shared" si="27"/>
        <v>9.2706986689011924E-4</v>
      </c>
      <c r="O156" s="83">
        <f t="shared" si="28"/>
        <v>2552915.3500000006</v>
      </c>
      <c r="P156" s="87">
        <f t="shared" si="29"/>
        <v>0.60843453454892604</v>
      </c>
      <c r="Q156" s="78"/>
    </row>
    <row r="157" spans="2:17" s="79" customFormat="1" ht="12.75" x14ac:dyDescent="0.2">
      <c r="B157" s="72"/>
      <c r="C157" s="80" t="s">
        <v>184</v>
      </c>
      <c r="D157" s="81" t="s">
        <v>416</v>
      </c>
      <c r="E157" s="82">
        <f>IFERROR(VLOOKUP($C157,'2024'!$C$273:$U$528,19,FALSE),0)</f>
        <v>4959553.95</v>
      </c>
      <c r="F157" s="83">
        <f>IFERROR(VLOOKUP($C157,'2024'!$C$8:$U$263,19,FALSE),0)</f>
        <v>5003014.16</v>
      </c>
      <c r="G157" s="84">
        <f t="shared" si="22"/>
        <v>1.0087629271579956</v>
      </c>
      <c r="H157" s="85">
        <f t="shared" si="23"/>
        <v>6.8725554075030565E-4</v>
      </c>
      <c r="I157" s="86">
        <f t="shared" si="24"/>
        <v>43460.209999999963</v>
      </c>
      <c r="J157" s="87">
        <f t="shared" si="25"/>
        <v>8.7629271579957226E-3</v>
      </c>
      <c r="K157" s="82">
        <f>VLOOKUP($C157,'2024'!$C$273:$U$528,VLOOKUP($L$4,Master!$D$9:$G$20,4,FALSE),FALSE)</f>
        <v>541936.04</v>
      </c>
      <c r="L157" s="83">
        <f>VLOOKUP($C157,'2024'!$C$8:$U$263,VLOOKUP($L$4,Master!$D$9:$G$20,4,FALSE),FALSE)</f>
        <v>1345592.48</v>
      </c>
      <c r="M157" s="154">
        <f t="shared" si="26"/>
        <v>2.4829359567966729</v>
      </c>
      <c r="N157" s="154">
        <f t="shared" si="27"/>
        <v>1.8484174897317196E-4</v>
      </c>
      <c r="O157" s="83">
        <f t="shared" si="28"/>
        <v>803656.44</v>
      </c>
      <c r="P157" s="87">
        <f t="shared" si="29"/>
        <v>1.4829359567966727</v>
      </c>
      <c r="Q157" s="78"/>
    </row>
    <row r="158" spans="2:17" s="79" customFormat="1" ht="12.75" x14ac:dyDescent="0.2">
      <c r="B158" s="72"/>
      <c r="C158" s="80" t="s">
        <v>185</v>
      </c>
      <c r="D158" s="81" t="s">
        <v>417</v>
      </c>
      <c r="E158" s="82">
        <f>IFERROR(VLOOKUP($C158,'2024'!$C$273:$U$528,19,FALSE),0)</f>
        <v>6643904.0199999996</v>
      </c>
      <c r="F158" s="83">
        <f>IFERROR(VLOOKUP($C158,'2024'!$C$8:$U$263,19,FALSE),0)</f>
        <v>5477730.1500000004</v>
      </c>
      <c r="G158" s="84">
        <f t="shared" si="22"/>
        <v>0.8244746061217183</v>
      </c>
      <c r="H158" s="85">
        <f t="shared" si="23"/>
        <v>7.5246646839842305E-4</v>
      </c>
      <c r="I158" s="86">
        <f t="shared" si="24"/>
        <v>-1166173.8699999992</v>
      </c>
      <c r="J158" s="87">
        <f t="shared" si="25"/>
        <v>-0.1755253938782817</v>
      </c>
      <c r="K158" s="82">
        <f>VLOOKUP($C158,'2024'!$C$273:$U$528,VLOOKUP($L$4,Master!$D$9:$G$20,4,FALSE),FALSE)</f>
        <v>690073.17000000016</v>
      </c>
      <c r="L158" s="83">
        <f>VLOOKUP($C158,'2024'!$C$8:$U$263,VLOOKUP($L$4,Master!$D$9:$G$20,4,FALSE),FALSE)</f>
        <v>1355606.2700000003</v>
      </c>
      <c r="M158" s="154">
        <f t="shared" si="26"/>
        <v>1.9644384522296381</v>
      </c>
      <c r="N158" s="154">
        <f t="shared" si="27"/>
        <v>1.8621732626344497E-4</v>
      </c>
      <c r="O158" s="83">
        <f t="shared" si="28"/>
        <v>665533.10000000009</v>
      </c>
      <c r="P158" s="87">
        <f t="shared" si="29"/>
        <v>0.96443845222963809</v>
      </c>
      <c r="Q158" s="78"/>
    </row>
    <row r="159" spans="2:17" s="79" customFormat="1" ht="12.75" x14ac:dyDescent="0.2">
      <c r="B159" s="72"/>
      <c r="C159" s="80" t="s">
        <v>186</v>
      </c>
      <c r="D159" s="81" t="s">
        <v>418</v>
      </c>
      <c r="E159" s="82">
        <f>IFERROR(VLOOKUP($C159,'2024'!$C$273:$U$528,19,FALSE),0)</f>
        <v>17544000.890000001</v>
      </c>
      <c r="F159" s="83">
        <f>IFERROR(VLOOKUP($C159,'2024'!$C$8:$U$263,19,FALSE),0)</f>
        <v>29771376.439999998</v>
      </c>
      <c r="G159" s="84">
        <f t="shared" si="22"/>
        <v>1.6969547953551203</v>
      </c>
      <c r="H159" s="85">
        <f t="shared" si="23"/>
        <v>4.0896433149717705E-3</v>
      </c>
      <c r="I159" s="86">
        <f t="shared" si="24"/>
        <v>12227375.549999997</v>
      </c>
      <c r="J159" s="87">
        <f t="shared" si="25"/>
        <v>0.69695479535512017</v>
      </c>
      <c r="K159" s="82">
        <f>VLOOKUP($C159,'2024'!$C$273:$U$528,VLOOKUP($L$4,Master!$D$9:$G$20,4,FALSE),FALSE)</f>
        <v>2117883.31</v>
      </c>
      <c r="L159" s="83">
        <f>VLOOKUP($C159,'2024'!$C$8:$U$263,VLOOKUP($L$4,Master!$D$9:$G$20,4,FALSE),FALSE)</f>
        <v>8646146.9399999995</v>
      </c>
      <c r="M159" s="154">
        <f t="shared" si="26"/>
        <v>4.0824472713749271</v>
      </c>
      <c r="N159" s="154">
        <f t="shared" si="27"/>
        <v>1.1877064906520873E-3</v>
      </c>
      <c r="O159" s="83">
        <f t="shared" si="28"/>
        <v>6528263.629999999</v>
      </c>
      <c r="P159" s="87">
        <f t="shared" si="29"/>
        <v>3.0824472713749271</v>
      </c>
      <c r="Q159" s="78"/>
    </row>
    <row r="160" spans="2:17" s="79" customFormat="1" ht="25.5" x14ac:dyDescent="0.2">
      <c r="B160" s="72"/>
      <c r="C160" s="80" t="s">
        <v>187</v>
      </c>
      <c r="D160" s="81" t="s">
        <v>420</v>
      </c>
      <c r="E160" s="82">
        <f>IFERROR(VLOOKUP($C160,'2024'!$C$273:$U$528,19,FALSE),0)</f>
        <v>20425</v>
      </c>
      <c r="F160" s="83">
        <f>IFERROR(VLOOKUP($C160,'2024'!$C$8:$U$263,19,FALSE),0)</f>
        <v>11.13</v>
      </c>
      <c r="G160" s="84">
        <f t="shared" si="22"/>
        <v>5.4492044063647496E-4</v>
      </c>
      <c r="H160" s="85">
        <f t="shared" si="23"/>
        <v>1.5289091583444373E-9</v>
      </c>
      <c r="I160" s="86">
        <f t="shared" si="24"/>
        <v>-20413.87</v>
      </c>
      <c r="J160" s="87">
        <f t="shared" si="25"/>
        <v>-0.99945507955936352</v>
      </c>
      <c r="K160" s="82">
        <f>VLOOKUP($C160,'2024'!$C$273:$U$528,VLOOKUP($L$4,Master!$D$9:$G$20,4,FALSE),FALSE)</f>
        <v>5106.25</v>
      </c>
      <c r="L160" s="83">
        <f>VLOOKUP($C160,'2024'!$C$8:$U$263,VLOOKUP($L$4,Master!$D$9:$G$20,4,FALSE),FALSE)</f>
        <v>0</v>
      </c>
      <c r="M160" s="154">
        <f t="shared" si="26"/>
        <v>0</v>
      </c>
      <c r="N160" s="154">
        <f t="shared" si="27"/>
        <v>0</v>
      </c>
      <c r="O160" s="83">
        <f t="shared" si="28"/>
        <v>-5106.25</v>
      </c>
      <c r="P160" s="87">
        <f t="shared" si="29"/>
        <v>-1</v>
      </c>
      <c r="Q160" s="78"/>
    </row>
    <row r="161" spans="2:17" s="79" customFormat="1" ht="12.75" x14ac:dyDescent="0.2">
      <c r="B161" s="72"/>
      <c r="C161" s="80" t="s">
        <v>188</v>
      </c>
      <c r="D161" s="81" t="s">
        <v>421</v>
      </c>
      <c r="E161" s="82">
        <f>IFERROR(VLOOKUP($C161,'2024'!$C$273:$U$528,19,FALSE),0)</f>
        <v>1434307.36</v>
      </c>
      <c r="F161" s="83">
        <f>IFERROR(VLOOKUP($C161,'2024'!$C$8:$U$263,19,FALSE),0)</f>
        <v>1128186.75</v>
      </c>
      <c r="G161" s="84">
        <f t="shared" si="22"/>
        <v>0.78657251678608131</v>
      </c>
      <c r="H161" s="85">
        <f t="shared" si="23"/>
        <v>1.5497709383628446E-4</v>
      </c>
      <c r="I161" s="86">
        <f t="shared" si="24"/>
        <v>-306120.6100000001</v>
      </c>
      <c r="J161" s="87">
        <f t="shared" si="25"/>
        <v>-0.21342748321391872</v>
      </c>
      <c r="K161" s="82">
        <f>VLOOKUP($C161,'2024'!$C$273:$U$528,VLOOKUP($L$4,Master!$D$9:$G$20,4,FALSE),FALSE)</f>
        <v>291367.3</v>
      </c>
      <c r="L161" s="83">
        <f>VLOOKUP($C161,'2024'!$C$8:$U$263,VLOOKUP($L$4,Master!$D$9:$G$20,4,FALSE),FALSE)</f>
        <v>477001.78</v>
      </c>
      <c r="M161" s="154">
        <f t="shared" si="26"/>
        <v>1.6371150091310867</v>
      </c>
      <c r="N161" s="154">
        <f t="shared" si="27"/>
        <v>6.5524922730332292E-5</v>
      </c>
      <c r="O161" s="83">
        <f t="shared" si="28"/>
        <v>185634.48000000004</v>
      </c>
      <c r="P161" s="87">
        <f t="shared" si="29"/>
        <v>0.63711500913108654</v>
      </c>
      <c r="Q161" s="78"/>
    </row>
    <row r="162" spans="2:17" s="79" customFormat="1" ht="12.75" x14ac:dyDescent="0.2">
      <c r="B162" s="72"/>
      <c r="C162" s="80" t="s">
        <v>189</v>
      </c>
      <c r="D162" s="81" t="s">
        <v>422</v>
      </c>
      <c r="E162" s="82">
        <f>IFERROR(VLOOKUP($C162,'2024'!$C$273:$U$528,19,FALSE),0)</f>
        <v>404310.93000000005</v>
      </c>
      <c r="F162" s="83">
        <f>IFERROR(VLOOKUP($C162,'2024'!$C$8:$U$263,19,FALSE),0)</f>
        <v>294009.92</v>
      </c>
      <c r="G162" s="84">
        <f t="shared" si="22"/>
        <v>0.72718766222817655</v>
      </c>
      <c r="H162" s="85">
        <f t="shared" si="23"/>
        <v>4.038764234789895E-5</v>
      </c>
      <c r="I162" s="86">
        <f t="shared" si="24"/>
        <v>-110301.01000000007</v>
      </c>
      <c r="J162" s="87">
        <f t="shared" si="25"/>
        <v>-0.2728123377718234</v>
      </c>
      <c r="K162" s="82">
        <f>VLOOKUP($C162,'2024'!$C$273:$U$528,VLOOKUP($L$4,Master!$D$9:$G$20,4,FALSE),FALSE)</f>
        <v>59870.540000000008</v>
      </c>
      <c r="L162" s="83">
        <f>VLOOKUP($C162,'2024'!$C$8:$U$263,VLOOKUP($L$4,Master!$D$9:$G$20,4,FALSE),FALSE)</f>
        <v>90451.94</v>
      </c>
      <c r="M162" s="154">
        <f t="shared" si="26"/>
        <v>1.5107921191290405</v>
      </c>
      <c r="N162" s="154">
        <f t="shared" si="27"/>
        <v>1.2425229061637156E-5</v>
      </c>
      <c r="O162" s="83">
        <f t="shared" si="28"/>
        <v>30581.399999999994</v>
      </c>
      <c r="P162" s="87">
        <f t="shared" si="29"/>
        <v>0.51079211912904054</v>
      </c>
      <c r="Q162" s="78"/>
    </row>
    <row r="163" spans="2:17" s="79" customFormat="1" ht="12.75" x14ac:dyDescent="0.2">
      <c r="B163" s="72"/>
      <c r="C163" s="80" t="s">
        <v>190</v>
      </c>
      <c r="D163" s="81" t="s">
        <v>423</v>
      </c>
      <c r="E163" s="82">
        <f>IFERROR(VLOOKUP($C163,'2024'!$C$273:$U$528,19,FALSE),0)</f>
        <v>6793903.2400000002</v>
      </c>
      <c r="F163" s="83">
        <f>IFERROR(VLOOKUP($C163,'2024'!$C$8:$U$263,19,FALSE),0)</f>
        <v>7435851.9300000006</v>
      </c>
      <c r="G163" s="84">
        <f t="shared" si="22"/>
        <v>1.0944889362304195</v>
      </c>
      <c r="H163" s="85">
        <f t="shared" si="23"/>
        <v>1.0214503248760253E-3</v>
      </c>
      <c r="I163" s="86">
        <f t="shared" si="24"/>
        <v>641948.69000000041</v>
      </c>
      <c r="J163" s="87">
        <f t="shared" si="25"/>
        <v>9.4488936230419499E-2</v>
      </c>
      <c r="K163" s="82">
        <f>VLOOKUP($C163,'2024'!$C$273:$U$528,VLOOKUP($L$4,Master!$D$9:$G$20,4,FALSE),FALSE)</f>
        <v>639572.11000000022</v>
      </c>
      <c r="L163" s="83">
        <f>VLOOKUP($C163,'2024'!$C$8:$U$263,VLOOKUP($L$4,Master!$D$9:$G$20,4,FALSE),FALSE)</f>
        <v>915500.58999999985</v>
      </c>
      <c r="M163" s="154">
        <f t="shared" si="26"/>
        <v>1.4314266924491119</v>
      </c>
      <c r="N163" s="154">
        <f t="shared" si="27"/>
        <v>1.2576075799826915E-4</v>
      </c>
      <c r="O163" s="83">
        <f t="shared" si="28"/>
        <v>275928.47999999963</v>
      </c>
      <c r="P163" s="87">
        <f t="shared" si="29"/>
        <v>0.43142669244911186</v>
      </c>
      <c r="Q163" s="78"/>
    </row>
    <row r="164" spans="2:17" s="79" customFormat="1" ht="12.75" x14ac:dyDescent="0.2">
      <c r="B164" s="72"/>
      <c r="C164" s="80" t="s">
        <v>191</v>
      </c>
      <c r="D164" s="81" t="s">
        <v>424</v>
      </c>
      <c r="E164" s="82">
        <f>IFERROR(VLOOKUP($C164,'2024'!$C$273:$U$528,19,FALSE),0)</f>
        <v>1792867.2499999998</v>
      </c>
      <c r="F164" s="83">
        <f>IFERROR(VLOOKUP($C164,'2024'!$C$8:$U$263,19,FALSE),0)</f>
        <v>4540329.7</v>
      </c>
      <c r="G164" s="84">
        <f t="shared" si="22"/>
        <v>2.5324405362415989</v>
      </c>
      <c r="H164" s="85">
        <f t="shared" si="23"/>
        <v>6.2369736390235865E-4</v>
      </c>
      <c r="I164" s="86">
        <f t="shared" si="24"/>
        <v>2747462.45</v>
      </c>
      <c r="J164" s="87">
        <f t="shared" si="25"/>
        <v>1.5324405362415987</v>
      </c>
      <c r="K164" s="82">
        <f>VLOOKUP($C164,'2024'!$C$273:$U$528,VLOOKUP($L$4,Master!$D$9:$G$20,4,FALSE),FALSE)</f>
        <v>38276.870000000003</v>
      </c>
      <c r="L164" s="83">
        <f>VLOOKUP($C164,'2024'!$C$8:$U$263,VLOOKUP($L$4,Master!$D$9:$G$20,4,FALSE),FALSE)</f>
        <v>2304901.75</v>
      </c>
      <c r="M164" s="154">
        <f t="shared" si="26"/>
        <v>60.216568125868179</v>
      </c>
      <c r="N164" s="154">
        <f t="shared" si="27"/>
        <v>3.16620430786983E-4</v>
      </c>
      <c r="O164" s="83">
        <f t="shared" si="28"/>
        <v>2266624.88</v>
      </c>
      <c r="P164" s="87">
        <f t="shared" si="29"/>
        <v>59.216568125868172</v>
      </c>
      <c r="Q164" s="78"/>
    </row>
    <row r="165" spans="2:17" s="79" customFormat="1" ht="12.75" x14ac:dyDescent="0.2">
      <c r="B165" s="72"/>
      <c r="C165" s="80" t="s">
        <v>192</v>
      </c>
      <c r="D165" s="81" t="s">
        <v>425</v>
      </c>
      <c r="E165" s="82">
        <f>IFERROR(VLOOKUP($C165,'2024'!$C$273:$U$528,19,FALSE),0)</f>
        <v>761724.87999999989</v>
      </c>
      <c r="F165" s="83">
        <f>IFERROR(VLOOKUP($C165,'2024'!$C$8:$U$263,19,FALSE),0)</f>
        <v>530927.51</v>
      </c>
      <c r="G165" s="84">
        <f t="shared" si="22"/>
        <v>0.69700691672300386</v>
      </c>
      <c r="H165" s="85">
        <f t="shared" si="23"/>
        <v>7.2932608486613458E-5</v>
      </c>
      <c r="I165" s="86">
        <f t="shared" si="24"/>
        <v>-230797.36999999988</v>
      </c>
      <c r="J165" s="87">
        <f t="shared" si="25"/>
        <v>-0.30299308327699614</v>
      </c>
      <c r="K165" s="82">
        <f>VLOOKUP($C165,'2024'!$C$273:$U$528,VLOOKUP($L$4,Master!$D$9:$G$20,4,FALSE),FALSE)</f>
        <v>96831.32</v>
      </c>
      <c r="L165" s="83">
        <f>VLOOKUP($C165,'2024'!$C$8:$U$263,VLOOKUP($L$4,Master!$D$9:$G$20,4,FALSE),FALSE)</f>
        <v>211963.58000000005</v>
      </c>
      <c r="M165" s="154">
        <f t="shared" si="26"/>
        <v>2.1889981464674864</v>
      </c>
      <c r="N165" s="154">
        <f t="shared" si="27"/>
        <v>2.9117076253142305E-5</v>
      </c>
      <c r="O165" s="83">
        <f t="shared" si="28"/>
        <v>115132.26000000004</v>
      </c>
      <c r="P165" s="87">
        <f t="shared" si="29"/>
        <v>1.1889981464674861</v>
      </c>
      <c r="Q165" s="78"/>
    </row>
    <row r="166" spans="2:17" s="79" customFormat="1" ht="25.5" x14ac:dyDescent="0.2">
      <c r="B166" s="72"/>
      <c r="C166" s="80" t="s">
        <v>193</v>
      </c>
      <c r="D166" s="81" t="s">
        <v>419</v>
      </c>
      <c r="E166" s="82">
        <f>IFERROR(VLOOKUP($C166,'2024'!$C$273:$U$528,19,FALSE),0)</f>
        <v>1494341.05</v>
      </c>
      <c r="F166" s="83">
        <f>IFERROR(VLOOKUP($C166,'2024'!$C$8:$U$263,19,FALSE),0)</f>
        <v>1276576.9900000002</v>
      </c>
      <c r="G166" s="84">
        <f t="shared" si="22"/>
        <v>0.85427418995148408</v>
      </c>
      <c r="H166" s="85">
        <f t="shared" si="23"/>
        <v>1.7536120856628712E-4</v>
      </c>
      <c r="I166" s="86">
        <f t="shared" si="24"/>
        <v>-217764.05999999982</v>
      </c>
      <c r="J166" s="87">
        <f t="shared" si="25"/>
        <v>-0.1457258100485159</v>
      </c>
      <c r="K166" s="82">
        <f>VLOOKUP($C166,'2024'!$C$273:$U$528,VLOOKUP($L$4,Master!$D$9:$G$20,4,FALSE),FALSE)</f>
        <v>146745.80000000002</v>
      </c>
      <c r="L166" s="83">
        <f>VLOOKUP($C166,'2024'!$C$8:$U$263,VLOOKUP($L$4,Master!$D$9:$G$20,4,FALSE),FALSE)</f>
        <v>152809.88000000003</v>
      </c>
      <c r="M166" s="154">
        <f t="shared" si="26"/>
        <v>1.0413237039833509</v>
      </c>
      <c r="N166" s="154">
        <f t="shared" si="27"/>
        <v>2.0991233155212445E-5</v>
      </c>
      <c r="O166" s="83">
        <f t="shared" si="28"/>
        <v>6064.0800000000163</v>
      </c>
      <c r="P166" s="87">
        <f t="shared" si="29"/>
        <v>4.1323703983350904E-2</v>
      </c>
      <c r="Q166" s="78"/>
    </row>
    <row r="167" spans="2:17" s="79" customFormat="1" ht="12.75" x14ac:dyDescent="0.2">
      <c r="B167" s="72"/>
      <c r="C167" s="80" t="s">
        <v>194</v>
      </c>
      <c r="D167" s="81" t="s">
        <v>426</v>
      </c>
      <c r="E167" s="82">
        <f>IFERROR(VLOOKUP($C167,'2024'!$C$273:$U$528,19,FALSE),0)</f>
        <v>695788.11</v>
      </c>
      <c r="F167" s="83">
        <f>IFERROR(VLOOKUP($C167,'2024'!$C$8:$U$263,19,FALSE),0)</f>
        <v>553574.5</v>
      </c>
      <c r="G167" s="84">
        <f t="shared" si="22"/>
        <v>0.795607875506812</v>
      </c>
      <c r="H167" s="85">
        <f t="shared" si="23"/>
        <v>7.6043586961001142E-5</v>
      </c>
      <c r="I167" s="86">
        <f t="shared" si="24"/>
        <v>-142213.60999999999</v>
      </c>
      <c r="J167" s="87">
        <f t="shared" si="25"/>
        <v>-0.204392124493188</v>
      </c>
      <c r="K167" s="82">
        <f>VLOOKUP($C167,'2024'!$C$273:$U$528,VLOOKUP($L$4,Master!$D$9:$G$20,4,FALSE),FALSE)</f>
        <v>92484.239999999991</v>
      </c>
      <c r="L167" s="83">
        <f>VLOOKUP($C167,'2024'!$C$8:$U$263,VLOOKUP($L$4,Master!$D$9:$G$20,4,FALSE),FALSE)</f>
        <v>75303.899999999994</v>
      </c>
      <c r="M167" s="154">
        <f t="shared" si="26"/>
        <v>0.81423494424563581</v>
      </c>
      <c r="N167" s="154">
        <f t="shared" si="27"/>
        <v>1.034436858661758E-5</v>
      </c>
      <c r="O167" s="83">
        <f t="shared" si="28"/>
        <v>-17180.339999999997</v>
      </c>
      <c r="P167" s="87">
        <f t="shared" si="29"/>
        <v>-0.18576505575436419</v>
      </c>
      <c r="Q167" s="78"/>
    </row>
    <row r="168" spans="2:17" s="79" customFormat="1" ht="12.75" x14ac:dyDescent="0.2">
      <c r="B168" s="72"/>
      <c r="C168" s="80" t="s">
        <v>195</v>
      </c>
      <c r="D168" s="81" t="s">
        <v>427</v>
      </c>
      <c r="E168" s="82">
        <f>IFERROR(VLOOKUP($C168,'2024'!$C$273:$U$528,19,FALSE),0)</f>
        <v>151791</v>
      </c>
      <c r="F168" s="83">
        <f>IFERROR(VLOOKUP($C168,'2024'!$C$8:$U$263,19,FALSE),0)</f>
        <v>123235.31999999999</v>
      </c>
      <c r="G168" s="84">
        <f t="shared" si="22"/>
        <v>0.81187501235251092</v>
      </c>
      <c r="H168" s="85">
        <f t="shared" si="23"/>
        <v>1.6928626179650261E-5</v>
      </c>
      <c r="I168" s="86">
        <f t="shared" si="24"/>
        <v>-28555.680000000008</v>
      </c>
      <c r="J168" s="87">
        <f t="shared" si="25"/>
        <v>-0.18812498764748903</v>
      </c>
      <c r="K168" s="82">
        <f>VLOOKUP($C168,'2024'!$C$273:$U$528,VLOOKUP($L$4,Master!$D$9:$G$20,4,FALSE),FALSE)</f>
        <v>17923.349999999999</v>
      </c>
      <c r="L168" s="83">
        <f>VLOOKUP($C168,'2024'!$C$8:$U$263,VLOOKUP($L$4,Master!$D$9:$G$20,4,FALSE),FALSE)</f>
        <v>8988.0600000000013</v>
      </c>
      <c r="M168" s="154">
        <f t="shared" si="26"/>
        <v>0.50147210203449699</v>
      </c>
      <c r="N168" s="154">
        <f t="shared" si="27"/>
        <v>1.2346745058175477E-6</v>
      </c>
      <c r="O168" s="83">
        <f t="shared" si="28"/>
        <v>-8935.2899999999972</v>
      </c>
      <c r="P168" s="87">
        <f t="shared" si="29"/>
        <v>-0.49852789796550301</v>
      </c>
      <c r="Q168" s="78"/>
    </row>
    <row r="169" spans="2:17" s="79" customFormat="1" ht="12.75" x14ac:dyDescent="0.2">
      <c r="B169" s="72"/>
      <c r="C169" s="80" t="s">
        <v>196</v>
      </c>
      <c r="D169" s="81" t="s">
        <v>428</v>
      </c>
      <c r="E169" s="82">
        <f>IFERROR(VLOOKUP($C169,'2024'!$C$273:$U$528,19,FALSE),0)</f>
        <v>1265280</v>
      </c>
      <c r="F169" s="83">
        <f>IFERROR(VLOOKUP($C169,'2024'!$C$8:$U$263,19,FALSE),0)</f>
        <v>959959.45000000007</v>
      </c>
      <c r="G169" s="84">
        <f t="shared" si="22"/>
        <v>0.75869329318411738</v>
      </c>
      <c r="H169" s="85">
        <f t="shared" si="23"/>
        <v>1.318679959338984E-4</v>
      </c>
      <c r="I169" s="86">
        <f t="shared" si="24"/>
        <v>-305320.54999999993</v>
      </c>
      <c r="J169" s="87">
        <f t="shared" si="25"/>
        <v>-0.24130670681588259</v>
      </c>
      <c r="K169" s="82">
        <f>VLOOKUP($C169,'2024'!$C$273:$U$528,VLOOKUP($L$4,Master!$D$9:$G$20,4,FALSE),FALSE)</f>
        <v>168827.33000000002</v>
      </c>
      <c r="L169" s="83">
        <f>VLOOKUP($C169,'2024'!$C$8:$U$263,VLOOKUP($L$4,Master!$D$9:$G$20,4,FALSE),FALSE)</f>
        <v>122909.59000000001</v>
      </c>
      <c r="M169" s="154">
        <f t="shared" si="26"/>
        <v>0.72801950963745032</v>
      </c>
      <c r="N169" s="154">
        <f t="shared" si="27"/>
        <v>1.6883881203895766E-5</v>
      </c>
      <c r="O169" s="83">
        <f t="shared" si="28"/>
        <v>-45917.740000000005</v>
      </c>
      <c r="P169" s="87">
        <f t="shared" si="29"/>
        <v>-0.27198049036254973</v>
      </c>
      <c r="Q169" s="78"/>
    </row>
    <row r="170" spans="2:17" s="79" customFormat="1" ht="12.75" x14ac:dyDescent="0.2">
      <c r="B170" s="72"/>
      <c r="C170" s="80" t="s">
        <v>197</v>
      </c>
      <c r="D170" s="81" t="s">
        <v>429</v>
      </c>
      <c r="E170" s="82">
        <f>IFERROR(VLOOKUP($C170,'2024'!$C$273:$U$528,19,FALSE),0)</f>
        <v>316500.20999999996</v>
      </c>
      <c r="F170" s="83">
        <f>IFERROR(VLOOKUP($C170,'2024'!$C$8:$U$263,19,FALSE),0)</f>
        <v>251181.17999999993</v>
      </c>
      <c r="G170" s="84">
        <f t="shared" si="22"/>
        <v>0.79362089522784196</v>
      </c>
      <c r="H170" s="85">
        <f t="shared" si="23"/>
        <v>3.4504331222440473E-5</v>
      </c>
      <c r="I170" s="86">
        <f t="shared" si="24"/>
        <v>-65319.030000000028</v>
      </c>
      <c r="J170" s="87">
        <f t="shared" si="25"/>
        <v>-0.2063791047721581</v>
      </c>
      <c r="K170" s="82">
        <f>VLOOKUP($C170,'2024'!$C$273:$U$528,VLOOKUP($L$4,Master!$D$9:$G$20,4,FALSE),FALSE)</f>
        <v>37354.930000000008</v>
      </c>
      <c r="L170" s="83">
        <f>VLOOKUP($C170,'2024'!$C$8:$U$263,VLOOKUP($L$4,Master!$D$9:$G$20,4,FALSE),FALSE)</f>
        <v>24934.479999999996</v>
      </c>
      <c r="M170" s="154">
        <f t="shared" si="26"/>
        <v>0.66750171931790503</v>
      </c>
      <c r="N170" s="154">
        <f t="shared" si="27"/>
        <v>3.4252070827094518E-6</v>
      </c>
      <c r="O170" s="83">
        <f t="shared" si="28"/>
        <v>-12420.450000000012</v>
      </c>
      <c r="P170" s="87">
        <f t="shared" si="29"/>
        <v>-0.33249828068209497</v>
      </c>
      <c r="Q170" s="78"/>
    </row>
    <row r="171" spans="2:17" s="79" customFormat="1" ht="12.75" x14ac:dyDescent="0.2">
      <c r="B171" s="72"/>
      <c r="C171" s="80" t="s">
        <v>198</v>
      </c>
      <c r="D171" s="81" t="s">
        <v>430</v>
      </c>
      <c r="E171" s="82">
        <f>IFERROR(VLOOKUP($C171,'2024'!$C$273:$U$528,19,FALSE),0)</f>
        <v>362215.08</v>
      </c>
      <c r="F171" s="83">
        <f>IFERROR(VLOOKUP($C171,'2024'!$C$8:$U$263,19,FALSE),0)</f>
        <v>315452.34000000003</v>
      </c>
      <c r="G171" s="84">
        <f t="shared" si="22"/>
        <v>0.87089786543398473</v>
      </c>
      <c r="H171" s="85">
        <f t="shared" si="23"/>
        <v>4.3333151091391135E-5</v>
      </c>
      <c r="I171" s="86">
        <f t="shared" si="24"/>
        <v>-46762.739999999991</v>
      </c>
      <c r="J171" s="87">
        <f t="shared" si="25"/>
        <v>-0.12910213456601527</v>
      </c>
      <c r="K171" s="82">
        <f>VLOOKUP($C171,'2024'!$C$273:$U$528,VLOOKUP($L$4,Master!$D$9:$G$20,4,FALSE),FALSE)</f>
        <v>34560.19</v>
      </c>
      <c r="L171" s="83">
        <f>VLOOKUP($C171,'2024'!$C$8:$U$263,VLOOKUP($L$4,Master!$D$9:$G$20,4,FALSE),FALSE)</f>
        <v>27895.889999999996</v>
      </c>
      <c r="M171" s="154">
        <f t="shared" si="26"/>
        <v>0.8071683054983203</v>
      </c>
      <c r="N171" s="154">
        <f t="shared" si="27"/>
        <v>3.8320109345165317E-6</v>
      </c>
      <c r="O171" s="83">
        <f t="shared" si="28"/>
        <v>-6664.3000000000065</v>
      </c>
      <c r="P171" s="87">
        <f t="shared" si="29"/>
        <v>-0.19283169450167972</v>
      </c>
      <c r="Q171" s="78"/>
    </row>
    <row r="172" spans="2:17" s="79" customFormat="1" ht="12.75" x14ac:dyDescent="0.2">
      <c r="B172" s="72"/>
      <c r="C172" s="80" t="s">
        <v>199</v>
      </c>
      <c r="D172" s="81" t="s">
        <v>431</v>
      </c>
      <c r="E172" s="82">
        <f>IFERROR(VLOOKUP($C172,'2024'!$C$273:$U$528,19,FALSE),0)</f>
        <v>1643471.2300000004</v>
      </c>
      <c r="F172" s="83">
        <f>IFERROR(VLOOKUP($C172,'2024'!$C$8:$U$263,19,FALSE),0)</f>
        <v>1379359.56</v>
      </c>
      <c r="G172" s="84">
        <f t="shared" si="22"/>
        <v>0.83929644451396923</v>
      </c>
      <c r="H172" s="85">
        <f t="shared" si="23"/>
        <v>1.894802752860695E-4</v>
      </c>
      <c r="I172" s="86">
        <f t="shared" si="24"/>
        <v>-264111.67000000039</v>
      </c>
      <c r="J172" s="87">
        <f t="shared" si="25"/>
        <v>-0.16070355548603082</v>
      </c>
      <c r="K172" s="82">
        <f>VLOOKUP($C172,'2024'!$C$273:$U$528,VLOOKUP($L$4,Master!$D$9:$G$20,4,FALSE),FALSE)</f>
        <v>202652.36000000002</v>
      </c>
      <c r="L172" s="83">
        <f>VLOOKUP($C172,'2024'!$C$8:$U$263,VLOOKUP($L$4,Master!$D$9:$G$20,4,FALSE),FALSE)</f>
        <v>216461.41000000006</v>
      </c>
      <c r="M172" s="154">
        <f t="shared" si="26"/>
        <v>1.0681415701253123</v>
      </c>
      <c r="N172" s="154">
        <f t="shared" si="27"/>
        <v>2.973493550558403E-5</v>
      </c>
      <c r="O172" s="83">
        <f t="shared" si="28"/>
        <v>13809.050000000047</v>
      </c>
      <c r="P172" s="87">
        <f t="shared" si="29"/>
        <v>6.8141570125312356E-2</v>
      </c>
      <c r="Q172" s="78"/>
    </row>
    <row r="173" spans="2:17" s="79" customFormat="1" ht="12.75" x14ac:dyDescent="0.2">
      <c r="B173" s="72"/>
      <c r="C173" s="80" t="s">
        <v>200</v>
      </c>
      <c r="D173" s="81" t="s">
        <v>432</v>
      </c>
      <c r="E173" s="82">
        <f>IFERROR(VLOOKUP($C173,'2024'!$C$273:$U$528,19,FALSE),0)</f>
        <v>14917433</v>
      </c>
      <c r="F173" s="83">
        <f>IFERROR(VLOOKUP($C173,'2024'!$C$8:$U$263,19,FALSE),0)</f>
        <v>18606011.600000001</v>
      </c>
      <c r="G173" s="84">
        <f t="shared" si="22"/>
        <v>1.2472663091565419</v>
      </c>
      <c r="H173" s="85">
        <f t="shared" si="23"/>
        <v>2.5558761487423933E-3</v>
      </c>
      <c r="I173" s="86">
        <f t="shared" si="24"/>
        <v>3688578.6000000015</v>
      </c>
      <c r="J173" s="87">
        <f t="shared" si="25"/>
        <v>0.24726630915654199</v>
      </c>
      <c r="K173" s="82">
        <f>VLOOKUP($C173,'2024'!$C$273:$U$528,VLOOKUP($L$4,Master!$D$9:$G$20,4,FALSE),FALSE)</f>
        <v>1572286.2899999998</v>
      </c>
      <c r="L173" s="83">
        <f>VLOOKUP($C173,'2024'!$C$8:$U$263,VLOOKUP($L$4,Master!$D$9:$G$20,4,FALSE),FALSE)</f>
        <v>2725127.5900000003</v>
      </c>
      <c r="M173" s="154">
        <f t="shared" si="26"/>
        <v>1.7332260716971593</v>
      </c>
      <c r="N173" s="154">
        <f t="shared" si="27"/>
        <v>3.7434613926398073E-4</v>
      </c>
      <c r="O173" s="83">
        <f t="shared" si="28"/>
        <v>1152841.3000000005</v>
      </c>
      <c r="P173" s="87">
        <f t="shared" si="29"/>
        <v>0.73322607169715937</v>
      </c>
      <c r="Q173" s="78"/>
    </row>
    <row r="174" spans="2:17" s="79" customFormat="1" ht="12.75" x14ac:dyDescent="0.2">
      <c r="B174" s="72"/>
      <c r="C174" s="80" t="s">
        <v>201</v>
      </c>
      <c r="D174" s="81" t="s">
        <v>433</v>
      </c>
      <c r="E174" s="82">
        <f>IFERROR(VLOOKUP($C174,'2024'!$C$273:$U$528,19,FALSE),0)</f>
        <v>23572398.040000003</v>
      </c>
      <c r="F174" s="83">
        <f>IFERROR(VLOOKUP($C174,'2024'!$C$8:$U$263,19,FALSE),0)</f>
        <v>23132363.050000001</v>
      </c>
      <c r="G174" s="84">
        <f t="shared" si="22"/>
        <v>0.98133261667933369</v>
      </c>
      <c r="H174" s="85">
        <f t="shared" si="23"/>
        <v>3.1776533442312185E-3</v>
      </c>
      <c r="I174" s="86">
        <f t="shared" si="24"/>
        <v>-440034.99000000209</v>
      </c>
      <c r="J174" s="87">
        <f t="shared" si="25"/>
        <v>-1.866738332066626E-2</v>
      </c>
      <c r="K174" s="82">
        <f>VLOOKUP($C174,'2024'!$C$273:$U$528,VLOOKUP($L$4,Master!$D$9:$G$20,4,FALSE),FALSE)</f>
        <v>2264809.1100000003</v>
      </c>
      <c r="L174" s="83">
        <f>VLOOKUP($C174,'2024'!$C$8:$U$263,VLOOKUP($L$4,Master!$D$9:$G$20,4,FALSE),FALSE)</f>
        <v>3017671.0700000008</v>
      </c>
      <c r="M174" s="154">
        <f t="shared" si="26"/>
        <v>1.3324174018356896</v>
      </c>
      <c r="N174" s="154">
        <f t="shared" si="27"/>
        <v>4.1453233924474922E-4</v>
      </c>
      <c r="O174" s="83">
        <f t="shared" si="28"/>
        <v>752861.96000000043</v>
      </c>
      <c r="P174" s="87">
        <f t="shared" si="29"/>
        <v>0.33241740183568952</v>
      </c>
      <c r="Q174" s="78"/>
    </row>
    <row r="175" spans="2:17" s="79" customFormat="1" ht="12.75" x14ac:dyDescent="0.2">
      <c r="B175" s="72"/>
      <c r="C175" s="80" t="s">
        <v>202</v>
      </c>
      <c r="D175" s="81" t="s">
        <v>434</v>
      </c>
      <c r="E175" s="82">
        <f>IFERROR(VLOOKUP($C175,'2024'!$C$273:$U$528,19,FALSE),0)</f>
        <v>75250.69</v>
      </c>
      <c r="F175" s="83">
        <f>IFERROR(VLOOKUP($C175,'2024'!$C$8:$U$263,19,FALSE),0)</f>
        <v>59339.829999999994</v>
      </c>
      <c r="G175" s="84">
        <f t="shared" si="22"/>
        <v>0.78856193876760461</v>
      </c>
      <c r="H175" s="85">
        <f t="shared" si="23"/>
        <v>8.1514114592634304E-6</v>
      </c>
      <c r="I175" s="86">
        <f t="shared" si="24"/>
        <v>-15910.860000000008</v>
      </c>
      <c r="J175" s="87">
        <f t="shared" si="25"/>
        <v>-0.21143806123239545</v>
      </c>
      <c r="K175" s="82">
        <f>VLOOKUP($C175,'2024'!$C$273:$U$528,VLOOKUP($L$4,Master!$D$9:$G$20,4,FALSE),FALSE)</f>
        <v>9066.25</v>
      </c>
      <c r="L175" s="83">
        <f>VLOOKUP($C175,'2024'!$C$8:$U$263,VLOOKUP($L$4,Master!$D$9:$G$20,4,FALSE),FALSE)</f>
        <v>8202.7100000000009</v>
      </c>
      <c r="M175" s="154">
        <f t="shared" si="26"/>
        <v>0.9047522404522268</v>
      </c>
      <c r="N175" s="154">
        <f t="shared" si="27"/>
        <v>1.126792312870036E-6</v>
      </c>
      <c r="O175" s="83">
        <f t="shared" si="28"/>
        <v>-863.53999999999905</v>
      </c>
      <c r="P175" s="87">
        <f t="shared" si="29"/>
        <v>-9.5247759547773231E-2</v>
      </c>
      <c r="Q175" s="78"/>
    </row>
    <row r="176" spans="2:17" s="79" customFormat="1" ht="12.75" x14ac:dyDescent="0.2">
      <c r="B176" s="72"/>
      <c r="C176" s="80" t="s">
        <v>203</v>
      </c>
      <c r="D176" s="81" t="s">
        <v>435</v>
      </c>
      <c r="E176" s="82">
        <f>IFERROR(VLOOKUP($C176,'2024'!$C$273:$U$528,19,FALSE),0)</f>
        <v>791727.17000000016</v>
      </c>
      <c r="F176" s="83">
        <f>IFERROR(VLOOKUP($C176,'2024'!$C$8:$U$263,19,FALSE),0)</f>
        <v>2211853.69</v>
      </c>
      <c r="G176" s="84">
        <f t="shared" si="22"/>
        <v>2.7937069407381832</v>
      </c>
      <c r="H176" s="85">
        <f t="shared" si="23"/>
        <v>3.038385771391678E-4</v>
      </c>
      <c r="I176" s="86">
        <f t="shared" si="24"/>
        <v>1420126.5199999998</v>
      </c>
      <c r="J176" s="87">
        <f t="shared" si="25"/>
        <v>1.7937069407381832</v>
      </c>
      <c r="K176" s="82">
        <f>VLOOKUP($C176,'2024'!$C$273:$U$528,VLOOKUP($L$4,Master!$D$9:$G$20,4,FALSE),FALSE)</f>
        <v>121668.42</v>
      </c>
      <c r="L176" s="83">
        <f>VLOOKUP($C176,'2024'!$C$8:$U$263,VLOOKUP($L$4,Master!$D$9:$G$20,4,FALSE),FALSE)</f>
        <v>300</v>
      </c>
      <c r="M176" s="154">
        <f t="shared" si="26"/>
        <v>2.4657178912983338E-3</v>
      </c>
      <c r="N176" s="154">
        <f t="shared" si="27"/>
        <v>4.121048944324629E-8</v>
      </c>
      <c r="O176" s="83">
        <f t="shared" si="28"/>
        <v>-121368.42</v>
      </c>
      <c r="P176" s="87">
        <f t="shared" si="29"/>
        <v>-0.99753428210870165</v>
      </c>
      <c r="Q176" s="78"/>
    </row>
    <row r="177" spans="2:17" s="79" customFormat="1" ht="12.75" x14ac:dyDescent="0.2">
      <c r="B177" s="72"/>
      <c r="C177" s="80" t="s">
        <v>204</v>
      </c>
      <c r="D177" s="81" t="s">
        <v>436</v>
      </c>
      <c r="E177" s="82">
        <f>IFERROR(VLOOKUP($C177,'2024'!$C$273:$U$528,19,FALSE),0)</f>
        <v>66125489.68</v>
      </c>
      <c r="F177" s="83">
        <f>IFERROR(VLOOKUP($C177,'2024'!$C$8:$U$263,19,FALSE),0)</f>
        <v>79602536.819999993</v>
      </c>
      <c r="G177" s="84">
        <f t="shared" si="22"/>
        <v>1.2038101676860049</v>
      </c>
      <c r="H177" s="85">
        <f t="shared" si="23"/>
        <v>1.0934865010920778E-2</v>
      </c>
      <c r="I177" s="86">
        <f t="shared" si="24"/>
        <v>13477047.139999993</v>
      </c>
      <c r="J177" s="87">
        <f t="shared" si="25"/>
        <v>0.20381016768600499</v>
      </c>
      <c r="K177" s="82">
        <f>VLOOKUP($C177,'2024'!$C$273:$U$528,VLOOKUP($L$4,Master!$D$9:$G$20,4,FALSE),FALSE)</f>
        <v>10887510.710000001</v>
      </c>
      <c r="L177" s="83">
        <f>VLOOKUP($C177,'2024'!$C$8:$U$263,VLOOKUP($L$4,Master!$D$9:$G$20,4,FALSE),FALSE)</f>
        <v>24296014.989999991</v>
      </c>
      <c r="M177" s="154">
        <f t="shared" si="26"/>
        <v>2.2315491242350283</v>
      </c>
      <c r="N177" s="154">
        <f t="shared" si="27"/>
        <v>3.3375022308611605E-3</v>
      </c>
      <c r="O177" s="83">
        <f t="shared" si="28"/>
        <v>13408504.27999999</v>
      </c>
      <c r="P177" s="87">
        <f t="shared" si="29"/>
        <v>1.231549124235028</v>
      </c>
      <c r="Q177" s="78"/>
    </row>
    <row r="178" spans="2:17" s="79" customFormat="1" ht="12.75" x14ac:dyDescent="0.2">
      <c r="B178" s="72"/>
      <c r="C178" s="80" t="s">
        <v>205</v>
      </c>
      <c r="D178" s="81" t="s">
        <v>437</v>
      </c>
      <c r="E178" s="82">
        <f>IFERROR(VLOOKUP($C178,'2024'!$C$273:$U$528,19,FALSE),0)</f>
        <v>1296580</v>
      </c>
      <c r="F178" s="83">
        <f>IFERROR(VLOOKUP($C178,'2024'!$C$8:$U$263,19,FALSE),0)</f>
        <v>1220008.1100000001</v>
      </c>
      <c r="G178" s="84">
        <f t="shared" si="22"/>
        <v>0.94094318129232291</v>
      </c>
      <c r="H178" s="85">
        <f t="shared" si="23"/>
        <v>1.6759043779276619E-4</v>
      </c>
      <c r="I178" s="86">
        <f t="shared" si="24"/>
        <v>-76571.889999999898</v>
      </c>
      <c r="J178" s="87">
        <f t="shared" si="25"/>
        <v>-5.9056818707677039E-2</v>
      </c>
      <c r="K178" s="82">
        <f>VLOOKUP($C178,'2024'!$C$273:$U$528,VLOOKUP($L$4,Master!$D$9:$G$20,4,FALSE),FALSE)</f>
        <v>301955.73</v>
      </c>
      <c r="L178" s="83">
        <f>VLOOKUP($C178,'2024'!$C$8:$U$263,VLOOKUP($L$4,Master!$D$9:$G$20,4,FALSE),FALSE)</f>
        <v>987615.60000000009</v>
      </c>
      <c r="M178" s="154">
        <f t="shared" si="26"/>
        <v>3.2707297854556368</v>
      </c>
      <c r="N178" s="154">
        <f t="shared" si="27"/>
        <v>1.3566707419261783E-4</v>
      </c>
      <c r="O178" s="83">
        <f t="shared" si="28"/>
        <v>685659.87000000011</v>
      </c>
      <c r="P178" s="87">
        <f t="shared" si="29"/>
        <v>2.2707297854556368</v>
      </c>
      <c r="Q178" s="78"/>
    </row>
    <row r="179" spans="2:17" s="79" customFormat="1" ht="12.75" x14ac:dyDescent="0.2">
      <c r="B179" s="72"/>
      <c r="C179" s="80" t="s">
        <v>206</v>
      </c>
      <c r="D179" s="81" t="s">
        <v>438</v>
      </c>
      <c r="E179" s="82">
        <f>IFERROR(VLOOKUP($C179,'2024'!$C$273:$U$528,19,FALSE),0)</f>
        <v>34086000</v>
      </c>
      <c r="F179" s="83">
        <f>IFERROR(VLOOKUP($C179,'2024'!$C$8:$U$263,19,FALSE),0)</f>
        <v>31373073.370000001</v>
      </c>
      <c r="G179" s="84">
        <f t="shared" si="22"/>
        <v>0.92040935780085664</v>
      </c>
      <c r="H179" s="85">
        <f t="shared" si="23"/>
        <v>4.3096656963885873E-3</v>
      </c>
      <c r="I179" s="86">
        <f t="shared" si="24"/>
        <v>-2712926.629999999</v>
      </c>
      <c r="J179" s="87">
        <f t="shared" si="25"/>
        <v>-7.9590642199143316E-2</v>
      </c>
      <c r="K179" s="82">
        <f>VLOOKUP($C179,'2024'!$C$273:$U$528,VLOOKUP($L$4,Master!$D$9:$G$20,4,FALSE),FALSE)</f>
        <v>8295258.3000000007</v>
      </c>
      <c r="L179" s="83">
        <f>VLOOKUP($C179,'2024'!$C$8:$U$263,VLOOKUP($L$4,Master!$D$9:$G$20,4,FALSE),FALSE)</f>
        <v>28937867.75</v>
      </c>
      <c r="M179" s="154">
        <f t="shared" si="26"/>
        <v>3.4884830228854957</v>
      </c>
      <c r="N179" s="154">
        <f t="shared" si="27"/>
        <v>3.9751456447381078E-3</v>
      </c>
      <c r="O179" s="83">
        <f t="shared" si="28"/>
        <v>20642609.449999999</v>
      </c>
      <c r="P179" s="87">
        <f t="shared" si="29"/>
        <v>2.4884830228854957</v>
      </c>
      <c r="Q179" s="78"/>
    </row>
    <row r="180" spans="2:17" s="79" customFormat="1" ht="12.75" x14ac:dyDescent="0.2">
      <c r="B180" s="72"/>
      <c r="C180" s="80" t="s">
        <v>207</v>
      </c>
      <c r="D180" s="81" t="s">
        <v>439</v>
      </c>
      <c r="E180" s="82">
        <f>IFERROR(VLOOKUP($C180,'2024'!$C$273:$U$528,19,FALSE),0)</f>
        <v>33440666.779999997</v>
      </c>
      <c r="F180" s="83">
        <f>IFERROR(VLOOKUP($C180,'2024'!$C$8:$U$263,19,FALSE),0)</f>
        <v>38025436.229999997</v>
      </c>
      <c r="G180" s="84">
        <f t="shared" si="22"/>
        <v>1.1371016158308791</v>
      </c>
      <c r="H180" s="85">
        <f t="shared" si="23"/>
        <v>5.2234894611041657E-3</v>
      </c>
      <c r="I180" s="86">
        <f t="shared" si="24"/>
        <v>4584769.4499999993</v>
      </c>
      <c r="J180" s="87">
        <f t="shared" si="25"/>
        <v>0.13710161583087907</v>
      </c>
      <c r="K180" s="82">
        <f>VLOOKUP($C180,'2024'!$C$273:$U$528,VLOOKUP($L$4,Master!$D$9:$G$20,4,FALSE),FALSE)</f>
        <v>5558932.6100000003</v>
      </c>
      <c r="L180" s="83">
        <f>VLOOKUP($C180,'2024'!$C$8:$U$263,VLOOKUP($L$4,Master!$D$9:$G$20,4,FALSE),FALSE)</f>
        <v>13500757.949999999</v>
      </c>
      <c r="M180" s="154">
        <f t="shared" si="26"/>
        <v>2.4286601218574582</v>
      </c>
      <c r="N180" s="154">
        <f t="shared" si="27"/>
        <v>1.8545761432476613E-3</v>
      </c>
      <c r="O180" s="83">
        <f t="shared" si="28"/>
        <v>7941825.3399999989</v>
      </c>
      <c r="P180" s="87">
        <f t="shared" si="29"/>
        <v>1.4286601218574582</v>
      </c>
      <c r="Q180" s="78"/>
    </row>
    <row r="181" spans="2:17" s="79" customFormat="1" ht="25.5" x14ac:dyDescent="0.2">
      <c r="B181" s="72"/>
      <c r="C181" s="80" t="s">
        <v>208</v>
      </c>
      <c r="D181" s="81" t="s">
        <v>440</v>
      </c>
      <c r="E181" s="82">
        <f>IFERROR(VLOOKUP($C181,'2024'!$C$273:$U$528,19,FALSE),0)</f>
        <v>14204249</v>
      </c>
      <c r="F181" s="83">
        <f>IFERROR(VLOOKUP($C181,'2024'!$C$8:$U$263,19,FALSE),0)</f>
        <v>7658940.79</v>
      </c>
      <c r="G181" s="84">
        <f t="shared" si="22"/>
        <v>0.5392006849499752</v>
      </c>
      <c r="H181" s="85">
        <f t="shared" si="23"/>
        <v>1.0520956619091445E-3</v>
      </c>
      <c r="I181" s="86">
        <f t="shared" si="24"/>
        <v>-6545308.21</v>
      </c>
      <c r="J181" s="87">
        <f t="shared" si="25"/>
        <v>-0.4607993150500248</v>
      </c>
      <c r="K181" s="82">
        <f>VLOOKUP($C181,'2024'!$C$273:$U$528,VLOOKUP($L$4,Master!$D$9:$G$20,4,FALSE),FALSE)</f>
        <v>2711664.4000000004</v>
      </c>
      <c r="L181" s="83">
        <f>VLOOKUP($C181,'2024'!$C$8:$U$263,VLOOKUP($L$4,Master!$D$9:$G$20,4,FALSE),FALSE)</f>
        <v>1165039.68</v>
      </c>
      <c r="M181" s="154">
        <f t="shared" si="26"/>
        <v>0.429640069029191</v>
      </c>
      <c r="N181" s="154">
        <f t="shared" si="27"/>
        <v>1.6003951811201011E-4</v>
      </c>
      <c r="O181" s="83">
        <f t="shared" si="28"/>
        <v>-1546624.7200000004</v>
      </c>
      <c r="P181" s="87">
        <f t="shared" si="29"/>
        <v>-0.57035993097080906</v>
      </c>
      <c r="Q181" s="78"/>
    </row>
    <row r="182" spans="2:17" s="79" customFormat="1" ht="12.75" x14ac:dyDescent="0.2">
      <c r="B182" s="72"/>
      <c r="C182" s="80" t="s">
        <v>209</v>
      </c>
      <c r="D182" s="81" t="s">
        <v>441</v>
      </c>
      <c r="E182" s="82">
        <f>IFERROR(VLOOKUP($C182,'2024'!$C$273:$U$528,19,FALSE),0)</f>
        <v>1027676.1800000002</v>
      </c>
      <c r="F182" s="83">
        <f>IFERROR(VLOOKUP($C182,'2024'!$C$8:$U$263,19,FALSE),0)</f>
        <v>1198265.6200000001</v>
      </c>
      <c r="G182" s="84">
        <f t="shared" si="22"/>
        <v>1.1659953235463723</v>
      </c>
      <c r="H182" s="85">
        <f t="shared" si="23"/>
        <v>1.646037089440499E-4</v>
      </c>
      <c r="I182" s="86">
        <f t="shared" si="24"/>
        <v>170589.43999999994</v>
      </c>
      <c r="J182" s="87">
        <f t="shared" si="25"/>
        <v>0.16599532354637228</v>
      </c>
      <c r="K182" s="82">
        <f>VLOOKUP($C182,'2024'!$C$273:$U$528,VLOOKUP($L$4,Master!$D$9:$G$20,4,FALSE),FALSE)</f>
        <v>155199.96000000002</v>
      </c>
      <c r="L182" s="83">
        <f>VLOOKUP($C182,'2024'!$C$8:$U$263,VLOOKUP($L$4,Master!$D$9:$G$20,4,FALSE),FALSE)</f>
        <v>622347.81999999995</v>
      </c>
      <c r="M182" s="154">
        <f t="shared" si="26"/>
        <v>4.0099741005087877</v>
      </c>
      <c r="N182" s="154">
        <f t="shared" si="27"/>
        <v>8.5490860887124469E-5</v>
      </c>
      <c r="O182" s="83">
        <f t="shared" si="28"/>
        <v>467147.85999999993</v>
      </c>
      <c r="P182" s="87">
        <f t="shared" si="29"/>
        <v>3.0099741005087881</v>
      </c>
      <c r="Q182" s="78"/>
    </row>
    <row r="183" spans="2:17" s="79" customFormat="1" ht="12.75" x14ac:dyDescent="0.2">
      <c r="B183" s="72"/>
      <c r="C183" s="80" t="s">
        <v>210</v>
      </c>
      <c r="D183" s="81" t="s">
        <v>442</v>
      </c>
      <c r="E183" s="82">
        <f>IFERROR(VLOOKUP($C183,'2024'!$C$273:$U$528,19,FALSE),0)</f>
        <v>1181942.18</v>
      </c>
      <c r="F183" s="83">
        <f>IFERROR(VLOOKUP($C183,'2024'!$C$8:$U$263,19,FALSE),0)</f>
        <v>1831996.3199999998</v>
      </c>
      <c r="G183" s="84">
        <f t="shared" si="22"/>
        <v>1.5499881051711006</v>
      </c>
      <c r="H183" s="85">
        <f t="shared" si="23"/>
        <v>2.5165821668475346E-4</v>
      </c>
      <c r="I183" s="86">
        <f t="shared" si="24"/>
        <v>650054.1399999999</v>
      </c>
      <c r="J183" s="87">
        <f t="shared" si="25"/>
        <v>0.54998810517110064</v>
      </c>
      <c r="K183" s="82">
        <f>VLOOKUP($C183,'2024'!$C$273:$U$528,VLOOKUP($L$4,Master!$D$9:$G$20,4,FALSE),FALSE)</f>
        <v>76685.009999999995</v>
      </c>
      <c r="L183" s="83">
        <f>VLOOKUP($C183,'2024'!$C$8:$U$263,VLOOKUP($L$4,Master!$D$9:$G$20,4,FALSE),FALSE)</f>
        <v>537385.93000000005</v>
      </c>
      <c r="M183" s="154">
        <f t="shared" si="26"/>
        <v>7.0077050260539853</v>
      </c>
      <c r="N183" s="154">
        <f t="shared" si="27"/>
        <v>7.3819790650713634E-5</v>
      </c>
      <c r="O183" s="83">
        <f t="shared" si="28"/>
        <v>460700.92000000004</v>
      </c>
      <c r="P183" s="87">
        <f t="shared" si="29"/>
        <v>6.0077050260539844</v>
      </c>
      <c r="Q183" s="78"/>
    </row>
    <row r="184" spans="2:17" s="79" customFormat="1" ht="12.75" x14ac:dyDescent="0.2">
      <c r="B184" s="72"/>
      <c r="C184" s="80" t="s">
        <v>211</v>
      </c>
      <c r="D184" s="81" t="s">
        <v>443</v>
      </c>
      <c r="E184" s="82">
        <f>IFERROR(VLOOKUP($C184,'2024'!$C$273:$U$528,19,FALSE),0)</f>
        <v>2650249.73</v>
      </c>
      <c r="F184" s="83">
        <f>IFERROR(VLOOKUP($C184,'2024'!$C$8:$U$263,19,FALSE),0)</f>
        <v>5189107.0200000005</v>
      </c>
      <c r="G184" s="84">
        <f t="shared" si="22"/>
        <v>1.9579690778800685</v>
      </c>
      <c r="H184" s="85">
        <f t="shared" si="23"/>
        <v>7.1281880022528409E-4</v>
      </c>
      <c r="I184" s="86">
        <f t="shared" si="24"/>
        <v>2538857.2900000005</v>
      </c>
      <c r="J184" s="87">
        <f t="shared" si="25"/>
        <v>0.95796907788006846</v>
      </c>
      <c r="K184" s="82">
        <f>VLOOKUP($C184,'2024'!$C$273:$U$528,VLOOKUP($L$4,Master!$D$9:$G$20,4,FALSE),FALSE)</f>
        <v>300512.87999999995</v>
      </c>
      <c r="L184" s="83">
        <f>VLOOKUP($C184,'2024'!$C$8:$U$263,VLOOKUP($L$4,Master!$D$9:$G$20,4,FALSE),FALSE)</f>
        <v>835028.96000000008</v>
      </c>
      <c r="M184" s="154">
        <f t="shared" si="26"/>
        <v>2.7786794363023648</v>
      </c>
      <c r="N184" s="154">
        <f t="shared" si="27"/>
        <v>1.147065071362831E-4</v>
      </c>
      <c r="O184" s="83">
        <f t="shared" si="28"/>
        <v>534516.08000000007</v>
      </c>
      <c r="P184" s="87">
        <f t="shared" si="29"/>
        <v>1.7786794363023648</v>
      </c>
      <c r="Q184" s="78"/>
    </row>
    <row r="185" spans="2:17" s="79" customFormat="1" ht="12.75" x14ac:dyDescent="0.2">
      <c r="B185" s="72"/>
      <c r="C185" s="80" t="s">
        <v>212</v>
      </c>
      <c r="D185" s="81" t="s">
        <v>444</v>
      </c>
      <c r="E185" s="82">
        <f>IFERROR(VLOOKUP($C185,'2024'!$C$273:$U$528,19,FALSE),0)</f>
        <v>14683262.650000006</v>
      </c>
      <c r="F185" s="83">
        <f>IFERROR(VLOOKUP($C185,'2024'!$C$8:$U$263,19,FALSE),0)</f>
        <v>10167554.630000001</v>
      </c>
      <c r="G185" s="84">
        <f t="shared" si="22"/>
        <v>0.69245881330059822</v>
      </c>
      <c r="H185" s="85">
        <f t="shared" si="23"/>
        <v>1.3966996758108165E-3</v>
      </c>
      <c r="I185" s="86">
        <f t="shared" si="24"/>
        <v>-4515708.0200000051</v>
      </c>
      <c r="J185" s="87">
        <f t="shared" si="25"/>
        <v>-0.30754118669940178</v>
      </c>
      <c r="K185" s="82">
        <f>VLOOKUP($C185,'2024'!$C$273:$U$528,VLOOKUP($L$4,Master!$D$9:$G$20,4,FALSE),FALSE)</f>
        <v>2138111.63</v>
      </c>
      <c r="L185" s="83">
        <f>VLOOKUP($C185,'2024'!$C$8:$U$263,VLOOKUP($L$4,Master!$D$9:$G$20,4,FALSE),FALSE)</f>
        <v>2572721.63</v>
      </c>
      <c r="M185" s="154">
        <f t="shared" si="26"/>
        <v>1.2032681520936304</v>
      </c>
      <c r="N185" s="154">
        <f t="shared" si="27"/>
        <v>3.5341039191175459E-4</v>
      </c>
      <c r="O185" s="83">
        <f t="shared" si="28"/>
        <v>434610</v>
      </c>
      <c r="P185" s="87">
        <f t="shared" si="29"/>
        <v>0.20326815209363042</v>
      </c>
      <c r="Q185" s="78"/>
    </row>
    <row r="186" spans="2:17" s="79" customFormat="1" ht="12.75" x14ac:dyDescent="0.2">
      <c r="B186" s="72"/>
      <c r="C186" s="80" t="s">
        <v>213</v>
      </c>
      <c r="D186" s="81" t="s">
        <v>445</v>
      </c>
      <c r="E186" s="82">
        <f>IFERROR(VLOOKUP($C186,'2024'!$C$273:$U$528,19,FALSE),0)</f>
        <v>1750838.85</v>
      </c>
      <c r="F186" s="83">
        <f>IFERROR(VLOOKUP($C186,'2024'!$C$8:$U$263,19,FALSE),0)</f>
        <v>1724404.6800000002</v>
      </c>
      <c r="G186" s="84">
        <f t="shared" si="22"/>
        <v>0.98490199711983772</v>
      </c>
      <c r="H186" s="85">
        <f t="shared" si="23"/>
        <v>2.3687853620341499E-4</v>
      </c>
      <c r="I186" s="86">
        <f t="shared" si="24"/>
        <v>-26434.169999999925</v>
      </c>
      <c r="J186" s="87">
        <f t="shared" si="25"/>
        <v>-1.5098002880162229E-2</v>
      </c>
      <c r="K186" s="82">
        <f>VLOOKUP($C186,'2024'!$C$273:$U$528,VLOOKUP($L$4,Master!$D$9:$G$20,4,FALSE),FALSE)</f>
        <v>420442.81</v>
      </c>
      <c r="L186" s="83">
        <f>VLOOKUP($C186,'2024'!$C$8:$U$263,VLOOKUP($L$4,Master!$D$9:$G$20,4,FALSE),FALSE)</f>
        <v>165013.33000000002</v>
      </c>
      <c r="M186" s="154">
        <f t="shared" si="26"/>
        <v>0.39247509072637016</v>
      </c>
      <c r="N186" s="154">
        <f t="shared" si="27"/>
        <v>2.2667600313199722E-5</v>
      </c>
      <c r="O186" s="83">
        <f t="shared" si="28"/>
        <v>-255429.47999999998</v>
      </c>
      <c r="P186" s="87">
        <f t="shared" si="29"/>
        <v>-0.60752490927362979</v>
      </c>
      <c r="Q186" s="78"/>
    </row>
    <row r="187" spans="2:17" s="79" customFormat="1" ht="12.75" x14ac:dyDescent="0.2">
      <c r="B187" s="72"/>
      <c r="C187" s="80" t="s">
        <v>214</v>
      </c>
      <c r="D187" s="81" t="s">
        <v>446</v>
      </c>
      <c r="E187" s="82">
        <f>IFERROR(VLOOKUP($C187,'2024'!$C$273:$U$528,19,FALSE),0)</f>
        <v>2716624.94</v>
      </c>
      <c r="F187" s="83">
        <f>IFERROR(VLOOKUP($C187,'2024'!$C$8:$U$263,19,FALSE),0)</f>
        <v>2096187.2800000003</v>
      </c>
      <c r="G187" s="84">
        <f t="shared" si="22"/>
        <v>0.77161453137509672</v>
      </c>
      <c r="H187" s="85">
        <f t="shared" si="23"/>
        <v>2.8794967924502385E-4</v>
      </c>
      <c r="I187" s="86">
        <f t="shared" si="24"/>
        <v>-620437.65999999968</v>
      </c>
      <c r="J187" s="87">
        <f t="shared" si="25"/>
        <v>-0.22838546862490325</v>
      </c>
      <c r="K187" s="82">
        <f>VLOOKUP($C187,'2024'!$C$273:$U$528,VLOOKUP($L$4,Master!$D$9:$G$20,4,FALSE),FALSE)</f>
        <v>364463.25</v>
      </c>
      <c r="L187" s="83">
        <f>VLOOKUP($C187,'2024'!$C$8:$U$263,VLOOKUP($L$4,Master!$D$9:$G$20,4,FALSE),FALSE)</f>
        <v>506459.75</v>
      </c>
      <c r="M187" s="154">
        <f t="shared" si="26"/>
        <v>1.3896044388563182</v>
      </c>
      <c r="N187" s="154">
        <f t="shared" si="27"/>
        <v>6.9571513936013852E-5</v>
      </c>
      <c r="O187" s="83">
        <f t="shared" si="28"/>
        <v>141996.5</v>
      </c>
      <c r="P187" s="87">
        <f t="shared" si="29"/>
        <v>0.38960443885631818</v>
      </c>
      <c r="Q187" s="78"/>
    </row>
    <row r="188" spans="2:17" s="79" customFormat="1" ht="12.75" x14ac:dyDescent="0.2">
      <c r="B188" s="72"/>
      <c r="C188" s="80" t="s">
        <v>215</v>
      </c>
      <c r="D188" s="81" t="s">
        <v>447</v>
      </c>
      <c r="E188" s="82">
        <f>IFERROR(VLOOKUP($C188,'2024'!$C$273:$U$528,19,FALSE),0)</f>
        <v>1313773.0799999998</v>
      </c>
      <c r="F188" s="83">
        <f>IFERROR(VLOOKUP($C188,'2024'!$C$8:$U$263,19,FALSE),0)</f>
        <v>1139629.31</v>
      </c>
      <c r="G188" s="84">
        <f t="shared" si="22"/>
        <v>0.86744760366074802</v>
      </c>
      <c r="H188" s="85">
        <f t="shared" si="23"/>
        <v>1.5654893882989683E-4</v>
      </c>
      <c r="I188" s="86">
        <f t="shared" si="24"/>
        <v>-174143.76999999979</v>
      </c>
      <c r="J188" s="87">
        <f t="shared" si="25"/>
        <v>-0.13255239633925198</v>
      </c>
      <c r="K188" s="82">
        <f>VLOOKUP($C188,'2024'!$C$273:$U$528,VLOOKUP($L$4,Master!$D$9:$G$20,4,FALSE),FALSE)</f>
        <v>140019.68</v>
      </c>
      <c r="L188" s="83">
        <f>VLOOKUP($C188,'2024'!$C$8:$U$263,VLOOKUP($L$4,Master!$D$9:$G$20,4,FALSE),FALSE)</f>
        <v>212141.03</v>
      </c>
      <c r="M188" s="154">
        <f t="shared" si="26"/>
        <v>1.5150800944552938</v>
      </c>
      <c r="N188" s="154">
        <f t="shared" si="27"/>
        <v>2.9141452257647979E-5</v>
      </c>
      <c r="O188" s="83">
        <f t="shared" si="28"/>
        <v>72121.350000000006</v>
      </c>
      <c r="P188" s="87">
        <f t="shared" si="29"/>
        <v>0.51508009445529379</v>
      </c>
      <c r="Q188" s="78"/>
    </row>
    <row r="189" spans="2:17" s="79" customFormat="1" ht="12.75" x14ac:dyDescent="0.2">
      <c r="B189" s="72"/>
      <c r="C189" s="80" t="s">
        <v>216</v>
      </c>
      <c r="D189" s="81" t="s">
        <v>448</v>
      </c>
      <c r="E189" s="82">
        <f>IFERROR(VLOOKUP($C189,'2024'!$C$273:$U$528,19,FALSE),0)</f>
        <v>1275064.3299999998</v>
      </c>
      <c r="F189" s="83">
        <f>IFERROR(VLOOKUP($C189,'2024'!$C$8:$U$263,19,FALSE),0)</f>
        <v>1828378.72</v>
      </c>
      <c r="G189" s="84">
        <f t="shared" si="22"/>
        <v>1.433950175674666</v>
      </c>
      <c r="H189" s="85">
        <f t="shared" si="23"/>
        <v>2.5116127312938718E-4</v>
      </c>
      <c r="I189" s="86">
        <f t="shared" si="24"/>
        <v>553314.39000000013</v>
      </c>
      <c r="J189" s="87">
        <f t="shared" si="25"/>
        <v>0.43395017567466593</v>
      </c>
      <c r="K189" s="82">
        <f>VLOOKUP($C189,'2024'!$C$273:$U$528,VLOOKUP($L$4,Master!$D$9:$G$20,4,FALSE),FALSE)</f>
        <v>113387.67000000001</v>
      </c>
      <c r="L189" s="83">
        <f>VLOOKUP($C189,'2024'!$C$8:$U$263,VLOOKUP($L$4,Master!$D$9:$G$20,4,FALSE),FALSE)</f>
        <v>119084.71000000002</v>
      </c>
      <c r="M189" s="154">
        <f t="shared" si="26"/>
        <v>1.0502439110001995</v>
      </c>
      <c r="N189" s="154">
        <f t="shared" si="27"/>
        <v>1.6358463947690156E-5</v>
      </c>
      <c r="O189" s="83">
        <f t="shared" si="28"/>
        <v>5697.0400000000081</v>
      </c>
      <c r="P189" s="87">
        <f t="shared" si="29"/>
        <v>5.0243911000199648E-2</v>
      </c>
      <c r="Q189" s="78"/>
    </row>
    <row r="190" spans="2:17" s="79" customFormat="1" ht="12.75" x14ac:dyDescent="0.2">
      <c r="B190" s="72"/>
      <c r="C190" s="80" t="s">
        <v>217</v>
      </c>
      <c r="D190" s="81" t="s">
        <v>449</v>
      </c>
      <c r="E190" s="82">
        <f>IFERROR(VLOOKUP($C190,'2024'!$C$273:$U$528,19,FALSE),0)</f>
        <v>1794554.8599999999</v>
      </c>
      <c r="F190" s="83">
        <f>IFERROR(VLOOKUP($C190,'2024'!$C$8:$U$263,19,FALSE),0)</f>
        <v>1801140.87</v>
      </c>
      <c r="G190" s="84">
        <f t="shared" si="22"/>
        <v>1.0036699964692082</v>
      </c>
      <c r="H190" s="85">
        <f t="shared" si="23"/>
        <v>2.4741965602978147E-4</v>
      </c>
      <c r="I190" s="86">
        <f t="shared" si="24"/>
        <v>6586.0100000002421</v>
      </c>
      <c r="J190" s="87">
        <f t="shared" si="25"/>
        <v>3.6699964692081034E-3</v>
      </c>
      <c r="K190" s="82">
        <f>VLOOKUP($C190,'2024'!$C$273:$U$528,VLOOKUP($L$4,Master!$D$9:$G$20,4,FALSE),FALSE)</f>
        <v>158788.42999999996</v>
      </c>
      <c r="L190" s="83">
        <f>VLOOKUP($C190,'2024'!$C$8:$U$263,VLOOKUP($L$4,Master!$D$9:$G$20,4,FALSE),FALSE)</f>
        <v>386534.52999999997</v>
      </c>
      <c r="M190" s="154">
        <f t="shared" si="26"/>
        <v>2.4342738951446279</v>
      </c>
      <c r="N190" s="154">
        <f t="shared" si="27"/>
        <v>5.3097590560050545E-5</v>
      </c>
      <c r="O190" s="83">
        <f t="shared" si="28"/>
        <v>227746.1</v>
      </c>
      <c r="P190" s="87">
        <f t="shared" si="29"/>
        <v>1.4342738951446277</v>
      </c>
      <c r="Q190" s="78"/>
    </row>
    <row r="191" spans="2:17" s="79" customFormat="1" ht="12.75" x14ac:dyDescent="0.2">
      <c r="B191" s="72"/>
      <c r="C191" s="80" t="s">
        <v>218</v>
      </c>
      <c r="D191" s="81" t="s">
        <v>450</v>
      </c>
      <c r="E191" s="82">
        <f>IFERROR(VLOOKUP($C191,'2024'!$C$273:$U$528,19,FALSE),0)</f>
        <v>164574.13999999996</v>
      </c>
      <c r="F191" s="83">
        <f>IFERROR(VLOOKUP($C191,'2024'!$C$8:$U$263,19,FALSE),0)</f>
        <v>153955.71</v>
      </c>
      <c r="G191" s="84">
        <f t="shared" si="22"/>
        <v>0.93547935295302187</v>
      </c>
      <c r="H191" s="85">
        <f t="shared" si="23"/>
        <v>2.1148633872274956E-5</v>
      </c>
      <c r="I191" s="86">
        <f t="shared" si="24"/>
        <v>-10618.429999999964</v>
      </c>
      <c r="J191" s="87">
        <f t="shared" si="25"/>
        <v>-6.4520647046978144E-2</v>
      </c>
      <c r="K191" s="82">
        <f>VLOOKUP($C191,'2024'!$C$273:$U$528,VLOOKUP($L$4,Master!$D$9:$G$20,4,FALSE),FALSE)</f>
        <v>14429.269999999999</v>
      </c>
      <c r="L191" s="83">
        <f>VLOOKUP($C191,'2024'!$C$8:$U$263,VLOOKUP($L$4,Master!$D$9:$G$20,4,FALSE),FALSE)</f>
        <v>38833.9</v>
      </c>
      <c r="M191" s="154">
        <f t="shared" si="26"/>
        <v>2.6913281129260183</v>
      </c>
      <c r="N191" s="154">
        <f t="shared" si="27"/>
        <v>5.3345467533002732E-6</v>
      </c>
      <c r="O191" s="83">
        <f t="shared" si="28"/>
        <v>24404.630000000005</v>
      </c>
      <c r="P191" s="87">
        <f t="shared" si="29"/>
        <v>1.6913281129260183</v>
      </c>
      <c r="Q191" s="78"/>
    </row>
    <row r="192" spans="2:17" s="79" customFormat="1" ht="25.5" x14ac:dyDescent="0.2">
      <c r="B192" s="72"/>
      <c r="C192" s="80" t="s">
        <v>528</v>
      </c>
      <c r="D192" s="81" t="s">
        <v>529</v>
      </c>
      <c r="E192" s="82">
        <f>IFERROR(VLOOKUP($C192,'2024'!$C$273:$U$528,19,FALSE),0)</f>
        <v>1868228.8500000003</v>
      </c>
      <c r="F192" s="83">
        <f>IFERROR(VLOOKUP($C192,'2024'!$C$8:$U$263,19,FALSE),0)</f>
        <v>4583111.92</v>
      </c>
      <c r="G192" s="84">
        <f t="shared" si="22"/>
        <v>2.4531854970551383</v>
      </c>
      <c r="H192" s="85">
        <f t="shared" si="23"/>
        <v>6.2957428465458738E-4</v>
      </c>
      <c r="I192" s="86">
        <f t="shared" si="24"/>
        <v>2714883.0699999994</v>
      </c>
      <c r="J192" s="87">
        <f t="shared" si="25"/>
        <v>1.4531854970551381</v>
      </c>
      <c r="K192" s="82">
        <f>VLOOKUP($C192,'2024'!$C$273:$U$528,VLOOKUP($L$4,Master!$D$9:$G$20,4,FALSE),FALSE)</f>
        <v>95810.08</v>
      </c>
      <c r="L192" s="83">
        <f>VLOOKUP($C192,'2024'!$C$8:$U$263,VLOOKUP($L$4,Master!$D$9:$G$20,4,FALSE),FALSE)</f>
        <v>730651.79</v>
      </c>
      <c r="M192" s="154">
        <f t="shared" si="26"/>
        <v>7.6260430009034543</v>
      </c>
      <c r="N192" s="154">
        <f t="shared" si="27"/>
        <v>1.0036839292828001E-4</v>
      </c>
      <c r="O192" s="83">
        <f t="shared" si="28"/>
        <v>634841.71000000008</v>
      </c>
      <c r="P192" s="87">
        <f t="shared" si="29"/>
        <v>6.6260430009034543</v>
      </c>
      <c r="Q192" s="78"/>
    </row>
    <row r="193" spans="2:17" s="79" customFormat="1" ht="12.75" x14ac:dyDescent="0.2">
      <c r="B193" s="72"/>
      <c r="C193" s="80" t="s">
        <v>530</v>
      </c>
      <c r="D193" s="81" t="s">
        <v>531</v>
      </c>
      <c r="E193" s="82">
        <f>IFERROR(VLOOKUP($C193,'2024'!$C$273:$U$528,19,FALSE),0)</f>
        <v>1448972.39</v>
      </c>
      <c r="F193" s="83">
        <f>IFERROR(VLOOKUP($C193,'2024'!$C$8:$U$263,19,FALSE),0)</f>
        <v>1306156.51</v>
      </c>
      <c r="G193" s="84">
        <f t="shared" si="22"/>
        <v>0.90143643799865647</v>
      </c>
      <c r="H193" s="85">
        <f t="shared" si="23"/>
        <v>1.7942449688860805E-4</v>
      </c>
      <c r="I193" s="86">
        <f t="shared" si="24"/>
        <v>-142815.87999999989</v>
      </c>
      <c r="J193" s="87">
        <f t="shared" si="25"/>
        <v>-9.8563562001343516E-2</v>
      </c>
      <c r="K193" s="82">
        <f>VLOOKUP($C193,'2024'!$C$273:$U$528,VLOOKUP($L$4,Master!$D$9:$G$20,4,FALSE),FALSE)</f>
        <v>152711.18000000002</v>
      </c>
      <c r="L193" s="83">
        <f>VLOOKUP($C193,'2024'!$C$8:$U$263,VLOOKUP($L$4,Master!$D$9:$G$20,4,FALSE),FALSE)</f>
        <v>449133.44</v>
      </c>
      <c r="M193" s="154">
        <f t="shared" si="26"/>
        <v>2.941064563838744</v>
      </c>
      <c r="N193" s="154">
        <f t="shared" si="27"/>
        <v>6.1696696292429639E-5</v>
      </c>
      <c r="O193" s="83">
        <f t="shared" si="28"/>
        <v>296422.26</v>
      </c>
      <c r="P193" s="87">
        <f t="shared" si="29"/>
        <v>1.9410645638387443</v>
      </c>
      <c r="Q193" s="78"/>
    </row>
    <row r="194" spans="2:17" s="79" customFormat="1" ht="12.75" x14ac:dyDescent="0.2">
      <c r="B194" s="72"/>
      <c r="C194" s="80" t="s">
        <v>532</v>
      </c>
      <c r="D194" s="81" t="s">
        <v>373</v>
      </c>
      <c r="E194" s="82">
        <f>IFERROR(VLOOKUP($C194,'2024'!$C$273:$U$528,19,FALSE),0)</f>
        <v>1377306</v>
      </c>
      <c r="F194" s="83">
        <f>IFERROR(VLOOKUP($C194,'2024'!$C$8:$U$263,19,FALSE),0)</f>
        <v>992101.3</v>
      </c>
      <c r="G194" s="84">
        <f t="shared" si="22"/>
        <v>0.72032017576341067</v>
      </c>
      <c r="H194" s="85">
        <f t="shared" si="23"/>
        <v>1.3628326716760307E-4</v>
      </c>
      <c r="I194" s="86">
        <f t="shared" si="24"/>
        <v>-385204.69999999995</v>
      </c>
      <c r="J194" s="87">
        <f t="shared" si="25"/>
        <v>-0.27967982423658938</v>
      </c>
      <c r="K194" s="82">
        <f>VLOOKUP($C194,'2024'!$C$273:$U$528,VLOOKUP($L$4,Master!$D$9:$G$20,4,FALSE),FALSE)</f>
        <v>137823.39000000001</v>
      </c>
      <c r="L194" s="83">
        <f>VLOOKUP($C194,'2024'!$C$8:$U$263,VLOOKUP($L$4,Master!$D$9:$G$20,4,FALSE),FALSE)</f>
        <v>105546.58000000002</v>
      </c>
      <c r="M194" s="154">
        <f t="shared" si="26"/>
        <v>0.76581036063617358</v>
      </c>
      <c r="N194" s="154">
        <f t="shared" si="27"/>
        <v>1.4498754069535835E-5</v>
      </c>
      <c r="O194" s="83">
        <f t="shared" si="28"/>
        <v>-32276.809999999998</v>
      </c>
      <c r="P194" s="87">
        <f t="shared" si="29"/>
        <v>-0.23418963936382636</v>
      </c>
      <c r="Q194" s="78"/>
    </row>
    <row r="195" spans="2:17" s="79" customFormat="1" ht="12.75" x14ac:dyDescent="0.2">
      <c r="B195" s="72"/>
      <c r="C195" s="80" t="s">
        <v>533</v>
      </c>
      <c r="D195" s="81" t="s">
        <v>534</v>
      </c>
      <c r="E195" s="82">
        <f>IFERROR(VLOOKUP($C195,'2024'!$C$273:$U$528,19,FALSE),0)</f>
        <v>4194719.8100000005</v>
      </c>
      <c r="F195" s="83">
        <f>IFERROR(VLOOKUP($C195,'2024'!$C$8:$U$263,19,FALSE),0)</f>
        <v>3757000.9099999997</v>
      </c>
      <c r="G195" s="84">
        <f t="shared" si="22"/>
        <v>0.89565002674159522</v>
      </c>
      <c r="H195" s="85">
        <f t="shared" si="23"/>
        <v>5.1609282113273896E-4</v>
      </c>
      <c r="I195" s="86">
        <f t="shared" si="24"/>
        <v>-437718.90000000084</v>
      </c>
      <c r="J195" s="87">
        <f t="shared" si="25"/>
        <v>-0.10434997325840478</v>
      </c>
      <c r="K195" s="82">
        <f>VLOOKUP($C195,'2024'!$C$273:$U$528,VLOOKUP($L$4,Master!$D$9:$G$20,4,FALSE),FALSE)</f>
        <v>437907.60999999987</v>
      </c>
      <c r="L195" s="83">
        <f>VLOOKUP($C195,'2024'!$C$8:$U$263,VLOOKUP($L$4,Master!$D$9:$G$20,4,FALSE),FALSE)</f>
        <v>381906.52999999997</v>
      </c>
      <c r="M195" s="154">
        <f t="shared" si="26"/>
        <v>0.87211667776223412</v>
      </c>
      <c r="N195" s="154">
        <f t="shared" si="27"/>
        <v>5.2461850076239399E-5</v>
      </c>
      <c r="O195" s="83">
        <f t="shared" si="28"/>
        <v>-56001.0799999999</v>
      </c>
      <c r="P195" s="87">
        <f t="shared" si="29"/>
        <v>-0.12788332223776591</v>
      </c>
      <c r="Q195" s="78"/>
    </row>
    <row r="196" spans="2:17" s="79" customFormat="1" ht="12.75" x14ac:dyDescent="0.2">
      <c r="B196" s="72"/>
      <c r="C196" s="80" t="s">
        <v>219</v>
      </c>
      <c r="D196" s="81" t="s">
        <v>451</v>
      </c>
      <c r="E196" s="82">
        <f>IFERROR(VLOOKUP($C196,'2024'!$C$273:$U$528,19,FALSE),0)</f>
        <v>13123413.24</v>
      </c>
      <c r="F196" s="83">
        <f>IFERROR(VLOOKUP($C196,'2024'!$C$8:$U$263,19,FALSE),0)</f>
        <v>15364966.32</v>
      </c>
      <c r="G196" s="84">
        <f t="shared" si="22"/>
        <v>1.1708056462908425</v>
      </c>
      <c r="H196" s="85">
        <f t="shared" si="23"/>
        <v>2.1106592744206494E-3</v>
      </c>
      <c r="I196" s="86">
        <f t="shared" si="24"/>
        <v>2241553.08</v>
      </c>
      <c r="J196" s="87">
        <f t="shared" si="25"/>
        <v>0.17080564629084255</v>
      </c>
      <c r="K196" s="82">
        <f>VLOOKUP($C196,'2024'!$C$273:$U$528,VLOOKUP($L$4,Master!$D$9:$G$20,4,FALSE),FALSE)</f>
        <v>2372339.8499999996</v>
      </c>
      <c r="L196" s="83">
        <f>VLOOKUP($C196,'2024'!$C$8:$U$263,VLOOKUP($L$4,Master!$D$9:$G$20,4,FALSE),FALSE)</f>
        <v>6607364.4899999993</v>
      </c>
      <c r="M196" s="154">
        <f t="shared" si="26"/>
        <v>2.7851677701236608</v>
      </c>
      <c r="N196" s="154">
        <f t="shared" si="27"/>
        <v>9.0764241520941791E-4</v>
      </c>
      <c r="O196" s="83">
        <f t="shared" si="28"/>
        <v>4235024.6399999997</v>
      </c>
      <c r="P196" s="87">
        <f t="shared" si="29"/>
        <v>1.785167770123661</v>
      </c>
      <c r="Q196" s="78"/>
    </row>
    <row r="197" spans="2:17" s="79" customFormat="1" ht="12.75" x14ac:dyDescent="0.2">
      <c r="B197" s="72"/>
      <c r="C197" s="80" t="s">
        <v>220</v>
      </c>
      <c r="D197" s="81" t="s">
        <v>452</v>
      </c>
      <c r="E197" s="82">
        <f>IFERROR(VLOOKUP($C197,'2024'!$C$273:$U$528,19,FALSE),0)</f>
        <v>5635071.4600000009</v>
      </c>
      <c r="F197" s="83">
        <f>IFERROR(VLOOKUP($C197,'2024'!$C$8:$U$263,19,FALSE),0)</f>
        <v>5400739.7699999996</v>
      </c>
      <c r="G197" s="84">
        <f t="shared" si="22"/>
        <v>0.95841548919771791</v>
      </c>
      <c r="H197" s="85">
        <f t="shared" si="23"/>
        <v>7.4189043092435126E-4</v>
      </c>
      <c r="I197" s="86">
        <f t="shared" si="24"/>
        <v>-234331.69000000134</v>
      </c>
      <c r="J197" s="87">
        <f t="shared" si="25"/>
        <v>-4.1584510802282051E-2</v>
      </c>
      <c r="K197" s="82">
        <f>VLOOKUP($C197,'2024'!$C$273:$U$528,VLOOKUP($L$4,Master!$D$9:$G$20,4,FALSE),FALSE)</f>
        <v>320452.17000000004</v>
      </c>
      <c r="L197" s="83">
        <f>VLOOKUP($C197,'2024'!$C$8:$U$263,VLOOKUP($L$4,Master!$D$9:$G$20,4,FALSE),FALSE)</f>
        <v>396171.43999999994</v>
      </c>
      <c r="M197" s="154">
        <f t="shared" si="26"/>
        <v>1.2362888352417769</v>
      </c>
      <c r="N197" s="154">
        <f t="shared" si="27"/>
        <v>5.4421396486118927E-5</v>
      </c>
      <c r="O197" s="83">
        <f t="shared" si="28"/>
        <v>75719.269999999902</v>
      </c>
      <c r="P197" s="87">
        <f t="shared" si="29"/>
        <v>0.23628883524177693</v>
      </c>
      <c r="Q197" s="78"/>
    </row>
    <row r="198" spans="2:17" s="79" customFormat="1" ht="12.75" x14ac:dyDescent="0.2">
      <c r="B198" s="72"/>
      <c r="C198" s="80" t="s">
        <v>221</v>
      </c>
      <c r="D198" s="81" t="s">
        <v>453</v>
      </c>
      <c r="E198" s="82">
        <f>IFERROR(VLOOKUP($C198,'2024'!$C$273:$U$528,19,FALSE),0)</f>
        <v>1863005.1400000004</v>
      </c>
      <c r="F198" s="83">
        <f>IFERROR(VLOOKUP($C198,'2024'!$C$8:$U$263,19,FALSE),0)</f>
        <v>1560101.6799999997</v>
      </c>
      <c r="G198" s="84">
        <f t="shared" si="22"/>
        <v>0.83741136645495218</v>
      </c>
      <c r="H198" s="85">
        <f t="shared" si="23"/>
        <v>2.1430851271343597E-4</v>
      </c>
      <c r="I198" s="86">
        <f t="shared" si="24"/>
        <v>-302903.46000000066</v>
      </c>
      <c r="J198" s="87">
        <f t="shared" si="25"/>
        <v>-0.16258863354504788</v>
      </c>
      <c r="K198" s="82">
        <f>VLOOKUP($C198,'2024'!$C$273:$U$528,VLOOKUP($L$4,Master!$D$9:$G$20,4,FALSE),FALSE)</f>
        <v>183977.41999999995</v>
      </c>
      <c r="L198" s="83">
        <f>VLOOKUP($C198,'2024'!$C$8:$U$263,VLOOKUP($L$4,Master!$D$9:$G$20,4,FALSE),FALSE)</f>
        <v>216293.45000000004</v>
      </c>
      <c r="M198" s="154">
        <f t="shared" si="26"/>
        <v>1.1756521534001296</v>
      </c>
      <c r="N198" s="154">
        <f t="shared" si="27"/>
        <v>2.9711863126227734E-5</v>
      </c>
      <c r="O198" s="83">
        <f t="shared" si="28"/>
        <v>32316.030000000086</v>
      </c>
      <c r="P198" s="87">
        <f t="shared" si="29"/>
        <v>0.17565215340012971</v>
      </c>
      <c r="Q198" s="78"/>
    </row>
    <row r="199" spans="2:17" s="79" customFormat="1" ht="12.75" x14ac:dyDescent="0.2">
      <c r="B199" s="72"/>
      <c r="C199" s="80" t="s">
        <v>222</v>
      </c>
      <c r="D199" s="81" t="s">
        <v>454</v>
      </c>
      <c r="E199" s="82">
        <f>IFERROR(VLOOKUP($C199,'2024'!$C$273:$U$528,19,FALSE),0)</f>
        <v>1302569.79</v>
      </c>
      <c r="F199" s="83">
        <f>IFERROR(VLOOKUP($C199,'2024'!$C$8:$U$263,19,FALSE),0)</f>
        <v>1281231.31</v>
      </c>
      <c r="G199" s="84">
        <f t="shared" si="22"/>
        <v>0.98361816759161902</v>
      </c>
      <c r="H199" s="85">
        <f t="shared" si="23"/>
        <v>1.7600056458370538E-4</v>
      </c>
      <c r="I199" s="86">
        <f t="shared" si="24"/>
        <v>-21338.479999999981</v>
      </c>
      <c r="J199" s="87">
        <f t="shared" si="25"/>
        <v>-1.638183240838096E-2</v>
      </c>
      <c r="K199" s="82">
        <f>VLOOKUP($C199,'2024'!$C$273:$U$528,VLOOKUP($L$4,Master!$D$9:$G$20,4,FALSE),FALSE)</f>
        <v>139893.34</v>
      </c>
      <c r="L199" s="83">
        <f>VLOOKUP($C199,'2024'!$C$8:$U$263,VLOOKUP($L$4,Master!$D$9:$G$20,4,FALSE),FALSE)</f>
        <v>144242.07</v>
      </c>
      <c r="M199" s="154">
        <f t="shared" si="26"/>
        <v>1.031086040264676</v>
      </c>
      <c r="N199" s="154">
        <f t="shared" si="27"/>
        <v>1.9814287676689975E-5</v>
      </c>
      <c r="O199" s="83">
        <f t="shared" si="28"/>
        <v>4348.7300000000105</v>
      </c>
      <c r="P199" s="87">
        <f t="shared" si="29"/>
        <v>3.1086040264676006E-2</v>
      </c>
      <c r="Q199" s="78"/>
    </row>
    <row r="200" spans="2:17" s="79" customFormat="1" ht="12.75" x14ac:dyDescent="0.2">
      <c r="B200" s="72"/>
      <c r="C200" s="80" t="s">
        <v>223</v>
      </c>
      <c r="D200" s="81" t="s">
        <v>455</v>
      </c>
      <c r="E200" s="82">
        <f>IFERROR(VLOOKUP($C200,'2024'!$C$273:$U$528,19,FALSE),0)</f>
        <v>762617.2</v>
      </c>
      <c r="F200" s="83">
        <f>IFERROR(VLOOKUP($C200,'2024'!$C$8:$U$263,19,FALSE),0)</f>
        <v>818994.06</v>
      </c>
      <c r="G200" s="84">
        <f t="shared" si="22"/>
        <v>1.0739255028604129</v>
      </c>
      <c r="H200" s="85">
        <f t="shared" si="23"/>
        <v>1.125038202123714E-4</v>
      </c>
      <c r="I200" s="86">
        <f t="shared" si="24"/>
        <v>56376.860000000102</v>
      </c>
      <c r="J200" s="87">
        <f t="shared" si="25"/>
        <v>7.3925502860412939E-2</v>
      </c>
      <c r="K200" s="82">
        <f>VLOOKUP($C200,'2024'!$C$273:$U$528,VLOOKUP($L$4,Master!$D$9:$G$20,4,FALSE),FALSE)</f>
        <v>79011.340000000011</v>
      </c>
      <c r="L200" s="83">
        <f>VLOOKUP($C200,'2024'!$C$8:$U$263,VLOOKUP($L$4,Master!$D$9:$G$20,4,FALSE),FALSE)</f>
        <v>173783.96</v>
      </c>
      <c r="M200" s="154">
        <f t="shared" si="26"/>
        <v>2.1994812390221452</v>
      </c>
      <c r="N200" s="154">
        <f t="shared" si="27"/>
        <v>2.3872406829951784E-5</v>
      </c>
      <c r="O200" s="83">
        <f t="shared" si="28"/>
        <v>94772.619999999981</v>
      </c>
      <c r="P200" s="87">
        <f t="shared" si="29"/>
        <v>1.199481239022145</v>
      </c>
      <c r="Q200" s="78"/>
    </row>
    <row r="201" spans="2:17" s="79" customFormat="1" ht="25.5" x14ac:dyDescent="0.2">
      <c r="B201" s="72"/>
      <c r="C201" s="80" t="s">
        <v>224</v>
      </c>
      <c r="D201" s="81" t="s">
        <v>456</v>
      </c>
      <c r="E201" s="82">
        <f>IFERROR(VLOOKUP($C201,'2024'!$C$273:$U$528,19,FALSE),0)</f>
        <v>440739.63</v>
      </c>
      <c r="F201" s="83">
        <f>IFERROR(VLOOKUP($C201,'2024'!$C$8:$U$263,19,FALSE),0)</f>
        <v>346919.10000000003</v>
      </c>
      <c r="G201" s="84">
        <f t="shared" si="22"/>
        <v>0.78712935344616053</v>
      </c>
      <c r="H201" s="85">
        <f t="shared" si="23"/>
        <v>4.7655686360701683E-5</v>
      </c>
      <c r="I201" s="86">
        <f t="shared" si="24"/>
        <v>-93820.52999999997</v>
      </c>
      <c r="J201" s="87">
        <f t="shared" si="25"/>
        <v>-0.21287064655383944</v>
      </c>
      <c r="K201" s="82">
        <f>VLOOKUP($C201,'2024'!$C$273:$U$528,VLOOKUP($L$4,Master!$D$9:$G$20,4,FALSE),FALSE)</f>
        <v>50784.31</v>
      </c>
      <c r="L201" s="83">
        <f>VLOOKUP($C201,'2024'!$C$8:$U$263,VLOOKUP($L$4,Master!$D$9:$G$20,4,FALSE),FALSE)</f>
        <v>40344.289999999994</v>
      </c>
      <c r="M201" s="154">
        <f t="shared" si="26"/>
        <v>0.79442430152147381</v>
      </c>
      <c r="N201" s="154">
        <f t="shared" si="27"/>
        <v>5.5420264571342219E-6</v>
      </c>
      <c r="O201" s="83">
        <f t="shared" si="28"/>
        <v>-10440.020000000004</v>
      </c>
      <c r="P201" s="87">
        <f t="shared" si="29"/>
        <v>-0.20557569847852622</v>
      </c>
      <c r="Q201" s="78"/>
    </row>
    <row r="202" spans="2:17" s="79" customFormat="1" ht="12.75" x14ac:dyDescent="0.2">
      <c r="B202" s="72"/>
      <c r="C202" s="80" t="s">
        <v>225</v>
      </c>
      <c r="D202" s="81" t="s">
        <v>458</v>
      </c>
      <c r="E202" s="82">
        <f>IFERROR(VLOOKUP($C202,'2024'!$C$273:$U$528,19,FALSE),0)</f>
        <v>270000</v>
      </c>
      <c r="F202" s="83">
        <f>IFERROR(VLOOKUP($C202,'2024'!$C$8:$U$263,19,FALSE),0)</f>
        <v>0</v>
      </c>
      <c r="G202" s="84">
        <f t="shared" ref="G202:G264" si="30">IFERROR(F202/E202,0)</f>
        <v>0</v>
      </c>
      <c r="H202" s="85">
        <f t="shared" ref="H202:H264" si="31">F202/$D$4</f>
        <v>0</v>
      </c>
      <c r="I202" s="86">
        <f t="shared" ref="I202:I264" si="32">F202-E202</f>
        <v>-270000</v>
      </c>
      <c r="J202" s="87">
        <f t="shared" ref="J202:J264" si="33">IFERROR(I202/E202,0)</f>
        <v>-1</v>
      </c>
      <c r="K202" s="82">
        <f>VLOOKUP($C202,'2024'!$C$273:$U$528,VLOOKUP($L$4,Master!$D$9:$G$20,4,FALSE),FALSE)</f>
        <v>67500</v>
      </c>
      <c r="L202" s="83">
        <f>VLOOKUP($C202,'2024'!$C$8:$U$263,VLOOKUP($L$4,Master!$D$9:$G$20,4,FALSE),FALSE)</f>
        <v>0</v>
      </c>
      <c r="M202" s="154">
        <f t="shared" ref="M202:M264" si="34">IFERROR(L202/K202,0)</f>
        <v>0</v>
      </c>
      <c r="N202" s="154">
        <f t="shared" ref="N202:N264" si="35">L202/$D$4</f>
        <v>0</v>
      </c>
      <c r="O202" s="83">
        <f t="shared" ref="O202:O264" si="36">L202-K202</f>
        <v>-67500</v>
      </c>
      <c r="P202" s="87">
        <f t="shared" ref="P202:P264" si="37">IFERROR(O202/K202,0)</f>
        <v>-1</v>
      </c>
      <c r="Q202" s="78"/>
    </row>
    <row r="203" spans="2:17" s="79" customFormat="1" ht="12.75" x14ac:dyDescent="0.2">
      <c r="B203" s="72"/>
      <c r="C203" s="80" t="s">
        <v>226</v>
      </c>
      <c r="D203" s="81" t="s">
        <v>459</v>
      </c>
      <c r="E203" s="82">
        <f>IFERROR(VLOOKUP($C203,'2024'!$C$273:$U$528,19,FALSE),0)</f>
        <v>9989462.1699999981</v>
      </c>
      <c r="F203" s="83">
        <f>IFERROR(VLOOKUP($C203,'2024'!$C$8:$U$263,19,FALSE),0)</f>
        <v>12168977.23</v>
      </c>
      <c r="G203" s="84">
        <f t="shared" si="30"/>
        <v>1.2181814218732863</v>
      </c>
      <c r="H203" s="85">
        <f t="shared" si="31"/>
        <v>1.671631692240065E-3</v>
      </c>
      <c r="I203" s="86">
        <f t="shared" si="32"/>
        <v>2179515.0600000024</v>
      </c>
      <c r="J203" s="87">
        <f t="shared" si="33"/>
        <v>0.21818142187328618</v>
      </c>
      <c r="K203" s="82">
        <f>VLOOKUP($C203,'2024'!$C$273:$U$528,VLOOKUP($L$4,Master!$D$9:$G$20,4,FALSE),FALSE)</f>
        <v>1777600.0899999999</v>
      </c>
      <c r="L203" s="83">
        <f>VLOOKUP($C203,'2024'!$C$8:$U$263,VLOOKUP($L$4,Master!$D$9:$G$20,4,FALSE),FALSE)</f>
        <v>4243846.8499999996</v>
      </c>
      <c r="M203" s="154">
        <f t="shared" si="34"/>
        <v>2.3874024725100007</v>
      </c>
      <c r="N203" s="154">
        <f t="shared" si="35"/>
        <v>5.8297001936893E-4</v>
      </c>
      <c r="O203" s="83">
        <f t="shared" si="36"/>
        <v>2466246.7599999998</v>
      </c>
      <c r="P203" s="87">
        <f t="shared" si="37"/>
        <v>1.3874024725100009</v>
      </c>
      <c r="Q203" s="78"/>
    </row>
    <row r="204" spans="2:17" s="79" customFormat="1" ht="12.75" x14ac:dyDescent="0.2">
      <c r="B204" s="72"/>
      <c r="C204" s="80" t="s">
        <v>227</v>
      </c>
      <c r="D204" s="81" t="s">
        <v>460</v>
      </c>
      <c r="E204" s="82">
        <f>IFERROR(VLOOKUP($C204,'2024'!$C$273:$U$528,19,FALSE),0)</f>
        <v>40231949.920000009</v>
      </c>
      <c r="F204" s="83">
        <f>IFERROR(VLOOKUP($C204,'2024'!$C$8:$U$263,19,FALSE),0)</f>
        <v>41247304.949999988</v>
      </c>
      <c r="G204" s="84">
        <f t="shared" si="30"/>
        <v>1.02523752967527</v>
      </c>
      <c r="H204" s="85">
        <f t="shared" si="31"/>
        <v>5.6660720840144493E-3</v>
      </c>
      <c r="I204" s="86">
        <f t="shared" si="32"/>
        <v>1015355.0299999788</v>
      </c>
      <c r="J204" s="87">
        <f t="shared" si="33"/>
        <v>2.5237529675270053E-2</v>
      </c>
      <c r="K204" s="82">
        <f>VLOOKUP($C204,'2024'!$C$273:$U$528,VLOOKUP($L$4,Master!$D$9:$G$20,4,FALSE),FALSE)</f>
        <v>3452856.8400000008</v>
      </c>
      <c r="L204" s="83">
        <f>VLOOKUP($C204,'2024'!$C$8:$U$263,VLOOKUP($L$4,Master!$D$9:$G$20,4,FALSE),FALSE)</f>
        <v>4165384.1599999992</v>
      </c>
      <c r="M204" s="154">
        <f t="shared" si="34"/>
        <v>1.2063587785469838</v>
      </c>
      <c r="N204" s="154">
        <f t="shared" si="35"/>
        <v>5.7219173317581758E-4</v>
      </c>
      <c r="O204" s="83">
        <f t="shared" si="36"/>
        <v>712527.31999999844</v>
      </c>
      <c r="P204" s="87">
        <f t="shared" si="37"/>
        <v>0.20635877854698381</v>
      </c>
      <c r="Q204" s="78"/>
    </row>
    <row r="205" spans="2:17" s="79" customFormat="1" ht="12.75" x14ac:dyDescent="0.2">
      <c r="B205" s="72"/>
      <c r="C205" s="80" t="s">
        <v>228</v>
      </c>
      <c r="D205" s="81" t="s">
        <v>461</v>
      </c>
      <c r="E205" s="82">
        <f>IFERROR(VLOOKUP($C205,'2024'!$C$273:$U$528,19,FALSE),0)</f>
        <v>123624385.06</v>
      </c>
      <c r="F205" s="83">
        <f>IFERROR(VLOOKUP($C205,'2024'!$C$8:$U$263,19,FALSE),0)</f>
        <v>125439963.69999999</v>
      </c>
      <c r="G205" s="84">
        <f t="shared" si="30"/>
        <v>1.014686250120628</v>
      </c>
      <c r="H205" s="85">
        <f t="shared" si="31"/>
        <v>1.723147433273349E-2</v>
      </c>
      <c r="I205" s="86">
        <f t="shared" si="32"/>
        <v>1815578.6399999857</v>
      </c>
      <c r="J205" s="87">
        <f t="shared" si="33"/>
        <v>1.4686250120627986E-2</v>
      </c>
      <c r="K205" s="82">
        <f>VLOOKUP($C205,'2024'!$C$273:$U$528,VLOOKUP($L$4,Master!$D$9:$G$20,4,FALSE),FALSE)</f>
        <v>11007407.039999999</v>
      </c>
      <c r="L205" s="83">
        <f>VLOOKUP($C205,'2024'!$C$8:$U$263,VLOOKUP($L$4,Master!$D$9:$G$20,4,FALSE),FALSE)</f>
        <v>13388491.880000001</v>
      </c>
      <c r="M205" s="154">
        <f t="shared" si="34"/>
        <v>1.2163165976644035</v>
      </c>
      <c r="N205" s="154">
        <f t="shared" si="35"/>
        <v>1.8391543442724289E-3</v>
      </c>
      <c r="O205" s="83">
        <f t="shared" si="36"/>
        <v>2381084.8400000017</v>
      </c>
      <c r="P205" s="87">
        <f t="shared" si="37"/>
        <v>0.21631659766440342</v>
      </c>
      <c r="Q205" s="78"/>
    </row>
    <row r="206" spans="2:17" s="79" customFormat="1" ht="12.75" x14ac:dyDescent="0.2">
      <c r="B206" s="72"/>
      <c r="C206" s="80" t="s">
        <v>229</v>
      </c>
      <c r="D206" s="81" t="s">
        <v>462</v>
      </c>
      <c r="E206" s="82">
        <f>IFERROR(VLOOKUP($C206,'2024'!$C$273:$U$528,19,FALSE),0)</f>
        <v>48180758.479999997</v>
      </c>
      <c r="F206" s="83">
        <f>IFERROR(VLOOKUP($C206,'2024'!$C$8:$U$263,19,FALSE),0)</f>
        <v>48114395.43999999</v>
      </c>
      <c r="G206" s="84">
        <f t="shared" si="30"/>
        <v>0.99862262359303555</v>
      </c>
      <c r="H206" s="85">
        <f t="shared" si="31"/>
        <v>6.6093926178276566E-3</v>
      </c>
      <c r="I206" s="86">
        <f t="shared" si="32"/>
        <v>-66363.040000006557</v>
      </c>
      <c r="J206" s="87">
        <f t="shared" si="33"/>
        <v>-1.3773764069644958E-3</v>
      </c>
      <c r="K206" s="82">
        <f>VLOOKUP($C206,'2024'!$C$273:$U$528,VLOOKUP($L$4,Master!$D$9:$G$20,4,FALSE),FALSE)</f>
        <v>4363958.99</v>
      </c>
      <c r="L206" s="83">
        <f>VLOOKUP($C206,'2024'!$C$8:$U$263,VLOOKUP($L$4,Master!$D$9:$G$20,4,FALSE),FALSE)</f>
        <v>4931486.839999998</v>
      </c>
      <c r="M206" s="154">
        <f t="shared" si="34"/>
        <v>1.130048850436149</v>
      </c>
      <c r="N206" s="154">
        <f t="shared" si="35"/>
        <v>6.7742995453109306E-4</v>
      </c>
      <c r="O206" s="83">
        <f t="shared" si="36"/>
        <v>567527.84999999776</v>
      </c>
      <c r="P206" s="87">
        <f t="shared" si="37"/>
        <v>0.13004885043614897</v>
      </c>
      <c r="Q206" s="78"/>
    </row>
    <row r="207" spans="2:17" s="79" customFormat="1" ht="12.75" x14ac:dyDescent="0.2">
      <c r="B207" s="72"/>
      <c r="C207" s="80" t="s">
        <v>230</v>
      </c>
      <c r="D207" s="81" t="s">
        <v>463</v>
      </c>
      <c r="E207" s="82">
        <f>IFERROR(VLOOKUP($C207,'2024'!$C$273:$U$528,19,FALSE),0)</f>
        <v>10882367.080000002</v>
      </c>
      <c r="F207" s="83">
        <f>IFERROR(VLOOKUP($C207,'2024'!$C$8:$U$263,19,FALSE),0)</f>
        <v>8927766.8599999994</v>
      </c>
      <c r="G207" s="84">
        <f t="shared" si="30"/>
        <v>0.82038832125115169</v>
      </c>
      <c r="H207" s="85">
        <f t="shared" si="31"/>
        <v>1.2263921397859801E-3</v>
      </c>
      <c r="I207" s="86">
        <f t="shared" si="32"/>
        <v>-1954600.2200000025</v>
      </c>
      <c r="J207" s="87">
        <f t="shared" si="33"/>
        <v>-0.17961167874884829</v>
      </c>
      <c r="K207" s="82">
        <f>VLOOKUP($C207,'2024'!$C$273:$U$528,VLOOKUP($L$4,Master!$D$9:$G$20,4,FALSE),FALSE)</f>
        <v>910148.31</v>
      </c>
      <c r="L207" s="83">
        <f>VLOOKUP($C207,'2024'!$C$8:$U$263,VLOOKUP($L$4,Master!$D$9:$G$20,4,FALSE),FALSE)</f>
        <v>39914.28</v>
      </c>
      <c r="M207" s="154">
        <f t="shared" si="34"/>
        <v>4.3854698801780993E-2</v>
      </c>
      <c r="N207" s="154">
        <f t="shared" si="35"/>
        <v>5.4829567152492543E-6</v>
      </c>
      <c r="O207" s="83">
        <f t="shared" si="36"/>
        <v>-870234.03</v>
      </c>
      <c r="P207" s="87">
        <f t="shared" si="37"/>
        <v>-0.95614530119821894</v>
      </c>
      <c r="Q207" s="78"/>
    </row>
    <row r="208" spans="2:17" s="79" customFormat="1" ht="12.75" x14ac:dyDescent="0.2">
      <c r="B208" s="72"/>
      <c r="C208" s="80" t="s">
        <v>231</v>
      </c>
      <c r="D208" s="81" t="s">
        <v>464</v>
      </c>
      <c r="E208" s="82">
        <f>IFERROR(VLOOKUP($C208,'2024'!$C$273:$U$528,19,FALSE),0)</f>
        <v>38620365.400000006</v>
      </c>
      <c r="F208" s="83">
        <f>IFERROR(VLOOKUP($C208,'2024'!$C$8:$U$263,19,FALSE),0)</f>
        <v>38336652.839999996</v>
      </c>
      <c r="G208" s="84">
        <f t="shared" si="30"/>
        <v>0.99265380953645743</v>
      </c>
      <c r="H208" s="85">
        <f t="shared" si="31"/>
        <v>5.2662407571740589E-3</v>
      </c>
      <c r="I208" s="86">
        <f t="shared" si="32"/>
        <v>-283712.56000000983</v>
      </c>
      <c r="J208" s="87">
        <f t="shared" si="33"/>
        <v>-7.3461904635425792E-3</v>
      </c>
      <c r="K208" s="82">
        <f>VLOOKUP($C208,'2024'!$C$273:$U$528,VLOOKUP($L$4,Master!$D$9:$G$20,4,FALSE),FALSE)</f>
        <v>3327795.2000000002</v>
      </c>
      <c r="L208" s="83">
        <f>VLOOKUP($C208,'2024'!$C$8:$U$263,VLOOKUP($L$4,Master!$D$9:$G$20,4,FALSE),FALSE)</f>
        <v>3394596.95</v>
      </c>
      <c r="M208" s="154">
        <f t="shared" si="34"/>
        <v>1.020073876541441</v>
      </c>
      <c r="N208" s="154">
        <f t="shared" si="35"/>
        <v>4.6631000590683687E-4</v>
      </c>
      <c r="O208" s="83">
        <f t="shared" si="36"/>
        <v>66801.75</v>
      </c>
      <c r="P208" s="87">
        <f t="shared" si="37"/>
        <v>2.0073876541441011E-2</v>
      </c>
      <c r="Q208" s="78"/>
    </row>
    <row r="209" spans="2:17" s="79" customFormat="1" ht="12.75" x14ac:dyDescent="0.2">
      <c r="B209" s="72"/>
      <c r="C209" s="80" t="s">
        <v>232</v>
      </c>
      <c r="D209" s="81" t="s">
        <v>465</v>
      </c>
      <c r="E209" s="82">
        <f>IFERROR(VLOOKUP($C209,'2024'!$C$273:$U$528,19,FALSE),0)</f>
        <v>5845599.9999999991</v>
      </c>
      <c r="F209" s="83">
        <f>IFERROR(VLOOKUP($C209,'2024'!$C$8:$U$263,19,FALSE),0)</f>
        <v>5358654.42</v>
      </c>
      <c r="G209" s="84">
        <f t="shared" si="30"/>
        <v>0.91669878541124961</v>
      </c>
      <c r="H209" s="85">
        <f t="shared" si="31"/>
        <v>7.3610923801805024E-4</v>
      </c>
      <c r="I209" s="86">
        <f t="shared" si="32"/>
        <v>-486945.57999999914</v>
      </c>
      <c r="J209" s="87">
        <f t="shared" si="33"/>
        <v>-8.330121458875038E-2</v>
      </c>
      <c r="K209" s="82">
        <f>VLOOKUP($C209,'2024'!$C$273:$U$528,VLOOKUP($L$4,Master!$D$9:$G$20,4,FALSE),FALSE)</f>
        <v>530686.71999999997</v>
      </c>
      <c r="L209" s="83">
        <f>VLOOKUP($C209,'2024'!$C$8:$U$263,VLOOKUP($L$4,Master!$D$9:$G$20,4,FALSE),FALSE)</f>
        <v>1082605.7300000004</v>
      </c>
      <c r="M209" s="154">
        <f t="shared" si="34"/>
        <v>2.0400090848325743</v>
      </c>
      <c r="N209" s="154">
        <f t="shared" si="35"/>
        <v>1.4871570669120987E-4</v>
      </c>
      <c r="O209" s="83">
        <f t="shared" si="36"/>
        <v>551919.01000000047</v>
      </c>
      <c r="P209" s="87">
        <f t="shared" si="37"/>
        <v>1.040009084832574</v>
      </c>
      <c r="Q209" s="78"/>
    </row>
    <row r="210" spans="2:17" s="79" customFormat="1" ht="12.75" x14ac:dyDescent="0.2">
      <c r="B210" s="72"/>
      <c r="C210" s="80" t="s">
        <v>233</v>
      </c>
      <c r="D210" s="81" t="s">
        <v>466</v>
      </c>
      <c r="E210" s="82">
        <f>IFERROR(VLOOKUP($C210,'2024'!$C$273:$U$528,19,FALSE),0)</f>
        <v>9593014.0000000019</v>
      </c>
      <c r="F210" s="83">
        <f>IFERROR(VLOOKUP($C210,'2024'!$C$8:$U$263,19,FALSE),0)</f>
        <v>8766589.9299999997</v>
      </c>
      <c r="G210" s="84">
        <f t="shared" si="30"/>
        <v>0.91385146837062869</v>
      </c>
      <c r="H210" s="85">
        <f t="shared" si="31"/>
        <v>1.2042515392117806E-3</v>
      </c>
      <c r="I210" s="86">
        <f t="shared" si="32"/>
        <v>-826424.07000000216</v>
      </c>
      <c r="J210" s="87">
        <f t="shared" si="33"/>
        <v>-8.6148531629371333E-2</v>
      </c>
      <c r="K210" s="82">
        <f>VLOOKUP($C210,'2024'!$C$273:$U$528,VLOOKUP($L$4,Master!$D$9:$G$20,4,FALSE),FALSE)</f>
        <v>991667.55</v>
      </c>
      <c r="L210" s="83">
        <f>VLOOKUP($C210,'2024'!$C$8:$U$263,VLOOKUP($L$4,Master!$D$9:$G$20,4,FALSE),FALSE)</f>
        <v>1334693.7999999998</v>
      </c>
      <c r="M210" s="154">
        <f t="shared" si="34"/>
        <v>1.3459085154092214</v>
      </c>
      <c r="N210" s="154">
        <f t="shared" si="35"/>
        <v>1.8334461584955421E-4</v>
      </c>
      <c r="O210" s="83">
        <f t="shared" si="36"/>
        <v>343026.24999999977</v>
      </c>
      <c r="P210" s="87">
        <f t="shared" si="37"/>
        <v>0.3459085154092213</v>
      </c>
      <c r="Q210" s="78"/>
    </row>
    <row r="211" spans="2:17" s="79" customFormat="1" ht="12.75" x14ac:dyDescent="0.2">
      <c r="B211" s="72"/>
      <c r="C211" s="80" t="s">
        <v>234</v>
      </c>
      <c r="D211" s="81" t="s">
        <v>467</v>
      </c>
      <c r="E211" s="82">
        <f>IFERROR(VLOOKUP($C211,'2024'!$C$273:$U$528,19,FALSE),0)</f>
        <v>2876729.1199999996</v>
      </c>
      <c r="F211" s="83">
        <f>IFERROR(VLOOKUP($C211,'2024'!$C$8:$U$263,19,FALSE),0)</f>
        <v>2939760.8699999996</v>
      </c>
      <c r="G211" s="84">
        <f t="shared" si="30"/>
        <v>1.0219109090118295</v>
      </c>
      <c r="H211" s="85">
        <f t="shared" si="31"/>
        <v>4.0382994766267834E-4</v>
      </c>
      <c r="I211" s="86">
        <f t="shared" si="32"/>
        <v>63031.75</v>
      </c>
      <c r="J211" s="87">
        <f t="shared" si="33"/>
        <v>2.191090901182938E-2</v>
      </c>
      <c r="K211" s="82">
        <f>VLOOKUP($C211,'2024'!$C$273:$U$528,VLOOKUP($L$4,Master!$D$9:$G$20,4,FALSE),FALSE)</f>
        <v>300351.74999999988</v>
      </c>
      <c r="L211" s="83">
        <f>VLOOKUP($C211,'2024'!$C$8:$U$263,VLOOKUP($L$4,Master!$D$9:$G$20,4,FALSE),FALSE)</f>
        <v>547838.9800000001</v>
      </c>
      <c r="M211" s="154">
        <f t="shared" si="34"/>
        <v>1.8239913035299455</v>
      </c>
      <c r="N211" s="154">
        <f t="shared" si="35"/>
        <v>7.5255708339629394E-5</v>
      </c>
      <c r="O211" s="83">
        <f t="shared" si="36"/>
        <v>247487.23000000021</v>
      </c>
      <c r="P211" s="87">
        <f t="shared" si="37"/>
        <v>0.82399130352994554</v>
      </c>
      <c r="Q211" s="78"/>
    </row>
    <row r="212" spans="2:17" s="79" customFormat="1" ht="12.75" x14ac:dyDescent="0.2">
      <c r="B212" s="72"/>
      <c r="C212" s="80" t="s">
        <v>235</v>
      </c>
      <c r="D212" s="81" t="s">
        <v>468</v>
      </c>
      <c r="E212" s="82">
        <f>IFERROR(VLOOKUP($C212,'2024'!$C$273:$U$528,19,FALSE),0)</f>
        <v>10634001</v>
      </c>
      <c r="F212" s="83">
        <f>IFERROR(VLOOKUP($C212,'2024'!$C$8:$U$263,19,FALSE),0)</f>
        <v>11369753.940000001</v>
      </c>
      <c r="G212" s="84">
        <f t="shared" si="30"/>
        <v>1.0691887220999887</v>
      </c>
      <c r="H212" s="85">
        <f t="shared" si="31"/>
        <v>1.5618437490555932E-3</v>
      </c>
      <c r="I212" s="86">
        <f t="shared" si="32"/>
        <v>735752.94000000134</v>
      </c>
      <c r="J212" s="87">
        <f t="shared" si="33"/>
        <v>6.918872209998865E-2</v>
      </c>
      <c r="K212" s="82">
        <f>VLOOKUP($C212,'2024'!$C$273:$U$528,VLOOKUP($L$4,Master!$D$9:$G$20,4,FALSE),FALSE)</f>
        <v>228500.25</v>
      </c>
      <c r="L212" s="83">
        <f>VLOOKUP($C212,'2024'!$C$8:$U$263,VLOOKUP($L$4,Master!$D$9:$G$20,4,FALSE),FALSE)</f>
        <v>1782687.1900000004</v>
      </c>
      <c r="M212" s="154">
        <f t="shared" si="34"/>
        <v>7.8016859500153739</v>
      </c>
      <c r="N212" s="154">
        <f t="shared" si="35"/>
        <v>2.4488470541368467E-4</v>
      </c>
      <c r="O212" s="83">
        <f t="shared" si="36"/>
        <v>1554186.9400000004</v>
      </c>
      <c r="P212" s="87">
        <f t="shared" si="37"/>
        <v>6.8016859500153739</v>
      </c>
      <c r="Q212" s="78"/>
    </row>
    <row r="213" spans="2:17" s="79" customFormat="1" ht="12.75" x14ac:dyDescent="0.2">
      <c r="B213" s="72"/>
      <c r="C213" s="80" t="s">
        <v>236</v>
      </c>
      <c r="D213" s="81" t="s">
        <v>469</v>
      </c>
      <c r="E213" s="82">
        <f>IFERROR(VLOOKUP($C213,'2024'!$C$273:$U$528,19,FALSE),0)</f>
        <v>1455239.9799999997</v>
      </c>
      <c r="F213" s="83">
        <f>IFERROR(VLOOKUP($C213,'2024'!$C$8:$U$263,19,FALSE),0)</f>
        <v>1441049.0899999999</v>
      </c>
      <c r="G213" s="84">
        <f t="shared" si="30"/>
        <v>0.99024841937066632</v>
      </c>
      <c r="H213" s="85">
        <f t="shared" si="31"/>
        <v>1.9795446103548222E-4</v>
      </c>
      <c r="I213" s="86">
        <f t="shared" si="32"/>
        <v>-14190.889999999898</v>
      </c>
      <c r="J213" s="87">
        <f t="shared" si="33"/>
        <v>-9.7515806293336574E-3</v>
      </c>
      <c r="K213" s="82">
        <f>VLOOKUP($C213,'2024'!$C$273:$U$528,VLOOKUP($L$4,Master!$D$9:$G$20,4,FALSE),FALSE)</f>
        <v>226129.66999999998</v>
      </c>
      <c r="L213" s="83">
        <f>VLOOKUP($C213,'2024'!$C$8:$U$263,VLOOKUP($L$4,Master!$D$9:$G$20,4,FALSE),FALSE)</f>
        <v>708647.54999999993</v>
      </c>
      <c r="M213" s="154">
        <f t="shared" si="34"/>
        <v>3.1338105698380931</v>
      </c>
      <c r="N213" s="154">
        <f t="shared" si="35"/>
        <v>9.7345707927524474E-5</v>
      </c>
      <c r="O213" s="83">
        <f t="shared" si="36"/>
        <v>482517.87999999995</v>
      </c>
      <c r="P213" s="87">
        <f t="shared" si="37"/>
        <v>2.1338105698380931</v>
      </c>
      <c r="Q213" s="78"/>
    </row>
    <row r="214" spans="2:17" s="79" customFormat="1" ht="12.75" x14ac:dyDescent="0.2">
      <c r="B214" s="72"/>
      <c r="C214" s="80" t="s">
        <v>237</v>
      </c>
      <c r="D214" s="81" t="s">
        <v>457</v>
      </c>
      <c r="E214" s="82">
        <f>IFERROR(VLOOKUP($C214,'2024'!$C$273:$U$528,19,FALSE),0)</f>
        <v>4022500</v>
      </c>
      <c r="F214" s="83">
        <f>IFERROR(VLOOKUP($C214,'2024'!$C$8:$U$263,19,FALSE),0)</f>
        <v>3830458.6199999992</v>
      </c>
      <c r="G214" s="84">
        <f t="shared" si="30"/>
        <v>0.9522582026103168</v>
      </c>
      <c r="H214" s="85">
        <f t="shared" si="31"/>
        <v>5.2618358174100568E-4</v>
      </c>
      <c r="I214" s="86">
        <f t="shared" si="32"/>
        <v>-192041.38000000082</v>
      </c>
      <c r="J214" s="87">
        <f t="shared" si="33"/>
        <v>-4.774179738968324E-2</v>
      </c>
      <c r="K214" s="82">
        <f>VLOOKUP($C214,'2024'!$C$273:$U$528,VLOOKUP($L$4,Master!$D$9:$G$20,4,FALSE),FALSE)</f>
        <v>340891.86</v>
      </c>
      <c r="L214" s="83">
        <f>VLOOKUP($C214,'2024'!$C$8:$U$263,VLOOKUP($L$4,Master!$D$9:$G$20,4,FALSE),FALSE)</f>
        <v>879574.74</v>
      </c>
      <c r="M214" s="154">
        <f t="shared" si="34"/>
        <v>2.5802163184536</v>
      </c>
      <c r="N214" s="154">
        <f t="shared" si="35"/>
        <v>1.2082568512438699E-4</v>
      </c>
      <c r="O214" s="83">
        <f t="shared" si="36"/>
        <v>538682.88</v>
      </c>
      <c r="P214" s="87">
        <f t="shared" si="37"/>
        <v>1.5802163184536</v>
      </c>
      <c r="Q214" s="78"/>
    </row>
    <row r="215" spans="2:17" s="79" customFormat="1" ht="12.75" x14ac:dyDescent="0.2">
      <c r="B215" s="72"/>
      <c r="C215" s="80" t="s">
        <v>238</v>
      </c>
      <c r="D215" s="81" t="s">
        <v>470</v>
      </c>
      <c r="E215" s="82">
        <f>IFERROR(VLOOKUP($C215,'2024'!$C$273:$U$528,19,FALSE),0)</f>
        <v>388489.30999999994</v>
      </c>
      <c r="F215" s="83">
        <f>IFERROR(VLOOKUP($C215,'2024'!$C$8:$U$263,19,FALSE),0)</f>
        <v>255849.03</v>
      </c>
      <c r="G215" s="84">
        <f t="shared" si="30"/>
        <v>0.65857418316092153</v>
      </c>
      <c r="H215" s="85">
        <f t="shared" si="31"/>
        <v>3.5145545832932675E-5</v>
      </c>
      <c r="I215" s="86">
        <f t="shared" si="32"/>
        <v>-132640.27999999994</v>
      </c>
      <c r="J215" s="87">
        <f t="shared" si="33"/>
        <v>-0.34142581683907841</v>
      </c>
      <c r="K215" s="82">
        <f>VLOOKUP($C215,'2024'!$C$273:$U$528,VLOOKUP($L$4,Master!$D$9:$G$20,4,FALSE),FALSE)</f>
        <v>19552.379999999997</v>
      </c>
      <c r="L215" s="83">
        <f>VLOOKUP($C215,'2024'!$C$8:$U$263,VLOOKUP($L$4,Master!$D$9:$G$20,4,FALSE),FALSE)</f>
        <v>115998.34</v>
      </c>
      <c r="M215" s="154">
        <f t="shared" si="34"/>
        <v>5.9326966844956992</v>
      </c>
      <c r="N215" s="154">
        <f t="shared" si="35"/>
        <v>1.5934494553346978E-5</v>
      </c>
      <c r="O215" s="83">
        <f t="shared" si="36"/>
        <v>96445.959999999992</v>
      </c>
      <c r="P215" s="87">
        <f t="shared" si="37"/>
        <v>4.9326966844956983</v>
      </c>
      <c r="Q215" s="78"/>
    </row>
    <row r="216" spans="2:17" s="79" customFormat="1" ht="12.75" x14ac:dyDescent="0.2">
      <c r="B216" s="72"/>
      <c r="C216" s="80" t="s">
        <v>239</v>
      </c>
      <c r="D216" s="81" t="s">
        <v>471</v>
      </c>
      <c r="E216" s="82">
        <f>IFERROR(VLOOKUP($C216,'2024'!$C$273:$U$528,19,FALSE),0)</f>
        <v>5261244.57</v>
      </c>
      <c r="F216" s="83">
        <f>IFERROR(VLOOKUP($C216,'2024'!$C$8:$U$263,19,FALSE),0)</f>
        <v>3217546.0500000003</v>
      </c>
      <c r="G216" s="84">
        <f t="shared" si="30"/>
        <v>0.61155606951759711</v>
      </c>
      <c r="H216" s="85">
        <f t="shared" si="31"/>
        <v>4.4198882508894599E-4</v>
      </c>
      <c r="I216" s="86">
        <f t="shared" si="32"/>
        <v>-2043698.52</v>
      </c>
      <c r="J216" s="87">
        <f t="shared" si="33"/>
        <v>-0.38844393048240294</v>
      </c>
      <c r="K216" s="82">
        <f>VLOOKUP($C216,'2024'!$C$273:$U$528,VLOOKUP($L$4,Master!$D$9:$G$20,4,FALSE),FALSE)</f>
        <v>716026.19</v>
      </c>
      <c r="L216" s="83">
        <f>VLOOKUP($C216,'2024'!$C$8:$U$263,VLOOKUP($L$4,Master!$D$9:$G$20,4,FALSE),FALSE)</f>
        <v>835710.62</v>
      </c>
      <c r="M216" s="154">
        <f t="shared" si="34"/>
        <v>1.1671509110581557</v>
      </c>
      <c r="N216" s="154">
        <f t="shared" si="35"/>
        <v>1.1480014561039603E-4</v>
      </c>
      <c r="O216" s="83">
        <f t="shared" si="36"/>
        <v>119684.43000000005</v>
      </c>
      <c r="P216" s="87">
        <f t="shared" si="37"/>
        <v>0.16715091105815566</v>
      </c>
      <c r="Q216" s="78"/>
    </row>
    <row r="217" spans="2:17" s="79" customFormat="1" ht="12.75" x14ac:dyDescent="0.2">
      <c r="B217" s="72"/>
      <c r="C217" s="80" t="s">
        <v>240</v>
      </c>
      <c r="D217" s="81" t="s">
        <v>472</v>
      </c>
      <c r="E217" s="82">
        <f>IFERROR(VLOOKUP($C217,'2024'!$C$273:$U$528,19,FALSE),0)</f>
        <v>5831740</v>
      </c>
      <c r="F217" s="83">
        <f>IFERROR(VLOOKUP($C217,'2024'!$C$8:$U$263,19,FALSE),0)</f>
        <v>5189447.5999999996</v>
      </c>
      <c r="G217" s="84">
        <f t="shared" si="30"/>
        <v>0.88986264819762195</v>
      </c>
      <c r="H217" s="85">
        <f t="shared" si="31"/>
        <v>7.1286558512026585E-4</v>
      </c>
      <c r="I217" s="86">
        <f t="shared" si="32"/>
        <v>-642292.40000000037</v>
      </c>
      <c r="J217" s="87">
        <f t="shared" si="33"/>
        <v>-0.11013735180237809</v>
      </c>
      <c r="K217" s="82">
        <f>VLOOKUP($C217,'2024'!$C$273:$U$528,VLOOKUP($L$4,Master!$D$9:$G$20,4,FALSE),FALSE)</f>
        <v>618591.27</v>
      </c>
      <c r="L217" s="83">
        <f>VLOOKUP($C217,'2024'!$C$8:$U$263,VLOOKUP($L$4,Master!$D$9:$G$20,4,FALSE),FALSE)</f>
        <v>1402882.4999999998</v>
      </c>
      <c r="M217" s="154">
        <f t="shared" si="34"/>
        <v>2.2678666318714775</v>
      </c>
      <c r="N217" s="154">
        <f t="shared" si="35"/>
        <v>1.9271158152121649E-4</v>
      </c>
      <c r="O217" s="83">
        <f t="shared" si="36"/>
        <v>784291.22999999975</v>
      </c>
      <c r="P217" s="87">
        <f t="shared" si="37"/>
        <v>1.2678666318714775</v>
      </c>
      <c r="Q217" s="78"/>
    </row>
    <row r="218" spans="2:17" s="79" customFormat="1" ht="12.75" x14ac:dyDescent="0.2">
      <c r="B218" s="72"/>
      <c r="C218" s="80" t="s">
        <v>241</v>
      </c>
      <c r="D218" s="81" t="s">
        <v>469</v>
      </c>
      <c r="E218" s="82">
        <f>IFERROR(VLOOKUP($C218,'2024'!$C$273:$U$528,19,FALSE),0)</f>
        <v>50000.900000000009</v>
      </c>
      <c r="F218" s="83">
        <f>IFERROR(VLOOKUP($C218,'2024'!$C$8:$U$263,19,FALSE),0)</f>
        <v>31354.890000000007</v>
      </c>
      <c r="G218" s="84">
        <f t="shared" si="30"/>
        <v>0.62708651244277602</v>
      </c>
      <c r="H218" s="85">
        <f t="shared" si="31"/>
        <v>4.3071678777971625E-6</v>
      </c>
      <c r="I218" s="86">
        <f t="shared" si="32"/>
        <v>-18646.010000000002</v>
      </c>
      <c r="J218" s="87">
        <f t="shared" si="33"/>
        <v>-0.37291348755722392</v>
      </c>
      <c r="K218" s="82">
        <f>VLOOKUP($C218,'2024'!$C$273:$U$528,VLOOKUP($L$4,Master!$D$9:$G$20,4,FALSE),FALSE)</f>
        <v>1425.21</v>
      </c>
      <c r="L218" s="83">
        <f>VLOOKUP($C218,'2024'!$C$8:$U$263,VLOOKUP($L$4,Master!$D$9:$G$20,4,FALSE),FALSE)</f>
        <v>4373.54</v>
      </c>
      <c r="M218" s="154">
        <f t="shared" si="34"/>
        <v>3.0686986479185521</v>
      </c>
      <c r="N218" s="154">
        <f t="shared" si="35"/>
        <v>6.0078574666538461E-7</v>
      </c>
      <c r="O218" s="83">
        <f t="shared" si="36"/>
        <v>2948.33</v>
      </c>
      <c r="P218" s="87">
        <f t="shared" si="37"/>
        <v>2.0686986479185521</v>
      </c>
      <c r="Q218" s="78"/>
    </row>
    <row r="219" spans="2:17" s="79" customFormat="1" ht="25.5" x14ac:dyDescent="0.2">
      <c r="B219" s="72"/>
      <c r="C219" s="80" t="s">
        <v>535</v>
      </c>
      <c r="D219" s="81" t="s">
        <v>536</v>
      </c>
      <c r="E219" s="82">
        <f>IFERROR(VLOOKUP($C219,'2024'!$C$273:$U$528,19,FALSE),0)</f>
        <v>9138090.4300000016</v>
      </c>
      <c r="F219" s="83">
        <f>IFERROR(VLOOKUP($C219,'2024'!$C$8:$U$263,19,FALSE),0)</f>
        <v>8244420.870000001</v>
      </c>
      <c r="G219" s="84">
        <f t="shared" si="30"/>
        <v>0.90220390497930314</v>
      </c>
      <c r="H219" s="85">
        <f t="shared" si="31"/>
        <v>1.1325220640960481E-3</v>
      </c>
      <c r="I219" s="86">
        <f t="shared" si="32"/>
        <v>-893669.56000000052</v>
      </c>
      <c r="J219" s="87">
        <f t="shared" si="33"/>
        <v>-9.7796095020696833E-2</v>
      </c>
      <c r="K219" s="82">
        <f>VLOOKUP($C219,'2024'!$C$273:$U$528,VLOOKUP($L$4,Master!$D$9:$G$20,4,FALSE),FALSE)</f>
        <v>1185615.8299999996</v>
      </c>
      <c r="L219" s="83">
        <f>VLOOKUP($C219,'2024'!$C$8:$U$263,VLOOKUP($L$4,Master!$D$9:$G$20,4,FALSE),FALSE)</f>
        <v>1887961.2500000002</v>
      </c>
      <c r="M219" s="154">
        <f t="shared" si="34"/>
        <v>1.5923886998033763</v>
      </c>
      <c r="N219" s="154">
        <f t="shared" si="35"/>
        <v>2.5934602387461028E-4</v>
      </c>
      <c r="O219" s="83">
        <f t="shared" si="36"/>
        <v>702345.42000000062</v>
      </c>
      <c r="P219" s="87">
        <f t="shared" si="37"/>
        <v>0.59238869980337627</v>
      </c>
      <c r="Q219" s="78"/>
    </row>
    <row r="220" spans="2:17" s="79" customFormat="1" ht="12.75" x14ac:dyDescent="0.2">
      <c r="B220" s="72"/>
      <c r="C220" s="80" t="s">
        <v>242</v>
      </c>
      <c r="D220" s="81" t="s">
        <v>473</v>
      </c>
      <c r="E220" s="82">
        <f>IFERROR(VLOOKUP($C220,'2024'!$C$273:$U$528,19,FALSE),0)</f>
        <v>2812877.08</v>
      </c>
      <c r="F220" s="83">
        <f>IFERROR(VLOOKUP($C220,'2024'!$C$8:$U$263,19,FALSE),0)</f>
        <v>2654271.14</v>
      </c>
      <c r="G220" s="84">
        <f t="shared" si="30"/>
        <v>0.94361433667766248</v>
      </c>
      <c r="H220" s="85">
        <f t="shared" si="31"/>
        <v>3.6461270931494429E-4</v>
      </c>
      <c r="I220" s="86">
        <f t="shared" si="32"/>
        <v>-158605.93999999994</v>
      </c>
      <c r="J220" s="87">
        <f t="shared" si="33"/>
        <v>-5.6385663322337548E-2</v>
      </c>
      <c r="K220" s="82">
        <f>VLOOKUP($C220,'2024'!$C$273:$U$528,VLOOKUP($L$4,Master!$D$9:$G$20,4,FALSE),FALSE)</f>
        <v>235057.7</v>
      </c>
      <c r="L220" s="83">
        <f>VLOOKUP($C220,'2024'!$C$8:$U$263,VLOOKUP($L$4,Master!$D$9:$G$20,4,FALSE),FALSE)</f>
        <v>319891.39999999997</v>
      </c>
      <c r="M220" s="154">
        <f t="shared" si="34"/>
        <v>1.3609058541796331</v>
      </c>
      <c r="N220" s="154">
        <f t="shared" si="35"/>
        <v>4.3942937208950916E-5</v>
      </c>
      <c r="O220" s="83">
        <f t="shared" si="36"/>
        <v>84833.699999999953</v>
      </c>
      <c r="P220" s="87">
        <f t="shared" si="37"/>
        <v>0.36090585417963311</v>
      </c>
      <c r="Q220" s="78"/>
    </row>
    <row r="221" spans="2:17" s="79" customFormat="1" ht="12.75" x14ac:dyDescent="0.2">
      <c r="B221" s="72"/>
      <c r="C221" s="80" t="s">
        <v>243</v>
      </c>
      <c r="D221" s="81" t="s">
        <v>474</v>
      </c>
      <c r="E221" s="82">
        <f>IFERROR(VLOOKUP($C221,'2024'!$C$273:$U$528,19,FALSE),0)</f>
        <v>10259889.809999999</v>
      </c>
      <c r="F221" s="83">
        <f>IFERROR(VLOOKUP($C221,'2024'!$C$8:$U$263,19,FALSE),0)</f>
        <v>9512973.2599999979</v>
      </c>
      <c r="G221" s="84">
        <f t="shared" si="30"/>
        <v>0.92720033413302316</v>
      </c>
      <c r="H221" s="85">
        <f t="shared" si="31"/>
        <v>1.306780947017047E-3</v>
      </c>
      <c r="I221" s="86">
        <f t="shared" si="32"/>
        <v>-746916.55000000075</v>
      </c>
      <c r="J221" s="87">
        <f t="shared" si="33"/>
        <v>-7.2799665866976879E-2</v>
      </c>
      <c r="K221" s="82">
        <f>VLOOKUP($C221,'2024'!$C$273:$U$528,VLOOKUP($L$4,Master!$D$9:$G$20,4,FALSE),FALSE)</f>
        <v>1281470.1099999994</v>
      </c>
      <c r="L221" s="83">
        <f>VLOOKUP($C221,'2024'!$C$8:$U$263,VLOOKUP($L$4,Master!$D$9:$G$20,4,FALSE),FALSE)</f>
        <v>2581203.94</v>
      </c>
      <c r="M221" s="154">
        <f t="shared" si="34"/>
        <v>2.0142521623075558</v>
      </c>
      <c r="N221" s="154">
        <f t="shared" si="35"/>
        <v>3.5457559240078575E-4</v>
      </c>
      <c r="O221" s="83">
        <f t="shared" si="36"/>
        <v>1299733.8300000005</v>
      </c>
      <c r="P221" s="87">
        <f t="shared" si="37"/>
        <v>1.0142521623075555</v>
      </c>
      <c r="Q221" s="78"/>
    </row>
    <row r="222" spans="2:17" s="79" customFormat="1" ht="12.75" x14ac:dyDescent="0.2">
      <c r="B222" s="72"/>
      <c r="C222" s="80" t="s">
        <v>244</v>
      </c>
      <c r="D222" s="81" t="s">
        <v>475</v>
      </c>
      <c r="E222" s="82">
        <f>IFERROR(VLOOKUP($C222,'2024'!$C$273:$U$528,19,FALSE),0)</f>
        <v>1440511</v>
      </c>
      <c r="F222" s="83">
        <f>IFERROR(VLOOKUP($C222,'2024'!$C$8:$U$263,19,FALSE),0)</f>
        <v>863086.35</v>
      </c>
      <c r="G222" s="84">
        <f t="shared" si="30"/>
        <v>0.5991529047678219</v>
      </c>
      <c r="H222" s="85">
        <f t="shared" si="31"/>
        <v>1.185607030509499E-4</v>
      </c>
      <c r="I222" s="86">
        <f t="shared" si="32"/>
        <v>-577424.65</v>
      </c>
      <c r="J222" s="87">
        <f t="shared" si="33"/>
        <v>-0.40084709523217804</v>
      </c>
      <c r="K222" s="82">
        <f>VLOOKUP($C222,'2024'!$C$273:$U$528,VLOOKUP($L$4,Master!$D$9:$G$20,4,FALSE),FALSE)</f>
        <v>355877.98</v>
      </c>
      <c r="L222" s="83">
        <f>VLOOKUP($C222,'2024'!$C$8:$U$263,VLOOKUP($L$4,Master!$D$9:$G$20,4,FALSE),FALSE)</f>
        <v>836361.35</v>
      </c>
      <c r="M222" s="154">
        <f t="shared" si="34"/>
        <v>2.350135150255714</v>
      </c>
      <c r="N222" s="154">
        <f t="shared" si="35"/>
        <v>1.1488953528304737E-4</v>
      </c>
      <c r="O222" s="83">
        <f t="shared" si="36"/>
        <v>480483.37</v>
      </c>
      <c r="P222" s="87">
        <f t="shared" si="37"/>
        <v>1.3501351502557142</v>
      </c>
      <c r="Q222" s="78"/>
    </row>
    <row r="223" spans="2:17" s="79" customFormat="1" ht="12.75" x14ac:dyDescent="0.2">
      <c r="B223" s="72"/>
      <c r="C223" s="80" t="s">
        <v>245</v>
      </c>
      <c r="D223" s="81" t="s">
        <v>477</v>
      </c>
      <c r="E223" s="82">
        <f>IFERROR(VLOOKUP($C223,'2024'!$C$273:$U$528,19,FALSE),0)</f>
        <v>1350833</v>
      </c>
      <c r="F223" s="83">
        <f>IFERROR(VLOOKUP($C223,'2024'!$C$8:$U$263,19,FALSE),0)</f>
        <v>1170861.2799999998</v>
      </c>
      <c r="G223" s="84">
        <f t="shared" si="30"/>
        <v>0.86676982276861747</v>
      </c>
      <c r="H223" s="85">
        <f t="shared" si="31"/>
        <v>1.608392213964861E-4</v>
      </c>
      <c r="I223" s="86">
        <f t="shared" si="32"/>
        <v>-179971.7200000002</v>
      </c>
      <c r="J223" s="87">
        <f t="shared" si="33"/>
        <v>-0.13323017723138256</v>
      </c>
      <c r="K223" s="82">
        <f>VLOOKUP($C223,'2024'!$C$273:$U$528,VLOOKUP($L$4,Master!$D$9:$G$20,4,FALSE),FALSE)</f>
        <v>319698.90000000002</v>
      </c>
      <c r="L223" s="83">
        <f>VLOOKUP($C223,'2024'!$C$8:$U$263,VLOOKUP($L$4,Master!$D$9:$G$20,4,FALSE),FALSE)</f>
        <v>1053672.6099999999</v>
      </c>
      <c r="M223" s="154">
        <f t="shared" si="34"/>
        <v>3.2958280744788291</v>
      </c>
      <c r="N223" s="154">
        <f t="shared" si="35"/>
        <v>1.4474121323680919E-4</v>
      </c>
      <c r="O223" s="83">
        <f t="shared" si="36"/>
        <v>733973.70999999985</v>
      </c>
      <c r="P223" s="87">
        <f t="shared" si="37"/>
        <v>2.2958280744788291</v>
      </c>
      <c r="Q223" s="78"/>
    </row>
    <row r="224" spans="2:17" s="79" customFormat="1" ht="12.75" x14ac:dyDescent="0.2">
      <c r="B224" s="72"/>
      <c r="C224" s="80" t="s">
        <v>246</v>
      </c>
      <c r="D224" s="81" t="s">
        <v>478</v>
      </c>
      <c r="E224" s="82">
        <f>IFERROR(VLOOKUP($C224,'2024'!$C$273:$U$528,19,FALSE),0)</f>
        <v>5330844.1500000004</v>
      </c>
      <c r="F224" s="83">
        <f>IFERROR(VLOOKUP($C224,'2024'!$C$8:$U$263,19,FALSE),0)</f>
        <v>4599889.4600000009</v>
      </c>
      <c r="G224" s="84">
        <f t="shared" si="30"/>
        <v>0.86288199965478274</v>
      </c>
      <c r="H224" s="85">
        <f t="shared" si="31"/>
        <v>6.3187898677143301E-4</v>
      </c>
      <c r="I224" s="86">
        <f t="shared" si="32"/>
        <v>-730954.68999999948</v>
      </c>
      <c r="J224" s="87">
        <f t="shared" si="33"/>
        <v>-0.13711800034521726</v>
      </c>
      <c r="K224" s="82">
        <f>VLOOKUP($C224,'2024'!$C$273:$U$528,VLOOKUP($L$4,Master!$D$9:$G$20,4,FALSE),FALSE)</f>
        <v>611082.5</v>
      </c>
      <c r="L224" s="83">
        <f>VLOOKUP($C224,'2024'!$C$8:$U$263,VLOOKUP($L$4,Master!$D$9:$G$20,4,FALSE),FALSE)</f>
        <v>783167.94000000006</v>
      </c>
      <c r="M224" s="154">
        <f t="shared" si="34"/>
        <v>1.2816075407166791</v>
      </c>
      <c r="N224" s="154">
        <f t="shared" si="35"/>
        <v>1.0758244707886315E-4</v>
      </c>
      <c r="O224" s="83">
        <f t="shared" si="36"/>
        <v>172085.44000000006</v>
      </c>
      <c r="P224" s="87">
        <f t="shared" si="37"/>
        <v>0.28160754071667909</v>
      </c>
      <c r="Q224" s="78"/>
    </row>
    <row r="225" spans="2:17" s="79" customFormat="1" ht="12.75" x14ac:dyDescent="0.2">
      <c r="B225" s="72"/>
      <c r="C225" s="80" t="s">
        <v>247</v>
      </c>
      <c r="D225" s="81" t="s">
        <v>479</v>
      </c>
      <c r="E225" s="82">
        <f>IFERROR(VLOOKUP($C225,'2024'!$C$273:$U$528,19,FALSE),0)</f>
        <v>2041841.9599999997</v>
      </c>
      <c r="F225" s="83">
        <f>IFERROR(VLOOKUP($C225,'2024'!$C$8:$U$263,19,FALSE),0)</f>
        <v>1951859.3199999998</v>
      </c>
      <c r="G225" s="84">
        <f t="shared" si="30"/>
        <v>0.95593065390819965</v>
      </c>
      <c r="H225" s="85">
        <f t="shared" si="31"/>
        <v>2.6812359300520624E-4</v>
      </c>
      <c r="I225" s="86">
        <f t="shared" si="32"/>
        <v>-89982.639999999898</v>
      </c>
      <c r="J225" s="87">
        <f t="shared" si="33"/>
        <v>-4.406934609180032E-2</v>
      </c>
      <c r="K225" s="82">
        <f>VLOOKUP($C225,'2024'!$C$273:$U$528,VLOOKUP($L$4,Master!$D$9:$G$20,4,FALSE),FALSE)</f>
        <v>233030.2</v>
      </c>
      <c r="L225" s="83">
        <f>VLOOKUP($C225,'2024'!$C$8:$U$263,VLOOKUP($L$4,Master!$D$9:$G$20,4,FALSE),FALSE)</f>
        <v>249458.94000000003</v>
      </c>
      <c r="M225" s="154">
        <f t="shared" si="34"/>
        <v>1.0705004759039816</v>
      </c>
      <c r="N225" s="154">
        <f t="shared" si="35"/>
        <v>3.4267750044644702E-5</v>
      </c>
      <c r="O225" s="83">
        <f t="shared" si="36"/>
        <v>16428.74000000002</v>
      </c>
      <c r="P225" s="87">
        <f t="shared" si="37"/>
        <v>7.0500475903981619E-2</v>
      </c>
      <c r="Q225" s="78"/>
    </row>
    <row r="226" spans="2:17" s="79" customFormat="1" ht="12.75" x14ac:dyDescent="0.2">
      <c r="B226" s="72"/>
      <c r="C226" s="80" t="s">
        <v>248</v>
      </c>
      <c r="D226" s="81" t="s">
        <v>480</v>
      </c>
      <c r="E226" s="82">
        <f>IFERROR(VLOOKUP($C226,'2024'!$C$273:$U$528,19,FALSE),0)</f>
        <v>1242546.75</v>
      </c>
      <c r="F226" s="83">
        <f>IFERROR(VLOOKUP($C226,'2024'!$C$8:$U$263,19,FALSE),0)</f>
        <v>1120165.6599999999</v>
      </c>
      <c r="G226" s="84">
        <f t="shared" si="30"/>
        <v>0.90150785875863415</v>
      </c>
      <c r="H226" s="85">
        <f t="shared" si="31"/>
        <v>1.5387525035372336E-4</v>
      </c>
      <c r="I226" s="86">
        <f t="shared" si="32"/>
        <v>-122381.09000000008</v>
      </c>
      <c r="J226" s="87">
        <f t="shared" si="33"/>
        <v>-9.8492141241365835E-2</v>
      </c>
      <c r="K226" s="82">
        <f>VLOOKUP($C226,'2024'!$C$273:$U$528,VLOOKUP($L$4,Master!$D$9:$G$20,4,FALSE),FALSE)</f>
        <v>129923.33</v>
      </c>
      <c r="L226" s="83">
        <f>VLOOKUP($C226,'2024'!$C$8:$U$263,VLOOKUP($L$4,Master!$D$9:$G$20,4,FALSE),FALSE)</f>
        <v>185049.31000000003</v>
      </c>
      <c r="M226" s="154">
        <f t="shared" si="34"/>
        <v>1.4242962368652345</v>
      </c>
      <c r="N226" s="154">
        <f t="shared" si="35"/>
        <v>2.5419908787450036E-5</v>
      </c>
      <c r="O226" s="83">
        <f t="shared" si="36"/>
        <v>55125.980000000025</v>
      </c>
      <c r="P226" s="87">
        <f t="shared" si="37"/>
        <v>0.42429623686523449</v>
      </c>
      <c r="Q226" s="78"/>
    </row>
    <row r="227" spans="2:17" s="79" customFormat="1" ht="12.75" x14ac:dyDescent="0.2">
      <c r="B227" s="72"/>
      <c r="C227" s="80" t="s">
        <v>249</v>
      </c>
      <c r="D227" s="81" t="s">
        <v>481</v>
      </c>
      <c r="E227" s="82">
        <f>IFERROR(VLOOKUP($C227,'2024'!$C$273:$U$528,19,FALSE),0)</f>
        <v>2771838.04</v>
      </c>
      <c r="F227" s="83">
        <f>IFERROR(VLOOKUP($C227,'2024'!$C$8:$U$263,19,FALSE),0)</f>
        <v>2180738.5099999998</v>
      </c>
      <c r="G227" s="84">
        <f t="shared" si="30"/>
        <v>0.78674817162116717</v>
      </c>
      <c r="H227" s="85">
        <f t="shared" si="31"/>
        <v>2.9956433781611877E-4</v>
      </c>
      <c r="I227" s="86">
        <f t="shared" si="32"/>
        <v>-591099.53000000026</v>
      </c>
      <c r="J227" s="87">
        <f t="shared" si="33"/>
        <v>-0.21325182837883278</v>
      </c>
      <c r="K227" s="82">
        <f>VLOOKUP($C227,'2024'!$C$273:$U$528,VLOOKUP($L$4,Master!$D$9:$G$20,4,FALSE),FALSE)</f>
        <v>335109.53000000009</v>
      </c>
      <c r="L227" s="83">
        <f>VLOOKUP($C227,'2024'!$C$8:$U$263,VLOOKUP($L$4,Master!$D$9:$G$20,4,FALSE),FALSE)</f>
        <v>256933.46000000008</v>
      </c>
      <c r="M227" s="154">
        <f t="shared" si="34"/>
        <v>0.76671487080656886</v>
      </c>
      <c r="N227" s="154">
        <f t="shared" si="35"/>
        <v>3.5294512136489153E-5</v>
      </c>
      <c r="O227" s="83">
        <f t="shared" si="36"/>
        <v>-78176.070000000007</v>
      </c>
      <c r="P227" s="87">
        <f t="shared" si="37"/>
        <v>-0.23328512919343114</v>
      </c>
      <c r="Q227" s="78"/>
    </row>
    <row r="228" spans="2:17" s="79" customFormat="1" ht="12.75" x14ac:dyDescent="0.2">
      <c r="B228" s="72"/>
      <c r="C228" s="80" t="s">
        <v>250</v>
      </c>
      <c r="D228" s="81" t="s">
        <v>482</v>
      </c>
      <c r="E228" s="82">
        <f>IFERROR(VLOOKUP($C228,'2024'!$C$273:$U$528,19,FALSE),0)</f>
        <v>1198992.81</v>
      </c>
      <c r="F228" s="83">
        <f>IFERROR(VLOOKUP($C228,'2024'!$C$8:$U$263,19,FALSE),0)</f>
        <v>642715.56000000006</v>
      </c>
      <c r="G228" s="84">
        <f t="shared" si="30"/>
        <v>0.53604621699107602</v>
      </c>
      <c r="H228" s="85">
        <f t="shared" si="31"/>
        <v>8.8288742667967088E-5</v>
      </c>
      <c r="I228" s="86">
        <f t="shared" si="32"/>
        <v>-556277.25</v>
      </c>
      <c r="J228" s="87">
        <f t="shared" si="33"/>
        <v>-0.46395378300892393</v>
      </c>
      <c r="K228" s="82">
        <f>VLOOKUP($C228,'2024'!$C$273:$U$528,VLOOKUP($L$4,Master!$D$9:$G$20,4,FALSE),FALSE)</f>
        <v>149436.16999999998</v>
      </c>
      <c r="L228" s="83">
        <f>VLOOKUP($C228,'2024'!$C$8:$U$263,VLOOKUP($L$4,Master!$D$9:$G$20,4,FALSE),FALSE)</f>
        <v>152098.62</v>
      </c>
      <c r="M228" s="154">
        <f t="shared" si="34"/>
        <v>1.0178166370297099</v>
      </c>
      <c r="N228" s="154">
        <f t="shared" si="35"/>
        <v>2.0893528579474429E-5</v>
      </c>
      <c r="O228" s="83">
        <f t="shared" si="36"/>
        <v>2662.4500000000116</v>
      </c>
      <c r="P228" s="87">
        <f t="shared" si="37"/>
        <v>1.7816637029709821E-2</v>
      </c>
      <c r="Q228" s="78"/>
    </row>
    <row r="229" spans="2:17" s="79" customFormat="1" ht="12.75" x14ac:dyDescent="0.2">
      <c r="B229" s="72"/>
      <c r="C229" s="80" t="s">
        <v>251</v>
      </c>
      <c r="D229" s="81" t="s">
        <v>483</v>
      </c>
      <c r="E229" s="82">
        <f>IFERROR(VLOOKUP($C229,'2024'!$C$273:$U$528,19,FALSE),0)</f>
        <v>472700</v>
      </c>
      <c r="F229" s="83">
        <f>IFERROR(VLOOKUP($C229,'2024'!$C$8:$U$263,19,FALSE),0)</f>
        <v>472700</v>
      </c>
      <c r="G229" s="84">
        <f t="shared" si="30"/>
        <v>1</v>
      </c>
      <c r="H229" s="85">
        <f t="shared" si="31"/>
        <v>6.4933994532741734E-5</v>
      </c>
      <c r="I229" s="86">
        <f t="shared" si="32"/>
        <v>0</v>
      </c>
      <c r="J229" s="87">
        <f t="shared" si="33"/>
        <v>0</v>
      </c>
      <c r="K229" s="82">
        <f>VLOOKUP($C229,'2024'!$C$273:$U$528,VLOOKUP($L$4,Master!$D$9:$G$20,4,FALSE),FALSE)</f>
        <v>39391.65</v>
      </c>
      <c r="L229" s="83">
        <f>VLOOKUP($C229,'2024'!$C$8:$U$263,VLOOKUP($L$4,Master!$D$9:$G$20,4,FALSE),FALSE)</f>
        <v>39391.65</v>
      </c>
      <c r="M229" s="154">
        <f t="shared" si="34"/>
        <v>1</v>
      </c>
      <c r="N229" s="154">
        <f t="shared" si="35"/>
        <v>5.411163921590176E-6</v>
      </c>
      <c r="O229" s="83">
        <f t="shared" si="36"/>
        <v>0</v>
      </c>
      <c r="P229" s="87">
        <f t="shared" si="37"/>
        <v>0</v>
      </c>
      <c r="Q229" s="78"/>
    </row>
    <row r="230" spans="2:17" s="79" customFormat="1" ht="12.75" x14ac:dyDescent="0.2">
      <c r="B230" s="72"/>
      <c r="C230" s="80" t="s">
        <v>252</v>
      </c>
      <c r="D230" s="81" t="s">
        <v>484</v>
      </c>
      <c r="E230" s="82">
        <f>IFERROR(VLOOKUP($C230,'2024'!$C$273:$U$528,19,FALSE),0)</f>
        <v>327442.17000000004</v>
      </c>
      <c r="F230" s="83">
        <f>IFERROR(VLOOKUP($C230,'2024'!$C$8:$U$263,19,FALSE),0)</f>
        <v>333157.24000000005</v>
      </c>
      <c r="G230" s="84">
        <f t="shared" si="30"/>
        <v>1.017453677392866</v>
      </c>
      <c r="H230" s="85">
        <f t="shared" si="31"/>
        <v>4.5765243073203573E-5</v>
      </c>
      <c r="I230" s="86">
        <f t="shared" si="32"/>
        <v>5715.070000000007</v>
      </c>
      <c r="J230" s="87">
        <f t="shared" si="33"/>
        <v>1.7453677392866063E-2</v>
      </c>
      <c r="K230" s="82">
        <f>VLOOKUP($C230,'2024'!$C$273:$U$528,VLOOKUP($L$4,Master!$D$9:$G$20,4,FALSE),FALSE)</f>
        <v>29569.96</v>
      </c>
      <c r="L230" s="83">
        <f>VLOOKUP($C230,'2024'!$C$8:$U$263,VLOOKUP($L$4,Master!$D$9:$G$20,4,FALSE),FALSE)</f>
        <v>41245.710000000006</v>
      </c>
      <c r="M230" s="154">
        <f t="shared" si="34"/>
        <v>1.3948517346658571</v>
      </c>
      <c r="N230" s="154">
        <f t="shared" si="35"/>
        <v>5.665852988447327E-6</v>
      </c>
      <c r="O230" s="83">
        <f t="shared" si="36"/>
        <v>11675.750000000007</v>
      </c>
      <c r="P230" s="87">
        <f t="shared" si="37"/>
        <v>0.3948517346658571</v>
      </c>
      <c r="Q230" s="78"/>
    </row>
    <row r="231" spans="2:17" s="79" customFormat="1" ht="12.75" x14ac:dyDescent="0.2">
      <c r="B231" s="72"/>
      <c r="C231" s="80" t="s">
        <v>253</v>
      </c>
      <c r="D231" s="81" t="s">
        <v>485</v>
      </c>
      <c r="E231" s="82">
        <f>IFERROR(VLOOKUP($C231,'2024'!$C$273:$U$528,19,FALSE),0)</f>
        <v>2873301.77</v>
      </c>
      <c r="F231" s="83">
        <f>IFERROR(VLOOKUP($C231,'2024'!$C$8:$U$263,19,FALSE),0)</f>
        <v>1355590.74</v>
      </c>
      <c r="G231" s="84">
        <f t="shared" si="30"/>
        <v>0.47178850274400519</v>
      </c>
      <c r="H231" s="85">
        <f t="shared" si="31"/>
        <v>1.8621519293377474E-4</v>
      </c>
      <c r="I231" s="86">
        <f t="shared" si="32"/>
        <v>-1517711.03</v>
      </c>
      <c r="J231" s="87">
        <f t="shared" si="33"/>
        <v>-0.52821149725599481</v>
      </c>
      <c r="K231" s="82">
        <f>VLOOKUP($C231,'2024'!$C$273:$U$528,VLOOKUP($L$4,Master!$D$9:$G$20,4,FALSE),FALSE)</f>
        <v>431648.06</v>
      </c>
      <c r="L231" s="83">
        <f>VLOOKUP($C231,'2024'!$C$8:$U$263,VLOOKUP($L$4,Master!$D$9:$G$20,4,FALSE),FALSE)</f>
        <v>75270.91</v>
      </c>
      <c r="M231" s="154">
        <f t="shared" si="34"/>
        <v>0.17438028100948724</v>
      </c>
      <c r="N231" s="154">
        <f t="shared" si="35"/>
        <v>1.0339836806461804E-5</v>
      </c>
      <c r="O231" s="83">
        <f t="shared" si="36"/>
        <v>-356377.15</v>
      </c>
      <c r="P231" s="87">
        <f t="shared" si="37"/>
        <v>-0.82561971899051279</v>
      </c>
      <c r="Q231" s="78"/>
    </row>
    <row r="232" spans="2:17" s="79" customFormat="1" ht="12.75" x14ac:dyDescent="0.2">
      <c r="B232" s="72"/>
      <c r="C232" s="80" t="s">
        <v>254</v>
      </c>
      <c r="D232" s="81" t="s">
        <v>486</v>
      </c>
      <c r="E232" s="82">
        <f>IFERROR(VLOOKUP($C232,'2024'!$C$273:$U$528,19,FALSE),0)</f>
        <v>88601.579999999987</v>
      </c>
      <c r="F232" s="83">
        <f>IFERROR(VLOOKUP($C232,'2024'!$C$8:$U$263,19,FALSE),0)</f>
        <v>84170.23</v>
      </c>
      <c r="G232" s="84">
        <f t="shared" si="30"/>
        <v>0.9499856548833554</v>
      </c>
      <c r="H232" s="85">
        <f t="shared" si="31"/>
        <v>1.1562321249502039E-5</v>
      </c>
      <c r="I232" s="86">
        <f t="shared" si="32"/>
        <v>-4431.3499999999913</v>
      </c>
      <c r="J232" s="87">
        <f t="shared" si="33"/>
        <v>-5.0014345116644557E-2</v>
      </c>
      <c r="K232" s="82">
        <f>VLOOKUP($C232,'2024'!$C$273:$U$528,VLOOKUP($L$4,Master!$D$9:$G$20,4,FALSE),FALSE)</f>
        <v>7402.4599999999982</v>
      </c>
      <c r="L232" s="83">
        <f>VLOOKUP($C232,'2024'!$C$8:$U$263,VLOOKUP($L$4,Master!$D$9:$G$20,4,FALSE),FALSE)</f>
        <v>6228.6799999999994</v>
      </c>
      <c r="M232" s="154">
        <f t="shared" si="34"/>
        <v>0.84143379363076609</v>
      </c>
      <c r="N232" s="154">
        <f t="shared" si="35"/>
        <v>8.5562317128453086E-7</v>
      </c>
      <c r="O232" s="83">
        <f t="shared" si="36"/>
        <v>-1173.7799999999988</v>
      </c>
      <c r="P232" s="87">
        <f t="shared" si="37"/>
        <v>-0.15856620636923388</v>
      </c>
      <c r="Q232" s="78"/>
    </row>
    <row r="233" spans="2:17" s="79" customFormat="1" ht="12.75" x14ac:dyDescent="0.2">
      <c r="B233" s="72"/>
      <c r="C233" s="80" t="s">
        <v>255</v>
      </c>
      <c r="D233" s="81" t="s">
        <v>476</v>
      </c>
      <c r="E233" s="82">
        <f>IFERROR(VLOOKUP($C233,'2024'!$C$273:$U$528,19,FALSE),0)</f>
        <v>2296654.56</v>
      </c>
      <c r="F233" s="83">
        <f>IFERROR(VLOOKUP($C233,'2024'!$C$8:$U$263,19,FALSE),0)</f>
        <v>1337343.4499999997</v>
      </c>
      <c r="G233" s="84">
        <f t="shared" si="30"/>
        <v>0.58230065299850742</v>
      </c>
      <c r="H233" s="85">
        <f t="shared" si="31"/>
        <v>1.8370859376073186E-4</v>
      </c>
      <c r="I233" s="86">
        <f t="shared" si="32"/>
        <v>-959311.11000000034</v>
      </c>
      <c r="J233" s="87">
        <f t="shared" si="33"/>
        <v>-0.41769934700149258</v>
      </c>
      <c r="K233" s="82">
        <f>VLOOKUP($C233,'2024'!$C$273:$U$528,VLOOKUP($L$4,Master!$D$9:$G$20,4,FALSE),FALSE)</f>
        <v>358339.33999999997</v>
      </c>
      <c r="L233" s="83">
        <f>VLOOKUP($C233,'2024'!$C$8:$U$263,VLOOKUP($L$4,Master!$D$9:$G$20,4,FALSE),FALSE)</f>
        <v>294353.74</v>
      </c>
      <c r="M233" s="154">
        <f t="shared" si="34"/>
        <v>0.82143852807230155</v>
      </c>
      <c r="N233" s="154">
        <f t="shared" si="35"/>
        <v>4.0434872316166877E-5</v>
      </c>
      <c r="O233" s="83">
        <f t="shared" si="36"/>
        <v>-63985.599999999977</v>
      </c>
      <c r="P233" s="87">
        <f t="shared" si="37"/>
        <v>-0.17856147192769842</v>
      </c>
      <c r="Q233" s="78"/>
    </row>
    <row r="234" spans="2:17" s="79" customFormat="1" ht="12.75" x14ac:dyDescent="0.2">
      <c r="B234" s="72"/>
      <c r="C234" s="80" t="s">
        <v>256</v>
      </c>
      <c r="D234" s="81" t="s">
        <v>487</v>
      </c>
      <c r="E234" s="82">
        <f>IFERROR(VLOOKUP($C234,'2024'!$C$273:$U$528,19,FALSE),0)</f>
        <v>360000</v>
      </c>
      <c r="F234" s="83">
        <f>IFERROR(VLOOKUP($C234,'2024'!$C$8:$U$263,19,FALSE),0)</f>
        <v>360000</v>
      </c>
      <c r="G234" s="84">
        <f t="shared" si="30"/>
        <v>1</v>
      </c>
      <c r="H234" s="85">
        <f t="shared" si="31"/>
        <v>4.9452587331895548E-5</v>
      </c>
      <c r="I234" s="86">
        <f t="shared" si="32"/>
        <v>0</v>
      </c>
      <c r="J234" s="87">
        <f t="shared" si="33"/>
        <v>0</v>
      </c>
      <c r="K234" s="82">
        <f>VLOOKUP($C234,'2024'!$C$273:$U$528,VLOOKUP($L$4,Master!$D$9:$G$20,4,FALSE),FALSE)</f>
        <v>30000</v>
      </c>
      <c r="L234" s="83">
        <f>VLOOKUP($C234,'2024'!$C$8:$U$263,VLOOKUP($L$4,Master!$D$9:$G$20,4,FALSE),FALSE)</f>
        <v>60000</v>
      </c>
      <c r="M234" s="154">
        <f t="shared" si="34"/>
        <v>2</v>
      </c>
      <c r="N234" s="154">
        <f t="shared" si="35"/>
        <v>8.2420978886492569E-6</v>
      </c>
      <c r="O234" s="83">
        <f t="shared" si="36"/>
        <v>30000</v>
      </c>
      <c r="P234" s="87">
        <f t="shared" si="37"/>
        <v>1</v>
      </c>
      <c r="Q234" s="78"/>
    </row>
    <row r="235" spans="2:17" s="79" customFormat="1" ht="12.75" x14ac:dyDescent="0.2">
      <c r="B235" s="72"/>
      <c r="C235" s="80" t="s">
        <v>257</v>
      </c>
      <c r="D235" s="81" t="s">
        <v>488</v>
      </c>
      <c r="E235" s="82">
        <f>IFERROR(VLOOKUP($C235,'2024'!$C$273:$U$528,19,FALSE),0)</f>
        <v>3058674.54</v>
      </c>
      <c r="F235" s="83">
        <f>IFERROR(VLOOKUP($C235,'2024'!$C$8:$U$263,19,FALSE),0)</f>
        <v>2491581.39</v>
      </c>
      <c r="G235" s="84">
        <f t="shared" si="30"/>
        <v>0.81459513178541709</v>
      </c>
      <c r="H235" s="85">
        <f t="shared" si="31"/>
        <v>3.4226429523194637E-4</v>
      </c>
      <c r="I235" s="86">
        <f t="shared" si="32"/>
        <v>-567093.14999999991</v>
      </c>
      <c r="J235" s="87">
        <f t="shared" si="33"/>
        <v>-0.18540486821458288</v>
      </c>
      <c r="K235" s="82">
        <f>VLOOKUP($C235,'2024'!$C$273:$U$528,VLOOKUP($L$4,Master!$D$9:$G$20,4,FALSE),FALSE)</f>
        <v>464782.25999999995</v>
      </c>
      <c r="L235" s="83">
        <f>VLOOKUP($C235,'2024'!$C$8:$U$263,VLOOKUP($L$4,Master!$D$9:$G$20,4,FALSE),FALSE)</f>
        <v>1785606.48</v>
      </c>
      <c r="M235" s="154">
        <f t="shared" si="34"/>
        <v>3.841812895354483</v>
      </c>
      <c r="N235" s="154">
        <f t="shared" si="35"/>
        <v>2.4528572331277386E-4</v>
      </c>
      <c r="O235" s="83">
        <f t="shared" si="36"/>
        <v>1320824.22</v>
      </c>
      <c r="P235" s="87">
        <f t="shared" si="37"/>
        <v>2.841812895354483</v>
      </c>
      <c r="Q235" s="78"/>
    </row>
    <row r="236" spans="2:17" s="79" customFormat="1" ht="12.75" x14ac:dyDescent="0.2">
      <c r="B236" s="72"/>
      <c r="C236" s="80" t="s">
        <v>258</v>
      </c>
      <c r="D236" s="81" t="s">
        <v>489</v>
      </c>
      <c r="E236" s="82">
        <f>IFERROR(VLOOKUP($C236,'2024'!$C$273:$U$528,19,FALSE),0)</f>
        <v>347172604.76000005</v>
      </c>
      <c r="F236" s="83">
        <f>IFERROR(VLOOKUP($C236,'2024'!$C$8:$U$263,19,FALSE),0)</f>
        <v>359793814.75999999</v>
      </c>
      <c r="G236" s="84">
        <f t="shared" si="30"/>
        <v>1.036354279764456</v>
      </c>
      <c r="H236" s="85">
        <f t="shared" si="31"/>
        <v>4.94242640163743E-2</v>
      </c>
      <c r="I236" s="86">
        <f t="shared" si="32"/>
        <v>12621209.99999994</v>
      </c>
      <c r="J236" s="87">
        <f t="shared" si="33"/>
        <v>3.6354279764455974E-2</v>
      </c>
      <c r="K236" s="82">
        <f>VLOOKUP($C236,'2024'!$C$273:$U$528,VLOOKUP($L$4,Master!$D$9:$G$20,4,FALSE),FALSE)</f>
        <v>29228109.039999995</v>
      </c>
      <c r="L236" s="83">
        <f>VLOOKUP($C236,'2024'!$C$8:$U$263,VLOOKUP($L$4,Master!$D$9:$G$20,4,FALSE),FALSE)</f>
        <v>54902852.790000007</v>
      </c>
      <c r="M236" s="154">
        <f t="shared" si="34"/>
        <v>1.8784264392493868</v>
      </c>
      <c r="N236" s="154">
        <f t="shared" si="35"/>
        <v>7.5419114510213341E-3</v>
      </c>
      <c r="O236" s="83">
        <f t="shared" si="36"/>
        <v>25674743.750000011</v>
      </c>
      <c r="P236" s="87">
        <f t="shared" si="37"/>
        <v>0.8784264392493869</v>
      </c>
      <c r="Q236" s="78"/>
    </row>
    <row r="237" spans="2:17" s="79" customFormat="1" ht="12.75" x14ac:dyDescent="0.2">
      <c r="B237" s="72"/>
      <c r="C237" s="80" t="s">
        <v>259</v>
      </c>
      <c r="D237" s="81" t="s">
        <v>490</v>
      </c>
      <c r="E237" s="82">
        <f>IFERROR(VLOOKUP($C237,'2024'!$C$273:$U$528,19,FALSE),0)</f>
        <v>67409088.420000002</v>
      </c>
      <c r="F237" s="83">
        <f>IFERROR(VLOOKUP($C237,'2024'!$C$8:$U$263,19,FALSE),0)</f>
        <v>69402126.940000013</v>
      </c>
      <c r="G237" s="84">
        <f t="shared" si="30"/>
        <v>1.0295663176392797</v>
      </c>
      <c r="H237" s="85">
        <f t="shared" si="31"/>
        <v>9.5336520653323646E-3</v>
      </c>
      <c r="I237" s="86">
        <f t="shared" si="32"/>
        <v>1993038.5200000107</v>
      </c>
      <c r="J237" s="87">
        <f t="shared" si="33"/>
        <v>2.9566317639279697E-2</v>
      </c>
      <c r="K237" s="82">
        <f>VLOOKUP($C237,'2024'!$C$273:$U$528,VLOOKUP($L$4,Master!$D$9:$G$20,4,FALSE),FALSE)</f>
        <v>4597640.62</v>
      </c>
      <c r="L237" s="83">
        <f>VLOOKUP($C237,'2024'!$C$8:$U$263,VLOOKUP($L$4,Master!$D$9:$G$20,4,FALSE),FALSE)</f>
        <v>8278313.6600000001</v>
      </c>
      <c r="M237" s="154">
        <f t="shared" si="34"/>
        <v>1.8005569256520098</v>
      </c>
      <c r="N237" s="154">
        <f t="shared" si="35"/>
        <v>1.1371778589777052E-3</v>
      </c>
      <c r="O237" s="83">
        <f t="shared" si="36"/>
        <v>3680673.04</v>
      </c>
      <c r="P237" s="87">
        <f t="shared" si="37"/>
        <v>0.80055692565200975</v>
      </c>
      <c r="Q237" s="78"/>
    </row>
    <row r="238" spans="2:17" s="79" customFormat="1" ht="12.75" x14ac:dyDescent="0.2">
      <c r="B238" s="72"/>
      <c r="C238" s="80" t="s">
        <v>260</v>
      </c>
      <c r="D238" s="81" t="s">
        <v>491</v>
      </c>
      <c r="E238" s="82">
        <f>IFERROR(VLOOKUP($C238,'2024'!$C$273:$U$528,19,FALSE),0)</f>
        <v>6256904.0199999996</v>
      </c>
      <c r="F238" s="83">
        <f>IFERROR(VLOOKUP($C238,'2024'!$C$8:$U$263,19,FALSE),0)</f>
        <v>4938400.97</v>
      </c>
      <c r="G238" s="84">
        <f t="shared" si="30"/>
        <v>0.78927229093087481</v>
      </c>
      <c r="H238" s="85">
        <f t="shared" si="31"/>
        <v>6.7837973680234072E-4</v>
      </c>
      <c r="I238" s="86">
        <f t="shared" si="32"/>
        <v>-1318503.0499999998</v>
      </c>
      <c r="J238" s="87">
        <f t="shared" si="33"/>
        <v>-0.21072770906912519</v>
      </c>
      <c r="K238" s="82">
        <f>VLOOKUP($C238,'2024'!$C$273:$U$528,VLOOKUP($L$4,Master!$D$9:$G$20,4,FALSE),FALSE)</f>
        <v>504713.41</v>
      </c>
      <c r="L238" s="83">
        <f>VLOOKUP($C238,'2024'!$C$8:$U$263,VLOOKUP($L$4,Master!$D$9:$G$20,4,FALSE),FALSE)</f>
        <v>681309.30999999994</v>
      </c>
      <c r="M238" s="154">
        <f t="shared" si="34"/>
        <v>1.3498934177318569</v>
      </c>
      <c r="N238" s="154">
        <f t="shared" si="35"/>
        <v>9.3590300424468035E-5</v>
      </c>
      <c r="O238" s="83">
        <f t="shared" si="36"/>
        <v>176595.89999999997</v>
      </c>
      <c r="P238" s="87">
        <f t="shared" si="37"/>
        <v>0.34989341773185695</v>
      </c>
      <c r="Q238" s="78"/>
    </row>
    <row r="239" spans="2:17" s="79" customFormat="1" ht="12.75" x14ac:dyDescent="0.2">
      <c r="B239" s="72"/>
      <c r="C239" s="80" t="s">
        <v>261</v>
      </c>
      <c r="D239" s="81" t="s">
        <v>492</v>
      </c>
      <c r="E239" s="82">
        <f>IFERROR(VLOOKUP($C239,'2024'!$C$273:$U$528,19,FALSE),0)</f>
        <v>6939012.46</v>
      </c>
      <c r="F239" s="83">
        <f>IFERROR(VLOOKUP($C239,'2024'!$C$8:$U$263,19,FALSE),0)</f>
        <v>6902960.5200000014</v>
      </c>
      <c r="G239" s="84">
        <f t="shared" si="30"/>
        <v>0.99480445665607031</v>
      </c>
      <c r="H239" s="85">
        <f t="shared" si="31"/>
        <v>9.4824793878868659E-4</v>
      </c>
      <c r="I239" s="86">
        <f t="shared" si="32"/>
        <v>-36051.939999998547</v>
      </c>
      <c r="J239" s="87">
        <f t="shared" si="33"/>
        <v>-5.1955433439297427E-3</v>
      </c>
      <c r="K239" s="82">
        <f>VLOOKUP($C239,'2024'!$C$273:$U$528,VLOOKUP($L$4,Master!$D$9:$G$20,4,FALSE),FALSE)</f>
        <v>645358.7899999998</v>
      </c>
      <c r="L239" s="83">
        <f>VLOOKUP($C239,'2024'!$C$8:$U$263,VLOOKUP($L$4,Master!$D$9:$G$20,4,FALSE),FALSE)</f>
        <v>1200096.1800000002</v>
      </c>
      <c r="M239" s="154">
        <f t="shared" si="34"/>
        <v>1.8595798160585999</v>
      </c>
      <c r="N239" s="154">
        <f t="shared" si="35"/>
        <v>1.6485516985590069E-4</v>
      </c>
      <c r="O239" s="83">
        <f t="shared" si="36"/>
        <v>554737.39000000036</v>
      </c>
      <c r="P239" s="87">
        <f t="shared" si="37"/>
        <v>0.85957981605859979</v>
      </c>
      <c r="Q239" s="78"/>
    </row>
    <row r="240" spans="2:17" s="79" customFormat="1" ht="12.75" x14ac:dyDescent="0.2">
      <c r="B240" s="72"/>
      <c r="C240" s="80" t="s">
        <v>262</v>
      </c>
      <c r="D240" s="81" t="s">
        <v>493</v>
      </c>
      <c r="E240" s="82">
        <f>IFERROR(VLOOKUP($C240,'2024'!$C$273:$U$528,19,FALSE),0)</f>
        <v>8723201.9100000001</v>
      </c>
      <c r="F240" s="83">
        <f>IFERROR(VLOOKUP($C240,'2024'!$C$8:$U$263,19,FALSE),0)</f>
        <v>4759213.33</v>
      </c>
      <c r="G240" s="84">
        <f t="shared" si="30"/>
        <v>0.5455810124656395</v>
      </c>
      <c r="H240" s="85">
        <f t="shared" si="31"/>
        <v>6.5376503564707335E-4</v>
      </c>
      <c r="I240" s="86">
        <f t="shared" si="32"/>
        <v>-3963988.58</v>
      </c>
      <c r="J240" s="87">
        <f t="shared" si="33"/>
        <v>-0.45441898753436055</v>
      </c>
      <c r="K240" s="82">
        <f>VLOOKUP($C240,'2024'!$C$273:$U$528,VLOOKUP($L$4,Master!$D$9:$G$20,4,FALSE),FALSE)</f>
        <v>1587810.79</v>
      </c>
      <c r="L240" s="83">
        <f>VLOOKUP($C240,'2024'!$C$8:$U$263,VLOOKUP($L$4,Master!$D$9:$G$20,4,FALSE),FALSE)</f>
        <v>1086706.6000000001</v>
      </c>
      <c r="M240" s="154">
        <f t="shared" si="34"/>
        <v>0.68440560225692892</v>
      </c>
      <c r="N240" s="154">
        <f t="shared" si="35"/>
        <v>1.4927903622402022E-4</v>
      </c>
      <c r="O240" s="83">
        <f t="shared" si="36"/>
        <v>-501104.18999999994</v>
      </c>
      <c r="P240" s="87">
        <f t="shared" si="37"/>
        <v>-0.31559439774307108</v>
      </c>
      <c r="Q240" s="78"/>
    </row>
    <row r="241" spans="2:17" s="79" customFormat="1" ht="12.75" x14ac:dyDescent="0.2">
      <c r="B241" s="72"/>
      <c r="C241" s="80" t="s">
        <v>263</v>
      </c>
      <c r="D241" s="81" t="s">
        <v>494</v>
      </c>
      <c r="E241" s="82">
        <f>IFERROR(VLOOKUP($C241,'2024'!$C$273:$U$528,19,FALSE),0)</f>
        <v>1132305.2999999998</v>
      </c>
      <c r="F241" s="83">
        <f>IFERROR(VLOOKUP($C241,'2024'!$C$8:$U$263,19,FALSE),0)</f>
        <v>7825600.959999999</v>
      </c>
      <c r="G241" s="84">
        <f t="shared" si="30"/>
        <v>6.9112111018114994</v>
      </c>
      <c r="H241" s="85">
        <f t="shared" si="31"/>
        <v>1.07498948583046E-3</v>
      </c>
      <c r="I241" s="86">
        <f t="shared" si="32"/>
        <v>6693295.6599999992</v>
      </c>
      <c r="J241" s="87">
        <f t="shared" si="33"/>
        <v>5.9112111018114994</v>
      </c>
      <c r="K241" s="82">
        <f>VLOOKUP($C241,'2024'!$C$273:$U$528,VLOOKUP($L$4,Master!$D$9:$G$20,4,FALSE),FALSE)</f>
        <v>176237.06</v>
      </c>
      <c r="L241" s="83">
        <f>VLOOKUP($C241,'2024'!$C$8:$U$263,VLOOKUP($L$4,Master!$D$9:$G$20,4,FALSE),FALSE)</f>
        <v>1396752.94</v>
      </c>
      <c r="M241" s="154">
        <f t="shared" si="34"/>
        <v>7.9254212479486439</v>
      </c>
      <c r="N241" s="154">
        <f t="shared" si="35"/>
        <v>1.9186957429564406E-4</v>
      </c>
      <c r="O241" s="83">
        <f t="shared" si="36"/>
        <v>1220515.8799999999</v>
      </c>
      <c r="P241" s="87">
        <f t="shared" si="37"/>
        <v>6.925421247948643</v>
      </c>
      <c r="Q241" s="78"/>
    </row>
    <row r="242" spans="2:17" s="79" customFormat="1" ht="12.75" x14ac:dyDescent="0.2">
      <c r="B242" s="72"/>
      <c r="C242" s="80" t="s">
        <v>264</v>
      </c>
      <c r="D242" s="81" t="s">
        <v>495</v>
      </c>
      <c r="E242" s="82">
        <f>IFERROR(VLOOKUP($C242,'2024'!$C$273:$U$528,19,FALSE),0)</f>
        <v>2575039.2300000004</v>
      </c>
      <c r="F242" s="83">
        <f>IFERROR(VLOOKUP($C242,'2024'!$C$8:$U$263,19,FALSE),0)</f>
        <v>2615881.2599999998</v>
      </c>
      <c r="G242" s="84">
        <f t="shared" si="30"/>
        <v>1.015860740886654</v>
      </c>
      <c r="H242" s="85">
        <f t="shared" si="31"/>
        <v>3.5933915683338598E-4</v>
      </c>
      <c r="I242" s="86">
        <f t="shared" si="32"/>
        <v>40842.029999999329</v>
      </c>
      <c r="J242" s="87">
        <f t="shared" si="33"/>
        <v>1.5860740886654113E-2</v>
      </c>
      <c r="K242" s="82">
        <f>VLOOKUP($C242,'2024'!$C$273:$U$528,VLOOKUP($L$4,Master!$D$9:$G$20,4,FALSE),FALSE)</f>
        <v>279498.24000000005</v>
      </c>
      <c r="L242" s="83">
        <f>VLOOKUP($C242,'2024'!$C$8:$U$263,VLOOKUP($L$4,Master!$D$9:$G$20,4,FALSE),FALSE)</f>
        <v>766606.75999999989</v>
      </c>
      <c r="M242" s="154">
        <f t="shared" si="34"/>
        <v>2.7427963768215489</v>
      </c>
      <c r="N242" s="154">
        <f t="shared" si="35"/>
        <v>1.0530746596700412E-4</v>
      </c>
      <c r="O242" s="83">
        <f t="shared" si="36"/>
        <v>487108.51999999984</v>
      </c>
      <c r="P242" s="87">
        <f t="shared" si="37"/>
        <v>1.7427963768215491</v>
      </c>
      <c r="Q242" s="78"/>
    </row>
    <row r="243" spans="2:17" s="79" customFormat="1" ht="12.75" x14ac:dyDescent="0.2">
      <c r="B243" s="72"/>
      <c r="C243" s="80" t="s">
        <v>265</v>
      </c>
      <c r="D243" s="81" t="s">
        <v>496</v>
      </c>
      <c r="E243" s="82">
        <f>IFERROR(VLOOKUP($C243,'2024'!$C$273:$U$528,19,FALSE),0)</f>
        <v>737175197.21999979</v>
      </c>
      <c r="F243" s="83">
        <f>IFERROR(VLOOKUP($C243,'2024'!$C$8:$U$263,19,FALSE),0)</f>
        <v>730408864.30999994</v>
      </c>
      <c r="G243" s="84">
        <f t="shared" si="30"/>
        <v>0.99082126889846989</v>
      </c>
      <c r="H243" s="85">
        <f t="shared" si="31"/>
        <v>0.1003350226396692</v>
      </c>
      <c r="I243" s="86">
        <f t="shared" si="32"/>
        <v>-6766332.9099998474</v>
      </c>
      <c r="J243" s="87">
        <f t="shared" si="33"/>
        <v>-9.1787311015301687E-3</v>
      </c>
      <c r="K243" s="82">
        <f>VLOOKUP($C243,'2024'!$C$273:$U$528,VLOOKUP($L$4,Master!$D$9:$G$20,4,FALSE),FALSE)</f>
        <v>64325640.649999991</v>
      </c>
      <c r="L243" s="83">
        <f>VLOOKUP($C243,'2024'!$C$8:$U$263,VLOOKUP($L$4,Master!$D$9:$G$20,4,FALSE),FALSE)</f>
        <v>63648277.499999978</v>
      </c>
      <c r="M243" s="154">
        <f t="shared" si="34"/>
        <v>0.98946977996401797</v>
      </c>
      <c r="N243" s="154">
        <f t="shared" si="35"/>
        <v>8.7432555599818648E-3</v>
      </c>
      <c r="O243" s="83">
        <f t="shared" si="36"/>
        <v>-677363.15000001341</v>
      </c>
      <c r="P243" s="87">
        <f t="shared" si="37"/>
        <v>-1.0530220035982082E-2</v>
      </c>
      <c r="Q243" s="78"/>
    </row>
    <row r="244" spans="2:17" s="79" customFormat="1" ht="12.75" x14ac:dyDescent="0.2">
      <c r="B244" s="72"/>
      <c r="C244" s="80" t="s">
        <v>266</v>
      </c>
      <c r="D244" s="81" t="s">
        <v>497</v>
      </c>
      <c r="E244" s="82">
        <f>IFERROR(VLOOKUP($C244,'2024'!$C$273:$U$528,19,FALSE),0)</f>
        <v>2865000.0000000005</v>
      </c>
      <c r="F244" s="83">
        <f>IFERROR(VLOOKUP($C244,'2024'!$C$8:$U$263,19,FALSE),0)</f>
        <v>1134338.8999999999</v>
      </c>
      <c r="G244" s="84">
        <f t="shared" si="30"/>
        <v>0.3959298080279231</v>
      </c>
      <c r="H244" s="85">
        <f t="shared" si="31"/>
        <v>1.5582220421171201E-4</v>
      </c>
      <c r="I244" s="86">
        <f t="shared" si="32"/>
        <v>-1730661.1000000006</v>
      </c>
      <c r="J244" s="87">
        <f t="shared" si="33"/>
        <v>-0.6040701919720769</v>
      </c>
      <c r="K244" s="82">
        <f>VLOOKUP($C244,'2024'!$C$273:$U$528,VLOOKUP($L$4,Master!$D$9:$G$20,4,FALSE),FALSE)</f>
        <v>424166.64</v>
      </c>
      <c r="L244" s="83">
        <f>VLOOKUP($C244,'2024'!$C$8:$U$263,VLOOKUP($L$4,Master!$D$9:$G$20,4,FALSE),FALSE)</f>
        <v>450388.9</v>
      </c>
      <c r="M244" s="154">
        <f t="shared" si="34"/>
        <v>1.0618206561458958</v>
      </c>
      <c r="N244" s="154">
        <f t="shared" si="35"/>
        <v>6.1869156696017693E-5</v>
      </c>
      <c r="O244" s="83">
        <f t="shared" si="36"/>
        <v>26222.260000000009</v>
      </c>
      <c r="P244" s="87">
        <f t="shared" si="37"/>
        <v>6.1820656145895887E-2</v>
      </c>
      <c r="Q244" s="78"/>
    </row>
    <row r="245" spans="2:17" s="79" customFormat="1" ht="25.5" x14ac:dyDescent="0.2">
      <c r="B245" s="72"/>
      <c r="C245" s="80" t="s">
        <v>267</v>
      </c>
      <c r="D245" s="81" t="s">
        <v>498</v>
      </c>
      <c r="E245" s="82">
        <f>IFERROR(VLOOKUP($C245,'2024'!$C$273:$U$528,19,FALSE),0)</f>
        <v>3891293.42</v>
      </c>
      <c r="F245" s="83">
        <f>IFERROR(VLOOKUP($C245,'2024'!$C$8:$U$263,19,FALSE),0)</f>
        <v>3734386.78</v>
      </c>
      <c r="G245" s="84">
        <f t="shared" si="30"/>
        <v>0.95967751000385881</v>
      </c>
      <c r="H245" s="85">
        <f t="shared" si="31"/>
        <v>5.129863565806283E-4</v>
      </c>
      <c r="I245" s="86">
        <f t="shared" si="32"/>
        <v>-156906.64000000013</v>
      </c>
      <c r="J245" s="87">
        <f t="shared" si="33"/>
        <v>-4.0322489996141214E-2</v>
      </c>
      <c r="K245" s="82">
        <f>VLOOKUP($C245,'2024'!$C$273:$U$528,VLOOKUP($L$4,Master!$D$9:$G$20,4,FALSE),FALSE)</f>
        <v>316618.62000000011</v>
      </c>
      <c r="L245" s="83">
        <f>VLOOKUP($C245,'2024'!$C$8:$U$263,VLOOKUP($L$4,Master!$D$9:$G$20,4,FALSE),FALSE)</f>
        <v>615866.11</v>
      </c>
      <c r="M245" s="154">
        <f t="shared" si="34"/>
        <v>1.9451354756078456</v>
      </c>
      <c r="N245" s="154">
        <f t="shared" si="35"/>
        <v>8.4600479415360515E-5</v>
      </c>
      <c r="O245" s="83">
        <f t="shared" si="36"/>
        <v>299247.48999999987</v>
      </c>
      <c r="P245" s="87">
        <f t="shared" si="37"/>
        <v>0.94513547560784572</v>
      </c>
      <c r="Q245" s="78"/>
    </row>
    <row r="246" spans="2:17" s="79" customFormat="1" ht="12.75" x14ac:dyDescent="0.2">
      <c r="B246" s="72"/>
      <c r="C246" s="80" t="s">
        <v>268</v>
      </c>
      <c r="D246" s="81" t="s">
        <v>499</v>
      </c>
      <c r="E246" s="82">
        <f>IFERROR(VLOOKUP($C246,'2024'!$C$273:$U$528,19,FALSE),0)</f>
        <v>999999.99999999988</v>
      </c>
      <c r="F246" s="83">
        <f>IFERROR(VLOOKUP($C246,'2024'!$C$8:$U$263,19,FALSE),0)</f>
        <v>354183.45000000007</v>
      </c>
      <c r="G246" s="84">
        <f t="shared" si="30"/>
        <v>0.35418345000000012</v>
      </c>
      <c r="H246" s="85">
        <f t="shared" si="31"/>
        <v>4.8653577757325173E-5</v>
      </c>
      <c r="I246" s="86">
        <f t="shared" si="32"/>
        <v>-645816.54999999981</v>
      </c>
      <c r="J246" s="87">
        <f t="shared" si="33"/>
        <v>-0.64581654999999993</v>
      </c>
      <c r="K246" s="82">
        <f>VLOOKUP($C246,'2024'!$C$273:$U$528,VLOOKUP($L$4,Master!$D$9:$G$20,4,FALSE),FALSE)</f>
        <v>205391.98</v>
      </c>
      <c r="L246" s="83">
        <f>VLOOKUP($C246,'2024'!$C$8:$U$263,VLOOKUP($L$4,Master!$D$9:$G$20,4,FALSE),FALSE)</f>
        <v>31851.899999999994</v>
      </c>
      <c r="M246" s="154">
        <f t="shared" si="34"/>
        <v>0.15507859654500625</v>
      </c>
      <c r="N246" s="154">
        <f t="shared" si="35"/>
        <v>4.3754412956577872E-6</v>
      </c>
      <c r="O246" s="83">
        <f t="shared" si="36"/>
        <v>-173540.08000000002</v>
      </c>
      <c r="P246" s="87">
        <f t="shared" si="37"/>
        <v>-0.84492140345499378</v>
      </c>
      <c r="Q246" s="78"/>
    </row>
    <row r="247" spans="2:17" s="79" customFormat="1" ht="12.75" x14ac:dyDescent="0.2">
      <c r="B247" s="72"/>
      <c r="C247" s="80" t="s">
        <v>269</v>
      </c>
      <c r="D247" s="81" t="s">
        <v>500</v>
      </c>
      <c r="E247" s="82">
        <f>IFERROR(VLOOKUP($C247,'2024'!$C$273:$U$528,19,FALSE),0)</f>
        <v>17253403.129999995</v>
      </c>
      <c r="F247" s="83">
        <f>IFERROR(VLOOKUP($C247,'2024'!$C$8:$U$263,19,FALSE),0)</f>
        <v>15079595.979999997</v>
      </c>
      <c r="G247" s="84">
        <f t="shared" si="30"/>
        <v>0.87400705045718141</v>
      </c>
      <c r="H247" s="85">
        <f t="shared" si="31"/>
        <v>2.0714584364740301E-3</v>
      </c>
      <c r="I247" s="86">
        <f t="shared" si="32"/>
        <v>-2173807.1499999985</v>
      </c>
      <c r="J247" s="87">
        <f t="shared" si="33"/>
        <v>-0.12599294954281864</v>
      </c>
      <c r="K247" s="82">
        <f>VLOOKUP($C247,'2024'!$C$273:$U$528,VLOOKUP($L$4,Master!$D$9:$G$20,4,FALSE),FALSE)</f>
        <v>1878955.2899999975</v>
      </c>
      <c r="L247" s="83">
        <f>VLOOKUP($C247,'2024'!$C$8:$U$263,VLOOKUP($L$4,Master!$D$9:$G$20,4,FALSE),FALSE)</f>
        <v>1385468.4499999981</v>
      </c>
      <c r="M247" s="154">
        <f t="shared" si="34"/>
        <v>0.73736105237501415</v>
      </c>
      <c r="N247" s="154">
        <f t="shared" si="35"/>
        <v>1.9031944310891907E-4</v>
      </c>
      <c r="O247" s="83">
        <f t="shared" si="36"/>
        <v>-493486.83999999939</v>
      </c>
      <c r="P247" s="87">
        <f t="shared" si="37"/>
        <v>-0.2626389476249858</v>
      </c>
      <c r="Q247" s="78"/>
    </row>
    <row r="248" spans="2:17" s="79" customFormat="1" ht="12.75" x14ac:dyDescent="0.2">
      <c r="B248" s="72"/>
      <c r="C248" s="80" t="s">
        <v>270</v>
      </c>
      <c r="D248" s="81" t="s">
        <v>501</v>
      </c>
      <c r="E248" s="82">
        <f>IFERROR(VLOOKUP($C248,'2024'!$C$273:$U$528,19,FALSE),0)</f>
        <v>223584330.39000005</v>
      </c>
      <c r="F248" s="83">
        <f>IFERROR(VLOOKUP($C248,'2024'!$C$8:$U$263,19,FALSE),0)</f>
        <v>223750626.01000002</v>
      </c>
      <c r="G248" s="84">
        <f t="shared" si="30"/>
        <v>1.0007437713533409</v>
      </c>
      <c r="H248" s="85">
        <f t="shared" si="31"/>
        <v>3.0736242703682849E-2</v>
      </c>
      <c r="I248" s="86">
        <f t="shared" si="32"/>
        <v>166295.61999997497</v>
      </c>
      <c r="J248" s="87">
        <f t="shared" si="33"/>
        <v>7.4377135334083614E-4</v>
      </c>
      <c r="K248" s="82">
        <f>VLOOKUP($C248,'2024'!$C$273:$U$528,VLOOKUP($L$4,Master!$D$9:$G$20,4,FALSE),FALSE)</f>
        <v>19563118.100000001</v>
      </c>
      <c r="L248" s="83">
        <f>VLOOKUP($C248,'2024'!$C$8:$U$263,VLOOKUP($L$4,Master!$D$9:$G$20,4,FALSE),FALSE)</f>
        <v>21026812.870000001</v>
      </c>
      <c r="M248" s="154">
        <f t="shared" si="34"/>
        <v>1.074819093894853</v>
      </c>
      <c r="N248" s="154">
        <f t="shared" si="35"/>
        <v>2.8884174993475007E-3</v>
      </c>
      <c r="O248" s="83">
        <f t="shared" si="36"/>
        <v>1463694.7699999996</v>
      </c>
      <c r="P248" s="87">
        <f t="shared" si="37"/>
        <v>7.4819093894853056E-2</v>
      </c>
      <c r="Q248" s="78"/>
    </row>
    <row r="249" spans="2:17" s="79" customFormat="1" ht="12.75" x14ac:dyDescent="0.2">
      <c r="B249" s="72"/>
      <c r="C249" s="80" t="s">
        <v>271</v>
      </c>
      <c r="D249" s="81" t="s">
        <v>502</v>
      </c>
      <c r="E249" s="82">
        <f>IFERROR(VLOOKUP($C249,'2024'!$C$273:$U$528,19,FALSE),0)</f>
        <v>77349.61</v>
      </c>
      <c r="F249" s="83">
        <f>IFERROR(VLOOKUP($C249,'2024'!$C$8:$U$263,19,FALSE),0)</f>
        <v>56094.460000000006</v>
      </c>
      <c r="G249" s="84">
        <f t="shared" si="30"/>
        <v>0.72520675928424205</v>
      </c>
      <c r="H249" s="85">
        <f t="shared" si="31"/>
        <v>7.7056005055153374E-6</v>
      </c>
      <c r="I249" s="86">
        <f t="shared" si="32"/>
        <v>-21255.149999999994</v>
      </c>
      <c r="J249" s="87">
        <f t="shared" si="33"/>
        <v>-0.27479324071575789</v>
      </c>
      <c r="K249" s="82">
        <f>VLOOKUP($C249,'2024'!$C$273:$U$528,VLOOKUP($L$4,Master!$D$9:$G$20,4,FALSE),FALSE)</f>
        <v>8407.31</v>
      </c>
      <c r="L249" s="83">
        <f>VLOOKUP($C249,'2024'!$C$8:$U$263,VLOOKUP($L$4,Master!$D$9:$G$20,4,FALSE),FALSE)</f>
        <v>8842.44</v>
      </c>
      <c r="M249" s="154">
        <f t="shared" si="34"/>
        <v>1.0517561503025346</v>
      </c>
      <c r="N249" s="154">
        <f t="shared" si="35"/>
        <v>1.2146709342417957E-6</v>
      </c>
      <c r="O249" s="83">
        <f t="shared" si="36"/>
        <v>435.13000000000102</v>
      </c>
      <c r="P249" s="87">
        <f t="shared" si="37"/>
        <v>5.1756150302534464E-2</v>
      </c>
      <c r="Q249" s="78"/>
    </row>
    <row r="250" spans="2:17" s="79" customFormat="1" ht="12.75" x14ac:dyDescent="0.2">
      <c r="B250" s="72"/>
      <c r="C250" s="80" t="s">
        <v>272</v>
      </c>
      <c r="D250" s="81" t="s">
        <v>503</v>
      </c>
      <c r="E250" s="82">
        <f>IFERROR(VLOOKUP($C250,'2024'!$C$273:$U$528,19,FALSE),0)</f>
        <v>408775.56000000011</v>
      </c>
      <c r="F250" s="83">
        <f>IFERROR(VLOOKUP($C250,'2024'!$C$8:$U$263,19,FALSE),0)</f>
        <v>392477.27000000008</v>
      </c>
      <c r="G250" s="84">
        <f t="shared" si="30"/>
        <v>0.96012900086296737</v>
      </c>
      <c r="H250" s="85">
        <f t="shared" si="31"/>
        <v>5.3913934640163756E-5</v>
      </c>
      <c r="I250" s="86">
        <f t="shared" si="32"/>
        <v>-16298.290000000037</v>
      </c>
      <c r="J250" s="87">
        <f t="shared" si="33"/>
        <v>-3.9870999137032639E-2</v>
      </c>
      <c r="K250" s="82">
        <f>VLOOKUP($C250,'2024'!$C$273:$U$528,VLOOKUP($L$4,Master!$D$9:$G$20,4,FALSE),FALSE)</f>
        <v>43169.180000000008</v>
      </c>
      <c r="L250" s="83">
        <f>VLOOKUP($C250,'2024'!$C$8:$U$263,VLOOKUP($L$4,Master!$D$9:$G$20,4,FALSE),FALSE)</f>
        <v>73452.77</v>
      </c>
      <c r="M250" s="154">
        <f t="shared" si="34"/>
        <v>1.7015095028443901</v>
      </c>
      <c r="N250" s="154">
        <f t="shared" si="35"/>
        <v>1.0090082008873992E-5</v>
      </c>
      <c r="O250" s="83">
        <f t="shared" si="36"/>
        <v>30283.589999999997</v>
      </c>
      <c r="P250" s="87">
        <f t="shared" si="37"/>
        <v>0.70150950284439018</v>
      </c>
      <c r="Q250" s="78"/>
    </row>
    <row r="251" spans="2:17" s="79" customFormat="1" ht="12.75" x14ac:dyDescent="0.2">
      <c r="B251" s="72"/>
      <c r="C251" s="80" t="s">
        <v>273</v>
      </c>
      <c r="D251" s="81" t="s">
        <v>504</v>
      </c>
      <c r="E251" s="82">
        <f>IFERROR(VLOOKUP($C251,'2024'!$C$273:$U$528,19,FALSE),0)</f>
        <v>1720699.9999999998</v>
      </c>
      <c r="F251" s="83">
        <f>IFERROR(VLOOKUP($C251,'2024'!$C$8:$U$263,19,FALSE),0)</f>
        <v>1925249.6800000002</v>
      </c>
      <c r="G251" s="84">
        <f t="shared" si="30"/>
        <v>1.1188758528505842</v>
      </c>
      <c r="H251" s="85">
        <f t="shared" si="31"/>
        <v>2.6446827204417767E-4</v>
      </c>
      <c r="I251" s="86">
        <f t="shared" si="32"/>
        <v>204549.6800000004</v>
      </c>
      <c r="J251" s="87">
        <f t="shared" si="33"/>
        <v>0.11887585285058432</v>
      </c>
      <c r="K251" s="82">
        <f>VLOOKUP($C251,'2024'!$C$273:$U$528,VLOOKUP($L$4,Master!$D$9:$G$20,4,FALSE),FALSE)</f>
        <v>285963.48</v>
      </c>
      <c r="L251" s="83">
        <f>VLOOKUP($C251,'2024'!$C$8:$U$263,VLOOKUP($L$4,Master!$D$9:$G$20,4,FALSE),FALSE)</f>
        <v>796848.91</v>
      </c>
      <c r="M251" s="154">
        <f t="shared" si="34"/>
        <v>2.786540819827763</v>
      </c>
      <c r="N251" s="154">
        <f t="shared" si="35"/>
        <v>1.0946177864472437E-4</v>
      </c>
      <c r="O251" s="83">
        <f t="shared" si="36"/>
        <v>510885.43000000005</v>
      </c>
      <c r="P251" s="87">
        <f t="shared" si="37"/>
        <v>1.786540819827763</v>
      </c>
      <c r="Q251" s="78"/>
    </row>
    <row r="252" spans="2:17" s="79" customFormat="1" ht="12.75" x14ac:dyDescent="0.2">
      <c r="B252" s="72"/>
      <c r="C252" s="80" t="s">
        <v>274</v>
      </c>
      <c r="D252" s="81" t="s">
        <v>395</v>
      </c>
      <c r="E252" s="82">
        <f>IFERROR(VLOOKUP($C252,'2024'!$C$273:$U$528,19,FALSE),0)</f>
        <v>1090282.3599999999</v>
      </c>
      <c r="F252" s="83">
        <f>IFERROR(VLOOKUP($C252,'2024'!$C$8:$U$263,19,FALSE),0)</f>
        <v>2620896.7100000004</v>
      </c>
      <c r="G252" s="84">
        <f t="shared" ref="G252:G263" si="38">IFERROR(F252/E252,0)</f>
        <v>2.4038696819785295</v>
      </c>
      <c r="H252" s="85">
        <f t="shared" ref="H252:H263" si="39">F252/$D$4</f>
        <v>3.6002812066431315E-4</v>
      </c>
      <c r="I252" s="86">
        <f t="shared" ref="I252:I263" si="40">F252-E252</f>
        <v>1530614.3500000006</v>
      </c>
      <c r="J252" s="87">
        <f t="shared" ref="J252:J263" si="41">IFERROR(I252/E252,0)</f>
        <v>1.4038696819785297</v>
      </c>
      <c r="K252" s="82">
        <f>VLOOKUP($C252,'2024'!$C$273:$U$528,VLOOKUP($L$4,Master!$D$9:$G$20,4,FALSE),FALSE)</f>
        <v>69413.340000000011</v>
      </c>
      <c r="L252" s="83">
        <f>VLOOKUP($C252,'2024'!$C$8:$U$263,VLOOKUP($L$4,Master!$D$9:$G$20,4,FALSE),FALSE)</f>
        <v>234850.15999999997</v>
      </c>
      <c r="M252" s="154">
        <f t="shared" ref="M252:M263" si="42">IFERROR(L252/K252,0)</f>
        <v>3.3833577234577668</v>
      </c>
      <c r="N252" s="154">
        <f t="shared" ref="N252:N263" si="43">L252/$D$4</f>
        <v>3.2260966798082332E-5</v>
      </c>
      <c r="O252" s="83">
        <f t="shared" ref="O252:O263" si="44">L252-K252</f>
        <v>165436.81999999995</v>
      </c>
      <c r="P252" s="87">
        <f t="shared" ref="P252:P263" si="45">IFERROR(O252/K252,0)</f>
        <v>2.3833577234577663</v>
      </c>
      <c r="Q252" s="78"/>
    </row>
    <row r="253" spans="2:17" s="79" customFormat="1" ht="12.75" x14ac:dyDescent="0.2">
      <c r="B253" s="72"/>
      <c r="C253" s="80" t="s">
        <v>540</v>
      </c>
      <c r="D253" s="81" t="s">
        <v>541</v>
      </c>
      <c r="E253" s="82">
        <f>IFERROR(VLOOKUP($C253,'2024'!$C$273:$U$528,19,FALSE),0)</f>
        <v>0</v>
      </c>
      <c r="F253" s="83">
        <f>IFERROR(VLOOKUP($C253,'2024'!$C$8:$U$263,19,FALSE),0)</f>
        <v>0</v>
      </c>
      <c r="G253" s="84">
        <f t="shared" si="38"/>
        <v>0</v>
      </c>
      <c r="H253" s="85">
        <f t="shared" si="39"/>
        <v>0</v>
      </c>
      <c r="I253" s="86">
        <f t="shared" si="40"/>
        <v>0</v>
      </c>
      <c r="J253" s="87">
        <f t="shared" si="41"/>
        <v>0</v>
      </c>
      <c r="K253" s="82">
        <f>VLOOKUP($C253,'2024'!$C$273:$U$528,VLOOKUP($L$4,Master!$D$9:$G$20,4,FALSE),FALSE)</f>
        <v>0</v>
      </c>
      <c r="L253" s="83">
        <f>VLOOKUP($C253,'2024'!$C$8:$U$263,VLOOKUP($L$4,Master!$D$9:$G$20,4,FALSE),FALSE)</f>
        <v>0</v>
      </c>
      <c r="M253" s="154">
        <f t="shared" si="42"/>
        <v>0</v>
      </c>
      <c r="N253" s="154">
        <f t="shared" si="43"/>
        <v>0</v>
      </c>
      <c r="O253" s="83">
        <f t="shared" si="44"/>
        <v>0</v>
      </c>
      <c r="P253" s="87">
        <f t="shared" si="45"/>
        <v>0</v>
      </c>
      <c r="Q253" s="78"/>
    </row>
    <row r="254" spans="2:17" s="79" customFormat="1" ht="25.5" x14ac:dyDescent="0.2">
      <c r="B254" s="72"/>
      <c r="C254" s="80" t="s">
        <v>542</v>
      </c>
      <c r="D254" s="81" t="s">
        <v>543</v>
      </c>
      <c r="E254" s="82">
        <f>IFERROR(VLOOKUP($C254,'2024'!$C$273:$U$528,19,FALSE),0)</f>
        <v>0</v>
      </c>
      <c r="F254" s="83">
        <f>IFERROR(VLOOKUP($C254,'2024'!$C$8:$U$263,19,FALSE),0)</f>
        <v>0</v>
      </c>
      <c r="G254" s="84">
        <f t="shared" si="38"/>
        <v>0</v>
      </c>
      <c r="H254" s="85">
        <f t="shared" si="39"/>
        <v>0</v>
      </c>
      <c r="I254" s="86">
        <f t="shared" si="40"/>
        <v>0</v>
      </c>
      <c r="J254" s="87">
        <f t="shared" si="41"/>
        <v>0</v>
      </c>
      <c r="K254" s="82">
        <f>VLOOKUP($C254,'2024'!$C$273:$U$528,VLOOKUP($L$4,Master!$D$9:$G$20,4,FALSE),FALSE)</f>
        <v>0</v>
      </c>
      <c r="L254" s="83">
        <f>VLOOKUP($C254,'2024'!$C$8:$U$263,VLOOKUP($L$4,Master!$D$9:$G$20,4,FALSE),FALSE)</f>
        <v>0</v>
      </c>
      <c r="M254" s="154">
        <f t="shared" si="42"/>
        <v>0</v>
      </c>
      <c r="N254" s="154">
        <f t="shared" si="43"/>
        <v>0</v>
      </c>
      <c r="O254" s="83">
        <f t="shared" si="44"/>
        <v>0</v>
      </c>
      <c r="P254" s="87">
        <f t="shared" si="45"/>
        <v>0</v>
      </c>
      <c r="Q254" s="78"/>
    </row>
    <row r="255" spans="2:17" s="79" customFormat="1" ht="25.5" x14ac:dyDescent="0.2">
      <c r="B255" s="72"/>
      <c r="C255" s="80" t="s">
        <v>544</v>
      </c>
      <c r="D255" s="81" t="s">
        <v>545</v>
      </c>
      <c r="E255" s="82">
        <f>IFERROR(VLOOKUP($C255,'2024'!$C$273:$U$528,19,FALSE),0)</f>
        <v>0</v>
      </c>
      <c r="F255" s="83">
        <f>IFERROR(VLOOKUP($C255,'2024'!$C$8:$U$263,19,FALSE),0)</f>
        <v>0</v>
      </c>
      <c r="G255" s="84">
        <f t="shared" si="38"/>
        <v>0</v>
      </c>
      <c r="H255" s="85">
        <f t="shared" si="39"/>
        <v>0</v>
      </c>
      <c r="I255" s="86">
        <f t="shared" si="40"/>
        <v>0</v>
      </c>
      <c r="J255" s="87">
        <f t="shared" si="41"/>
        <v>0</v>
      </c>
      <c r="K255" s="82">
        <f>VLOOKUP($C255,'2024'!$C$273:$U$528,VLOOKUP($L$4,Master!$D$9:$G$20,4,FALSE),FALSE)</f>
        <v>0</v>
      </c>
      <c r="L255" s="83">
        <f>VLOOKUP($C255,'2024'!$C$8:$U$263,VLOOKUP($L$4,Master!$D$9:$G$20,4,FALSE),FALSE)</f>
        <v>0</v>
      </c>
      <c r="M255" s="154">
        <f t="shared" si="42"/>
        <v>0</v>
      </c>
      <c r="N255" s="154">
        <f t="shared" si="43"/>
        <v>0</v>
      </c>
      <c r="O255" s="83">
        <f t="shared" si="44"/>
        <v>0</v>
      </c>
      <c r="P255" s="87">
        <f t="shared" si="45"/>
        <v>0</v>
      </c>
      <c r="Q255" s="78"/>
    </row>
    <row r="256" spans="2:17" s="79" customFormat="1" ht="25.5" x14ac:dyDescent="0.2">
      <c r="B256" s="72"/>
      <c r="C256" s="80" t="s">
        <v>546</v>
      </c>
      <c r="D256" s="81" t="s">
        <v>547</v>
      </c>
      <c r="E256" s="82">
        <f>IFERROR(VLOOKUP($C256,'2024'!$C$273:$U$528,19,FALSE),0)</f>
        <v>0</v>
      </c>
      <c r="F256" s="83">
        <f>IFERROR(VLOOKUP($C256,'2024'!$C$8:$U$263,19,FALSE),0)</f>
        <v>0</v>
      </c>
      <c r="G256" s="84">
        <f t="shared" si="38"/>
        <v>0</v>
      </c>
      <c r="H256" s="85">
        <f t="shared" si="39"/>
        <v>0</v>
      </c>
      <c r="I256" s="86">
        <f t="shared" si="40"/>
        <v>0</v>
      </c>
      <c r="J256" s="87">
        <f t="shared" si="41"/>
        <v>0</v>
      </c>
      <c r="K256" s="82">
        <f>VLOOKUP($C256,'2024'!$C$273:$U$528,VLOOKUP($L$4,Master!$D$9:$G$20,4,FALSE),FALSE)</f>
        <v>0</v>
      </c>
      <c r="L256" s="83">
        <f>VLOOKUP($C256,'2024'!$C$8:$U$263,VLOOKUP($L$4,Master!$D$9:$G$20,4,FALSE),FALSE)</f>
        <v>0</v>
      </c>
      <c r="M256" s="154">
        <f t="shared" si="42"/>
        <v>0</v>
      </c>
      <c r="N256" s="154">
        <f t="shared" si="43"/>
        <v>0</v>
      </c>
      <c r="O256" s="83">
        <f t="shared" si="44"/>
        <v>0</v>
      </c>
      <c r="P256" s="87">
        <f t="shared" si="45"/>
        <v>0</v>
      </c>
      <c r="Q256" s="78"/>
    </row>
    <row r="257" spans="2:17" s="79" customFormat="1" ht="12.75" x14ac:dyDescent="0.2">
      <c r="B257" s="72"/>
      <c r="C257" s="80" t="s">
        <v>548</v>
      </c>
      <c r="D257" s="81" t="s">
        <v>373</v>
      </c>
      <c r="E257" s="82">
        <f>IFERROR(VLOOKUP($C257,'2024'!$C$273:$U$528,19,FALSE),0)</f>
        <v>0</v>
      </c>
      <c r="F257" s="83">
        <f>IFERROR(VLOOKUP($C257,'2024'!$C$8:$U$263,19,FALSE),0)</f>
        <v>0</v>
      </c>
      <c r="G257" s="84">
        <f t="shared" si="38"/>
        <v>0</v>
      </c>
      <c r="H257" s="85">
        <f t="shared" si="39"/>
        <v>0</v>
      </c>
      <c r="I257" s="86">
        <f t="shared" si="40"/>
        <v>0</v>
      </c>
      <c r="J257" s="87">
        <f t="shared" si="41"/>
        <v>0</v>
      </c>
      <c r="K257" s="82">
        <f>VLOOKUP($C257,'2024'!$C$273:$U$528,VLOOKUP($L$4,Master!$D$9:$G$20,4,FALSE),FALSE)</f>
        <v>0</v>
      </c>
      <c r="L257" s="83">
        <f>VLOOKUP($C257,'2024'!$C$8:$U$263,VLOOKUP($L$4,Master!$D$9:$G$20,4,FALSE),FALSE)</f>
        <v>0</v>
      </c>
      <c r="M257" s="154">
        <f t="shared" si="42"/>
        <v>0</v>
      </c>
      <c r="N257" s="154">
        <f t="shared" si="43"/>
        <v>0</v>
      </c>
      <c r="O257" s="83">
        <f t="shared" si="44"/>
        <v>0</v>
      </c>
      <c r="P257" s="87">
        <f t="shared" si="45"/>
        <v>0</v>
      </c>
      <c r="Q257" s="78"/>
    </row>
    <row r="258" spans="2:17" s="79" customFormat="1" ht="12.75" x14ac:dyDescent="0.2">
      <c r="B258" s="72"/>
      <c r="C258" s="80" t="s">
        <v>549</v>
      </c>
      <c r="D258" s="81" t="s">
        <v>550</v>
      </c>
      <c r="E258" s="82">
        <f>IFERROR(VLOOKUP($C258,'2024'!$C$273:$U$528,19,FALSE),0)</f>
        <v>294022.01</v>
      </c>
      <c r="F258" s="83">
        <f>IFERROR(VLOOKUP($C258,'2024'!$C$8:$U$263,19,FALSE),0)</f>
        <v>872986.62999999989</v>
      </c>
      <c r="G258" s="84">
        <f t="shared" si="38"/>
        <v>2.9691199988735533</v>
      </c>
      <c r="H258" s="85">
        <f t="shared" si="39"/>
        <v>1.199206876657005E-4</v>
      </c>
      <c r="I258" s="86">
        <f t="shared" si="40"/>
        <v>578964.61999999988</v>
      </c>
      <c r="J258" s="87">
        <f t="shared" si="41"/>
        <v>1.9691199988735533</v>
      </c>
      <c r="K258" s="82">
        <f>VLOOKUP($C258,'2024'!$C$273:$U$528,VLOOKUP($L$4,Master!$D$9:$G$20,4,FALSE),FALSE)</f>
        <v>73505.419999999984</v>
      </c>
      <c r="L258" s="83">
        <f>VLOOKUP($C258,'2024'!$C$8:$U$263,VLOOKUP($L$4,Master!$D$9:$G$20,4,FALSE),FALSE)</f>
        <v>61282.559999999998</v>
      </c>
      <c r="M258" s="154">
        <f t="shared" si="42"/>
        <v>0.83371484715004707</v>
      </c>
      <c r="N258" s="154">
        <f t="shared" si="43"/>
        <v>8.4182809731170242E-6</v>
      </c>
      <c r="O258" s="83">
        <f t="shared" si="44"/>
        <v>-12222.859999999986</v>
      </c>
      <c r="P258" s="87">
        <f t="shared" si="45"/>
        <v>-0.16628515284995296</v>
      </c>
      <c r="Q258" s="78"/>
    </row>
    <row r="259" spans="2:17" s="79" customFormat="1" ht="12.75" x14ac:dyDescent="0.2">
      <c r="B259" s="72"/>
      <c r="C259" s="80" t="s">
        <v>551</v>
      </c>
      <c r="D259" s="81" t="s">
        <v>552</v>
      </c>
      <c r="E259" s="82">
        <f>IFERROR(VLOOKUP($C259,'2024'!$C$273:$U$528,19,FALSE),0)</f>
        <v>34560.240000000005</v>
      </c>
      <c r="F259" s="83">
        <f>IFERROR(VLOOKUP($C259,'2024'!$C$8:$U$263,19,FALSE),0)</f>
        <v>16040.95</v>
      </c>
      <c r="G259" s="84">
        <f t="shared" si="38"/>
        <v>0.46414463556966035</v>
      </c>
      <c r="H259" s="85">
        <f t="shared" si="39"/>
        <v>2.2035180021154718E-6</v>
      </c>
      <c r="I259" s="86">
        <f t="shared" si="40"/>
        <v>-18519.290000000005</v>
      </c>
      <c r="J259" s="87">
        <f t="shared" si="41"/>
        <v>-0.53585536443033965</v>
      </c>
      <c r="K259" s="82">
        <f>VLOOKUP($C259,'2024'!$C$273:$U$528,VLOOKUP($L$4,Master!$D$9:$G$20,4,FALSE),FALSE)</f>
        <v>8640.0300000000025</v>
      </c>
      <c r="L259" s="83">
        <f>VLOOKUP($C259,'2024'!$C$8:$U$263,VLOOKUP($L$4,Master!$D$9:$G$20,4,FALSE),FALSE)</f>
        <v>4191.63</v>
      </c>
      <c r="M259" s="154">
        <f t="shared" si="42"/>
        <v>0.48514067659487281</v>
      </c>
      <c r="N259" s="154">
        <f t="shared" si="43"/>
        <v>5.7579707954998151E-7</v>
      </c>
      <c r="O259" s="83">
        <f t="shared" si="44"/>
        <v>-4448.4000000000024</v>
      </c>
      <c r="P259" s="87">
        <f t="shared" si="45"/>
        <v>-0.51485932340512719</v>
      </c>
      <c r="Q259" s="78"/>
    </row>
    <row r="260" spans="2:17" s="79" customFormat="1" ht="25.5" x14ac:dyDescent="0.2">
      <c r="B260" s="72"/>
      <c r="C260" s="80" t="s">
        <v>553</v>
      </c>
      <c r="D260" s="81" t="s">
        <v>554</v>
      </c>
      <c r="E260" s="82">
        <f>IFERROR(VLOOKUP($C260,'2024'!$C$273:$U$528,19,FALSE),0)</f>
        <v>1666836.9</v>
      </c>
      <c r="F260" s="83">
        <f>IFERROR(VLOOKUP($C260,'2024'!$C$8:$U$263,19,FALSE),0)</f>
        <v>1692372.1800000002</v>
      </c>
      <c r="G260" s="84">
        <f t="shared" si="38"/>
        <v>1.0153196032557237</v>
      </c>
      <c r="H260" s="85">
        <f t="shared" si="39"/>
        <v>2.3247828619311239E-4</v>
      </c>
      <c r="I260" s="86">
        <f t="shared" si="40"/>
        <v>25535.280000000261</v>
      </c>
      <c r="J260" s="87">
        <f t="shared" si="41"/>
        <v>1.5319603255723617E-2</v>
      </c>
      <c r="K260" s="82">
        <f>VLOOKUP($C260,'2024'!$C$273:$U$528,VLOOKUP($L$4,Master!$D$9:$G$20,4,FALSE),FALSE)</f>
        <v>416708.99999999994</v>
      </c>
      <c r="L260" s="83">
        <f>VLOOKUP($C260,'2024'!$C$8:$U$263,VLOOKUP($L$4,Master!$D$9:$G$20,4,FALSE),FALSE)</f>
        <v>1484046.7800000003</v>
      </c>
      <c r="M260" s="154">
        <f t="shared" si="42"/>
        <v>3.5613504387954196</v>
      </c>
      <c r="N260" s="154">
        <f t="shared" si="43"/>
        <v>2.0386098053491218E-4</v>
      </c>
      <c r="O260" s="83">
        <f t="shared" si="44"/>
        <v>1067337.7800000003</v>
      </c>
      <c r="P260" s="87">
        <f t="shared" si="45"/>
        <v>2.5613504387954196</v>
      </c>
      <c r="Q260" s="78"/>
    </row>
    <row r="261" spans="2:17" s="79" customFormat="1" ht="25.5" x14ac:dyDescent="0.2">
      <c r="B261" s="72"/>
      <c r="C261" s="80" t="s">
        <v>555</v>
      </c>
      <c r="D261" s="81" t="s">
        <v>556</v>
      </c>
      <c r="E261" s="82">
        <f>IFERROR(VLOOKUP($C261,'2024'!$C$273:$U$528,19,FALSE),0)</f>
        <v>735843.64999999991</v>
      </c>
      <c r="F261" s="83">
        <f>IFERROR(VLOOKUP($C261,'2024'!$C$8:$U$263,19,FALSE),0)</f>
        <v>774411.90999999992</v>
      </c>
      <c r="G261" s="84">
        <f t="shared" si="38"/>
        <v>1.0524136615162745</v>
      </c>
      <c r="H261" s="85">
        <f t="shared" si="39"/>
        <v>1.0637964613926397E-4</v>
      </c>
      <c r="I261" s="86">
        <f t="shared" si="40"/>
        <v>38568.260000000009</v>
      </c>
      <c r="J261" s="87">
        <f t="shared" si="41"/>
        <v>5.2413661516274572E-2</v>
      </c>
      <c r="K261" s="82">
        <f>VLOOKUP($C261,'2024'!$C$273:$U$528,VLOOKUP($L$4,Master!$D$9:$G$20,4,FALSE),FALSE)</f>
        <v>183960.62</v>
      </c>
      <c r="L261" s="83">
        <f>VLOOKUP($C261,'2024'!$C$8:$U$263,VLOOKUP($L$4,Master!$D$9:$G$20,4,FALSE),FALSE)</f>
        <v>449338.32999999996</v>
      </c>
      <c r="M261" s="154">
        <f t="shared" si="42"/>
        <v>2.4425789062898353</v>
      </c>
      <c r="N261" s="154">
        <f t="shared" si="43"/>
        <v>6.1724841683036385E-5</v>
      </c>
      <c r="O261" s="83">
        <f t="shared" si="44"/>
        <v>265377.70999999996</v>
      </c>
      <c r="P261" s="87">
        <f t="shared" si="45"/>
        <v>1.4425789062898351</v>
      </c>
      <c r="Q261" s="78"/>
    </row>
    <row r="262" spans="2:17" s="79" customFormat="1" ht="12.75" x14ac:dyDescent="0.2">
      <c r="B262" s="72"/>
      <c r="C262" s="80" t="s">
        <v>557</v>
      </c>
      <c r="D262" s="81" t="s">
        <v>558</v>
      </c>
      <c r="E262" s="82">
        <f>IFERROR(VLOOKUP($C262,'2024'!$C$273:$U$528,19,FALSE),0)</f>
        <v>129945.08000000002</v>
      </c>
      <c r="F262" s="83">
        <f>IFERROR(VLOOKUP($C262,'2024'!$C$8:$U$263,19,FALSE),0)</f>
        <v>107288.5</v>
      </c>
      <c r="G262" s="84">
        <f t="shared" si="38"/>
        <v>0.8256449570849469</v>
      </c>
      <c r="H262" s="85">
        <f t="shared" si="39"/>
        <v>1.4738038655439098E-5</v>
      </c>
      <c r="I262" s="86">
        <f t="shared" si="40"/>
        <v>-22656.580000000016</v>
      </c>
      <c r="J262" s="87">
        <f t="shared" si="41"/>
        <v>-0.17435504291505313</v>
      </c>
      <c r="K262" s="82">
        <f>VLOOKUP($C262,'2024'!$C$273:$U$528,VLOOKUP($L$4,Master!$D$9:$G$20,4,FALSE),FALSE)</f>
        <v>32486.120000000003</v>
      </c>
      <c r="L262" s="83">
        <f>VLOOKUP($C262,'2024'!$C$8:$U$263,VLOOKUP($L$4,Master!$D$9:$G$20,4,FALSE),FALSE)</f>
        <v>51665.14</v>
      </c>
      <c r="M262" s="154">
        <f t="shared" si="42"/>
        <v>1.5903758281998588</v>
      </c>
      <c r="N262" s="154">
        <f t="shared" si="43"/>
        <v>7.0971523551794715E-6</v>
      </c>
      <c r="O262" s="83">
        <f t="shared" si="44"/>
        <v>19179.019999999997</v>
      </c>
      <c r="P262" s="87">
        <f t="shared" si="45"/>
        <v>0.59037582819985879</v>
      </c>
      <c r="Q262" s="78"/>
    </row>
    <row r="263" spans="2:17" s="79" customFormat="1" ht="12.75" x14ac:dyDescent="0.2">
      <c r="B263" s="72"/>
      <c r="C263" s="80" t="s">
        <v>559</v>
      </c>
      <c r="D263" s="81" t="s">
        <v>560</v>
      </c>
      <c r="E263" s="82">
        <f>IFERROR(VLOOKUP($C263,'2024'!$C$273:$U$528,19,FALSE),0)</f>
        <v>1854319.73</v>
      </c>
      <c r="F263" s="83">
        <f>IFERROR(VLOOKUP($C263,'2024'!$C$8:$U$263,19,FALSE),0)</f>
        <v>2042.83</v>
      </c>
      <c r="G263" s="84">
        <f t="shared" si="38"/>
        <v>1.1016600680832966E-3</v>
      </c>
      <c r="H263" s="85">
        <f t="shared" si="39"/>
        <v>2.8062008049782271E-7</v>
      </c>
      <c r="I263" s="86">
        <f t="shared" si="40"/>
        <v>-1852276.9</v>
      </c>
      <c r="J263" s="87">
        <f t="shared" si="41"/>
        <v>-0.99889833993191668</v>
      </c>
      <c r="K263" s="82">
        <f>VLOOKUP($C263,'2024'!$C$273:$U$528,VLOOKUP($L$4,Master!$D$9:$G$20,4,FALSE),FALSE)</f>
        <v>463579.94</v>
      </c>
      <c r="L263" s="83">
        <f>VLOOKUP($C263,'2024'!$C$8:$U$263,VLOOKUP($L$4,Master!$D$9:$G$20,4,FALSE),FALSE)</f>
        <v>2042.83</v>
      </c>
      <c r="M263" s="154">
        <f t="shared" si="42"/>
        <v>4.4066402010406232E-3</v>
      </c>
      <c r="N263" s="154">
        <f t="shared" si="43"/>
        <v>2.8062008049782271E-7</v>
      </c>
      <c r="O263" s="83">
        <f t="shared" si="44"/>
        <v>-461537.11</v>
      </c>
      <c r="P263" s="87">
        <f t="shared" si="45"/>
        <v>-0.99559335979895935</v>
      </c>
      <c r="Q263" s="78"/>
    </row>
    <row r="264" spans="2:17" s="79" customFormat="1" ht="26.25" thickBot="1" x14ac:dyDescent="0.25">
      <c r="B264" s="72"/>
      <c r="C264" s="80" t="s">
        <v>561</v>
      </c>
      <c r="D264" s="81" t="s">
        <v>562</v>
      </c>
      <c r="E264" s="82">
        <f>IFERROR(VLOOKUP($C264,'2024'!$C$273:$U$528,19,FALSE),0)</f>
        <v>1366796.9500000002</v>
      </c>
      <c r="F264" s="83">
        <f>IFERROR(VLOOKUP($C264,'2024'!$C$8:$U$263,19,FALSE),0)</f>
        <v>1104213.5999999999</v>
      </c>
      <c r="G264" s="84">
        <f t="shared" si="30"/>
        <v>0.80788415572627648</v>
      </c>
      <c r="H264" s="85">
        <f t="shared" si="31"/>
        <v>1.5168394301962992E-4</v>
      </c>
      <c r="I264" s="86">
        <f t="shared" si="32"/>
        <v>-262583.35000000033</v>
      </c>
      <c r="J264" s="87">
        <f t="shared" si="33"/>
        <v>-0.19211584427372352</v>
      </c>
      <c r="K264" s="82">
        <f>VLOOKUP($C264,'2024'!$C$273:$U$528,VLOOKUP($L$4,Master!$D$9:$G$20,4,FALSE),FALSE)</f>
        <v>341699.17000000004</v>
      </c>
      <c r="L264" s="83">
        <f>VLOOKUP($C264,'2024'!$C$8:$U$263,VLOOKUP($L$4,Master!$D$9:$G$20,4,FALSE),FALSE)</f>
        <v>960925.14999999991</v>
      </c>
      <c r="M264" s="154">
        <f t="shared" si="34"/>
        <v>2.8121963246208641</v>
      </c>
      <c r="N264" s="154">
        <f t="shared" si="35"/>
        <v>1.3200065249941616E-4</v>
      </c>
      <c r="O264" s="83">
        <f t="shared" si="36"/>
        <v>619225.97999999986</v>
      </c>
      <c r="P264" s="87">
        <f t="shared" si="37"/>
        <v>1.8121963246208639</v>
      </c>
      <c r="Q264" s="78"/>
    </row>
    <row r="265" spans="2:17" ht="16.5" thickTop="1" thickBot="1" x14ac:dyDescent="0.25">
      <c r="B265" s="88"/>
      <c r="C265" s="89"/>
      <c r="D265" s="90"/>
      <c r="E265" s="91"/>
      <c r="F265" s="91"/>
      <c r="G265" s="92"/>
      <c r="H265" s="92"/>
      <c r="I265" s="91"/>
      <c r="J265" s="92"/>
      <c r="K265" s="93"/>
      <c r="L265" s="91"/>
      <c r="M265" s="91"/>
      <c r="N265" s="92"/>
      <c r="O265" s="91"/>
      <c r="P265" s="92"/>
      <c r="Q265" s="94"/>
    </row>
    <row r="266" spans="2:17" ht="15.75" thickTop="1" x14ac:dyDescent="0.2"/>
    <row r="267" spans="2:17" x14ac:dyDescent="0.2">
      <c r="E267" s="100"/>
      <c r="F267" s="100"/>
      <c r="G267" s="101"/>
      <c r="H267" s="101"/>
      <c r="I267" s="102"/>
      <c r="J267" s="101"/>
      <c r="K267" s="100"/>
      <c r="L267" s="100"/>
      <c r="M267" s="100"/>
      <c r="N267" s="101"/>
      <c r="O267" s="102"/>
      <c r="P267" s="101"/>
    </row>
    <row r="268" spans="2:17" x14ac:dyDescent="0.2">
      <c r="E268" s="103"/>
      <c r="F268" s="103"/>
    </row>
  </sheetData>
  <sheetProtection algorithmName="SHA-512" hashValue="Zzrxm+4kaf6YJSTyE9JYbGwTweuVDUEOJDvPt7KAuuLSzBijqhvAMPk9ZgJfC1gP+mH2mCYIQZ9bKKvhACCc0g==" saltValue="MsVsIOdBZRD1LOuxj/3ETg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30"/>
  <sheetViews>
    <sheetView showGridLines="0" zoomScale="80" zoomScaleNormal="80" workbookViewId="0">
      <selection activeCell="D2" sqref="D2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7109375" style="26" customWidth="1"/>
    <col min="19" max="19" width="3.85546875" style="26" hidden="1" customWidth="1"/>
    <col min="20" max="20" width="3.5703125" style="26" hidden="1" customWidth="1"/>
    <col min="21" max="21" width="0.42578125" style="97" hidden="1" customWidth="1"/>
    <col min="22" max="22" width="0.140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68" t="s">
        <v>538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70"/>
      <c r="R4" s="54"/>
      <c r="S4" s="105"/>
      <c r="T4" s="50"/>
      <c r="V4" s="54"/>
    </row>
    <row r="5" spans="2:22" s="106" customFormat="1" ht="43.5" customHeigh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508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1" t="s">
        <v>31</v>
      </c>
      <c r="D7" s="172"/>
      <c r="E7" s="114">
        <v>173439677.43000004</v>
      </c>
      <c r="F7" s="114">
        <v>221610479.78000003</v>
      </c>
      <c r="G7" s="114">
        <v>293200899.00999981</v>
      </c>
      <c r="H7" s="114">
        <v>377019587.34000003</v>
      </c>
      <c r="I7" s="114">
        <v>255379174.18999991</v>
      </c>
      <c r="J7" s="114">
        <v>275644168.53999996</v>
      </c>
      <c r="K7" s="114">
        <v>284377238.37</v>
      </c>
      <c r="L7" s="114">
        <v>211836412.45000008</v>
      </c>
      <c r="M7" s="114">
        <v>299815572.36999995</v>
      </c>
      <c r="N7" s="114">
        <v>261408036.03000006</v>
      </c>
      <c r="O7" s="114">
        <v>312767035.41000015</v>
      </c>
      <c r="P7" s="114">
        <v>526294534.69999969</v>
      </c>
      <c r="Q7" s="114">
        <f t="shared" ref="Q7" si="0">SUM(Q8:Q263)</f>
        <v>3492792815.6199994</v>
      </c>
      <c r="R7" s="115"/>
      <c r="S7" s="116"/>
      <c r="T7" s="113"/>
      <c r="U7" s="114">
        <f>SUM(U8:U263)</f>
        <v>3492792815.6199994</v>
      </c>
      <c r="V7" s="115"/>
    </row>
    <row r="8" spans="2:22" x14ac:dyDescent="0.2">
      <c r="B8" s="113"/>
      <c r="C8" s="117" t="s">
        <v>45</v>
      </c>
      <c r="D8" s="118" t="s">
        <v>275</v>
      </c>
      <c r="E8" s="119">
        <v>19726.499999999996</v>
      </c>
      <c r="F8" s="119">
        <v>32742.279999999995</v>
      </c>
      <c r="G8" s="119">
        <v>32668.229999999992</v>
      </c>
      <c r="H8" s="119">
        <v>30495.97</v>
      </c>
      <c r="I8" s="119">
        <v>28105.09</v>
      </c>
      <c r="J8" s="119">
        <v>35795.429999999993</v>
      </c>
      <c r="K8" s="119">
        <v>28849.14</v>
      </c>
      <c r="L8" s="119">
        <v>25901.000000000004</v>
      </c>
      <c r="M8" s="119">
        <v>34442.729999999996</v>
      </c>
      <c r="N8" s="119">
        <v>33288.11</v>
      </c>
      <c r="O8" s="119">
        <v>26623.61</v>
      </c>
      <c r="P8" s="119">
        <v>66727.070000000007</v>
      </c>
      <c r="Q8" s="119">
        <f t="shared" ref="Q8:Q71" si="1">SUM(E8:P8)</f>
        <v>395365.15999999992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395365.15999999992</v>
      </c>
      <c r="V8" s="115"/>
    </row>
    <row r="9" spans="2:22" ht="25.5" x14ac:dyDescent="0.2">
      <c r="B9" s="113"/>
      <c r="C9" s="117" t="s">
        <v>46</v>
      </c>
      <c r="D9" s="118" t="s">
        <v>276</v>
      </c>
      <c r="E9" s="119">
        <v>0</v>
      </c>
      <c r="F9" s="119">
        <v>5760</v>
      </c>
      <c r="G9" s="119">
        <v>0</v>
      </c>
      <c r="H9" s="119">
        <v>5760</v>
      </c>
      <c r="I9" s="119">
        <v>2880</v>
      </c>
      <c r="J9" s="119">
        <v>3480</v>
      </c>
      <c r="K9" s="119">
        <v>4480</v>
      </c>
      <c r="L9" s="119">
        <v>4220</v>
      </c>
      <c r="M9" s="119">
        <v>2880</v>
      </c>
      <c r="N9" s="119">
        <v>4180</v>
      </c>
      <c r="O9" s="119">
        <v>3780</v>
      </c>
      <c r="P9" s="119">
        <v>6480</v>
      </c>
      <c r="Q9" s="119">
        <f t="shared" si="1"/>
        <v>43900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43900</v>
      </c>
      <c r="V9" s="115"/>
    </row>
    <row r="10" spans="2:22" x14ac:dyDescent="0.2">
      <c r="B10" s="113"/>
      <c r="C10" s="117" t="s">
        <v>47</v>
      </c>
      <c r="D10" s="118" t="s">
        <v>277</v>
      </c>
      <c r="E10" s="119">
        <v>62541.040000000008</v>
      </c>
      <c r="F10" s="119">
        <v>125274.64000000001</v>
      </c>
      <c r="G10" s="119">
        <v>134172.27000000005</v>
      </c>
      <c r="H10" s="119">
        <v>201707.50999999995</v>
      </c>
      <c r="I10" s="119">
        <v>125872.23000000001</v>
      </c>
      <c r="J10" s="119">
        <v>108636.29000000001</v>
      </c>
      <c r="K10" s="119">
        <v>158638.47</v>
      </c>
      <c r="L10" s="119">
        <v>155931.03999999998</v>
      </c>
      <c r="M10" s="119">
        <v>150822.68999999994</v>
      </c>
      <c r="N10" s="119">
        <v>171852.56999999995</v>
      </c>
      <c r="O10" s="119">
        <v>174202.94999999995</v>
      </c>
      <c r="P10" s="119">
        <v>283200.91000000009</v>
      </c>
      <c r="Q10" s="119">
        <f t="shared" si="1"/>
        <v>1852852.61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1852852.61</v>
      </c>
      <c r="V10" s="115"/>
    </row>
    <row r="11" spans="2:22" x14ac:dyDescent="0.2">
      <c r="B11" s="113"/>
      <c r="C11" s="117" t="s">
        <v>48</v>
      </c>
      <c r="D11" s="118" t="s">
        <v>278</v>
      </c>
      <c r="E11" s="119">
        <v>28623.399999999994</v>
      </c>
      <c r="F11" s="119">
        <v>32722.94</v>
      </c>
      <c r="G11" s="119">
        <v>27706.079999999998</v>
      </c>
      <c r="H11" s="119">
        <v>50213.679999999993</v>
      </c>
      <c r="I11" s="119">
        <v>29419.29</v>
      </c>
      <c r="J11" s="119">
        <v>35459.090000000004</v>
      </c>
      <c r="K11" s="119">
        <v>32137.37999999999</v>
      </c>
      <c r="L11" s="119">
        <v>103725.89</v>
      </c>
      <c r="M11" s="119">
        <v>66305.61</v>
      </c>
      <c r="N11" s="119">
        <v>21896.48</v>
      </c>
      <c r="O11" s="119">
        <v>49580.32</v>
      </c>
      <c r="P11" s="119">
        <v>53593.939999999988</v>
      </c>
      <c r="Q11" s="119">
        <f t="shared" si="1"/>
        <v>531384.1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531384.1</v>
      </c>
      <c r="V11" s="115"/>
    </row>
    <row r="12" spans="2:22" x14ac:dyDescent="0.2">
      <c r="B12" s="113"/>
      <c r="C12" s="117" t="s">
        <v>49</v>
      </c>
      <c r="D12" s="118" t="s">
        <v>279</v>
      </c>
      <c r="E12" s="119">
        <v>91905.46</v>
      </c>
      <c r="F12" s="119">
        <v>129698.67999999998</v>
      </c>
      <c r="G12" s="119">
        <v>128955.41999999997</v>
      </c>
      <c r="H12" s="119">
        <v>145067.81999999998</v>
      </c>
      <c r="I12" s="119">
        <v>125439.43</v>
      </c>
      <c r="J12" s="119">
        <v>177335.78999999998</v>
      </c>
      <c r="K12" s="119">
        <v>179126.99999999997</v>
      </c>
      <c r="L12" s="119">
        <v>124434.75000000001</v>
      </c>
      <c r="M12" s="119">
        <v>137834.04000000004</v>
      </c>
      <c r="N12" s="119">
        <v>159364.71999999994</v>
      </c>
      <c r="O12" s="119">
        <v>135747.04999999999</v>
      </c>
      <c r="P12" s="119">
        <v>333624.03000000003</v>
      </c>
      <c r="Q12" s="119">
        <f t="shared" si="1"/>
        <v>1868534.19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1868534.19</v>
      </c>
      <c r="V12" s="115"/>
    </row>
    <row r="13" spans="2:22" x14ac:dyDescent="0.2">
      <c r="B13" s="113"/>
      <c r="C13" s="117" t="s">
        <v>50</v>
      </c>
      <c r="D13" s="118" t="s">
        <v>280</v>
      </c>
      <c r="E13" s="119">
        <v>437535.97</v>
      </c>
      <c r="F13" s="119">
        <v>583138.76</v>
      </c>
      <c r="G13" s="119">
        <v>580441.51000000013</v>
      </c>
      <c r="H13" s="119">
        <v>529350.55999999982</v>
      </c>
      <c r="I13" s="119">
        <v>535128.07999999984</v>
      </c>
      <c r="J13" s="119">
        <v>555830.47000000009</v>
      </c>
      <c r="K13" s="119">
        <v>613511.61000000022</v>
      </c>
      <c r="L13" s="119">
        <v>601028.19999999972</v>
      </c>
      <c r="M13" s="119">
        <v>652765.73999999987</v>
      </c>
      <c r="N13" s="119">
        <v>0</v>
      </c>
      <c r="O13" s="119">
        <v>0</v>
      </c>
      <c r="P13" s="119">
        <v>0</v>
      </c>
      <c r="Q13" s="119">
        <f t="shared" si="1"/>
        <v>5088730.9000000004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5088730.9000000004</v>
      </c>
      <c r="V13" s="115"/>
    </row>
    <row r="14" spans="2:22" ht="25.5" x14ac:dyDescent="0.2">
      <c r="B14" s="113"/>
      <c r="C14" s="117" t="s">
        <v>51</v>
      </c>
      <c r="D14" s="118" t="s">
        <v>281</v>
      </c>
      <c r="E14" s="119">
        <v>60138.100000000006</v>
      </c>
      <c r="F14" s="119">
        <v>83541.210000000006</v>
      </c>
      <c r="G14" s="119">
        <v>83259.119999999981</v>
      </c>
      <c r="H14" s="119">
        <v>59816.650000000009</v>
      </c>
      <c r="I14" s="119">
        <v>60267.389999999985</v>
      </c>
      <c r="J14" s="119">
        <v>49858.149999999994</v>
      </c>
      <c r="K14" s="119">
        <v>46822.97</v>
      </c>
      <c r="L14" s="119">
        <v>43961.709999999992</v>
      </c>
      <c r="M14" s="119">
        <v>86494.500000000015</v>
      </c>
      <c r="N14" s="119">
        <v>63184.549999999996</v>
      </c>
      <c r="O14" s="119">
        <v>53211.17</v>
      </c>
      <c r="P14" s="119">
        <v>220248.83000000002</v>
      </c>
      <c r="Q14" s="119">
        <f t="shared" si="1"/>
        <v>910804.35000000009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910804.35000000009</v>
      </c>
      <c r="V14" s="115"/>
    </row>
    <row r="15" spans="2:22" x14ac:dyDescent="0.2">
      <c r="B15" s="113"/>
      <c r="C15" s="117" t="s">
        <v>52</v>
      </c>
      <c r="D15" s="118" t="s">
        <v>282</v>
      </c>
      <c r="E15" s="119">
        <v>51641.440000000002</v>
      </c>
      <c r="F15" s="119">
        <v>71424.199999999983</v>
      </c>
      <c r="G15" s="119">
        <v>82461.78</v>
      </c>
      <c r="H15" s="119">
        <v>55422.950000000004</v>
      </c>
      <c r="I15" s="119">
        <v>59651.61</v>
      </c>
      <c r="J15" s="119">
        <v>56044.97</v>
      </c>
      <c r="K15" s="119">
        <v>70912.45</v>
      </c>
      <c r="L15" s="119">
        <v>35827.54</v>
      </c>
      <c r="M15" s="119">
        <v>41057.530000000006</v>
      </c>
      <c r="N15" s="119">
        <v>41892.349999999991</v>
      </c>
      <c r="O15" s="119">
        <v>68350.789999999994</v>
      </c>
      <c r="P15" s="119">
        <v>201162.03000000003</v>
      </c>
      <c r="Q15" s="119">
        <f t="shared" si="1"/>
        <v>835849.64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835849.64</v>
      </c>
      <c r="V15" s="115"/>
    </row>
    <row r="16" spans="2:22" x14ac:dyDescent="0.2">
      <c r="B16" s="113"/>
      <c r="C16" s="117" t="s">
        <v>53</v>
      </c>
      <c r="D16" s="118" t="s">
        <v>283</v>
      </c>
      <c r="E16" s="119">
        <v>0</v>
      </c>
      <c r="F16" s="119">
        <v>18214.559999999998</v>
      </c>
      <c r="G16" s="119">
        <v>0</v>
      </c>
      <c r="H16" s="119">
        <v>43158.25</v>
      </c>
      <c r="I16" s="119">
        <v>8214.56</v>
      </c>
      <c r="J16" s="119">
        <v>0</v>
      </c>
      <c r="K16" s="119">
        <v>0</v>
      </c>
      <c r="L16" s="119">
        <v>32858.240000000005</v>
      </c>
      <c r="M16" s="119">
        <v>8713.6</v>
      </c>
      <c r="N16" s="119">
        <v>8713.6</v>
      </c>
      <c r="O16" s="119">
        <v>8713.6</v>
      </c>
      <c r="P16" s="119">
        <v>8713.59</v>
      </c>
      <c r="Q16" s="119">
        <f t="shared" si="1"/>
        <v>137300.00000000003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137300.00000000003</v>
      </c>
      <c r="V16" s="115"/>
    </row>
    <row r="17" spans="2:22" x14ac:dyDescent="0.2">
      <c r="B17" s="113"/>
      <c r="C17" s="117" t="s">
        <v>54</v>
      </c>
      <c r="D17" s="118" t="s">
        <v>284</v>
      </c>
      <c r="E17" s="119">
        <v>92239.98</v>
      </c>
      <c r="F17" s="119">
        <v>137025.43000000002</v>
      </c>
      <c r="G17" s="119">
        <v>141718.29</v>
      </c>
      <c r="H17" s="119">
        <v>174797.22</v>
      </c>
      <c r="I17" s="119">
        <v>173191.28</v>
      </c>
      <c r="J17" s="119">
        <v>97235.299999999988</v>
      </c>
      <c r="K17" s="119">
        <v>121416.01999999999</v>
      </c>
      <c r="L17" s="119">
        <v>80700.26999999999</v>
      </c>
      <c r="M17" s="119">
        <v>65664.38</v>
      </c>
      <c r="N17" s="119">
        <v>118583.78000000003</v>
      </c>
      <c r="O17" s="119">
        <v>93692.560000000027</v>
      </c>
      <c r="P17" s="119">
        <v>311697.18</v>
      </c>
      <c r="Q17" s="119">
        <f t="shared" si="1"/>
        <v>1607961.69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1607961.69</v>
      </c>
      <c r="V17" s="115"/>
    </row>
    <row r="18" spans="2:22" ht="25.5" x14ac:dyDescent="0.2">
      <c r="B18" s="113"/>
      <c r="C18" s="117" t="s">
        <v>55</v>
      </c>
      <c r="D18" s="118" t="s">
        <v>285</v>
      </c>
      <c r="E18" s="119">
        <v>255528.37</v>
      </c>
      <c r="F18" s="119">
        <v>436695.35999999987</v>
      </c>
      <c r="G18" s="119">
        <v>455216.73000000004</v>
      </c>
      <c r="H18" s="119">
        <v>484046.16</v>
      </c>
      <c r="I18" s="119">
        <v>444005.58999999991</v>
      </c>
      <c r="J18" s="119">
        <v>509404.21999999986</v>
      </c>
      <c r="K18" s="119">
        <v>381561.24</v>
      </c>
      <c r="L18" s="119">
        <v>301903.85000000003</v>
      </c>
      <c r="M18" s="119">
        <v>321854.05000000005</v>
      </c>
      <c r="N18" s="119">
        <v>380039.71</v>
      </c>
      <c r="O18" s="119">
        <v>406838.43000000011</v>
      </c>
      <c r="P18" s="119">
        <v>671127.53000000014</v>
      </c>
      <c r="Q18" s="119">
        <f t="shared" si="1"/>
        <v>5048221.24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5048221.24</v>
      </c>
      <c r="V18" s="115"/>
    </row>
    <row r="19" spans="2:22" x14ac:dyDescent="0.2">
      <c r="B19" s="113"/>
      <c r="C19" s="117" t="s">
        <v>56</v>
      </c>
      <c r="D19" s="118" t="s">
        <v>286</v>
      </c>
      <c r="E19" s="119">
        <v>326023.50999999995</v>
      </c>
      <c r="F19" s="119">
        <v>441170.9800000001</v>
      </c>
      <c r="G19" s="119">
        <v>500525.97999999981</v>
      </c>
      <c r="H19" s="119">
        <v>589997.72999999986</v>
      </c>
      <c r="I19" s="119">
        <v>460847.07000000012</v>
      </c>
      <c r="J19" s="119">
        <v>406979.64999999991</v>
      </c>
      <c r="K19" s="119">
        <v>431688.84000000008</v>
      </c>
      <c r="L19" s="119">
        <v>345464.64000000007</v>
      </c>
      <c r="M19" s="119">
        <v>354911.34</v>
      </c>
      <c r="N19" s="119">
        <v>427272.89999999997</v>
      </c>
      <c r="O19" s="119">
        <v>593865.17000000016</v>
      </c>
      <c r="P19" s="119">
        <v>584440.10000000009</v>
      </c>
      <c r="Q19" s="119">
        <f t="shared" si="1"/>
        <v>5463187.9100000001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5463187.9100000001</v>
      </c>
      <c r="V19" s="115"/>
    </row>
    <row r="20" spans="2:22" x14ac:dyDescent="0.2">
      <c r="B20" s="113"/>
      <c r="C20" s="117" t="s">
        <v>57</v>
      </c>
      <c r="D20" s="118" t="s">
        <v>287</v>
      </c>
      <c r="E20" s="119">
        <v>247086.12000000008</v>
      </c>
      <c r="F20" s="119">
        <v>425073.46999999991</v>
      </c>
      <c r="G20" s="119">
        <v>467263.00999999983</v>
      </c>
      <c r="H20" s="119">
        <v>351355.76999999996</v>
      </c>
      <c r="I20" s="119">
        <v>416295.73000000004</v>
      </c>
      <c r="J20" s="119">
        <v>372679.22999999992</v>
      </c>
      <c r="K20" s="119">
        <v>441314.51000000007</v>
      </c>
      <c r="L20" s="119">
        <v>308899.58999999997</v>
      </c>
      <c r="M20" s="119">
        <v>407950.02</v>
      </c>
      <c r="N20" s="119">
        <v>430858.22000000015</v>
      </c>
      <c r="O20" s="119">
        <v>468697.83000000013</v>
      </c>
      <c r="P20" s="119">
        <v>422557.83</v>
      </c>
      <c r="Q20" s="119">
        <f t="shared" si="1"/>
        <v>4760031.33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4760031.33</v>
      </c>
      <c r="V20" s="115"/>
    </row>
    <row r="21" spans="2:22" ht="25.5" x14ac:dyDescent="0.2">
      <c r="B21" s="113"/>
      <c r="C21" s="117" t="s">
        <v>58</v>
      </c>
      <c r="D21" s="118" t="s">
        <v>288</v>
      </c>
      <c r="E21" s="119">
        <v>12085.109999999997</v>
      </c>
      <c r="F21" s="119">
        <v>16487.73</v>
      </c>
      <c r="G21" s="119">
        <v>16845.210000000003</v>
      </c>
      <c r="H21" s="119">
        <v>16048.76</v>
      </c>
      <c r="I21" s="119">
        <v>15175.750000000002</v>
      </c>
      <c r="J21" s="119">
        <v>15247.36</v>
      </c>
      <c r="K21" s="119">
        <v>15668.099999999999</v>
      </c>
      <c r="L21" s="119">
        <v>15167.580000000002</v>
      </c>
      <c r="M21" s="119">
        <v>17625.580000000002</v>
      </c>
      <c r="N21" s="119">
        <v>14852.039999999999</v>
      </c>
      <c r="O21" s="119">
        <v>16343.79</v>
      </c>
      <c r="P21" s="119">
        <v>11081.13</v>
      </c>
      <c r="Q21" s="119">
        <f t="shared" si="1"/>
        <v>182628.14000000004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182628.14000000004</v>
      </c>
      <c r="V21" s="115"/>
    </row>
    <row r="22" spans="2:22" x14ac:dyDescent="0.2">
      <c r="B22" s="113"/>
      <c r="C22" s="117" t="s">
        <v>59</v>
      </c>
      <c r="D22" s="118" t="s">
        <v>289</v>
      </c>
      <c r="E22" s="119">
        <v>0</v>
      </c>
      <c r="F22" s="119">
        <v>1028.1600000000001</v>
      </c>
      <c r="G22" s="119">
        <v>3704.77</v>
      </c>
      <c r="H22" s="119">
        <v>3605.25</v>
      </c>
      <c r="I22" s="119">
        <v>7161.8200000000006</v>
      </c>
      <c r="J22" s="119">
        <v>5855.7999999999993</v>
      </c>
      <c r="K22" s="119">
        <v>3605.2300000000005</v>
      </c>
      <c r="L22" s="119">
        <v>2835.19</v>
      </c>
      <c r="M22" s="119">
        <v>1677.9</v>
      </c>
      <c r="N22" s="119">
        <v>1677.9</v>
      </c>
      <c r="O22" s="119">
        <v>1677.9</v>
      </c>
      <c r="P22" s="119">
        <v>10240.870000000001</v>
      </c>
      <c r="Q22" s="119">
        <f t="shared" si="1"/>
        <v>43070.79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43070.79</v>
      </c>
      <c r="V22" s="115"/>
    </row>
    <row r="23" spans="2:22" x14ac:dyDescent="0.2">
      <c r="B23" s="113"/>
      <c r="C23" s="117" t="s">
        <v>60</v>
      </c>
      <c r="D23" s="118" t="s">
        <v>290</v>
      </c>
      <c r="E23" s="119">
        <v>84304.49000000002</v>
      </c>
      <c r="F23" s="119">
        <v>81517.11</v>
      </c>
      <c r="G23" s="119">
        <v>86048.47</v>
      </c>
      <c r="H23" s="119">
        <v>67085.08</v>
      </c>
      <c r="I23" s="119">
        <v>76705.290000000008</v>
      </c>
      <c r="J23" s="119">
        <v>93943.88</v>
      </c>
      <c r="K23" s="119">
        <v>101130.75</v>
      </c>
      <c r="L23" s="119">
        <v>66182.25</v>
      </c>
      <c r="M23" s="119">
        <v>83444.87</v>
      </c>
      <c r="N23" s="119">
        <v>84098.14</v>
      </c>
      <c r="O23" s="119">
        <v>91029.760000000024</v>
      </c>
      <c r="P23" s="119">
        <v>103958.08000000002</v>
      </c>
      <c r="Q23" s="119">
        <f t="shared" si="1"/>
        <v>1019448.1700000002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1019448.1700000002</v>
      </c>
      <c r="V23" s="115"/>
    </row>
    <row r="24" spans="2:22" x14ac:dyDescent="0.2">
      <c r="B24" s="113"/>
      <c r="C24" s="117" t="s">
        <v>61</v>
      </c>
      <c r="D24" s="118" t="s">
        <v>291</v>
      </c>
      <c r="E24" s="119">
        <v>26630</v>
      </c>
      <c r="F24" s="119">
        <v>26580</v>
      </c>
      <c r="G24" s="119">
        <v>46839.82</v>
      </c>
      <c r="H24" s="119">
        <v>93039.15</v>
      </c>
      <c r="I24" s="119">
        <v>19920</v>
      </c>
      <c r="J24" s="119">
        <v>34374.979999999996</v>
      </c>
      <c r="K24" s="119">
        <v>90112.07</v>
      </c>
      <c r="L24" s="119">
        <v>26410</v>
      </c>
      <c r="M24" s="119">
        <v>17520</v>
      </c>
      <c r="N24" s="119">
        <v>40850</v>
      </c>
      <c r="O24" s="119">
        <v>83431.98000000001</v>
      </c>
      <c r="P24" s="119">
        <v>57120.03</v>
      </c>
      <c r="Q24" s="119">
        <f t="shared" si="1"/>
        <v>562828.03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562828.03</v>
      </c>
      <c r="V24" s="115"/>
    </row>
    <row r="25" spans="2:22" x14ac:dyDescent="0.2">
      <c r="B25" s="113"/>
      <c r="C25" s="117" t="s">
        <v>62</v>
      </c>
      <c r="D25" s="118" t="s">
        <v>292</v>
      </c>
      <c r="E25" s="119">
        <v>29017.83</v>
      </c>
      <c r="F25" s="119">
        <v>31057.429999999997</v>
      </c>
      <c r="G25" s="119">
        <v>41450.990000000005</v>
      </c>
      <c r="H25" s="119">
        <v>30832.610000000011</v>
      </c>
      <c r="I25" s="119">
        <v>28115.16</v>
      </c>
      <c r="J25" s="119">
        <v>37882.549999999996</v>
      </c>
      <c r="K25" s="119">
        <v>31160.330000000005</v>
      </c>
      <c r="L25" s="119">
        <v>28574.139999999996</v>
      </c>
      <c r="M25" s="119">
        <v>37999.120000000003</v>
      </c>
      <c r="N25" s="119">
        <v>35136.639999999999</v>
      </c>
      <c r="O25" s="119">
        <v>32460.19</v>
      </c>
      <c r="P25" s="119">
        <v>51849.770000000004</v>
      </c>
      <c r="Q25" s="119">
        <f t="shared" si="1"/>
        <v>415536.76000000007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415536.76000000007</v>
      </c>
      <c r="V25" s="115"/>
    </row>
    <row r="26" spans="2:22" x14ac:dyDescent="0.2">
      <c r="B26" s="113"/>
      <c r="C26" s="117" t="s">
        <v>63</v>
      </c>
      <c r="D26" s="118" t="s">
        <v>293</v>
      </c>
      <c r="E26" s="119">
        <v>0</v>
      </c>
      <c r="F26" s="119">
        <v>2800</v>
      </c>
      <c r="G26" s="119">
        <v>2800</v>
      </c>
      <c r="H26" s="119">
        <v>3150</v>
      </c>
      <c r="I26" s="119">
        <v>0</v>
      </c>
      <c r="J26" s="119">
        <v>0</v>
      </c>
      <c r="K26" s="119">
        <v>8225</v>
      </c>
      <c r="L26" s="119">
        <v>2900</v>
      </c>
      <c r="M26" s="119">
        <v>2900</v>
      </c>
      <c r="N26" s="119">
        <v>2900</v>
      </c>
      <c r="O26" s="119">
        <v>2850</v>
      </c>
      <c r="P26" s="119">
        <v>6115.15</v>
      </c>
      <c r="Q26" s="119">
        <f t="shared" si="1"/>
        <v>34640.15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34640.15</v>
      </c>
      <c r="V26" s="115"/>
    </row>
    <row r="27" spans="2:22" x14ac:dyDescent="0.2">
      <c r="B27" s="113"/>
      <c r="C27" s="117" t="s">
        <v>64</v>
      </c>
      <c r="D27" s="118" t="s">
        <v>294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  <c r="Q27" s="119">
        <f t="shared" si="1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x14ac:dyDescent="0.2">
      <c r="B28" s="113"/>
      <c r="C28" s="117" t="s">
        <v>65</v>
      </c>
      <c r="D28" s="118" t="s">
        <v>295</v>
      </c>
      <c r="E28" s="119">
        <v>0</v>
      </c>
      <c r="F28" s="119">
        <v>635708.25999999989</v>
      </c>
      <c r="G28" s="119">
        <v>635708.25999999978</v>
      </c>
      <c r="H28" s="119">
        <v>1271416.5199999998</v>
      </c>
      <c r="I28" s="119">
        <v>0</v>
      </c>
      <c r="J28" s="119">
        <v>635708.25999999989</v>
      </c>
      <c r="K28" s="119">
        <v>635708.25999999989</v>
      </c>
      <c r="L28" s="119">
        <v>635708.26</v>
      </c>
      <c r="M28" s="119">
        <v>635440.71</v>
      </c>
      <c r="N28" s="119">
        <v>635440.71</v>
      </c>
      <c r="O28" s="119">
        <v>636243.36</v>
      </c>
      <c r="P28" s="119">
        <v>1271416.5200000003</v>
      </c>
      <c r="Q28" s="119">
        <f t="shared" si="1"/>
        <v>7628499.1199999992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7628499.1199999992</v>
      </c>
      <c r="V28" s="115"/>
    </row>
    <row r="29" spans="2:22" x14ac:dyDescent="0.2">
      <c r="B29" s="113"/>
      <c r="C29" s="117" t="s">
        <v>66</v>
      </c>
      <c r="D29" s="118" t="s">
        <v>296</v>
      </c>
      <c r="E29" s="119">
        <v>581305.43000000005</v>
      </c>
      <c r="F29" s="119">
        <v>1324174.7099999995</v>
      </c>
      <c r="G29" s="119">
        <v>1232031.03</v>
      </c>
      <c r="H29" s="119">
        <v>1267746.0200000003</v>
      </c>
      <c r="I29" s="119">
        <v>1159235.0100000002</v>
      </c>
      <c r="J29" s="119">
        <v>1256553.8299999998</v>
      </c>
      <c r="K29" s="119">
        <v>1134924.1200000001</v>
      </c>
      <c r="L29" s="119">
        <v>1154263.97</v>
      </c>
      <c r="M29" s="119">
        <v>1257779.0799999998</v>
      </c>
      <c r="N29" s="119">
        <v>1203549.57</v>
      </c>
      <c r="O29" s="119">
        <v>1287500.3299999996</v>
      </c>
      <c r="P29" s="119">
        <v>2797487.02</v>
      </c>
      <c r="Q29" s="119">
        <f t="shared" si="1"/>
        <v>15656550.120000001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15656550.120000001</v>
      </c>
      <c r="V29" s="115"/>
    </row>
    <row r="30" spans="2:22" x14ac:dyDescent="0.2">
      <c r="B30" s="113"/>
      <c r="C30" s="117" t="s">
        <v>67</v>
      </c>
      <c r="D30" s="118" t="s">
        <v>297</v>
      </c>
      <c r="E30" s="119">
        <v>125651.55999999997</v>
      </c>
      <c r="F30" s="119">
        <v>404687.3</v>
      </c>
      <c r="G30" s="119">
        <v>330422.84999999998</v>
      </c>
      <c r="H30" s="119">
        <v>317002.26</v>
      </c>
      <c r="I30" s="119">
        <v>435616.83999999997</v>
      </c>
      <c r="J30" s="119">
        <v>275346.66000000003</v>
      </c>
      <c r="K30" s="119">
        <v>186153.16999999998</v>
      </c>
      <c r="L30" s="119">
        <v>199304.21</v>
      </c>
      <c r="M30" s="119">
        <v>211888.11999999997</v>
      </c>
      <c r="N30" s="119">
        <v>174434.18000000002</v>
      </c>
      <c r="O30" s="119">
        <v>613952.36999999988</v>
      </c>
      <c r="P30" s="119">
        <v>491587.54999999981</v>
      </c>
      <c r="Q30" s="119">
        <f t="shared" si="1"/>
        <v>3766047.0700000003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3766047.0700000003</v>
      </c>
      <c r="V30" s="115"/>
    </row>
    <row r="31" spans="2:22" x14ac:dyDescent="0.2">
      <c r="B31" s="113"/>
      <c r="C31" s="117" t="s">
        <v>68</v>
      </c>
      <c r="D31" s="118" t="s">
        <v>298</v>
      </c>
      <c r="E31" s="119">
        <v>9843.02</v>
      </c>
      <c r="F31" s="119">
        <v>23660.059999999998</v>
      </c>
      <c r="G31" s="119">
        <v>23501.889999999996</v>
      </c>
      <c r="H31" s="119">
        <v>24772.440000000002</v>
      </c>
      <c r="I31" s="119">
        <v>25624.04</v>
      </c>
      <c r="J31" s="119">
        <v>34379.299999999988</v>
      </c>
      <c r="K31" s="119">
        <v>21872.5</v>
      </c>
      <c r="L31" s="119">
        <v>22306.81</v>
      </c>
      <c r="M31" s="119">
        <v>325204.53999999992</v>
      </c>
      <c r="N31" s="119">
        <v>29919.820000000003</v>
      </c>
      <c r="O31" s="119">
        <v>46919.839999999997</v>
      </c>
      <c r="P31" s="119">
        <v>142157.88</v>
      </c>
      <c r="Q31" s="119">
        <f t="shared" si="1"/>
        <v>730162.1399999999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730162.1399999999</v>
      </c>
      <c r="V31" s="115"/>
    </row>
    <row r="32" spans="2:22" ht="25.5" x14ac:dyDescent="0.2">
      <c r="B32" s="113"/>
      <c r="C32" s="117" t="s">
        <v>69</v>
      </c>
      <c r="D32" s="118" t="s">
        <v>299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  <c r="Q32" s="119">
        <f t="shared" si="1"/>
        <v>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5"/>
    </row>
    <row r="33" spans="2:22" x14ac:dyDescent="0.2">
      <c r="B33" s="113"/>
      <c r="C33" s="117" t="s">
        <v>510</v>
      </c>
      <c r="D33" s="118" t="s">
        <v>511</v>
      </c>
      <c r="E33" s="119">
        <v>0</v>
      </c>
      <c r="F33" s="119">
        <v>0</v>
      </c>
      <c r="G33" s="119">
        <v>0</v>
      </c>
      <c r="H33" s="119">
        <v>6730.36</v>
      </c>
      <c r="I33" s="119">
        <v>0</v>
      </c>
      <c r="J33" s="119">
        <v>700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  <c r="Q33" s="119">
        <f t="shared" si="1"/>
        <v>7430.36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7430.36</v>
      </c>
      <c r="V33" s="115"/>
    </row>
    <row r="34" spans="2:22" x14ac:dyDescent="0.2">
      <c r="B34" s="113"/>
      <c r="C34" s="117" t="s">
        <v>70</v>
      </c>
      <c r="D34" s="118" t="s">
        <v>300</v>
      </c>
      <c r="E34" s="119">
        <v>42118.089999999989</v>
      </c>
      <c r="F34" s="119">
        <v>138686.75999999998</v>
      </c>
      <c r="G34" s="119">
        <v>1342476.0499999998</v>
      </c>
      <c r="H34" s="119">
        <v>155396.74</v>
      </c>
      <c r="I34" s="119">
        <v>761701.12000000011</v>
      </c>
      <c r="J34" s="119">
        <v>104135.54000000001</v>
      </c>
      <c r="K34" s="119">
        <v>587332.94999999995</v>
      </c>
      <c r="L34" s="119">
        <v>279667.34000000003</v>
      </c>
      <c r="M34" s="119">
        <v>228286.47</v>
      </c>
      <c r="N34" s="119">
        <v>959114.54</v>
      </c>
      <c r="O34" s="119">
        <v>1315439.7999999998</v>
      </c>
      <c r="P34" s="119">
        <v>1039660.0999999999</v>
      </c>
      <c r="Q34" s="119">
        <f t="shared" si="1"/>
        <v>6954015.4999999991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6954015.4999999991</v>
      </c>
      <c r="V34" s="115"/>
    </row>
    <row r="35" spans="2:22" x14ac:dyDescent="0.2">
      <c r="B35" s="113"/>
      <c r="C35" s="117" t="s">
        <v>71</v>
      </c>
      <c r="D35" s="118" t="s">
        <v>301</v>
      </c>
      <c r="E35" s="119">
        <v>0</v>
      </c>
      <c r="F35" s="119">
        <v>0</v>
      </c>
      <c r="G35" s="119">
        <v>11434.059999999998</v>
      </c>
      <c r="H35" s="119">
        <v>10222.94</v>
      </c>
      <c r="I35" s="119">
        <v>14990.019999999997</v>
      </c>
      <c r="J35" s="119">
        <v>8868.8100000000013</v>
      </c>
      <c r="K35" s="119">
        <v>21310.5</v>
      </c>
      <c r="L35" s="119">
        <v>3538.79</v>
      </c>
      <c r="M35" s="119">
        <v>31434.739999999998</v>
      </c>
      <c r="N35" s="119">
        <v>23017.4</v>
      </c>
      <c r="O35" s="119">
        <v>19693.110000000004</v>
      </c>
      <c r="P35" s="119">
        <v>610557.18000000005</v>
      </c>
      <c r="Q35" s="119">
        <f t="shared" si="1"/>
        <v>755067.55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755067.55</v>
      </c>
      <c r="V35" s="115"/>
    </row>
    <row r="36" spans="2:22" x14ac:dyDescent="0.2">
      <c r="B36" s="113"/>
      <c r="C36" s="117" t="s">
        <v>72</v>
      </c>
      <c r="D36" s="118" t="s">
        <v>304</v>
      </c>
      <c r="E36" s="119">
        <v>0</v>
      </c>
      <c r="F36" s="119">
        <v>3118952.72</v>
      </c>
      <c r="G36" s="119">
        <v>1413625</v>
      </c>
      <c r="H36" s="119">
        <v>1705327.72</v>
      </c>
      <c r="I36" s="119">
        <v>1559476.36</v>
      </c>
      <c r="J36" s="119">
        <v>1559476.3599999999</v>
      </c>
      <c r="K36" s="119">
        <v>1559476.36</v>
      </c>
      <c r="L36" s="119">
        <v>1559476.36</v>
      </c>
      <c r="M36" s="119">
        <v>1559476.3599999999</v>
      </c>
      <c r="N36" s="119">
        <v>1559476.36</v>
      </c>
      <c r="O36" s="119">
        <v>1413625</v>
      </c>
      <c r="P36" s="119">
        <v>1705327.72</v>
      </c>
      <c r="Q36" s="119">
        <f t="shared" si="1"/>
        <v>18713716.319999997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18713716.319999997</v>
      </c>
      <c r="V36" s="115"/>
    </row>
    <row r="37" spans="2:22" x14ac:dyDescent="0.2">
      <c r="B37" s="113"/>
      <c r="C37" s="117" t="s">
        <v>73</v>
      </c>
      <c r="D37" s="118" t="s">
        <v>302</v>
      </c>
      <c r="E37" s="119">
        <v>6302.85</v>
      </c>
      <c r="F37" s="119">
        <v>8793.7199999999993</v>
      </c>
      <c r="G37" s="119">
        <v>71083.45</v>
      </c>
      <c r="H37" s="119">
        <v>139235.94</v>
      </c>
      <c r="I37" s="119">
        <v>8772.0400000000009</v>
      </c>
      <c r="J37" s="119">
        <v>139266.91999999998</v>
      </c>
      <c r="K37" s="119">
        <v>7949.87</v>
      </c>
      <c r="L37" s="119">
        <v>70398.62</v>
      </c>
      <c r="M37" s="119">
        <v>9652.9599999999991</v>
      </c>
      <c r="N37" s="119">
        <v>199230.13999999998</v>
      </c>
      <c r="O37" s="119">
        <v>8697.4700000000012</v>
      </c>
      <c r="P37" s="119">
        <v>1527067.1099999999</v>
      </c>
      <c r="Q37" s="119">
        <f t="shared" si="1"/>
        <v>2196451.09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2196451.09</v>
      </c>
      <c r="V37" s="115"/>
    </row>
    <row r="38" spans="2:22" x14ac:dyDescent="0.2">
      <c r="B38" s="113"/>
      <c r="C38" s="117" t="s">
        <v>74</v>
      </c>
      <c r="D38" s="118" t="s">
        <v>305</v>
      </c>
      <c r="E38" s="119">
        <v>58170.170000000006</v>
      </c>
      <c r="F38" s="119">
        <v>97632.569999999992</v>
      </c>
      <c r="G38" s="119">
        <v>119401.93</v>
      </c>
      <c r="H38" s="119">
        <v>96433.640000000014</v>
      </c>
      <c r="I38" s="119">
        <v>69184.159999999989</v>
      </c>
      <c r="J38" s="119">
        <v>105859.7</v>
      </c>
      <c r="K38" s="119">
        <v>85653.120000000024</v>
      </c>
      <c r="L38" s="119">
        <v>65684.94</v>
      </c>
      <c r="M38" s="119">
        <v>92400.10000000002</v>
      </c>
      <c r="N38" s="119">
        <v>92421.809999999969</v>
      </c>
      <c r="O38" s="119">
        <v>124439.86</v>
      </c>
      <c r="P38" s="119">
        <v>241488.29</v>
      </c>
      <c r="Q38" s="119">
        <f t="shared" si="1"/>
        <v>1248770.2899999998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1248770.2899999998</v>
      </c>
      <c r="V38" s="115"/>
    </row>
    <row r="39" spans="2:22" x14ac:dyDescent="0.2">
      <c r="B39" s="113"/>
      <c r="C39" s="117" t="s">
        <v>75</v>
      </c>
      <c r="D39" s="118" t="s">
        <v>303</v>
      </c>
      <c r="E39" s="119">
        <v>86112.86</v>
      </c>
      <c r="F39" s="119">
        <v>160402.69999999998</v>
      </c>
      <c r="G39" s="119">
        <v>141886.96999999997</v>
      </c>
      <c r="H39" s="119">
        <v>471229.81999999995</v>
      </c>
      <c r="I39" s="119">
        <v>236525.82999999996</v>
      </c>
      <c r="J39" s="119">
        <v>204401.5</v>
      </c>
      <c r="K39" s="119">
        <v>323656.69999999995</v>
      </c>
      <c r="L39" s="119">
        <v>221715.01000000004</v>
      </c>
      <c r="M39" s="119">
        <v>173528.42000000007</v>
      </c>
      <c r="N39" s="119">
        <v>121234.83000000002</v>
      </c>
      <c r="O39" s="119">
        <v>158633.21</v>
      </c>
      <c r="P39" s="119">
        <v>227576.81</v>
      </c>
      <c r="Q39" s="119">
        <f t="shared" si="1"/>
        <v>2526904.6599999997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2526904.6599999997</v>
      </c>
      <c r="V39" s="115"/>
    </row>
    <row r="40" spans="2:22" x14ac:dyDescent="0.2">
      <c r="B40" s="113"/>
      <c r="C40" s="117" t="s">
        <v>76</v>
      </c>
      <c r="D40" s="118" t="s">
        <v>306</v>
      </c>
      <c r="E40" s="119">
        <v>77986.37</v>
      </c>
      <c r="F40" s="119">
        <v>88589.03</v>
      </c>
      <c r="G40" s="119">
        <v>101923.6</v>
      </c>
      <c r="H40" s="119">
        <v>87423.71</v>
      </c>
      <c r="I40" s="119">
        <v>83082.059999999969</v>
      </c>
      <c r="J40" s="119">
        <v>97780.89</v>
      </c>
      <c r="K40" s="119">
        <v>72508.94</v>
      </c>
      <c r="L40" s="119">
        <v>89802.51</v>
      </c>
      <c r="M40" s="119">
        <v>75811.69</v>
      </c>
      <c r="N40" s="119">
        <v>70850.34</v>
      </c>
      <c r="O40" s="119">
        <v>86596.1</v>
      </c>
      <c r="P40" s="119">
        <v>105863.04999999999</v>
      </c>
      <c r="Q40" s="119">
        <f t="shared" si="1"/>
        <v>1038218.29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1038218.29</v>
      </c>
      <c r="V40" s="115"/>
    </row>
    <row r="41" spans="2:22" x14ac:dyDescent="0.2">
      <c r="B41" s="113"/>
      <c r="C41" s="117" t="s">
        <v>77</v>
      </c>
      <c r="D41" s="118" t="s">
        <v>307</v>
      </c>
      <c r="E41" s="119">
        <v>189610.92</v>
      </c>
      <c r="F41" s="119">
        <v>217766.57000000004</v>
      </c>
      <c r="G41" s="119">
        <v>234198.52999999991</v>
      </c>
      <c r="H41" s="119">
        <v>224407.85999999993</v>
      </c>
      <c r="I41" s="119">
        <v>220155.61000000004</v>
      </c>
      <c r="J41" s="119">
        <v>218082.01000000007</v>
      </c>
      <c r="K41" s="119">
        <v>226268.49</v>
      </c>
      <c r="L41" s="119">
        <v>201887.56999999998</v>
      </c>
      <c r="M41" s="119">
        <v>217900.39</v>
      </c>
      <c r="N41" s="119">
        <v>190127.98</v>
      </c>
      <c r="O41" s="119">
        <v>202895.02</v>
      </c>
      <c r="P41" s="119">
        <v>258667.94999999998</v>
      </c>
      <c r="Q41" s="119">
        <f t="shared" si="1"/>
        <v>2601968.9000000004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2601968.9000000004</v>
      </c>
      <c r="V41" s="115"/>
    </row>
    <row r="42" spans="2:22" x14ac:dyDescent="0.2">
      <c r="B42" s="113"/>
      <c r="C42" s="117" t="s">
        <v>78</v>
      </c>
      <c r="D42" s="118" t="s">
        <v>308</v>
      </c>
      <c r="E42" s="119">
        <v>188560.65000000005</v>
      </c>
      <c r="F42" s="119">
        <v>222767.62999999995</v>
      </c>
      <c r="G42" s="119">
        <v>222433.77</v>
      </c>
      <c r="H42" s="119">
        <v>246012.85</v>
      </c>
      <c r="I42" s="119">
        <v>214542.00000000003</v>
      </c>
      <c r="J42" s="119">
        <v>236704.71000000011</v>
      </c>
      <c r="K42" s="119">
        <v>249441.97999999998</v>
      </c>
      <c r="L42" s="119">
        <v>188436.45000000007</v>
      </c>
      <c r="M42" s="119">
        <v>216461.87999999995</v>
      </c>
      <c r="N42" s="119">
        <v>211310.11</v>
      </c>
      <c r="O42" s="119">
        <v>208684.70000000004</v>
      </c>
      <c r="P42" s="119">
        <v>339224.11999999994</v>
      </c>
      <c r="Q42" s="119">
        <f t="shared" si="1"/>
        <v>2744580.8500000006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2744580.8500000006</v>
      </c>
      <c r="V42" s="115"/>
    </row>
    <row r="43" spans="2:22" x14ac:dyDescent="0.2">
      <c r="B43" s="113"/>
      <c r="C43" s="117" t="s">
        <v>79</v>
      </c>
      <c r="D43" s="118" t="s">
        <v>309</v>
      </c>
      <c r="E43" s="119">
        <v>331340.8299999999</v>
      </c>
      <c r="F43" s="119">
        <v>539230.43999999994</v>
      </c>
      <c r="G43" s="119">
        <v>509343.50999999978</v>
      </c>
      <c r="H43" s="119">
        <v>450123.60999999987</v>
      </c>
      <c r="I43" s="119">
        <v>436095.46999999991</v>
      </c>
      <c r="J43" s="119">
        <v>509803.7699999999</v>
      </c>
      <c r="K43" s="119">
        <v>475714.37</v>
      </c>
      <c r="L43" s="119">
        <v>479868.94999999984</v>
      </c>
      <c r="M43" s="119">
        <v>478371.9800000001</v>
      </c>
      <c r="N43" s="119">
        <v>387964.70999999985</v>
      </c>
      <c r="O43" s="119">
        <v>438379.91000000009</v>
      </c>
      <c r="P43" s="119">
        <v>637288.84</v>
      </c>
      <c r="Q43" s="119">
        <f t="shared" si="1"/>
        <v>5673526.3899999997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5673526.3899999997</v>
      </c>
      <c r="V43" s="115"/>
    </row>
    <row r="44" spans="2:22" x14ac:dyDescent="0.2">
      <c r="B44" s="113"/>
      <c r="C44" s="117" t="s">
        <v>80</v>
      </c>
      <c r="D44" s="118" t="s">
        <v>310</v>
      </c>
      <c r="E44" s="119">
        <v>897666.98999999987</v>
      </c>
      <c r="F44" s="119">
        <v>1123305.9699999995</v>
      </c>
      <c r="G44" s="119">
        <v>1080821.9499999997</v>
      </c>
      <c r="H44" s="119">
        <v>1058070.0399999993</v>
      </c>
      <c r="I44" s="119">
        <v>1069266.1499999997</v>
      </c>
      <c r="J44" s="119">
        <v>1071529.97</v>
      </c>
      <c r="K44" s="119">
        <v>1070250.7900000003</v>
      </c>
      <c r="L44" s="119">
        <v>972265.38</v>
      </c>
      <c r="M44" s="119">
        <v>1059367.9200000004</v>
      </c>
      <c r="N44" s="119">
        <v>1095098.9799999997</v>
      </c>
      <c r="O44" s="119">
        <v>1165999.96</v>
      </c>
      <c r="P44" s="119">
        <v>1465325.41</v>
      </c>
      <c r="Q44" s="119">
        <f t="shared" si="1"/>
        <v>13128969.509999998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13128969.509999998</v>
      </c>
      <c r="V44" s="115"/>
    </row>
    <row r="45" spans="2:22" x14ac:dyDescent="0.2">
      <c r="B45" s="113"/>
      <c r="C45" s="117" t="s">
        <v>81</v>
      </c>
      <c r="D45" s="118" t="s">
        <v>311</v>
      </c>
      <c r="E45" s="119">
        <v>429961.25000000012</v>
      </c>
      <c r="F45" s="119">
        <v>574898.78</v>
      </c>
      <c r="G45" s="119">
        <v>488875.50000000006</v>
      </c>
      <c r="H45" s="119">
        <v>567281.51000000013</v>
      </c>
      <c r="I45" s="119">
        <v>451465.28999999969</v>
      </c>
      <c r="J45" s="119">
        <v>498334.43</v>
      </c>
      <c r="K45" s="119">
        <v>485836.36</v>
      </c>
      <c r="L45" s="119">
        <v>465530.16000000015</v>
      </c>
      <c r="M45" s="119">
        <v>477873.67</v>
      </c>
      <c r="N45" s="119">
        <v>477917.93</v>
      </c>
      <c r="O45" s="119">
        <v>477209.53000000009</v>
      </c>
      <c r="P45" s="119">
        <v>689659.51000000024</v>
      </c>
      <c r="Q45" s="119">
        <f t="shared" si="1"/>
        <v>6084843.9199999999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6084843.9199999999</v>
      </c>
      <c r="V45" s="115"/>
    </row>
    <row r="46" spans="2:22" x14ac:dyDescent="0.2">
      <c r="B46" s="113"/>
      <c r="C46" s="117" t="s">
        <v>82</v>
      </c>
      <c r="D46" s="118" t="s">
        <v>312</v>
      </c>
      <c r="E46" s="119">
        <v>375906.81999999989</v>
      </c>
      <c r="F46" s="119">
        <v>454067.4200000001</v>
      </c>
      <c r="G46" s="119">
        <v>549481.38</v>
      </c>
      <c r="H46" s="119">
        <v>474914.44</v>
      </c>
      <c r="I46" s="119">
        <v>454332.89999999973</v>
      </c>
      <c r="J46" s="119">
        <v>522223.64</v>
      </c>
      <c r="K46" s="119">
        <v>546797.96000000031</v>
      </c>
      <c r="L46" s="119">
        <v>452222.83000000007</v>
      </c>
      <c r="M46" s="119">
        <v>585637.27000000025</v>
      </c>
      <c r="N46" s="119">
        <v>594402.04999999981</v>
      </c>
      <c r="O46" s="119">
        <v>513174.87000000023</v>
      </c>
      <c r="P46" s="119">
        <v>843724.58000000089</v>
      </c>
      <c r="Q46" s="119">
        <f t="shared" si="1"/>
        <v>6366886.160000002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6366886.160000002</v>
      </c>
      <c r="V46" s="115"/>
    </row>
    <row r="47" spans="2:22" x14ac:dyDescent="0.2">
      <c r="B47" s="113"/>
      <c r="C47" s="117" t="s">
        <v>83</v>
      </c>
      <c r="D47" s="118" t="s">
        <v>313</v>
      </c>
      <c r="E47" s="119">
        <v>112857.93000000004</v>
      </c>
      <c r="F47" s="119">
        <v>130083.80000000005</v>
      </c>
      <c r="G47" s="119">
        <v>136563.24000000002</v>
      </c>
      <c r="H47" s="119">
        <v>151933.74</v>
      </c>
      <c r="I47" s="119">
        <v>116606.17</v>
      </c>
      <c r="J47" s="119">
        <v>141593.17000000001</v>
      </c>
      <c r="K47" s="119">
        <v>151059.21999999997</v>
      </c>
      <c r="L47" s="119">
        <v>107118.60000000003</v>
      </c>
      <c r="M47" s="119">
        <v>147462.63</v>
      </c>
      <c r="N47" s="119">
        <v>161889.37000000002</v>
      </c>
      <c r="O47" s="119">
        <v>163059.20000000004</v>
      </c>
      <c r="P47" s="119">
        <v>215548.63999999993</v>
      </c>
      <c r="Q47" s="119">
        <f t="shared" si="1"/>
        <v>1735775.71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1735775.71</v>
      </c>
      <c r="V47" s="115"/>
    </row>
    <row r="48" spans="2:22" x14ac:dyDescent="0.2">
      <c r="B48" s="113"/>
      <c r="C48" s="117" t="s">
        <v>84</v>
      </c>
      <c r="D48" s="118" t="s">
        <v>314</v>
      </c>
      <c r="E48" s="119">
        <v>146797.63999999998</v>
      </c>
      <c r="F48" s="119">
        <v>161353.15000000002</v>
      </c>
      <c r="G48" s="119">
        <v>173185.36000000004</v>
      </c>
      <c r="H48" s="119">
        <v>187459.26</v>
      </c>
      <c r="I48" s="119">
        <v>157520.47</v>
      </c>
      <c r="J48" s="119">
        <v>174557.64</v>
      </c>
      <c r="K48" s="119">
        <v>173971.82999999996</v>
      </c>
      <c r="L48" s="119">
        <v>161400.43999999997</v>
      </c>
      <c r="M48" s="119">
        <v>192297.91</v>
      </c>
      <c r="N48" s="119">
        <v>187870.03000000006</v>
      </c>
      <c r="O48" s="119">
        <v>162643.01999999999</v>
      </c>
      <c r="P48" s="119">
        <v>215328.73</v>
      </c>
      <c r="Q48" s="119">
        <f t="shared" si="1"/>
        <v>2094385.48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2094385.48</v>
      </c>
      <c r="V48" s="115"/>
    </row>
    <row r="49" spans="2:22" x14ac:dyDescent="0.2">
      <c r="B49" s="113"/>
      <c r="C49" s="117" t="s">
        <v>85</v>
      </c>
      <c r="D49" s="118" t="s">
        <v>315</v>
      </c>
      <c r="E49" s="119">
        <v>71047.72</v>
      </c>
      <c r="F49" s="119">
        <v>77279.950000000012</v>
      </c>
      <c r="G49" s="119">
        <v>81345.150000000009</v>
      </c>
      <c r="H49" s="119">
        <v>87527.77</v>
      </c>
      <c r="I49" s="119">
        <v>96126.569999999978</v>
      </c>
      <c r="J49" s="119">
        <v>87070.830000000016</v>
      </c>
      <c r="K49" s="119">
        <v>84425.349999999991</v>
      </c>
      <c r="L49" s="119">
        <v>76396.460000000006</v>
      </c>
      <c r="M49" s="119">
        <v>78226.47</v>
      </c>
      <c r="N49" s="119">
        <v>97920.25999999998</v>
      </c>
      <c r="O49" s="119">
        <v>85086.709999999977</v>
      </c>
      <c r="P49" s="119">
        <v>161411.02000000002</v>
      </c>
      <c r="Q49" s="119">
        <f t="shared" si="1"/>
        <v>1083864.26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1083864.26</v>
      </c>
      <c r="V49" s="115"/>
    </row>
    <row r="50" spans="2:22" x14ac:dyDescent="0.2">
      <c r="B50" s="113"/>
      <c r="C50" s="117" t="s">
        <v>86</v>
      </c>
      <c r="D50" s="118" t="s">
        <v>316</v>
      </c>
      <c r="E50" s="119">
        <v>646327.51</v>
      </c>
      <c r="F50" s="119">
        <v>1486531.2200000002</v>
      </c>
      <c r="G50" s="119">
        <v>1175130.6700000002</v>
      </c>
      <c r="H50" s="119">
        <v>1059092.8500000003</v>
      </c>
      <c r="I50" s="119">
        <v>1093234.26</v>
      </c>
      <c r="J50" s="119">
        <v>1223375.0100000005</v>
      </c>
      <c r="K50" s="119">
        <v>934653.58000000007</v>
      </c>
      <c r="L50" s="119">
        <v>1005444.5200000001</v>
      </c>
      <c r="M50" s="119">
        <v>1097162.0899999999</v>
      </c>
      <c r="N50" s="119">
        <v>1334986.2000000002</v>
      </c>
      <c r="O50" s="119">
        <v>1192647.9300000002</v>
      </c>
      <c r="P50" s="119">
        <v>1561528.7499999995</v>
      </c>
      <c r="Q50" s="119">
        <f t="shared" si="1"/>
        <v>13810114.59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13810114.59</v>
      </c>
      <c r="V50" s="115"/>
    </row>
    <row r="51" spans="2:22" ht="25.5" x14ac:dyDescent="0.2">
      <c r="B51" s="113"/>
      <c r="C51" s="117" t="s">
        <v>87</v>
      </c>
      <c r="D51" s="118" t="s">
        <v>317</v>
      </c>
      <c r="E51" s="119">
        <v>30506.18</v>
      </c>
      <c r="F51" s="119">
        <v>37324.839999999997</v>
      </c>
      <c r="G51" s="119">
        <v>39540.909999999996</v>
      </c>
      <c r="H51" s="119">
        <v>37046.200000000004</v>
      </c>
      <c r="I51" s="119">
        <v>34710.410000000003</v>
      </c>
      <c r="J51" s="119">
        <v>31060.65</v>
      </c>
      <c r="K51" s="119">
        <v>753064.09999999986</v>
      </c>
      <c r="L51" s="119">
        <v>478354.08999999991</v>
      </c>
      <c r="M51" s="119">
        <v>51163.46</v>
      </c>
      <c r="N51" s="119">
        <v>19586.7</v>
      </c>
      <c r="O51" s="119">
        <v>166541.99000000005</v>
      </c>
      <c r="P51" s="119">
        <v>1150555.9099999999</v>
      </c>
      <c r="Q51" s="119">
        <f t="shared" si="1"/>
        <v>2829455.4399999995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2829455.4399999995</v>
      </c>
      <c r="V51" s="115"/>
    </row>
    <row r="52" spans="2:22" x14ac:dyDescent="0.2">
      <c r="B52" s="113"/>
      <c r="C52" s="117" t="s">
        <v>88</v>
      </c>
      <c r="D52" s="118" t="s">
        <v>318</v>
      </c>
      <c r="E52" s="119">
        <v>46800.61</v>
      </c>
      <c r="F52" s="119">
        <v>60320.890000000014</v>
      </c>
      <c r="G52" s="119">
        <v>63050.550000000017</v>
      </c>
      <c r="H52" s="119">
        <v>62176.55</v>
      </c>
      <c r="I52" s="119">
        <v>66118.789999999994</v>
      </c>
      <c r="J52" s="119">
        <v>66055.790000000008</v>
      </c>
      <c r="K52" s="119">
        <v>63959.560000000005</v>
      </c>
      <c r="L52" s="119">
        <v>55976.630000000012</v>
      </c>
      <c r="M52" s="119">
        <v>60581.649999999987</v>
      </c>
      <c r="N52" s="119">
        <v>73859.299999999988</v>
      </c>
      <c r="O52" s="119">
        <v>71983.28</v>
      </c>
      <c r="P52" s="119">
        <v>82891.690000000017</v>
      </c>
      <c r="Q52" s="119">
        <f t="shared" si="1"/>
        <v>773775.29000000015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773775.29000000015</v>
      </c>
      <c r="V52" s="115"/>
    </row>
    <row r="53" spans="2:22" ht="25.5" x14ac:dyDescent="0.2">
      <c r="B53" s="113"/>
      <c r="C53" s="117" t="s">
        <v>89</v>
      </c>
      <c r="D53" s="118" t="s">
        <v>319</v>
      </c>
      <c r="E53" s="119">
        <v>61941.31</v>
      </c>
      <c r="F53" s="119">
        <v>76561.010000000009</v>
      </c>
      <c r="G53" s="119">
        <v>90445.319999999992</v>
      </c>
      <c r="H53" s="119">
        <v>78710.729999999981</v>
      </c>
      <c r="I53" s="119">
        <v>89811.91</v>
      </c>
      <c r="J53" s="119">
        <v>95127.11</v>
      </c>
      <c r="K53" s="119">
        <v>124711.43999999999</v>
      </c>
      <c r="L53" s="119">
        <v>108200.68000000002</v>
      </c>
      <c r="M53" s="119">
        <v>97891.199999999997</v>
      </c>
      <c r="N53" s="119">
        <v>100217.00000000001</v>
      </c>
      <c r="O53" s="119">
        <v>88229.270000000019</v>
      </c>
      <c r="P53" s="119">
        <v>116803.66</v>
      </c>
      <c r="Q53" s="119">
        <f t="shared" si="1"/>
        <v>1128650.6399999999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1128650.6399999999</v>
      </c>
      <c r="V53" s="115"/>
    </row>
    <row r="54" spans="2:22" x14ac:dyDescent="0.2">
      <c r="B54" s="113"/>
      <c r="C54" s="117" t="s">
        <v>90</v>
      </c>
      <c r="D54" s="118" t="s">
        <v>320</v>
      </c>
      <c r="E54" s="119">
        <v>50090.590000000004</v>
      </c>
      <c r="F54" s="119">
        <v>146174.99000000002</v>
      </c>
      <c r="G54" s="119">
        <v>259236.91999999998</v>
      </c>
      <c r="H54" s="119">
        <v>194360.14999999997</v>
      </c>
      <c r="I54" s="119">
        <v>131114.13000000003</v>
      </c>
      <c r="J54" s="119">
        <v>128743.12000000001</v>
      </c>
      <c r="K54" s="119">
        <v>306000.52</v>
      </c>
      <c r="L54" s="119">
        <v>58814.63</v>
      </c>
      <c r="M54" s="119">
        <v>110144.72</v>
      </c>
      <c r="N54" s="119">
        <v>110515.28000000001</v>
      </c>
      <c r="O54" s="119">
        <v>94557.13</v>
      </c>
      <c r="P54" s="119">
        <v>602472.12</v>
      </c>
      <c r="Q54" s="119">
        <f t="shared" si="1"/>
        <v>2192224.2999999998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2192224.2999999998</v>
      </c>
      <c r="V54" s="115"/>
    </row>
    <row r="55" spans="2:22" x14ac:dyDescent="0.2">
      <c r="B55" s="113"/>
      <c r="C55" s="117" t="s">
        <v>91</v>
      </c>
      <c r="D55" s="118" t="s">
        <v>321</v>
      </c>
      <c r="E55" s="119">
        <v>59201.399999999987</v>
      </c>
      <c r="F55" s="119">
        <v>118211.06999999996</v>
      </c>
      <c r="G55" s="119">
        <v>137847.29999999999</v>
      </c>
      <c r="H55" s="119">
        <v>105475.24000000002</v>
      </c>
      <c r="I55" s="119">
        <v>157973.57000000004</v>
      </c>
      <c r="J55" s="119">
        <v>264868.15000000002</v>
      </c>
      <c r="K55" s="119">
        <v>120853.73000000003</v>
      </c>
      <c r="L55" s="119">
        <v>502024.54000000004</v>
      </c>
      <c r="M55" s="119">
        <v>181836.3</v>
      </c>
      <c r="N55" s="119">
        <v>202601.72000000003</v>
      </c>
      <c r="O55" s="119">
        <v>171334.86999999997</v>
      </c>
      <c r="P55" s="119">
        <v>1205740.4599999997</v>
      </c>
      <c r="Q55" s="119">
        <f t="shared" si="1"/>
        <v>3227968.3499999996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3227968.3499999996</v>
      </c>
      <c r="V55" s="115"/>
    </row>
    <row r="56" spans="2:22" x14ac:dyDescent="0.2">
      <c r="B56" s="113"/>
      <c r="C56" s="117" t="s">
        <v>92</v>
      </c>
      <c r="D56" s="118" t="s">
        <v>322</v>
      </c>
      <c r="E56" s="119">
        <v>31015.709999999992</v>
      </c>
      <c r="F56" s="119">
        <v>42312.619999999995</v>
      </c>
      <c r="G56" s="119">
        <v>48105.69</v>
      </c>
      <c r="H56" s="119">
        <v>38901.550000000003</v>
      </c>
      <c r="I56" s="119">
        <v>41910.71</v>
      </c>
      <c r="J56" s="119">
        <v>47570.73</v>
      </c>
      <c r="K56" s="119">
        <v>45772.229999999996</v>
      </c>
      <c r="L56" s="119">
        <v>37453.56</v>
      </c>
      <c r="M56" s="119">
        <v>62702.76</v>
      </c>
      <c r="N56" s="119">
        <v>60548.739999999983</v>
      </c>
      <c r="O56" s="119">
        <v>59277.090000000011</v>
      </c>
      <c r="P56" s="119">
        <v>122292.27000000002</v>
      </c>
      <c r="Q56" s="119">
        <f t="shared" si="1"/>
        <v>637863.66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637863.66</v>
      </c>
      <c r="V56" s="115"/>
    </row>
    <row r="57" spans="2:22" x14ac:dyDescent="0.2">
      <c r="B57" s="113"/>
      <c r="C57" s="117" t="s">
        <v>93</v>
      </c>
      <c r="D57" s="118" t="s">
        <v>323</v>
      </c>
      <c r="E57" s="119">
        <v>20457.62</v>
      </c>
      <c r="F57" s="119">
        <v>39914.880000000005</v>
      </c>
      <c r="G57" s="119">
        <v>47805.61</v>
      </c>
      <c r="H57" s="119">
        <v>53847.83</v>
      </c>
      <c r="I57" s="119">
        <v>41580.009999999995</v>
      </c>
      <c r="J57" s="119">
        <v>34718.909999999996</v>
      </c>
      <c r="K57" s="119">
        <v>47768.060000000012</v>
      </c>
      <c r="L57" s="119">
        <v>61230.879999999997</v>
      </c>
      <c r="M57" s="119">
        <v>45567.909999999996</v>
      </c>
      <c r="N57" s="119">
        <v>55330.429999999978</v>
      </c>
      <c r="O57" s="119">
        <v>95569.920000000071</v>
      </c>
      <c r="P57" s="119">
        <v>116525.33999999995</v>
      </c>
      <c r="Q57" s="119">
        <f t="shared" si="1"/>
        <v>660317.4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660317.4</v>
      </c>
      <c r="V57" s="115"/>
    </row>
    <row r="58" spans="2:22" ht="25.5" x14ac:dyDescent="0.2">
      <c r="B58" s="113"/>
      <c r="C58" s="117" t="s">
        <v>94</v>
      </c>
      <c r="D58" s="118" t="s">
        <v>324</v>
      </c>
      <c r="E58" s="119">
        <v>17405.990000000002</v>
      </c>
      <c r="F58" s="119">
        <v>41799.590000000004</v>
      </c>
      <c r="G58" s="119">
        <v>66193.660000000018</v>
      </c>
      <c r="H58" s="119">
        <v>27447.939999999995</v>
      </c>
      <c r="I58" s="119">
        <v>34139.159999999989</v>
      </c>
      <c r="J58" s="119">
        <v>32919.430000000008</v>
      </c>
      <c r="K58" s="119">
        <v>30969.919999999998</v>
      </c>
      <c r="L58" s="119">
        <v>30884.629999999997</v>
      </c>
      <c r="M58" s="119">
        <v>21945.28000000001</v>
      </c>
      <c r="N58" s="119">
        <v>31109.649999999991</v>
      </c>
      <c r="O58" s="119">
        <v>32037.970000000005</v>
      </c>
      <c r="P58" s="119">
        <v>61835.999999999978</v>
      </c>
      <c r="Q58" s="119">
        <f t="shared" si="1"/>
        <v>428689.22000000003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428689.22000000003</v>
      </c>
      <c r="V58" s="115"/>
    </row>
    <row r="59" spans="2:22" x14ac:dyDescent="0.2">
      <c r="B59" s="113"/>
      <c r="C59" s="117" t="s">
        <v>95</v>
      </c>
      <c r="D59" s="118" t="s">
        <v>325</v>
      </c>
      <c r="E59" s="119">
        <v>0</v>
      </c>
      <c r="F59" s="119">
        <v>40206.81</v>
      </c>
      <c r="G59" s="119">
        <v>38124.899999999972</v>
      </c>
      <c r="H59" s="119">
        <v>29795.359999999982</v>
      </c>
      <c r="I59" s="119">
        <v>17952.13</v>
      </c>
      <c r="J59" s="119">
        <v>24242.279999999988</v>
      </c>
      <c r="K59" s="119">
        <v>19864.549999999996</v>
      </c>
      <c r="L59" s="119">
        <v>15613.230000000005</v>
      </c>
      <c r="M59" s="119">
        <v>22749.889999999992</v>
      </c>
      <c r="N59" s="119">
        <v>21191.82</v>
      </c>
      <c r="O59" s="119">
        <v>21898.89999999998</v>
      </c>
      <c r="P59" s="119">
        <v>163366.73000000024</v>
      </c>
      <c r="Q59" s="119">
        <f t="shared" si="1"/>
        <v>415006.60000000021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415006.60000000021</v>
      </c>
      <c r="V59" s="115"/>
    </row>
    <row r="60" spans="2:22" ht="25.5" x14ac:dyDescent="0.2">
      <c r="B60" s="113"/>
      <c r="C60" s="117" t="s">
        <v>96</v>
      </c>
      <c r="D60" s="118" t="s">
        <v>326</v>
      </c>
      <c r="E60" s="119">
        <v>0</v>
      </c>
      <c r="F60" s="119">
        <v>0</v>
      </c>
      <c r="G60" s="119">
        <v>563447.61</v>
      </c>
      <c r="H60" s="119">
        <v>450731.28</v>
      </c>
      <c r="I60" s="119">
        <v>0</v>
      </c>
      <c r="J60" s="119">
        <v>0</v>
      </c>
      <c r="K60" s="119">
        <v>515068.91000000003</v>
      </c>
      <c r="L60" s="119">
        <v>0</v>
      </c>
      <c r="M60" s="119">
        <v>0</v>
      </c>
      <c r="N60" s="119">
        <v>75096.990000000005</v>
      </c>
      <c r="O60" s="119">
        <v>0</v>
      </c>
      <c r="P60" s="119">
        <v>107954.05</v>
      </c>
      <c r="Q60" s="119">
        <f t="shared" si="1"/>
        <v>1712298.84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1712298.84</v>
      </c>
      <c r="V60" s="115"/>
    </row>
    <row r="61" spans="2:22" x14ac:dyDescent="0.2">
      <c r="B61" s="113"/>
      <c r="C61" s="117" t="s">
        <v>97</v>
      </c>
      <c r="D61" s="118" t="s">
        <v>327</v>
      </c>
      <c r="E61" s="119">
        <v>0</v>
      </c>
      <c r="F61" s="119">
        <v>0</v>
      </c>
      <c r="G61" s="119">
        <v>415052.41000000003</v>
      </c>
      <c r="H61" s="119">
        <v>273675.53000000003</v>
      </c>
      <c r="I61" s="119">
        <v>124016.14</v>
      </c>
      <c r="J61" s="119">
        <v>323372.66000000003</v>
      </c>
      <c r="K61" s="119">
        <v>0</v>
      </c>
      <c r="L61" s="119">
        <v>436273.68000000005</v>
      </c>
      <c r="M61" s="119">
        <v>110230.25</v>
      </c>
      <c r="N61" s="119">
        <v>486259.38</v>
      </c>
      <c r="O61" s="119">
        <v>448025.76</v>
      </c>
      <c r="P61" s="119">
        <v>1975691.82</v>
      </c>
      <c r="Q61" s="119">
        <f t="shared" si="1"/>
        <v>4592597.6300000008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4592597.6300000008</v>
      </c>
      <c r="V61" s="115"/>
    </row>
    <row r="62" spans="2:22" x14ac:dyDescent="0.2">
      <c r="B62" s="113"/>
      <c r="C62" s="117" t="s">
        <v>98</v>
      </c>
      <c r="D62" s="118" t="s">
        <v>328</v>
      </c>
      <c r="E62" s="119">
        <v>87002.98</v>
      </c>
      <c r="F62" s="119">
        <v>132293.15</v>
      </c>
      <c r="G62" s="119">
        <v>162203.96999999997</v>
      </c>
      <c r="H62" s="119">
        <v>137156.84</v>
      </c>
      <c r="I62" s="119">
        <v>152146.95000000001</v>
      </c>
      <c r="J62" s="119">
        <v>170447.15000000002</v>
      </c>
      <c r="K62" s="119">
        <v>178073.31</v>
      </c>
      <c r="L62" s="119">
        <v>114975.72</v>
      </c>
      <c r="M62" s="119">
        <v>139752.26</v>
      </c>
      <c r="N62" s="119">
        <v>170590.44</v>
      </c>
      <c r="O62" s="119">
        <v>147737.70000000001</v>
      </c>
      <c r="P62" s="119">
        <v>263483.10000000003</v>
      </c>
      <c r="Q62" s="119">
        <f t="shared" si="1"/>
        <v>1855863.5699999998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1855863.5699999998</v>
      </c>
      <c r="V62" s="115"/>
    </row>
    <row r="63" spans="2:22" x14ac:dyDescent="0.2">
      <c r="B63" s="113"/>
      <c r="C63" s="117" t="s">
        <v>99</v>
      </c>
      <c r="D63" s="118" t="s">
        <v>329</v>
      </c>
      <c r="E63" s="119">
        <v>13406.569999999998</v>
      </c>
      <c r="F63" s="119">
        <v>35834.179999999993</v>
      </c>
      <c r="G63" s="119">
        <v>19031.509999999998</v>
      </c>
      <c r="H63" s="119">
        <v>36910.139999999992</v>
      </c>
      <c r="I63" s="119">
        <v>29412.830000000005</v>
      </c>
      <c r="J63" s="119">
        <v>30734.830000000005</v>
      </c>
      <c r="K63" s="119">
        <v>35383.279999999999</v>
      </c>
      <c r="L63" s="119">
        <v>28409.27</v>
      </c>
      <c r="M63" s="119">
        <v>28198.790000000005</v>
      </c>
      <c r="N63" s="119">
        <v>46964.46</v>
      </c>
      <c r="O63" s="119">
        <v>26755.81</v>
      </c>
      <c r="P63" s="119">
        <v>1628044.5899999999</v>
      </c>
      <c r="Q63" s="119">
        <f t="shared" si="1"/>
        <v>1959086.2599999998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1959086.2599999998</v>
      </c>
      <c r="V63" s="115"/>
    </row>
    <row r="64" spans="2:22" x14ac:dyDescent="0.2">
      <c r="B64" s="113"/>
      <c r="C64" s="117" t="s">
        <v>100</v>
      </c>
      <c r="D64" s="118" t="s">
        <v>330</v>
      </c>
      <c r="E64" s="119">
        <v>48059.95</v>
      </c>
      <c r="F64" s="119">
        <v>135147.69</v>
      </c>
      <c r="G64" s="119">
        <v>92411.11</v>
      </c>
      <c r="H64" s="119">
        <v>114674.98999999999</v>
      </c>
      <c r="I64" s="119">
        <v>108309.46</v>
      </c>
      <c r="J64" s="119">
        <v>103180.60999999997</v>
      </c>
      <c r="K64" s="119">
        <v>89683.450000000012</v>
      </c>
      <c r="L64" s="119">
        <v>71220.98</v>
      </c>
      <c r="M64" s="119">
        <v>86246.700000000012</v>
      </c>
      <c r="N64" s="119">
        <v>100192.79000000001</v>
      </c>
      <c r="O64" s="119">
        <v>93185.50999999998</v>
      </c>
      <c r="P64" s="119">
        <v>158294.59000000003</v>
      </c>
      <c r="Q64" s="119">
        <f t="shared" si="1"/>
        <v>1200607.83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1200607.83</v>
      </c>
      <c r="V64" s="115"/>
    </row>
    <row r="65" spans="2:22" x14ac:dyDescent="0.2">
      <c r="B65" s="113"/>
      <c r="C65" s="117" t="s">
        <v>101</v>
      </c>
      <c r="D65" s="118" t="s">
        <v>331</v>
      </c>
      <c r="E65" s="119">
        <v>0</v>
      </c>
      <c r="F65" s="119">
        <v>0</v>
      </c>
      <c r="G65" s="119">
        <v>0</v>
      </c>
      <c r="H65" s="119">
        <v>206220</v>
      </c>
      <c r="I65" s="119">
        <v>0</v>
      </c>
      <c r="J65" s="119">
        <v>0</v>
      </c>
      <c r="K65" s="119">
        <v>0</v>
      </c>
      <c r="L65" s="119">
        <v>0</v>
      </c>
      <c r="M65" s="119">
        <v>112680</v>
      </c>
      <c r="N65" s="119">
        <v>0</v>
      </c>
      <c r="O65" s="119">
        <v>0</v>
      </c>
      <c r="P65" s="119">
        <v>0</v>
      </c>
      <c r="Q65" s="119">
        <f t="shared" si="1"/>
        <v>318900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318900</v>
      </c>
      <c r="V65" s="115"/>
    </row>
    <row r="66" spans="2:22" ht="25.5" x14ac:dyDescent="0.2">
      <c r="B66" s="113"/>
      <c r="C66" s="117" t="s">
        <v>102</v>
      </c>
      <c r="D66" s="118" t="s">
        <v>332</v>
      </c>
      <c r="E66" s="119">
        <v>232358.02999999994</v>
      </c>
      <c r="F66" s="119">
        <v>302292.69999999995</v>
      </c>
      <c r="G66" s="119">
        <v>411149.57999999996</v>
      </c>
      <c r="H66" s="119">
        <v>303700.80999999988</v>
      </c>
      <c r="I66" s="119">
        <v>578854.92999999993</v>
      </c>
      <c r="J66" s="119">
        <v>435798.17999999988</v>
      </c>
      <c r="K66" s="119">
        <v>942138.23</v>
      </c>
      <c r="L66" s="119">
        <v>763487.17</v>
      </c>
      <c r="M66" s="119">
        <v>209150.37</v>
      </c>
      <c r="N66" s="119">
        <v>397423.82999999984</v>
      </c>
      <c r="O66" s="119">
        <v>343163.83999999991</v>
      </c>
      <c r="P66" s="119">
        <v>837425.12000000011</v>
      </c>
      <c r="Q66" s="119">
        <f t="shared" si="1"/>
        <v>5756942.7899999991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5756942.7899999991</v>
      </c>
      <c r="V66" s="115"/>
    </row>
    <row r="67" spans="2:22" x14ac:dyDescent="0.2">
      <c r="B67" s="113"/>
      <c r="C67" s="117" t="s">
        <v>103</v>
      </c>
      <c r="D67" s="118" t="s">
        <v>333</v>
      </c>
      <c r="E67" s="119">
        <v>30323.399999999991</v>
      </c>
      <c r="F67" s="119">
        <v>39846.200000000004</v>
      </c>
      <c r="G67" s="119">
        <v>31370.07</v>
      </c>
      <c r="H67" s="119">
        <v>38190.199999999997</v>
      </c>
      <c r="I67" s="119">
        <v>32716.969999999994</v>
      </c>
      <c r="J67" s="119">
        <v>53615.619999999995</v>
      </c>
      <c r="K67" s="119">
        <v>45077.909999999989</v>
      </c>
      <c r="L67" s="119">
        <v>34511.250000000007</v>
      </c>
      <c r="M67" s="119">
        <v>34535.729999999996</v>
      </c>
      <c r="N67" s="119">
        <v>33967.100000000006</v>
      </c>
      <c r="O67" s="119">
        <v>37885.680000000008</v>
      </c>
      <c r="P67" s="119">
        <v>239188.65999999997</v>
      </c>
      <c r="Q67" s="119">
        <f t="shared" si="1"/>
        <v>651228.78999999992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651228.78999999992</v>
      </c>
      <c r="V67" s="115"/>
    </row>
    <row r="68" spans="2:22" x14ac:dyDescent="0.2">
      <c r="B68" s="113"/>
      <c r="C68" s="117" t="s">
        <v>104</v>
      </c>
      <c r="D68" s="118" t="s">
        <v>334</v>
      </c>
      <c r="E68" s="119">
        <v>679230.62000000011</v>
      </c>
      <c r="F68" s="119">
        <v>858826.38999999966</v>
      </c>
      <c r="G68" s="119">
        <v>900940.57999999973</v>
      </c>
      <c r="H68" s="119">
        <v>826678.29000000027</v>
      </c>
      <c r="I68" s="119">
        <v>895148.41000000015</v>
      </c>
      <c r="J68" s="119">
        <v>1141091.6899999997</v>
      </c>
      <c r="K68" s="119">
        <v>1731662.9400000002</v>
      </c>
      <c r="L68" s="119">
        <v>1422605.34</v>
      </c>
      <c r="M68" s="119">
        <v>1200377.3299999996</v>
      </c>
      <c r="N68" s="119">
        <v>1091932.6100000001</v>
      </c>
      <c r="O68" s="119">
        <v>1085730.1900000002</v>
      </c>
      <c r="P68" s="119">
        <v>2513387.8199999998</v>
      </c>
      <c r="Q68" s="119">
        <f t="shared" si="1"/>
        <v>14347612.209999999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14347612.209999999</v>
      </c>
      <c r="V68" s="115"/>
    </row>
    <row r="69" spans="2:22" ht="25.5" x14ac:dyDescent="0.2">
      <c r="B69" s="113"/>
      <c r="C69" s="117" t="s">
        <v>105</v>
      </c>
      <c r="D69" s="118" t="s">
        <v>335</v>
      </c>
      <c r="E69" s="119">
        <v>20469.059999999998</v>
      </c>
      <c r="F69" s="119">
        <v>49806.270000000004</v>
      </c>
      <c r="G69" s="119">
        <v>30973.430000000008</v>
      </c>
      <c r="H69" s="119">
        <v>41242.610000000022</v>
      </c>
      <c r="I69" s="119">
        <v>36132.780000000021</v>
      </c>
      <c r="J69" s="119">
        <v>36237.420000000013</v>
      </c>
      <c r="K69" s="119">
        <v>39657.360000000008</v>
      </c>
      <c r="L69" s="119">
        <v>39609.62000000001</v>
      </c>
      <c r="M69" s="119">
        <v>39669.039999999994</v>
      </c>
      <c r="N69" s="119">
        <v>42240.65</v>
      </c>
      <c r="O69" s="119">
        <v>41952.78</v>
      </c>
      <c r="P69" s="119">
        <v>43194.78</v>
      </c>
      <c r="Q69" s="119">
        <f t="shared" si="1"/>
        <v>461185.80000000016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461185.80000000016</v>
      </c>
      <c r="V69" s="115"/>
    </row>
    <row r="70" spans="2:22" x14ac:dyDescent="0.2">
      <c r="B70" s="113"/>
      <c r="C70" s="117" t="s">
        <v>106</v>
      </c>
      <c r="D70" s="118" t="s">
        <v>336</v>
      </c>
      <c r="E70" s="119">
        <v>841148.39000000025</v>
      </c>
      <c r="F70" s="119">
        <v>1039388.6900000003</v>
      </c>
      <c r="G70" s="119">
        <v>1144195.8300000003</v>
      </c>
      <c r="H70" s="119">
        <v>1113748.5899999999</v>
      </c>
      <c r="I70" s="119">
        <v>1080894.7399999998</v>
      </c>
      <c r="J70" s="119">
        <v>1294571.3399999999</v>
      </c>
      <c r="K70" s="119">
        <v>1709296.2599999998</v>
      </c>
      <c r="L70" s="119">
        <v>1045777.9600000001</v>
      </c>
      <c r="M70" s="119">
        <v>889648.98</v>
      </c>
      <c r="N70" s="119">
        <v>1551844.5600000003</v>
      </c>
      <c r="O70" s="119">
        <v>974103.52999999991</v>
      </c>
      <c r="P70" s="119">
        <v>1899084.5200000005</v>
      </c>
      <c r="Q70" s="119">
        <f t="shared" si="1"/>
        <v>14583703.390000001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14583703.390000001</v>
      </c>
      <c r="V70" s="115"/>
    </row>
    <row r="71" spans="2:22" x14ac:dyDescent="0.2">
      <c r="B71" s="113"/>
      <c r="C71" s="117" t="s">
        <v>107</v>
      </c>
      <c r="D71" s="118" t="s">
        <v>338</v>
      </c>
      <c r="E71" s="119">
        <v>6003842.0599999987</v>
      </c>
      <c r="F71" s="119">
        <v>7353547.9000000004</v>
      </c>
      <c r="G71" s="119">
        <v>7134484.5099999988</v>
      </c>
      <c r="H71" s="119">
        <v>6834647.209999999</v>
      </c>
      <c r="I71" s="119">
        <v>6749538.6399999959</v>
      </c>
      <c r="J71" s="119">
        <v>7369478.4799999995</v>
      </c>
      <c r="K71" s="119">
        <v>7224409.4700000007</v>
      </c>
      <c r="L71" s="119">
        <v>7043035.2699999986</v>
      </c>
      <c r="M71" s="119">
        <v>4282219.3099999987</v>
      </c>
      <c r="N71" s="119">
        <v>8933154.0800000038</v>
      </c>
      <c r="O71" s="119">
        <v>6779232.6099999985</v>
      </c>
      <c r="P71" s="119">
        <v>7806882.6400000025</v>
      </c>
      <c r="Q71" s="119">
        <f t="shared" si="1"/>
        <v>83514472.179999977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83514472.179999977</v>
      </c>
      <c r="V71" s="115"/>
    </row>
    <row r="72" spans="2:22" ht="25.5" x14ac:dyDescent="0.2">
      <c r="B72" s="113"/>
      <c r="C72" s="117" t="s">
        <v>108</v>
      </c>
      <c r="D72" s="118" t="s">
        <v>339</v>
      </c>
      <c r="E72" s="119">
        <v>0</v>
      </c>
      <c r="F72" s="119">
        <v>0</v>
      </c>
      <c r="G72" s="119">
        <v>0</v>
      </c>
      <c r="H72" s="119">
        <v>134197.24</v>
      </c>
      <c r="I72" s="119">
        <v>0</v>
      </c>
      <c r="J72" s="119">
        <v>0</v>
      </c>
      <c r="K72" s="119">
        <v>0</v>
      </c>
      <c r="L72" s="119">
        <v>0</v>
      </c>
      <c r="M72" s="119">
        <v>0</v>
      </c>
      <c r="N72" s="119">
        <v>0</v>
      </c>
      <c r="O72" s="119">
        <v>0</v>
      </c>
      <c r="P72" s="119">
        <v>0</v>
      </c>
      <c r="Q72" s="119">
        <f t="shared" ref="Q72:Q135" si="2">SUM(E72:P72)</f>
        <v>134197.24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134197.24</v>
      </c>
      <c r="V72" s="115"/>
    </row>
    <row r="73" spans="2:22" ht="25.5" x14ac:dyDescent="0.2">
      <c r="B73" s="113"/>
      <c r="C73" s="117" t="s">
        <v>109</v>
      </c>
      <c r="D73" s="118" t="s">
        <v>341</v>
      </c>
      <c r="E73" s="119">
        <v>0</v>
      </c>
      <c r="F73" s="119">
        <v>604691.14000000013</v>
      </c>
      <c r="G73" s="119">
        <v>640997.47</v>
      </c>
      <c r="H73" s="119">
        <v>1004567.3399999999</v>
      </c>
      <c r="I73" s="119">
        <v>138977.87</v>
      </c>
      <c r="J73" s="119">
        <v>10781.099999999999</v>
      </c>
      <c r="K73" s="119">
        <v>331636.17</v>
      </c>
      <c r="L73" s="119">
        <v>0</v>
      </c>
      <c r="M73" s="119">
        <v>247815.59</v>
      </c>
      <c r="N73" s="119">
        <v>1049598.3400000001</v>
      </c>
      <c r="O73" s="119">
        <v>196750.16999999998</v>
      </c>
      <c r="P73" s="119">
        <v>4724796.4899999993</v>
      </c>
      <c r="Q73" s="119">
        <f t="shared" si="2"/>
        <v>8950611.6799999997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8950611.6799999997</v>
      </c>
      <c r="V73" s="115"/>
    </row>
    <row r="74" spans="2:22" ht="25.5" x14ac:dyDescent="0.2">
      <c r="B74" s="113"/>
      <c r="C74" s="117" t="s">
        <v>110</v>
      </c>
      <c r="D74" s="118" t="s">
        <v>342</v>
      </c>
      <c r="E74" s="119">
        <v>297446.46000000002</v>
      </c>
      <c r="F74" s="119">
        <v>523193.07</v>
      </c>
      <c r="G74" s="119">
        <v>620404.44999999995</v>
      </c>
      <c r="H74" s="119">
        <v>683984.25999999989</v>
      </c>
      <c r="I74" s="119">
        <v>471103.41999999987</v>
      </c>
      <c r="J74" s="119">
        <v>525838.47</v>
      </c>
      <c r="K74" s="119">
        <v>566067.89</v>
      </c>
      <c r="L74" s="119">
        <v>512735.89999999991</v>
      </c>
      <c r="M74" s="119">
        <v>257550.80999999997</v>
      </c>
      <c r="N74" s="119">
        <v>793608.53000000014</v>
      </c>
      <c r="O74" s="119">
        <v>484477.18</v>
      </c>
      <c r="P74" s="119">
        <v>1351371.98</v>
      </c>
      <c r="Q74" s="119">
        <f t="shared" si="2"/>
        <v>7087782.4199999999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7087782.4199999999</v>
      </c>
      <c r="V74" s="115"/>
    </row>
    <row r="75" spans="2:22" x14ac:dyDescent="0.2">
      <c r="B75" s="113"/>
      <c r="C75" s="117" t="s">
        <v>111</v>
      </c>
      <c r="D75" s="118" t="s">
        <v>337</v>
      </c>
      <c r="E75" s="119">
        <v>0</v>
      </c>
      <c r="F75" s="119">
        <v>39067.68</v>
      </c>
      <c r="G75" s="119">
        <v>38212.479999999996</v>
      </c>
      <c r="H75" s="119">
        <v>28402.85</v>
      </c>
      <c r="I75" s="119">
        <v>26530.1</v>
      </c>
      <c r="J75" s="119">
        <v>29685.8</v>
      </c>
      <c r="K75" s="119">
        <v>53657.64</v>
      </c>
      <c r="L75" s="119">
        <v>48064.040000000008</v>
      </c>
      <c r="M75" s="119">
        <v>23955.7</v>
      </c>
      <c r="N75" s="119">
        <v>73365.100000000006</v>
      </c>
      <c r="O75" s="119">
        <v>19444.28</v>
      </c>
      <c r="P75" s="119">
        <v>50195.119999999995</v>
      </c>
      <c r="Q75" s="119">
        <f t="shared" si="2"/>
        <v>430580.79000000004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430580.79000000004</v>
      </c>
      <c r="V75" s="115"/>
    </row>
    <row r="76" spans="2:22" x14ac:dyDescent="0.2">
      <c r="B76" s="113"/>
      <c r="C76" s="117" t="s">
        <v>112</v>
      </c>
      <c r="D76" s="118" t="s">
        <v>340</v>
      </c>
      <c r="E76" s="119">
        <v>478069.98000000004</v>
      </c>
      <c r="F76" s="119">
        <v>612214.71</v>
      </c>
      <c r="G76" s="119">
        <v>691857.49000000011</v>
      </c>
      <c r="H76" s="119">
        <v>649545.78</v>
      </c>
      <c r="I76" s="119">
        <v>618675.62</v>
      </c>
      <c r="J76" s="119">
        <v>656693.7699999999</v>
      </c>
      <c r="K76" s="119">
        <v>617259.2699999999</v>
      </c>
      <c r="L76" s="119">
        <v>586740.21</v>
      </c>
      <c r="M76" s="119">
        <v>646362.87</v>
      </c>
      <c r="N76" s="119">
        <v>687892.93</v>
      </c>
      <c r="O76" s="119">
        <v>726825.49999999988</v>
      </c>
      <c r="P76" s="119">
        <v>1378791.42</v>
      </c>
      <c r="Q76" s="119">
        <f t="shared" si="2"/>
        <v>8350929.5499999998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8350929.5499999998</v>
      </c>
      <c r="V76" s="115"/>
    </row>
    <row r="77" spans="2:22" x14ac:dyDescent="0.2">
      <c r="B77" s="113"/>
      <c r="C77" s="117" t="s">
        <v>113</v>
      </c>
      <c r="D77" s="118" t="s">
        <v>343</v>
      </c>
      <c r="E77" s="119">
        <v>32200.04</v>
      </c>
      <c r="F77" s="119">
        <v>123600.19000000003</v>
      </c>
      <c r="G77" s="119">
        <v>416321.12</v>
      </c>
      <c r="H77" s="119">
        <v>226942.01</v>
      </c>
      <c r="I77" s="119">
        <v>354465.37</v>
      </c>
      <c r="J77" s="119">
        <v>273689.34000000003</v>
      </c>
      <c r="K77" s="119">
        <v>311934</v>
      </c>
      <c r="L77" s="119">
        <v>154271.54000000004</v>
      </c>
      <c r="M77" s="119">
        <v>126892.71</v>
      </c>
      <c r="N77" s="119">
        <v>160769.05000000002</v>
      </c>
      <c r="O77" s="119">
        <v>388115.31</v>
      </c>
      <c r="P77" s="119">
        <v>798110.22000000009</v>
      </c>
      <c r="Q77" s="119">
        <f t="shared" si="2"/>
        <v>3367310.9000000004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3367310.9000000004</v>
      </c>
      <c r="V77" s="115"/>
    </row>
    <row r="78" spans="2:22" x14ac:dyDescent="0.2">
      <c r="B78" s="113"/>
      <c r="C78" s="117" t="s">
        <v>114</v>
      </c>
      <c r="D78" s="118" t="s">
        <v>344</v>
      </c>
      <c r="E78" s="119">
        <v>0</v>
      </c>
      <c r="F78" s="119">
        <v>144634.74</v>
      </c>
      <c r="G78" s="119">
        <v>330324.78999999998</v>
      </c>
      <c r="H78" s="119">
        <v>191232.76</v>
      </c>
      <c r="I78" s="119">
        <v>166417.82999999999</v>
      </c>
      <c r="J78" s="119">
        <v>169282.87</v>
      </c>
      <c r="K78" s="119">
        <v>170796.99</v>
      </c>
      <c r="L78" s="119">
        <v>93443.599999999991</v>
      </c>
      <c r="M78" s="119">
        <v>241006.84000000003</v>
      </c>
      <c r="N78" s="119">
        <v>384031.97000000003</v>
      </c>
      <c r="O78" s="119">
        <v>166138.05000000002</v>
      </c>
      <c r="P78" s="119">
        <v>689983.72</v>
      </c>
      <c r="Q78" s="119">
        <f t="shared" si="2"/>
        <v>2747294.16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2747294.16</v>
      </c>
      <c r="V78" s="115"/>
    </row>
    <row r="79" spans="2:22" x14ac:dyDescent="0.2">
      <c r="B79" s="113"/>
      <c r="C79" s="117" t="s">
        <v>115</v>
      </c>
      <c r="D79" s="118" t="s">
        <v>345</v>
      </c>
      <c r="E79" s="119">
        <v>2240995.73</v>
      </c>
      <c r="F79" s="119">
        <v>3461443.7700000005</v>
      </c>
      <c r="G79" s="119">
        <v>2900475.52</v>
      </c>
      <c r="H79" s="119">
        <v>2979770.4699999988</v>
      </c>
      <c r="I79" s="119">
        <v>2692503.9400000004</v>
      </c>
      <c r="J79" s="119">
        <v>2699711.42</v>
      </c>
      <c r="K79" s="119">
        <v>3001370.3500000006</v>
      </c>
      <c r="L79" s="119">
        <v>2254579.7999999998</v>
      </c>
      <c r="M79" s="119">
        <v>3529649.2299999991</v>
      </c>
      <c r="N79" s="119">
        <v>3247592.830000001</v>
      </c>
      <c r="O79" s="119">
        <v>2782437.4299999997</v>
      </c>
      <c r="P79" s="119">
        <v>5172075.7899999982</v>
      </c>
      <c r="Q79" s="119">
        <f t="shared" si="2"/>
        <v>36962606.280000001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36962606.280000001</v>
      </c>
      <c r="V79" s="115"/>
    </row>
    <row r="80" spans="2:22" x14ac:dyDescent="0.2">
      <c r="B80" s="113"/>
      <c r="C80" s="117" t="s">
        <v>116</v>
      </c>
      <c r="D80" s="118" t="s">
        <v>346</v>
      </c>
      <c r="E80" s="119">
        <v>10995.47</v>
      </c>
      <c r="F80" s="119">
        <v>61774.21</v>
      </c>
      <c r="G80" s="119">
        <v>108293.51999999997</v>
      </c>
      <c r="H80" s="119">
        <v>54384.04</v>
      </c>
      <c r="I80" s="119">
        <v>191401.13</v>
      </c>
      <c r="J80" s="119">
        <v>66433.61</v>
      </c>
      <c r="K80" s="119">
        <v>88244.739999999991</v>
      </c>
      <c r="L80" s="119">
        <v>77699.239999999991</v>
      </c>
      <c r="M80" s="119">
        <v>43210.07</v>
      </c>
      <c r="N80" s="119">
        <v>99590.559999999983</v>
      </c>
      <c r="O80" s="119">
        <v>106711.53</v>
      </c>
      <c r="P80" s="119">
        <v>223348.25</v>
      </c>
      <c r="Q80" s="119">
        <f t="shared" si="2"/>
        <v>1132086.3699999999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1132086.3699999999</v>
      </c>
      <c r="V80" s="115"/>
    </row>
    <row r="81" spans="2:22" x14ac:dyDescent="0.2">
      <c r="B81" s="113"/>
      <c r="C81" s="117" t="s">
        <v>117</v>
      </c>
      <c r="D81" s="118" t="s">
        <v>347</v>
      </c>
      <c r="E81" s="119">
        <v>0</v>
      </c>
      <c r="F81" s="119">
        <v>32903.31</v>
      </c>
      <c r="G81" s="119">
        <v>19807.239999999998</v>
      </c>
      <c r="H81" s="119">
        <v>40769.71</v>
      </c>
      <c r="I81" s="119">
        <v>39293.29</v>
      </c>
      <c r="J81" s="119">
        <v>98640.84</v>
      </c>
      <c r="K81" s="119">
        <v>39175.570000000007</v>
      </c>
      <c r="L81" s="119">
        <v>68587.799999999988</v>
      </c>
      <c r="M81" s="119">
        <v>50326.599999999991</v>
      </c>
      <c r="N81" s="119">
        <v>119382.57999999999</v>
      </c>
      <c r="O81" s="119">
        <v>103812.93</v>
      </c>
      <c r="P81" s="119">
        <v>375346.69</v>
      </c>
      <c r="Q81" s="119">
        <f t="shared" si="2"/>
        <v>988046.55999999982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988046.55999999982</v>
      </c>
      <c r="V81" s="115"/>
    </row>
    <row r="82" spans="2:22" x14ac:dyDescent="0.2">
      <c r="B82" s="113"/>
      <c r="C82" s="117" t="s">
        <v>118</v>
      </c>
      <c r="D82" s="118" t="s">
        <v>348</v>
      </c>
      <c r="E82" s="119">
        <v>0</v>
      </c>
      <c r="F82" s="119">
        <v>586801.55000000005</v>
      </c>
      <c r="G82" s="119">
        <v>48010.03</v>
      </c>
      <c r="H82" s="119">
        <v>3225518.87</v>
      </c>
      <c r="I82" s="119">
        <v>115948.06</v>
      </c>
      <c r="J82" s="119">
        <v>843443.55999999994</v>
      </c>
      <c r="K82" s="119">
        <v>92240.06</v>
      </c>
      <c r="L82" s="119">
        <v>239252.72999999998</v>
      </c>
      <c r="M82" s="119">
        <v>174143.44</v>
      </c>
      <c r="N82" s="119">
        <v>441045.95999999996</v>
      </c>
      <c r="O82" s="119">
        <v>213460.47</v>
      </c>
      <c r="P82" s="119">
        <v>8075544.8099999977</v>
      </c>
      <c r="Q82" s="119">
        <f t="shared" si="2"/>
        <v>14055409.539999997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14055409.539999997</v>
      </c>
      <c r="V82" s="115"/>
    </row>
    <row r="83" spans="2:22" x14ac:dyDescent="0.2">
      <c r="B83" s="113"/>
      <c r="C83" s="117" t="s">
        <v>119</v>
      </c>
      <c r="D83" s="118" t="s">
        <v>349</v>
      </c>
      <c r="E83" s="119">
        <v>0</v>
      </c>
      <c r="F83" s="119">
        <v>0</v>
      </c>
      <c r="G83" s="119">
        <v>0</v>
      </c>
      <c r="H83" s="119">
        <v>0</v>
      </c>
      <c r="I83" s="119">
        <v>0</v>
      </c>
      <c r="J83" s="119">
        <v>0</v>
      </c>
      <c r="K83" s="119">
        <v>0</v>
      </c>
      <c r="L83" s="119">
        <v>0</v>
      </c>
      <c r="M83" s="119">
        <v>199883.22</v>
      </c>
      <c r="N83" s="119">
        <v>199873.05</v>
      </c>
      <c r="O83" s="119">
        <v>0</v>
      </c>
      <c r="P83" s="119">
        <v>355879.07999999996</v>
      </c>
      <c r="Q83" s="119">
        <f t="shared" si="2"/>
        <v>755635.35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755635.35</v>
      </c>
      <c r="V83" s="115"/>
    </row>
    <row r="84" spans="2:22" ht="25.5" x14ac:dyDescent="0.2">
      <c r="B84" s="113"/>
      <c r="C84" s="117" t="s">
        <v>120</v>
      </c>
      <c r="D84" s="118" t="s">
        <v>350</v>
      </c>
      <c r="E84" s="119">
        <v>152076.43000000002</v>
      </c>
      <c r="F84" s="119">
        <v>188874.58000000002</v>
      </c>
      <c r="G84" s="119">
        <v>204376.49000000002</v>
      </c>
      <c r="H84" s="119">
        <v>239592.24</v>
      </c>
      <c r="I84" s="119">
        <v>194225.51000000004</v>
      </c>
      <c r="J84" s="119">
        <v>265997.76</v>
      </c>
      <c r="K84" s="119">
        <v>178551.59</v>
      </c>
      <c r="L84" s="119">
        <v>141393.06000000003</v>
      </c>
      <c r="M84" s="119">
        <v>165019.19000000003</v>
      </c>
      <c r="N84" s="119">
        <v>307974.96999999997</v>
      </c>
      <c r="O84" s="119">
        <v>146875.16000000003</v>
      </c>
      <c r="P84" s="119">
        <v>190289.73000000004</v>
      </c>
      <c r="Q84" s="119">
        <f t="shared" si="2"/>
        <v>2375246.71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2375246.71</v>
      </c>
      <c r="V84" s="115"/>
    </row>
    <row r="85" spans="2:22" x14ac:dyDescent="0.2">
      <c r="B85" s="113"/>
      <c r="C85" s="117" t="s">
        <v>121</v>
      </c>
      <c r="D85" s="118" t="s">
        <v>351</v>
      </c>
      <c r="E85" s="119">
        <v>5106.2000000000007</v>
      </c>
      <c r="F85" s="119">
        <v>44614.709999999992</v>
      </c>
      <c r="G85" s="119">
        <v>85946.669999999984</v>
      </c>
      <c r="H85" s="119">
        <v>31912.020000000004</v>
      </c>
      <c r="I85" s="119">
        <v>45655.67</v>
      </c>
      <c r="J85" s="119">
        <v>39483.360000000001</v>
      </c>
      <c r="K85" s="119">
        <v>44412.540000000008</v>
      </c>
      <c r="L85" s="119">
        <v>49893.5</v>
      </c>
      <c r="M85" s="119">
        <v>41052.210000000006</v>
      </c>
      <c r="N85" s="119">
        <v>51906.279999999992</v>
      </c>
      <c r="O85" s="119">
        <v>44256.9</v>
      </c>
      <c r="P85" s="119">
        <v>47165.34</v>
      </c>
      <c r="Q85" s="119">
        <f t="shared" si="2"/>
        <v>531405.39999999991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531405.39999999991</v>
      </c>
      <c r="V85" s="115"/>
    </row>
    <row r="86" spans="2:22" x14ac:dyDescent="0.2">
      <c r="B86" s="113"/>
      <c r="C86" s="117" t="s">
        <v>122</v>
      </c>
      <c r="D86" s="118" t="s">
        <v>352</v>
      </c>
      <c r="E86" s="119">
        <v>57145.360000000008</v>
      </c>
      <c r="F86" s="119">
        <v>97338.62999999999</v>
      </c>
      <c r="G86" s="119">
        <v>321000.15999999997</v>
      </c>
      <c r="H86" s="119">
        <v>148012.44999999998</v>
      </c>
      <c r="I86" s="119">
        <v>95904.549999999988</v>
      </c>
      <c r="J86" s="119">
        <v>284457.74</v>
      </c>
      <c r="K86" s="119">
        <v>138853.71</v>
      </c>
      <c r="L86" s="119">
        <v>175190.96999999997</v>
      </c>
      <c r="M86" s="119">
        <v>70976.33</v>
      </c>
      <c r="N86" s="119">
        <v>199956.66</v>
      </c>
      <c r="O86" s="119">
        <v>265173.62</v>
      </c>
      <c r="P86" s="119">
        <v>306278.57999999996</v>
      </c>
      <c r="Q86" s="119">
        <f t="shared" si="2"/>
        <v>2160288.7599999998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2160288.7599999998</v>
      </c>
      <c r="V86" s="115"/>
    </row>
    <row r="87" spans="2:22" x14ac:dyDescent="0.2">
      <c r="B87" s="113"/>
      <c r="C87" s="117" t="s">
        <v>123</v>
      </c>
      <c r="D87" s="118" t="s">
        <v>353</v>
      </c>
      <c r="E87" s="119">
        <v>1478801.7200000002</v>
      </c>
      <c r="F87" s="119">
        <v>839563.19</v>
      </c>
      <c r="G87" s="119">
        <v>2690699.97</v>
      </c>
      <c r="H87" s="119">
        <v>4478875.5200000005</v>
      </c>
      <c r="I87" s="119">
        <v>573985.38000000012</v>
      </c>
      <c r="J87" s="119">
        <v>2918839.8299999996</v>
      </c>
      <c r="K87" s="119">
        <v>2786684.0100000007</v>
      </c>
      <c r="L87" s="119">
        <v>2457508.1700000009</v>
      </c>
      <c r="M87" s="119">
        <v>2462469.3700000006</v>
      </c>
      <c r="N87" s="119">
        <v>2710183.94</v>
      </c>
      <c r="O87" s="119">
        <v>2306235</v>
      </c>
      <c r="P87" s="119">
        <v>4442454.2700000005</v>
      </c>
      <c r="Q87" s="119">
        <f t="shared" si="2"/>
        <v>30146300.370000008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30146300.370000008</v>
      </c>
      <c r="V87" s="115"/>
    </row>
    <row r="88" spans="2:22" x14ac:dyDescent="0.2">
      <c r="B88" s="113"/>
      <c r="C88" s="117" t="s">
        <v>124</v>
      </c>
      <c r="D88" s="118" t="s">
        <v>354</v>
      </c>
      <c r="E88" s="119">
        <v>49133.98</v>
      </c>
      <c r="F88" s="119">
        <v>57568.61</v>
      </c>
      <c r="G88" s="119">
        <v>163905.23000000001</v>
      </c>
      <c r="H88" s="119">
        <v>76053.179999999993</v>
      </c>
      <c r="I88" s="119">
        <v>53817.59</v>
      </c>
      <c r="J88" s="119">
        <v>159020.26</v>
      </c>
      <c r="K88" s="119">
        <v>84255.72</v>
      </c>
      <c r="L88" s="119">
        <v>430539.77999999997</v>
      </c>
      <c r="M88" s="119">
        <v>65413.929999999993</v>
      </c>
      <c r="N88" s="119">
        <v>652403.81000000006</v>
      </c>
      <c r="O88" s="119">
        <v>54173.670000000006</v>
      </c>
      <c r="P88" s="119">
        <v>1449717.53</v>
      </c>
      <c r="Q88" s="119">
        <f t="shared" si="2"/>
        <v>3296003.29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3296003.29</v>
      </c>
      <c r="V88" s="115"/>
    </row>
    <row r="89" spans="2:22" x14ac:dyDescent="0.2">
      <c r="B89" s="113"/>
      <c r="C89" s="117" t="s">
        <v>125</v>
      </c>
      <c r="D89" s="118" t="s">
        <v>355</v>
      </c>
      <c r="E89" s="119">
        <v>0</v>
      </c>
      <c r="F89" s="119">
        <v>0</v>
      </c>
      <c r="G89" s="119">
        <v>754804.72</v>
      </c>
      <c r="H89" s="119">
        <v>2241991.63</v>
      </c>
      <c r="I89" s="119">
        <v>8144950</v>
      </c>
      <c r="J89" s="119">
        <v>3778637.9000000004</v>
      </c>
      <c r="K89" s="119">
        <v>5528221.54</v>
      </c>
      <c r="L89" s="119">
        <v>13662.199999999999</v>
      </c>
      <c r="M89" s="119">
        <v>5725</v>
      </c>
      <c r="N89" s="119">
        <v>2349062.9400000004</v>
      </c>
      <c r="O89" s="119">
        <v>623337.71</v>
      </c>
      <c r="P89" s="119">
        <v>25368889.319999978</v>
      </c>
      <c r="Q89" s="119">
        <f t="shared" si="2"/>
        <v>48809282.959999979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48809282.959999979</v>
      </c>
      <c r="V89" s="115"/>
    </row>
    <row r="90" spans="2:22" x14ac:dyDescent="0.2">
      <c r="B90" s="113"/>
      <c r="C90" s="117" t="s">
        <v>126</v>
      </c>
      <c r="D90" s="118" t="s">
        <v>356</v>
      </c>
      <c r="E90" s="119">
        <v>39866462.340000004</v>
      </c>
      <c r="F90" s="119">
        <v>13316142.290000001</v>
      </c>
      <c r="G90" s="119">
        <v>73131419.659999996</v>
      </c>
      <c r="H90" s="119">
        <v>148512013.25</v>
      </c>
      <c r="I90" s="119">
        <v>47591228</v>
      </c>
      <c r="J90" s="119">
        <v>56817773.989999995</v>
      </c>
      <c r="K90" s="119">
        <v>39275582.460000001</v>
      </c>
      <c r="L90" s="119">
        <v>15233966.810000001</v>
      </c>
      <c r="M90" s="119">
        <v>70943272.719999999</v>
      </c>
      <c r="N90" s="119">
        <v>22239122.510000002</v>
      </c>
      <c r="O90" s="119">
        <v>72507930.609999999</v>
      </c>
      <c r="P90" s="119">
        <v>66532587.100000001</v>
      </c>
      <c r="Q90" s="119">
        <f t="shared" si="2"/>
        <v>665967501.74000001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665967501.74000001</v>
      </c>
      <c r="V90" s="115"/>
    </row>
    <row r="91" spans="2:22" ht="25.5" x14ac:dyDescent="0.2">
      <c r="B91" s="113"/>
      <c r="C91" s="117" t="s">
        <v>127</v>
      </c>
      <c r="D91" s="118" t="s">
        <v>357</v>
      </c>
      <c r="E91" s="119">
        <v>130466.26000000002</v>
      </c>
      <c r="F91" s="119">
        <v>77385.67</v>
      </c>
      <c r="G91" s="119">
        <v>69548.869999999981</v>
      </c>
      <c r="H91" s="119">
        <v>67898.00999999998</v>
      </c>
      <c r="I91" s="119">
        <v>62020.709999999992</v>
      </c>
      <c r="J91" s="119">
        <v>80822.909999999974</v>
      </c>
      <c r="K91" s="119">
        <v>78001.200000000012</v>
      </c>
      <c r="L91" s="119">
        <v>60140.62</v>
      </c>
      <c r="M91" s="119">
        <v>82939.840000000026</v>
      </c>
      <c r="N91" s="119">
        <v>79022.930000000008</v>
      </c>
      <c r="O91" s="119">
        <v>100854.68000000001</v>
      </c>
      <c r="P91" s="119">
        <v>120671.89000000001</v>
      </c>
      <c r="Q91" s="119">
        <f t="shared" si="2"/>
        <v>1009773.59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1009773.59</v>
      </c>
      <c r="V91" s="115"/>
    </row>
    <row r="92" spans="2:22" x14ac:dyDescent="0.2">
      <c r="B92" s="113"/>
      <c r="C92" s="117" t="s">
        <v>128</v>
      </c>
      <c r="D92" s="118" t="s">
        <v>358</v>
      </c>
      <c r="E92" s="119">
        <v>123702.43000000001</v>
      </c>
      <c r="F92" s="119">
        <v>4197718.1599999983</v>
      </c>
      <c r="G92" s="119">
        <v>330316.55</v>
      </c>
      <c r="H92" s="119">
        <v>338710.79</v>
      </c>
      <c r="I92" s="119">
        <v>493509.01000000007</v>
      </c>
      <c r="J92" s="119">
        <v>277165.65999999997</v>
      </c>
      <c r="K92" s="119">
        <v>299792.14</v>
      </c>
      <c r="L92" s="119">
        <v>218313.29</v>
      </c>
      <c r="M92" s="119">
        <v>320645.20999999996</v>
      </c>
      <c r="N92" s="119">
        <v>306574.27999999991</v>
      </c>
      <c r="O92" s="119">
        <v>175586.27000000002</v>
      </c>
      <c r="P92" s="119">
        <v>739814.71999999974</v>
      </c>
      <c r="Q92" s="119">
        <f t="shared" si="2"/>
        <v>7821848.509999997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7821848.509999997</v>
      </c>
      <c r="V92" s="115"/>
    </row>
    <row r="93" spans="2:22" ht="25.5" x14ac:dyDescent="0.2">
      <c r="B93" s="113"/>
      <c r="C93" s="117" t="s">
        <v>129</v>
      </c>
      <c r="D93" s="118" t="s">
        <v>359</v>
      </c>
      <c r="E93" s="119">
        <v>27153.62</v>
      </c>
      <c r="F93" s="119">
        <v>31200.420000000002</v>
      </c>
      <c r="G93" s="119">
        <v>46597.55000000001</v>
      </c>
      <c r="H93" s="119">
        <v>38160.39</v>
      </c>
      <c r="I93" s="119">
        <v>35639.550000000003</v>
      </c>
      <c r="J93" s="119">
        <v>35118.920000000006</v>
      </c>
      <c r="K93" s="119">
        <v>34377.290000000015</v>
      </c>
      <c r="L93" s="119">
        <v>33591.300000000003</v>
      </c>
      <c r="M93" s="119">
        <v>30362.139999999996</v>
      </c>
      <c r="N93" s="119">
        <v>32288.82</v>
      </c>
      <c r="O93" s="119">
        <v>44701.830000000009</v>
      </c>
      <c r="P93" s="119">
        <v>38415.93</v>
      </c>
      <c r="Q93" s="119">
        <f t="shared" si="2"/>
        <v>427607.76000000007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427607.76000000007</v>
      </c>
      <c r="V93" s="115"/>
    </row>
    <row r="94" spans="2:22" x14ac:dyDescent="0.2">
      <c r="B94" s="113"/>
      <c r="C94" s="117" t="s">
        <v>130</v>
      </c>
      <c r="D94" s="118" t="s">
        <v>360</v>
      </c>
      <c r="E94" s="119">
        <v>31852.32</v>
      </c>
      <c r="F94" s="119">
        <v>36190.179999999993</v>
      </c>
      <c r="G94" s="119">
        <v>41575.030000000021</v>
      </c>
      <c r="H94" s="119">
        <v>36827.979999999996</v>
      </c>
      <c r="I94" s="119">
        <v>38258.97</v>
      </c>
      <c r="J94" s="119">
        <v>42772.439999999995</v>
      </c>
      <c r="K94" s="119">
        <v>38890.62999999999</v>
      </c>
      <c r="L94" s="119">
        <v>37964.969999999987</v>
      </c>
      <c r="M94" s="119">
        <v>41357.29</v>
      </c>
      <c r="N94" s="119">
        <v>37439.200000000004</v>
      </c>
      <c r="O94" s="119">
        <v>38805.839999999989</v>
      </c>
      <c r="P94" s="119">
        <v>49234.7</v>
      </c>
      <c r="Q94" s="119">
        <f t="shared" si="2"/>
        <v>471169.54999999993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471169.54999999993</v>
      </c>
      <c r="V94" s="115"/>
    </row>
    <row r="95" spans="2:22" x14ac:dyDescent="0.2">
      <c r="B95" s="113"/>
      <c r="C95" s="117" t="s">
        <v>131</v>
      </c>
      <c r="D95" s="118" t="s">
        <v>361</v>
      </c>
      <c r="E95" s="119">
        <v>390.95</v>
      </c>
      <c r="F95" s="119">
        <v>1362.28</v>
      </c>
      <c r="G95" s="119">
        <v>1552.29</v>
      </c>
      <c r="H95" s="119">
        <v>617.79999999999995</v>
      </c>
      <c r="I95" s="119">
        <v>1350.15</v>
      </c>
      <c r="J95" s="119">
        <v>1195.3900000000001</v>
      </c>
      <c r="K95" s="119">
        <v>1420.47</v>
      </c>
      <c r="L95" s="119">
        <v>2034.2900000000002</v>
      </c>
      <c r="M95" s="119">
        <v>1520.8500000000001</v>
      </c>
      <c r="N95" s="119">
        <v>2698.1299999999997</v>
      </c>
      <c r="O95" s="119">
        <v>1329.35</v>
      </c>
      <c r="P95" s="119">
        <v>7347.38</v>
      </c>
      <c r="Q95" s="119">
        <f t="shared" si="2"/>
        <v>22819.33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22819.33</v>
      </c>
      <c r="V95" s="115"/>
    </row>
    <row r="96" spans="2:22" x14ac:dyDescent="0.2">
      <c r="B96" s="113"/>
      <c r="C96" s="117" t="s">
        <v>132</v>
      </c>
      <c r="D96" s="118" t="s">
        <v>362</v>
      </c>
      <c r="E96" s="119">
        <v>63107.920000000006</v>
      </c>
      <c r="F96" s="119">
        <v>80616.12000000001</v>
      </c>
      <c r="G96" s="119">
        <v>69115.179999999993</v>
      </c>
      <c r="H96" s="119">
        <v>124186.84999999996</v>
      </c>
      <c r="I96" s="119">
        <v>294895.11</v>
      </c>
      <c r="J96" s="119">
        <v>93592.59</v>
      </c>
      <c r="K96" s="119">
        <v>65443.499999999993</v>
      </c>
      <c r="L96" s="119">
        <v>76768.709999999992</v>
      </c>
      <c r="M96" s="119">
        <v>75640.480000000025</v>
      </c>
      <c r="N96" s="119">
        <v>1277696.01</v>
      </c>
      <c r="O96" s="119">
        <v>77796.41</v>
      </c>
      <c r="P96" s="119">
        <v>166931.29</v>
      </c>
      <c r="Q96" s="119">
        <f t="shared" si="2"/>
        <v>2465790.17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2465790.17</v>
      </c>
      <c r="V96" s="115"/>
    </row>
    <row r="97" spans="2:22" x14ac:dyDescent="0.2">
      <c r="B97" s="113"/>
      <c r="C97" s="117" t="s">
        <v>133</v>
      </c>
      <c r="D97" s="118" t="s">
        <v>367</v>
      </c>
      <c r="E97" s="119">
        <v>7906.9700000000012</v>
      </c>
      <c r="F97" s="119">
        <v>15933.31</v>
      </c>
      <c r="G97" s="119">
        <v>16568.879999999997</v>
      </c>
      <c r="H97" s="119">
        <v>17229.16</v>
      </c>
      <c r="I97" s="119">
        <v>14775.35</v>
      </c>
      <c r="J97" s="119">
        <v>19266.3</v>
      </c>
      <c r="K97" s="119">
        <v>7442373.5800000019</v>
      </c>
      <c r="L97" s="119">
        <v>14248.24</v>
      </c>
      <c r="M97" s="119">
        <v>14429.68</v>
      </c>
      <c r="N97" s="119">
        <v>63428.05000000001</v>
      </c>
      <c r="O97" s="119">
        <v>223237.60999999993</v>
      </c>
      <c r="P97" s="119">
        <v>375540.8299999999</v>
      </c>
      <c r="Q97" s="119">
        <f t="shared" si="2"/>
        <v>8224937.9600000018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8224937.9600000018</v>
      </c>
      <c r="V97" s="115"/>
    </row>
    <row r="98" spans="2:22" x14ac:dyDescent="0.2">
      <c r="B98" s="113"/>
      <c r="C98" s="117" t="s">
        <v>134</v>
      </c>
      <c r="D98" s="118" t="s">
        <v>368</v>
      </c>
      <c r="E98" s="119">
        <v>61404.219999999994</v>
      </c>
      <c r="F98" s="119">
        <v>62146.740000000005</v>
      </c>
      <c r="G98" s="119">
        <v>59767.24</v>
      </c>
      <c r="H98" s="119">
        <v>75051.56</v>
      </c>
      <c r="I98" s="119">
        <v>64105.82</v>
      </c>
      <c r="J98" s="119">
        <v>74254.350000000006</v>
      </c>
      <c r="K98" s="119">
        <v>68598.290000000008</v>
      </c>
      <c r="L98" s="119">
        <v>62062.150000000016</v>
      </c>
      <c r="M98" s="119">
        <v>45395.820000000022</v>
      </c>
      <c r="N98" s="119">
        <v>91859.31</v>
      </c>
      <c r="O98" s="119">
        <v>94938.579999999987</v>
      </c>
      <c r="P98" s="119">
        <v>88096.860000000015</v>
      </c>
      <c r="Q98" s="119">
        <f t="shared" si="2"/>
        <v>847680.94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847680.94</v>
      </c>
      <c r="V98" s="115"/>
    </row>
    <row r="99" spans="2:22" x14ac:dyDescent="0.2">
      <c r="B99" s="113"/>
      <c r="C99" s="117" t="s">
        <v>135</v>
      </c>
      <c r="D99" s="118" t="s">
        <v>369</v>
      </c>
      <c r="E99" s="119">
        <v>133064.08000000002</v>
      </c>
      <c r="F99" s="119">
        <v>134607.44000000003</v>
      </c>
      <c r="G99" s="119">
        <v>139440.87000000002</v>
      </c>
      <c r="H99" s="119">
        <v>157871.71000000005</v>
      </c>
      <c r="I99" s="119">
        <v>142531.44</v>
      </c>
      <c r="J99" s="119">
        <v>145975.23000000004</v>
      </c>
      <c r="K99" s="119">
        <v>172493.08</v>
      </c>
      <c r="L99" s="119">
        <v>142316.61999999997</v>
      </c>
      <c r="M99" s="119">
        <v>136361.13999999998</v>
      </c>
      <c r="N99" s="119">
        <v>143349.58999999997</v>
      </c>
      <c r="O99" s="119">
        <v>134816.54999999999</v>
      </c>
      <c r="P99" s="119">
        <v>186408.50999999998</v>
      </c>
      <c r="Q99" s="119">
        <f t="shared" si="2"/>
        <v>1769236.2599999998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1769236.2599999998</v>
      </c>
      <c r="V99" s="115"/>
    </row>
    <row r="100" spans="2:22" x14ac:dyDescent="0.2">
      <c r="B100" s="113"/>
      <c r="C100" s="117" t="s">
        <v>136</v>
      </c>
      <c r="D100" s="118" t="s">
        <v>370</v>
      </c>
      <c r="E100" s="119">
        <v>0</v>
      </c>
      <c r="F100" s="119">
        <v>1030.06</v>
      </c>
      <c r="G100" s="119">
        <v>6670.0999999999995</v>
      </c>
      <c r="H100" s="119">
        <v>17143.05</v>
      </c>
      <c r="I100" s="119">
        <v>7302.49</v>
      </c>
      <c r="J100" s="119">
        <v>9599.9500000000007</v>
      </c>
      <c r="K100" s="119">
        <v>11792.23</v>
      </c>
      <c r="L100" s="119">
        <v>1953</v>
      </c>
      <c r="M100" s="119">
        <v>6131.8499999999995</v>
      </c>
      <c r="N100" s="119">
        <v>17818.839999999997</v>
      </c>
      <c r="O100" s="119">
        <v>2621.12</v>
      </c>
      <c r="P100" s="119">
        <v>59818.06</v>
      </c>
      <c r="Q100" s="119">
        <f t="shared" si="2"/>
        <v>141880.74999999997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141880.74999999997</v>
      </c>
      <c r="V100" s="115"/>
    </row>
    <row r="101" spans="2:22" x14ac:dyDescent="0.2">
      <c r="B101" s="113"/>
      <c r="C101" s="117" t="s">
        <v>137</v>
      </c>
      <c r="D101" s="118" t="s">
        <v>371</v>
      </c>
      <c r="E101" s="119">
        <v>24566.46</v>
      </c>
      <c r="F101" s="119">
        <v>35866.85</v>
      </c>
      <c r="G101" s="119">
        <v>33497.25</v>
      </c>
      <c r="H101" s="119">
        <v>38975.32</v>
      </c>
      <c r="I101" s="119">
        <v>27489.360000000001</v>
      </c>
      <c r="J101" s="119">
        <v>40055.159999999996</v>
      </c>
      <c r="K101" s="119">
        <v>45585.890000000007</v>
      </c>
      <c r="L101" s="119">
        <v>25785.259999999995</v>
      </c>
      <c r="M101" s="119">
        <v>31804.74</v>
      </c>
      <c r="N101" s="119">
        <v>45545.580000000009</v>
      </c>
      <c r="O101" s="119">
        <v>26710.720000000008</v>
      </c>
      <c r="P101" s="119">
        <v>72238.639999999985</v>
      </c>
      <c r="Q101" s="119">
        <f t="shared" si="2"/>
        <v>448121.23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448121.23</v>
      </c>
      <c r="V101" s="115"/>
    </row>
    <row r="102" spans="2:22" x14ac:dyDescent="0.2">
      <c r="B102" s="113"/>
      <c r="C102" s="117" t="s">
        <v>138</v>
      </c>
      <c r="D102" s="118" t="s">
        <v>372</v>
      </c>
      <c r="E102" s="119">
        <v>0</v>
      </c>
      <c r="F102" s="119">
        <v>1231711.2699999998</v>
      </c>
      <c r="G102" s="119">
        <v>1079831.58</v>
      </c>
      <c r="H102" s="119">
        <v>1947206.4000000001</v>
      </c>
      <c r="I102" s="119">
        <v>2482297.17</v>
      </c>
      <c r="J102" s="119">
        <v>985664.84000000008</v>
      </c>
      <c r="K102" s="119">
        <v>879980.35000000009</v>
      </c>
      <c r="L102" s="119">
        <v>1613647.6900000002</v>
      </c>
      <c r="M102" s="119">
        <v>486591.52</v>
      </c>
      <c r="N102" s="119">
        <v>702903.3400000002</v>
      </c>
      <c r="O102" s="119">
        <v>1309284.48</v>
      </c>
      <c r="P102" s="119">
        <v>4235128.2300000023</v>
      </c>
      <c r="Q102" s="119">
        <f t="shared" si="2"/>
        <v>16954246.870000001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16954246.870000001</v>
      </c>
      <c r="V102" s="115"/>
    </row>
    <row r="103" spans="2:22" ht="25.5" x14ac:dyDescent="0.2">
      <c r="B103" s="113"/>
      <c r="C103" s="117" t="s">
        <v>512</v>
      </c>
      <c r="D103" s="118" t="s">
        <v>513</v>
      </c>
      <c r="E103" s="119">
        <v>29862.420000000002</v>
      </c>
      <c r="F103" s="119">
        <v>55894.84</v>
      </c>
      <c r="G103" s="119">
        <v>60221.830000000009</v>
      </c>
      <c r="H103" s="119">
        <v>93434.85000000002</v>
      </c>
      <c r="I103" s="119">
        <v>63003.040000000001</v>
      </c>
      <c r="J103" s="119">
        <v>163080.43</v>
      </c>
      <c r="K103" s="119">
        <v>65507.09</v>
      </c>
      <c r="L103" s="119">
        <v>78449.840000000011</v>
      </c>
      <c r="M103" s="119">
        <v>92653.3</v>
      </c>
      <c r="N103" s="119">
        <v>57831.86</v>
      </c>
      <c r="O103" s="119">
        <v>194838.86000000002</v>
      </c>
      <c r="P103" s="119">
        <v>168772.09</v>
      </c>
      <c r="Q103" s="119">
        <f t="shared" si="2"/>
        <v>1123550.45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1123550.45</v>
      </c>
      <c r="V103" s="115"/>
    </row>
    <row r="104" spans="2:22" x14ac:dyDescent="0.2">
      <c r="B104" s="113"/>
      <c r="C104" s="117" t="s">
        <v>139</v>
      </c>
      <c r="D104" s="118" t="s">
        <v>374</v>
      </c>
      <c r="E104" s="119">
        <v>201608.41999999998</v>
      </c>
      <c r="F104" s="119">
        <v>200441.34999999998</v>
      </c>
      <c r="G104" s="119">
        <v>328989.11999999994</v>
      </c>
      <c r="H104" s="119">
        <v>306971.71000000002</v>
      </c>
      <c r="I104" s="119">
        <v>252481.77000000002</v>
      </c>
      <c r="J104" s="119">
        <v>341016.01999999996</v>
      </c>
      <c r="K104" s="119">
        <v>308904.06999999995</v>
      </c>
      <c r="L104" s="119">
        <v>268698.71000000002</v>
      </c>
      <c r="M104" s="119">
        <v>397331.25999999995</v>
      </c>
      <c r="N104" s="119">
        <v>734251.28</v>
      </c>
      <c r="O104" s="119">
        <v>284254.10999999993</v>
      </c>
      <c r="P104" s="119">
        <v>499406.58</v>
      </c>
      <c r="Q104" s="119">
        <f t="shared" si="2"/>
        <v>4124354.4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4124354.4</v>
      </c>
      <c r="V104" s="115"/>
    </row>
    <row r="105" spans="2:22" x14ac:dyDescent="0.2">
      <c r="B105" s="113"/>
      <c r="C105" s="117" t="s">
        <v>140</v>
      </c>
      <c r="D105" s="118" t="s">
        <v>363</v>
      </c>
      <c r="E105" s="119">
        <v>377279.12000000011</v>
      </c>
      <c r="F105" s="119">
        <v>386510.66000000009</v>
      </c>
      <c r="G105" s="119">
        <v>439252.36000000004</v>
      </c>
      <c r="H105" s="119">
        <v>429101.61</v>
      </c>
      <c r="I105" s="119">
        <v>404471.43</v>
      </c>
      <c r="J105" s="119">
        <v>428985.79</v>
      </c>
      <c r="K105" s="119">
        <v>438172.79000000015</v>
      </c>
      <c r="L105" s="119">
        <v>411396.06000000017</v>
      </c>
      <c r="M105" s="119">
        <v>420541.76999999996</v>
      </c>
      <c r="N105" s="119">
        <v>397677.24000000005</v>
      </c>
      <c r="O105" s="119">
        <v>388668.77999999997</v>
      </c>
      <c r="P105" s="119">
        <v>459075.63</v>
      </c>
      <c r="Q105" s="119">
        <f t="shared" si="2"/>
        <v>4981133.24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4981133.24</v>
      </c>
      <c r="V105" s="115"/>
    </row>
    <row r="106" spans="2:22" x14ac:dyDescent="0.2">
      <c r="B106" s="113"/>
      <c r="C106" s="117" t="s">
        <v>141</v>
      </c>
      <c r="D106" s="118" t="s">
        <v>364</v>
      </c>
      <c r="E106" s="119">
        <v>20776.07</v>
      </c>
      <c r="F106" s="119">
        <v>41536.310000000005</v>
      </c>
      <c r="G106" s="119">
        <v>38355.720000000008</v>
      </c>
      <c r="H106" s="119">
        <v>36524.240000000005</v>
      </c>
      <c r="I106" s="119">
        <v>36692.17</v>
      </c>
      <c r="J106" s="119">
        <v>39386.44</v>
      </c>
      <c r="K106" s="119">
        <v>34634.980000000003</v>
      </c>
      <c r="L106" s="119">
        <v>41310.120000000003</v>
      </c>
      <c r="M106" s="119">
        <v>39060.870000000003</v>
      </c>
      <c r="N106" s="119">
        <v>43685.82</v>
      </c>
      <c r="O106" s="119">
        <v>50742.28</v>
      </c>
      <c r="P106" s="119">
        <v>67959.759999999995</v>
      </c>
      <c r="Q106" s="119">
        <f t="shared" si="2"/>
        <v>490664.78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490664.78</v>
      </c>
      <c r="V106" s="115"/>
    </row>
    <row r="107" spans="2:22" x14ac:dyDescent="0.2">
      <c r="B107" s="113"/>
      <c r="C107" s="117" t="s">
        <v>142</v>
      </c>
      <c r="D107" s="118" t="s">
        <v>365</v>
      </c>
      <c r="E107" s="119">
        <v>89240.02</v>
      </c>
      <c r="F107" s="119">
        <v>129106.43</v>
      </c>
      <c r="G107" s="119">
        <v>185429</v>
      </c>
      <c r="H107" s="119">
        <v>242382.93</v>
      </c>
      <c r="I107" s="119">
        <v>196857.08999999997</v>
      </c>
      <c r="J107" s="119">
        <v>163021.97000000003</v>
      </c>
      <c r="K107" s="119">
        <v>144923.31999999998</v>
      </c>
      <c r="L107" s="119">
        <v>122017.59</v>
      </c>
      <c r="M107" s="119">
        <v>170916.41999999998</v>
      </c>
      <c r="N107" s="119">
        <v>127584.28</v>
      </c>
      <c r="O107" s="119">
        <v>126298.76000000001</v>
      </c>
      <c r="P107" s="119">
        <v>699704.12</v>
      </c>
      <c r="Q107" s="119">
        <f t="shared" si="2"/>
        <v>2397481.9300000002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2397481.9300000002</v>
      </c>
      <c r="V107" s="115"/>
    </row>
    <row r="108" spans="2:22" x14ac:dyDescent="0.2">
      <c r="B108" s="113"/>
      <c r="C108" s="117" t="s">
        <v>143</v>
      </c>
      <c r="D108" s="118" t="s">
        <v>366</v>
      </c>
      <c r="E108" s="119">
        <v>402697.67999999993</v>
      </c>
      <c r="F108" s="119">
        <v>460892.33999999997</v>
      </c>
      <c r="G108" s="119">
        <v>445338.80000000005</v>
      </c>
      <c r="H108" s="119">
        <v>431610.0799999999</v>
      </c>
      <c r="I108" s="119">
        <v>434184.49000000011</v>
      </c>
      <c r="J108" s="119">
        <v>460980.2300000001</v>
      </c>
      <c r="K108" s="119">
        <v>417518.21000000008</v>
      </c>
      <c r="L108" s="119">
        <v>446757.20000000019</v>
      </c>
      <c r="M108" s="119">
        <v>480306.25999999983</v>
      </c>
      <c r="N108" s="119">
        <v>399996.37</v>
      </c>
      <c r="O108" s="119">
        <v>414408.3</v>
      </c>
      <c r="P108" s="119">
        <v>453999.61999999988</v>
      </c>
      <c r="Q108" s="119">
        <f t="shared" si="2"/>
        <v>5248689.5799999991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5248689.5799999991</v>
      </c>
      <c r="V108" s="115"/>
    </row>
    <row r="109" spans="2:22" x14ac:dyDescent="0.2">
      <c r="B109" s="113"/>
      <c r="C109" s="117" t="s">
        <v>144</v>
      </c>
      <c r="D109" s="118" t="s">
        <v>375</v>
      </c>
      <c r="E109" s="119">
        <v>123831.82</v>
      </c>
      <c r="F109" s="119">
        <v>134817.49</v>
      </c>
      <c r="G109" s="119">
        <v>142699.88</v>
      </c>
      <c r="H109" s="119">
        <v>178475.07</v>
      </c>
      <c r="I109" s="119">
        <v>100928.39000000001</v>
      </c>
      <c r="J109" s="119">
        <v>151912.76</v>
      </c>
      <c r="K109" s="119">
        <v>124225.04000000001</v>
      </c>
      <c r="L109" s="119">
        <v>130881.45000000003</v>
      </c>
      <c r="M109" s="119">
        <v>190086.29000000004</v>
      </c>
      <c r="N109" s="119">
        <v>116307.9</v>
      </c>
      <c r="O109" s="119">
        <v>111843.24</v>
      </c>
      <c r="P109" s="119">
        <v>430439.71</v>
      </c>
      <c r="Q109" s="119">
        <f t="shared" si="2"/>
        <v>1936449.04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1936449.04</v>
      </c>
      <c r="V109" s="115"/>
    </row>
    <row r="110" spans="2:22" x14ac:dyDescent="0.2">
      <c r="B110" s="113"/>
      <c r="C110" s="117" t="s">
        <v>145</v>
      </c>
      <c r="D110" s="118" t="s">
        <v>376</v>
      </c>
      <c r="E110" s="119">
        <v>42918.22</v>
      </c>
      <c r="F110" s="119">
        <v>93012.76</v>
      </c>
      <c r="G110" s="119">
        <v>30837.670000000002</v>
      </c>
      <c r="H110" s="119">
        <v>53061.72</v>
      </c>
      <c r="I110" s="119">
        <v>52497.4</v>
      </c>
      <c r="J110" s="119">
        <v>29933.97</v>
      </c>
      <c r="K110" s="119">
        <v>72391.239999999991</v>
      </c>
      <c r="L110" s="119">
        <v>55253.880000000005</v>
      </c>
      <c r="M110" s="119">
        <v>75130.67</v>
      </c>
      <c r="N110" s="119">
        <v>48292.72</v>
      </c>
      <c r="O110" s="119">
        <v>56131.21</v>
      </c>
      <c r="P110" s="119">
        <v>43278.53</v>
      </c>
      <c r="Q110" s="119">
        <f t="shared" si="2"/>
        <v>652739.99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652739.99</v>
      </c>
      <c r="V110" s="115"/>
    </row>
    <row r="111" spans="2:22" x14ac:dyDescent="0.2">
      <c r="B111" s="113"/>
      <c r="C111" s="117" t="s">
        <v>514</v>
      </c>
      <c r="D111" s="118" t="s">
        <v>515</v>
      </c>
      <c r="E111" s="119">
        <v>73571.240000000005</v>
      </c>
      <c r="F111" s="119">
        <v>80108.73000000001</v>
      </c>
      <c r="G111" s="119">
        <v>161703.74</v>
      </c>
      <c r="H111" s="119">
        <v>155060.46000000002</v>
      </c>
      <c r="I111" s="119">
        <v>127331.61000000004</v>
      </c>
      <c r="J111" s="119">
        <v>132075.17000000001</v>
      </c>
      <c r="K111" s="119">
        <v>466330.37999999995</v>
      </c>
      <c r="L111" s="119">
        <v>241573.88000000003</v>
      </c>
      <c r="M111" s="119">
        <v>113810.65000000002</v>
      </c>
      <c r="N111" s="119">
        <v>141519.93999999997</v>
      </c>
      <c r="O111" s="119">
        <v>706867.16</v>
      </c>
      <c r="P111" s="119">
        <v>181481.54999999996</v>
      </c>
      <c r="Q111" s="119">
        <f t="shared" si="2"/>
        <v>2581434.5100000002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2581434.5100000002</v>
      </c>
      <c r="V111" s="115"/>
    </row>
    <row r="112" spans="2:22" x14ac:dyDescent="0.2">
      <c r="B112" s="113"/>
      <c r="C112" s="117" t="s">
        <v>516</v>
      </c>
      <c r="D112" s="118" t="s">
        <v>517</v>
      </c>
      <c r="E112" s="119">
        <v>97886.18</v>
      </c>
      <c r="F112" s="119">
        <v>304248.2</v>
      </c>
      <c r="G112" s="119">
        <v>136388.25</v>
      </c>
      <c r="H112" s="119">
        <v>149383.24000000005</v>
      </c>
      <c r="I112" s="119">
        <v>107698.97999999998</v>
      </c>
      <c r="J112" s="119">
        <v>116212.13000000003</v>
      </c>
      <c r="K112" s="119">
        <v>104038.98999999999</v>
      </c>
      <c r="L112" s="119">
        <v>167514.45000000001</v>
      </c>
      <c r="M112" s="119">
        <v>116647.84000000001</v>
      </c>
      <c r="N112" s="119">
        <v>159228.97000000003</v>
      </c>
      <c r="O112" s="119">
        <v>119646.41999999997</v>
      </c>
      <c r="P112" s="119">
        <v>604047.64999999991</v>
      </c>
      <c r="Q112" s="119">
        <f t="shared" si="2"/>
        <v>2182941.2999999998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2182941.2999999998</v>
      </c>
      <c r="V112" s="115"/>
    </row>
    <row r="113" spans="2:22" x14ac:dyDescent="0.2">
      <c r="B113" s="113"/>
      <c r="C113" s="117" t="s">
        <v>518</v>
      </c>
      <c r="D113" s="118" t="s">
        <v>519</v>
      </c>
      <c r="E113" s="119">
        <v>162448.65999999997</v>
      </c>
      <c r="F113" s="119">
        <v>181620.59</v>
      </c>
      <c r="G113" s="119">
        <v>181699.66999999998</v>
      </c>
      <c r="H113" s="119">
        <v>187382.67000000004</v>
      </c>
      <c r="I113" s="119">
        <v>182269.33</v>
      </c>
      <c r="J113" s="119">
        <v>171247.99</v>
      </c>
      <c r="K113" s="119">
        <v>183429.33000000002</v>
      </c>
      <c r="L113" s="119">
        <v>177994.46999999997</v>
      </c>
      <c r="M113" s="119">
        <v>172410.41000000003</v>
      </c>
      <c r="N113" s="119">
        <v>157053.51999999996</v>
      </c>
      <c r="O113" s="119">
        <v>177132.33</v>
      </c>
      <c r="P113" s="119">
        <v>286054.13</v>
      </c>
      <c r="Q113" s="119">
        <f t="shared" si="2"/>
        <v>2220743.1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2220743.1</v>
      </c>
      <c r="V113" s="115"/>
    </row>
    <row r="114" spans="2:22" x14ac:dyDescent="0.2">
      <c r="B114" s="113"/>
      <c r="C114" s="117" t="s">
        <v>146</v>
      </c>
      <c r="D114" s="118" t="s">
        <v>377</v>
      </c>
      <c r="E114" s="119">
        <v>24333.39</v>
      </c>
      <c r="F114" s="119">
        <v>26401.769999999997</v>
      </c>
      <c r="G114" s="119">
        <v>24812.599999999995</v>
      </c>
      <c r="H114" s="119">
        <v>25676.06</v>
      </c>
      <c r="I114" s="119">
        <v>25261.299999999996</v>
      </c>
      <c r="J114" s="119">
        <v>29262.14</v>
      </c>
      <c r="K114" s="119">
        <v>26461.600000000002</v>
      </c>
      <c r="L114" s="119">
        <v>25238.949999999993</v>
      </c>
      <c r="M114" s="119">
        <v>44986.76</v>
      </c>
      <c r="N114" s="119">
        <v>112775.09000000001</v>
      </c>
      <c r="O114" s="119">
        <v>109541.75999999999</v>
      </c>
      <c r="P114" s="119">
        <v>271465.14999999997</v>
      </c>
      <c r="Q114" s="119">
        <f t="shared" si="2"/>
        <v>746216.57000000007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746216.57000000007</v>
      </c>
      <c r="V114" s="115"/>
    </row>
    <row r="115" spans="2:22" x14ac:dyDescent="0.2">
      <c r="B115" s="113"/>
      <c r="C115" s="117" t="s">
        <v>147</v>
      </c>
      <c r="D115" s="118" t="s">
        <v>378</v>
      </c>
      <c r="E115" s="119">
        <v>34069.489999999991</v>
      </c>
      <c r="F115" s="119">
        <v>37078.30999999999</v>
      </c>
      <c r="G115" s="119">
        <v>35035.519999999997</v>
      </c>
      <c r="H115" s="119">
        <v>36143.82</v>
      </c>
      <c r="I115" s="119">
        <v>38738.19999999999</v>
      </c>
      <c r="J115" s="119">
        <v>36397.19000000001</v>
      </c>
      <c r="K115" s="119">
        <v>37199.770000000004</v>
      </c>
      <c r="L115" s="119">
        <v>36412.699999999997</v>
      </c>
      <c r="M115" s="119">
        <v>37536.220000000008</v>
      </c>
      <c r="N115" s="119">
        <v>45256.56</v>
      </c>
      <c r="O115" s="119">
        <v>45238.94000000001</v>
      </c>
      <c r="P115" s="119">
        <v>45670.360000000008</v>
      </c>
      <c r="Q115" s="119">
        <f t="shared" si="2"/>
        <v>464777.08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464777.08</v>
      </c>
      <c r="V115" s="115"/>
    </row>
    <row r="116" spans="2:22" ht="25.5" x14ac:dyDescent="0.2">
      <c r="B116" s="113"/>
      <c r="C116" s="117" t="s">
        <v>148</v>
      </c>
      <c r="D116" s="118" t="s">
        <v>379</v>
      </c>
      <c r="E116" s="119">
        <v>40122.270000000004</v>
      </c>
      <c r="F116" s="119">
        <v>62823.839999999989</v>
      </c>
      <c r="G116" s="119">
        <v>67045.84</v>
      </c>
      <c r="H116" s="119">
        <v>56049.919999999991</v>
      </c>
      <c r="I116" s="119">
        <v>57086.73</v>
      </c>
      <c r="J116" s="119">
        <v>46649.369999999988</v>
      </c>
      <c r="K116" s="119">
        <v>67790.34</v>
      </c>
      <c r="L116" s="119">
        <v>57565.320000000007</v>
      </c>
      <c r="M116" s="119">
        <v>70695.570000000007</v>
      </c>
      <c r="N116" s="119">
        <v>67074.710000000021</v>
      </c>
      <c r="O116" s="119">
        <v>63229.819999999992</v>
      </c>
      <c r="P116" s="119">
        <v>86292.430000000008</v>
      </c>
      <c r="Q116" s="119">
        <f t="shared" si="2"/>
        <v>742426.15999999992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742426.15999999992</v>
      </c>
      <c r="V116" s="115"/>
    </row>
    <row r="117" spans="2:22" x14ac:dyDescent="0.2">
      <c r="B117" s="113"/>
      <c r="C117" s="117" t="s">
        <v>149</v>
      </c>
      <c r="D117" s="118" t="s">
        <v>380</v>
      </c>
      <c r="E117" s="119">
        <v>0</v>
      </c>
      <c r="F117" s="119">
        <v>0</v>
      </c>
      <c r="G117" s="119">
        <v>0</v>
      </c>
      <c r="H117" s="119">
        <v>125107.97</v>
      </c>
      <c r="I117" s="119">
        <v>80249</v>
      </c>
      <c r="J117" s="119">
        <v>0</v>
      </c>
      <c r="K117" s="119">
        <v>0</v>
      </c>
      <c r="L117" s="119">
        <v>282035.03000000003</v>
      </c>
      <c r="M117" s="119">
        <v>299340</v>
      </c>
      <c r="N117" s="119">
        <v>77200</v>
      </c>
      <c r="O117" s="119">
        <v>3361.51</v>
      </c>
      <c r="P117" s="119">
        <v>78978.16</v>
      </c>
      <c r="Q117" s="119">
        <f t="shared" si="2"/>
        <v>946271.67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946271.67</v>
      </c>
      <c r="V117" s="115"/>
    </row>
    <row r="118" spans="2:22" x14ac:dyDescent="0.2">
      <c r="B118" s="113"/>
      <c r="C118" s="117" t="s">
        <v>150</v>
      </c>
      <c r="D118" s="118" t="s">
        <v>381</v>
      </c>
      <c r="E118" s="119">
        <v>39371.949999999997</v>
      </c>
      <c r="F118" s="119">
        <v>39496.42</v>
      </c>
      <c r="G118" s="119">
        <v>38940.960000000006</v>
      </c>
      <c r="H118" s="119">
        <v>39652.840000000004</v>
      </c>
      <c r="I118" s="119">
        <v>74897.19</v>
      </c>
      <c r="J118" s="119">
        <v>49666.42</v>
      </c>
      <c r="K118" s="119">
        <v>46547.19</v>
      </c>
      <c r="L118" s="119">
        <v>38236.170000000006</v>
      </c>
      <c r="M118" s="119">
        <v>36194.1</v>
      </c>
      <c r="N118" s="119">
        <v>35912.61</v>
      </c>
      <c r="O118" s="119">
        <v>34453.049999999996</v>
      </c>
      <c r="P118" s="119">
        <v>84809.4</v>
      </c>
      <c r="Q118" s="119">
        <f t="shared" si="2"/>
        <v>558178.29999999993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558178.29999999993</v>
      </c>
      <c r="V118" s="115"/>
    </row>
    <row r="119" spans="2:22" x14ac:dyDescent="0.2">
      <c r="B119" s="113"/>
      <c r="C119" s="117" t="s">
        <v>151</v>
      </c>
      <c r="D119" s="118" t="s">
        <v>382</v>
      </c>
      <c r="E119" s="119">
        <v>300</v>
      </c>
      <c r="F119" s="119">
        <v>300</v>
      </c>
      <c r="G119" s="119">
        <v>2540.06</v>
      </c>
      <c r="H119" s="119">
        <v>12445.27</v>
      </c>
      <c r="I119" s="119">
        <v>0</v>
      </c>
      <c r="J119" s="119">
        <v>11624.6</v>
      </c>
      <c r="K119" s="119">
        <v>32971.82</v>
      </c>
      <c r="L119" s="119">
        <v>803.1</v>
      </c>
      <c r="M119" s="119">
        <v>5522.56</v>
      </c>
      <c r="N119" s="119">
        <v>130530.58</v>
      </c>
      <c r="O119" s="119">
        <v>143995.76999999999</v>
      </c>
      <c r="P119" s="119">
        <v>285645.40999999997</v>
      </c>
      <c r="Q119" s="119">
        <f t="shared" si="2"/>
        <v>626679.16999999993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626679.16999999993</v>
      </c>
      <c r="V119" s="115"/>
    </row>
    <row r="120" spans="2:22" x14ac:dyDescent="0.2">
      <c r="B120" s="113"/>
      <c r="C120" s="117" t="s">
        <v>152</v>
      </c>
      <c r="D120" s="118" t="s">
        <v>383</v>
      </c>
      <c r="E120" s="119">
        <v>0</v>
      </c>
      <c r="F120" s="119">
        <v>6400</v>
      </c>
      <c r="G120" s="119">
        <v>0</v>
      </c>
      <c r="H120" s="119">
        <v>237024.56</v>
      </c>
      <c r="I120" s="119">
        <v>0</v>
      </c>
      <c r="J120" s="119">
        <v>47975.44</v>
      </c>
      <c r="K120" s="119">
        <v>0</v>
      </c>
      <c r="L120" s="119">
        <v>0</v>
      </c>
      <c r="M120" s="119">
        <v>0</v>
      </c>
      <c r="N120" s="119">
        <v>0</v>
      </c>
      <c r="O120" s="119">
        <v>112100</v>
      </c>
      <c r="P120" s="119">
        <v>190413</v>
      </c>
      <c r="Q120" s="119">
        <f t="shared" si="2"/>
        <v>593913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593913</v>
      </c>
      <c r="V120" s="115"/>
    </row>
    <row r="121" spans="2:22" x14ac:dyDescent="0.2">
      <c r="B121" s="113"/>
      <c r="C121" s="117" t="s">
        <v>153</v>
      </c>
      <c r="D121" s="118" t="s">
        <v>384</v>
      </c>
      <c r="E121" s="119">
        <v>0</v>
      </c>
      <c r="F121" s="119">
        <v>0</v>
      </c>
      <c r="G121" s="119">
        <v>172.54</v>
      </c>
      <c r="H121" s="119">
        <v>0</v>
      </c>
      <c r="I121" s="119">
        <v>0</v>
      </c>
      <c r="J121" s="119">
        <v>0</v>
      </c>
      <c r="K121" s="119">
        <v>0</v>
      </c>
      <c r="L121" s="119">
        <v>478</v>
      </c>
      <c r="M121" s="119">
        <v>456.44</v>
      </c>
      <c r="N121" s="119">
        <v>1942.01</v>
      </c>
      <c r="O121" s="119">
        <v>3287.7</v>
      </c>
      <c r="P121" s="119">
        <v>9328.0400000000009</v>
      </c>
      <c r="Q121" s="119">
        <f t="shared" si="2"/>
        <v>15664.73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15664.73</v>
      </c>
      <c r="V121" s="115"/>
    </row>
    <row r="122" spans="2:22" x14ac:dyDescent="0.2">
      <c r="B122" s="113"/>
      <c r="C122" s="117" t="s">
        <v>154</v>
      </c>
      <c r="D122" s="118" t="s">
        <v>385</v>
      </c>
      <c r="E122" s="119">
        <v>29654.100000000002</v>
      </c>
      <c r="F122" s="119">
        <v>171134.12</v>
      </c>
      <c r="G122" s="119">
        <v>185021.15</v>
      </c>
      <c r="H122" s="119">
        <v>302993.28000000003</v>
      </c>
      <c r="I122" s="119">
        <v>176605.28</v>
      </c>
      <c r="J122" s="119">
        <v>538705.30999999994</v>
      </c>
      <c r="K122" s="119">
        <v>477078.67</v>
      </c>
      <c r="L122" s="119">
        <v>248873.49999999997</v>
      </c>
      <c r="M122" s="119">
        <v>40684.400000000001</v>
      </c>
      <c r="N122" s="119">
        <v>247167.1</v>
      </c>
      <c r="O122" s="119">
        <v>249710.48</v>
      </c>
      <c r="P122" s="119">
        <v>527999.73</v>
      </c>
      <c r="Q122" s="119">
        <f t="shared" si="2"/>
        <v>3195627.1199999996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3195627.1199999996</v>
      </c>
      <c r="V122" s="115"/>
    </row>
    <row r="123" spans="2:22" x14ac:dyDescent="0.2">
      <c r="B123" s="113"/>
      <c r="C123" s="117" t="s">
        <v>155</v>
      </c>
      <c r="D123" s="118" t="s">
        <v>386</v>
      </c>
      <c r="E123" s="119">
        <v>0</v>
      </c>
      <c r="F123" s="119">
        <v>46275.28</v>
      </c>
      <c r="G123" s="119">
        <v>812339.17999999993</v>
      </c>
      <c r="H123" s="119">
        <v>444620.31</v>
      </c>
      <c r="I123" s="119">
        <v>1862.63</v>
      </c>
      <c r="J123" s="119">
        <v>333707.45</v>
      </c>
      <c r="K123" s="119">
        <v>667980.01</v>
      </c>
      <c r="L123" s="119">
        <v>458772.4</v>
      </c>
      <c r="M123" s="119">
        <v>4861984.92</v>
      </c>
      <c r="N123" s="119">
        <v>3662785.58</v>
      </c>
      <c r="O123" s="119">
        <v>2846418.55</v>
      </c>
      <c r="P123" s="119">
        <v>3834956.1999999997</v>
      </c>
      <c r="Q123" s="119">
        <f t="shared" si="2"/>
        <v>17971702.509999998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17971702.509999998</v>
      </c>
      <c r="V123" s="115"/>
    </row>
    <row r="124" spans="2:22" x14ac:dyDescent="0.2">
      <c r="B124" s="113"/>
      <c r="C124" s="117" t="s">
        <v>156</v>
      </c>
      <c r="D124" s="118" t="s">
        <v>387</v>
      </c>
      <c r="E124" s="119">
        <v>24019.33</v>
      </c>
      <c r="F124" s="119">
        <v>36537.020000000004</v>
      </c>
      <c r="G124" s="119">
        <v>62338.020000000004</v>
      </c>
      <c r="H124" s="119">
        <v>34904.759999999995</v>
      </c>
      <c r="I124" s="119">
        <v>51280.469999999994</v>
      </c>
      <c r="J124" s="119">
        <v>93636.790000000008</v>
      </c>
      <c r="K124" s="119">
        <v>89950.33</v>
      </c>
      <c r="L124" s="119">
        <v>73767.91</v>
      </c>
      <c r="M124" s="119">
        <v>1418739.37</v>
      </c>
      <c r="N124" s="119">
        <v>82193.13</v>
      </c>
      <c r="O124" s="119">
        <v>79199.350000000006</v>
      </c>
      <c r="P124" s="119">
        <v>312340.31000000006</v>
      </c>
      <c r="Q124" s="119">
        <f t="shared" si="2"/>
        <v>2358906.79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2358906.79</v>
      </c>
      <c r="V124" s="115"/>
    </row>
    <row r="125" spans="2:22" x14ac:dyDescent="0.2">
      <c r="B125" s="113"/>
      <c r="C125" s="117" t="s">
        <v>157</v>
      </c>
      <c r="D125" s="118" t="s">
        <v>388</v>
      </c>
      <c r="E125" s="119">
        <v>1261570.0099999986</v>
      </c>
      <c r="F125" s="119">
        <v>3090495.0299999933</v>
      </c>
      <c r="G125" s="119">
        <v>3478914.3999999915</v>
      </c>
      <c r="H125" s="119">
        <v>2329347.6999999993</v>
      </c>
      <c r="I125" s="119">
        <v>2111901.4899999965</v>
      </c>
      <c r="J125" s="119">
        <v>2896108.2599999961</v>
      </c>
      <c r="K125" s="119">
        <v>3456957.8499999992</v>
      </c>
      <c r="L125" s="119">
        <v>2095635.9800000014</v>
      </c>
      <c r="M125" s="119">
        <v>4336987.1599999964</v>
      </c>
      <c r="N125" s="119">
        <v>4548941.7999999905</v>
      </c>
      <c r="O125" s="119">
        <v>2701588.2499999995</v>
      </c>
      <c r="P125" s="119">
        <v>3303857.53</v>
      </c>
      <c r="Q125" s="119">
        <f t="shared" si="2"/>
        <v>35612305.459999956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35612305.459999956</v>
      </c>
      <c r="V125" s="115"/>
    </row>
    <row r="126" spans="2:22" x14ac:dyDescent="0.2">
      <c r="B126" s="113"/>
      <c r="C126" s="117" t="s">
        <v>158</v>
      </c>
      <c r="D126" s="118" t="s">
        <v>389</v>
      </c>
      <c r="E126" s="119">
        <v>0</v>
      </c>
      <c r="F126" s="119">
        <v>59354.329999999973</v>
      </c>
      <c r="G126" s="119">
        <v>6643.94</v>
      </c>
      <c r="H126" s="119">
        <v>14864.400000000001</v>
      </c>
      <c r="I126" s="119">
        <v>1190.46</v>
      </c>
      <c r="J126" s="119">
        <v>7595.23</v>
      </c>
      <c r="K126" s="119">
        <v>9406.5399999999991</v>
      </c>
      <c r="L126" s="119">
        <v>106236.19</v>
      </c>
      <c r="M126" s="119">
        <v>475547.77000000089</v>
      </c>
      <c r="N126" s="119">
        <v>585601.21000000101</v>
      </c>
      <c r="O126" s="119">
        <v>477757.57000000088</v>
      </c>
      <c r="P126" s="119">
        <v>1290836.910000002</v>
      </c>
      <c r="Q126" s="119">
        <f t="shared" si="2"/>
        <v>3035034.5500000045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3035034.5500000045</v>
      </c>
      <c r="V126" s="115"/>
    </row>
    <row r="127" spans="2:22" x14ac:dyDescent="0.2">
      <c r="B127" s="113"/>
      <c r="C127" s="117" t="s">
        <v>159</v>
      </c>
      <c r="D127" s="118" t="s">
        <v>390</v>
      </c>
      <c r="E127" s="119">
        <v>348587.33999999997</v>
      </c>
      <c r="F127" s="119">
        <v>410699.85999999993</v>
      </c>
      <c r="G127" s="119">
        <v>449993.67000000004</v>
      </c>
      <c r="H127" s="119">
        <v>431995.09999999992</v>
      </c>
      <c r="I127" s="119">
        <v>404892.62</v>
      </c>
      <c r="J127" s="119">
        <v>459171.93000000011</v>
      </c>
      <c r="K127" s="119">
        <v>412584.18999999989</v>
      </c>
      <c r="L127" s="119">
        <v>392234.20000000007</v>
      </c>
      <c r="M127" s="119">
        <v>439663.20000000013</v>
      </c>
      <c r="N127" s="119">
        <v>408183.21000000014</v>
      </c>
      <c r="O127" s="119">
        <v>410422.8400000002</v>
      </c>
      <c r="P127" s="119">
        <v>713626.51</v>
      </c>
      <c r="Q127" s="119">
        <f t="shared" si="2"/>
        <v>5282054.67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5282054.67</v>
      </c>
      <c r="V127" s="115"/>
    </row>
    <row r="128" spans="2:22" x14ac:dyDescent="0.2">
      <c r="B128" s="113"/>
      <c r="C128" s="117" t="s">
        <v>160</v>
      </c>
      <c r="D128" s="118" t="s">
        <v>391</v>
      </c>
      <c r="E128" s="119">
        <v>0</v>
      </c>
      <c r="F128" s="119">
        <v>18804.23</v>
      </c>
      <c r="G128" s="119">
        <v>3852</v>
      </c>
      <c r="H128" s="119">
        <v>6014.46</v>
      </c>
      <c r="I128" s="119">
        <v>6792.46</v>
      </c>
      <c r="J128" s="119">
        <v>5399.4</v>
      </c>
      <c r="K128" s="119">
        <v>74856.05</v>
      </c>
      <c r="L128" s="119">
        <v>23526</v>
      </c>
      <c r="M128" s="119">
        <v>100954.39</v>
      </c>
      <c r="N128" s="119">
        <v>19097.370000000003</v>
      </c>
      <c r="O128" s="119">
        <v>47587.73</v>
      </c>
      <c r="P128" s="119">
        <v>2517491.92</v>
      </c>
      <c r="Q128" s="119">
        <f t="shared" si="2"/>
        <v>2824376.01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2824376.01</v>
      </c>
      <c r="V128" s="115"/>
    </row>
    <row r="129" spans="2:22" x14ac:dyDescent="0.2">
      <c r="B129" s="113"/>
      <c r="C129" s="117" t="s">
        <v>161</v>
      </c>
      <c r="D129" s="118" t="s">
        <v>392</v>
      </c>
      <c r="E129" s="119">
        <v>11388.289999999999</v>
      </c>
      <c r="F129" s="119">
        <v>19693.079999999998</v>
      </c>
      <c r="G129" s="119">
        <v>19082.589999999997</v>
      </c>
      <c r="H129" s="119">
        <v>17666.290000000005</v>
      </c>
      <c r="I129" s="119">
        <v>19149.100000000006</v>
      </c>
      <c r="J129" s="119">
        <v>17307.509999999998</v>
      </c>
      <c r="K129" s="119">
        <v>17779.830000000002</v>
      </c>
      <c r="L129" s="119">
        <v>18331.38</v>
      </c>
      <c r="M129" s="119">
        <v>27798.38</v>
      </c>
      <c r="N129" s="119">
        <v>16047.240000000002</v>
      </c>
      <c r="O129" s="119">
        <v>24266.46</v>
      </c>
      <c r="P129" s="119">
        <v>41570.650000000009</v>
      </c>
      <c r="Q129" s="119">
        <f t="shared" si="2"/>
        <v>250080.8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250080.8</v>
      </c>
      <c r="V129" s="115"/>
    </row>
    <row r="130" spans="2:22" x14ac:dyDescent="0.2">
      <c r="B130" s="113"/>
      <c r="C130" s="117" t="s">
        <v>162</v>
      </c>
      <c r="D130" s="118" t="s">
        <v>393</v>
      </c>
      <c r="E130" s="119">
        <v>21720.3</v>
      </c>
      <c r="F130" s="119">
        <v>24848.810000000005</v>
      </c>
      <c r="G130" s="119">
        <v>32008.299999999992</v>
      </c>
      <c r="H130" s="119">
        <v>25742.21</v>
      </c>
      <c r="I130" s="119">
        <v>25300.020000000004</v>
      </c>
      <c r="J130" s="119">
        <v>24985.789999999997</v>
      </c>
      <c r="K130" s="119">
        <v>25659.880000000005</v>
      </c>
      <c r="L130" s="119">
        <v>20628.009999999998</v>
      </c>
      <c r="M130" s="119">
        <v>22610.909999999996</v>
      </c>
      <c r="N130" s="119">
        <v>32409.260000000006</v>
      </c>
      <c r="O130" s="119">
        <v>31586.12</v>
      </c>
      <c r="P130" s="119">
        <v>44535.710000000006</v>
      </c>
      <c r="Q130" s="119">
        <f t="shared" si="2"/>
        <v>332035.32000000007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332035.32000000007</v>
      </c>
      <c r="V130" s="115"/>
    </row>
    <row r="131" spans="2:22" x14ac:dyDescent="0.2">
      <c r="B131" s="113"/>
      <c r="C131" s="117" t="s">
        <v>163</v>
      </c>
      <c r="D131" s="118" t="s">
        <v>394</v>
      </c>
      <c r="E131" s="119">
        <v>0</v>
      </c>
      <c r="F131" s="119">
        <v>1958497.18</v>
      </c>
      <c r="G131" s="119">
        <v>1958846.7999999998</v>
      </c>
      <c r="H131" s="119">
        <v>1905471.3</v>
      </c>
      <c r="I131" s="119">
        <v>1869681.8399999999</v>
      </c>
      <c r="J131" s="119">
        <v>1844784.76</v>
      </c>
      <c r="K131" s="119">
        <v>1831233.0099999998</v>
      </c>
      <c r="L131" s="119">
        <v>1825262.09</v>
      </c>
      <c r="M131" s="119">
        <v>1813427.88</v>
      </c>
      <c r="N131" s="119">
        <v>1812978.7599999998</v>
      </c>
      <c r="O131" s="119">
        <v>1659319.93</v>
      </c>
      <c r="P131" s="119">
        <v>4770796.6000000006</v>
      </c>
      <c r="Q131" s="119">
        <f t="shared" si="2"/>
        <v>23250300.149999999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23250300.149999999</v>
      </c>
      <c r="V131" s="115"/>
    </row>
    <row r="132" spans="2:22" x14ac:dyDescent="0.2">
      <c r="B132" s="113"/>
      <c r="C132" s="117" t="s">
        <v>164</v>
      </c>
      <c r="D132" s="118" t="s">
        <v>396</v>
      </c>
      <c r="E132" s="119">
        <v>14875.329999999998</v>
      </c>
      <c r="F132" s="119">
        <v>31286.91</v>
      </c>
      <c r="G132" s="119">
        <v>40415.81</v>
      </c>
      <c r="H132" s="119">
        <v>45045.71</v>
      </c>
      <c r="I132" s="119">
        <v>34748.89</v>
      </c>
      <c r="J132" s="119">
        <v>50111.01</v>
      </c>
      <c r="K132" s="119">
        <v>42062.64</v>
      </c>
      <c r="L132" s="119">
        <v>35072.57</v>
      </c>
      <c r="M132" s="119">
        <v>35860.100000000006</v>
      </c>
      <c r="N132" s="119">
        <v>62057.189999999995</v>
      </c>
      <c r="O132" s="119">
        <v>40549.789999999986</v>
      </c>
      <c r="P132" s="119">
        <v>73700.209999999977</v>
      </c>
      <c r="Q132" s="119">
        <f t="shared" si="2"/>
        <v>505786.15999999992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505786.15999999992</v>
      </c>
      <c r="V132" s="115"/>
    </row>
    <row r="133" spans="2:22" ht="25.5" x14ac:dyDescent="0.2">
      <c r="B133" s="113"/>
      <c r="C133" s="117" t="s">
        <v>165</v>
      </c>
      <c r="D133" s="118" t="s">
        <v>397</v>
      </c>
      <c r="E133" s="119">
        <v>0</v>
      </c>
      <c r="F133" s="119">
        <v>18</v>
      </c>
      <c r="G133" s="119">
        <v>2762</v>
      </c>
      <c r="H133" s="119">
        <v>363</v>
      </c>
      <c r="I133" s="119">
        <v>978.73</v>
      </c>
      <c r="J133" s="119">
        <v>782.89</v>
      </c>
      <c r="K133" s="119">
        <v>72</v>
      </c>
      <c r="L133" s="119">
        <v>0</v>
      </c>
      <c r="M133" s="119">
        <v>0</v>
      </c>
      <c r="N133" s="119">
        <v>39337.899999999994</v>
      </c>
      <c r="O133" s="119">
        <v>13596.58</v>
      </c>
      <c r="P133" s="119">
        <v>161944.35</v>
      </c>
      <c r="Q133" s="119">
        <f t="shared" si="2"/>
        <v>219855.45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219855.45</v>
      </c>
      <c r="V133" s="115"/>
    </row>
    <row r="134" spans="2:22" x14ac:dyDescent="0.2">
      <c r="B134" s="113"/>
      <c r="C134" s="117" t="s">
        <v>166</v>
      </c>
      <c r="D134" s="118" t="s">
        <v>398</v>
      </c>
      <c r="E134" s="119">
        <v>24205.240000000005</v>
      </c>
      <c r="F134" s="119">
        <v>109635.14000000001</v>
      </c>
      <c r="G134" s="119">
        <v>86916.35</v>
      </c>
      <c r="H134" s="119">
        <v>71500.73</v>
      </c>
      <c r="I134" s="119">
        <v>73319.200000000012</v>
      </c>
      <c r="J134" s="119">
        <v>110391.82999999997</v>
      </c>
      <c r="K134" s="119">
        <v>102027.11999999998</v>
      </c>
      <c r="L134" s="119">
        <v>31542.259999999995</v>
      </c>
      <c r="M134" s="119">
        <v>76627.350000000006</v>
      </c>
      <c r="N134" s="119">
        <v>119529.87</v>
      </c>
      <c r="O134" s="119">
        <v>77529.7</v>
      </c>
      <c r="P134" s="119">
        <v>109309.35999999999</v>
      </c>
      <c r="Q134" s="119">
        <f t="shared" si="2"/>
        <v>992534.14999999991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992534.14999999991</v>
      </c>
      <c r="V134" s="115"/>
    </row>
    <row r="135" spans="2:22" x14ac:dyDescent="0.2">
      <c r="B135" s="113"/>
      <c r="C135" s="117" t="s">
        <v>167</v>
      </c>
      <c r="D135" s="118" t="s">
        <v>399</v>
      </c>
      <c r="E135" s="119">
        <v>36655.230000000003</v>
      </c>
      <c r="F135" s="119">
        <v>49790.649999999994</v>
      </c>
      <c r="G135" s="119">
        <v>49783.13</v>
      </c>
      <c r="H135" s="119">
        <v>47803.849999999991</v>
      </c>
      <c r="I135" s="119">
        <v>50070.479999999996</v>
      </c>
      <c r="J135" s="119">
        <v>54220.39</v>
      </c>
      <c r="K135" s="119">
        <v>46672.93</v>
      </c>
      <c r="L135" s="119">
        <v>43648.569999999992</v>
      </c>
      <c r="M135" s="119">
        <v>50840.870000000017</v>
      </c>
      <c r="N135" s="119">
        <v>49573.239999999983</v>
      </c>
      <c r="O135" s="119">
        <v>66424.179999999993</v>
      </c>
      <c r="P135" s="119">
        <v>71503.500000000015</v>
      </c>
      <c r="Q135" s="119">
        <f t="shared" si="2"/>
        <v>616987.02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616987.02</v>
      </c>
      <c r="V135" s="115"/>
    </row>
    <row r="136" spans="2:22" ht="25.5" x14ac:dyDescent="0.2">
      <c r="B136" s="113"/>
      <c r="C136" s="117" t="s">
        <v>168</v>
      </c>
      <c r="D136" s="118" t="s">
        <v>400</v>
      </c>
      <c r="E136" s="119">
        <v>0</v>
      </c>
      <c r="F136" s="119">
        <v>0</v>
      </c>
      <c r="G136" s="119">
        <v>0</v>
      </c>
      <c r="H136" s="119">
        <v>1500000</v>
      </c>
      <c r="I136" s="119">
        <v>0</v>
      </c>
      <c r="J136" s="119">
        <v>1085.4100000000001</v>
      </c>
      <c r="K136" s="119">
        <v>35593.949999999997</v>
      </c>
      <c r="L136" s="119">
        <v>35210.07</v>
      </c>
      <c r="M136" s="119">
        <v>36900.35</v>
      </c>
      <c r="N136" s="119">
        <v>28590.31</v>
      </c>
      <c r="O136" s="119">
        <v>49538.76</v>
      </c>
      <c r="P136" s="119">
        <v>1193790.04</v>
      </c>
      <c r="Q136" s="119">
        <f t="shared" ref="Q136:Q199" si="3">SUM(E136:P136)</f>
        <v>2880708.89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2880708.89</v>
      </c>
      <c r="V136" s="115"/>
    </row>
    <row r="137" spans="2:22" ht="25.5" x14ac:dyDescent="0.2">
      <c r="B137" s="113"/>
      <c r="C137" s="117" t="s">
        <v>169</v>
      </c>
      <c r="D137" s="118" t="s">
        <v>401</v>
      </c>
      <c r="E137" s="119">
        <v>19778.569999999996</v>
      </c>
      <c r="F137" s="119">
        <v>19795.88</v>
      </c>
      <c r="G137" s="119">
        <v>21521.83</v>
      </c>
      <c r="H137" s="119">
        <v>22076.929999999997</v>
      </c>
      <c r="I137" s="119">
        <v>21612.2</v>
      </c>
      <c r="J137" s="119">
        <v>22290.629999999994</v>
      </c>
      <c r="K137" s="119">
        <v>22334.01</v>
      </c>
      <c r="L137" s="119">
        <v>20138.72</v>
      </c>
      <c r="M137" s="119">
        <v>11801.51</v>
      </c>
      <c r="N137" s="119">
        <v>12803.850000000002</v>
      </c>
      <c r="O137" s="119">
        <v>904651.11</v>
      </c>
      <c r="P137" s="119">
        <v>1337451.6800000002</v>
      </c>
      <c r="Q137" s="119">
        <f t="shared" si="3"/>
        <v>2436256.92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2436256.92</v>
      </c>
      <c r="V137" s="115"/>
    </row>
    <row r="138" spans="2:22" ht="25.5" x14ac:dyDescent="0.2">
      <c r="B138" s="113"/>
      <c r="C138" s="117" t="s">
        <v>170</v>
      </c>
      <c r="D138" s="118" t="s">
        <v>402</v>
      </c>
      <c r="E138" s="119">
        <v>7377.32</v>
      </c>
      <c r="F138" s="119">
        <v>7437.66</v>
      </c>
      <c r="G138" s="119">
        <v>7503.83</v>
      </c>
      <c r="H138" s="119">
        <v>6835.3899999999994</v>
      </c>
      <c r="I138" s="119">
        <v>7678.78</v>
      </c>
      <c r="J138" s="119">
        <v>9721.6299999999992</v>
      </c>
      <c r="K138" s="119">
        <v>6185.4399999999987</v>
      </c>
      <c r="L138" s="119">
        <v>6117.880000000001</v>
      </c>
      <c r="M138" s="119">
        <v>5337.67</v>
      </c>
      <c r="N138" s="119">
        <v>12689.2</v>
      </c>
      <c r="O138" s="119">
        <v>12417.170000000002</v>
      </c>
      <c r="P138" s="119">
        <v>20111.980000000003</v>
      </c>
      <c r="Q138" s="119">
        <f t="shared" si="3"/>
        <v>109413.94999999998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109413.94999999998</v>
      </c>
      <c r="V138" s="115"/>
    </row>
    <row r="139" spans="2:22" x14ac:dyDescent="0.2">
      <c r="B139" s="113"/>
      <c r="C139" s="117" t="s">
        <v>171</v>
      </c>
      <c r="D139" s="118" t="s">
        <v>403</v>
      </c>
      <c r="E139" s="119">
        <v>0</v>
      </c>
      <c r="F139" s="119">
        <v>873593.51</v>
      </c>
      <c r="G139" s="119">
        <v>783117.59</v>
      </c>
      <c r="H139" s="119">
        <v>158149.91</v>
      </c>
      <c r="I139" s="119">
        <v>207578.11</v>
      </c>
      <c r="J139" s="119">
        <v>1615529.1900000002</v>
      </c>
      <c r="K139" s="119">
        <v>1241118.8099999998</v>
      </c>
      <c r="L139" s="119">
        <v>263042.87</v>
      </c>
      <c r="M139" s="119">
        <v>192449.38</v>
      </c>
      <c r="N139" s="119">
        <v>1035624.8700000001</v>
      </c>
      <c r="O139" s="119">
        <v>631401.46000000008</v>
      </c>
      <c r="P139" s="119">
        <v>1759704.17</v>
      </c>
      <c r="Q139" s="119">
        <f t="shared" si="3"/>
        <v>8761309.870000001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8761309.870000001</v>
      </c>
      <c r="V139" s="115"/>
    </row>
    <row r="140" spans="2:22" x14ac:dyDescent="0.2">
      <c r="B140" s="113"/>
      <c r="C140" s="117" t="s">
        <v>172</v>
      </c>
      <c r="D140" s="118" t="s">
        <v>404</v>
      </c>
      <c r="E140" s="119">
        <v>48668.450000000004</v>
      </c>
      <c r="F140" s="119">
        <v>76365.06</v>
      </c>
      <c r="G140" s="119">
        <v>71914.690000000017</v>
      </c>
      <c r="H140" s="119">
        <v>90184.24</v>
      </c>
      <c r="I140" s="119">
        <v>72188.73000000001</v>
      </c>
      <c r="J140" s="119">
        <v>73927.10000000002</v>
      </c>
      <c r="K140" s="119">
        <v>84685.599999999991</v>
      </c>
      <c r="L140" s="119">
        <v>54107.219999999994</v>
      </c>
      <c r="M140" s="119">
        <v>98680.459999999992</v>
      </c>
      <c r="N140" s="119">
        <v>71188.789999999979</v>
      </c>
      <c r="O140" s="119">
        <v>106001.25000000001</v>
      </c>
      <c r="P140" s="119">
        <v>249612.39</v>
      </c>
      <c r="Q140" s="119">
        <f t="shared" si="3"/>
        <v>1097523.98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1097523.98</v>
      </c>
      <c r="V140" s="115"/>
    </row>
    <row r="141" spans="2:22" x14ac:dyDescent="0.2">
      <c r="B141" s="113"/>
      <c r="C141" s="117" t="s">
        <v>173</v>
      </c>
      <c r="D141" s="118" t="s">
        <v>405</v>
      </c>
      <c r="E141" s="119">
        <v>394510.74</v>
      </c>
      <c r="F141" s="119">
        <v>47256.55</v>
      </c>
      <c r="G141" s="119">
        <v>57608.109999999993</v>
      </c>
      <c r="H141" s="119">
        <v>804017.89</v>
      </c>
      <c r="I141" s="119">
        <v>66120.48000000001</v>
      </c>
      <c r="J141" s="119">
        <v>2812018.63</v>
      </c>
      <c r="K141" s="119">
        <v>198929.62</v>
      </c>
      <c r="L141" s="119">
        <v>30899</v>
      </c>
      <c r="M141" s="119">
        <v>123120.17</v>
      </c>
      <c r="N141" s="119">
        <v>2813797.98</v>
      </c>
      <c r="O141" s="119">
        <v>66032.399999999994</v>
      </c>
      <c r="P141" s="119">
        <v>3666664.14</v>
      </c>
      <c r="Q141" s="119">
        <f t="shared" si="3"/>
        <v>11080975.710000001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11080975.710000001</v>
      </c>
      <c r="V141" s="115"/>
    </row>
    <row r="142" spans="2:22" x14ac:dyDescent="0.2">
      <c r="B142" s="113"/>
      <c r="C142" s="117" t="s">
        <v>174</v>
      </c>
      <c r="D142" s="118" t="s">
        <v>406</v>
      </c>
      <c r="E142" s="119">
        <v>6526.0499999999993</v>
      </c>
      <c r="F142" s="119">
        <v>6367.4999999999991</v>
      </c>
      <c r="G142" s="119">
        <v>115838.2</v>
      </c>
      <c r="H142" s="119">
        <v>55928.45</v>
      </c>
      <c r="I142" s="119">
        <v>55625.759999999995</v>
      </c>
      <c r="J142" s="119">
        <v>55732.9</v>
      </c>
      <c r="K142" s="119">
        <v>57549.250000000007</v>
      </c>
      <c r="L142" s="119">
        <v>8089.7700000000013</v>
      </c>
      <c r="M142" s="119">
        <v>49187.43</v>
      </c>
      <c r="N142" s="119">
        <v>55390.060000000005</v>
      </c>
      <c r="O142" s="119">
        <v>96399.49</v>
      </c>
      <c r="P142" s="119">
        <v>118719.45000000001</v>
      </c>
      <c r="Q142" s="119">
        <f t="shared" si="3"/>
        <v>681354.31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681354.31</v>
      </c>
      <c r="V142" s="115"/>
    </row>
    <row r="143" spans="2:22" x14ac:dyDescent="0.2">
      <c r="B143" s="113"/>
      <c r="C143" s="117" t="s">
        <v>175</v>
      </c>
      <c r="D143" s="118" t="s">
        <v>407</v>
      </c>
      <c r="E143" s="119">
        <v>10803.289999999999</v>
      </c>
      <c r="F143" s="119">
        <v>15907.499999999998</v>
      </c>
      <c r="G143" s="119">
        <v>13671.87</v>
      </c>
      <c r="H143" s="119">
        <v>10938.93</v>
      </c>
      <c r="I143" s="119">
        <v>14726.959999999997</v>
      </c>
      <c r="J143" s="119">
        <v>14223.059999999998</v>
      </c>
      <c r="K143" s="119">
        <v>23174.34</v>
      </c>
      <c r="L143" s="119">
        <v>12213.1</v>
      </c>
      <c r="M143" s="119">
        <v>12280.46</v>
      </c>
      <c r="N143" s="119">
        <v>15241.44</v>
      </c>
      <c r="O143" s="119">
        <v>18090.999999999996</v>
      </c>
      <c r="P143" s="119">
        <v>48315.29</v>
      </c>
      <c r="Q143" s="119">
        <f t="shared" si="3"/>
        <v>209587.24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209587.24</v>
      </c>
      <c r="V143" s="115"/>
    </row>
    <row r="144" spans="2:22" x14ac:dyDescent="0.2">
      <c r="B144" s="113"/>
      <c r="C144" s="117" t="s">
        <v>176</v>
      </c>
      <c r="D144" s="118" t="s">
        <v>408</v>
      </c>
      <c r="E144" s="119">
        <v>17759.990000000002</v>
      </c>
      <c r="F144" s="119">
        <v>17640.240000000002</v>
      </c>
      <c r="G144" s="119">
        <v>18734.48</v>
      </c>
      <c r="H144" s="119">
        <v>19198.659999999996</v>
      </c>
      <c r="I144" s="119">
        <v>21598.680000000004</v>
      </c>
      <c r="J144" s="119">
        <v>20489.280000000002</v>
      </c>
      <c r="K144" s="119">
        <v>20835.080000000002</v>
      </c>
      <c r="L144" s="119">
        <v>20297.750000000007</v>
      </c>
      <c r="M144" s="119">
        <v>29460.800000000007</v>
      </c>
      <c r="N144" s="119">
        <v>28042.35</v>
      </c>
      <c r="O144" s="119">
        <v>28270.61</v>
      </c>
      <c r="P144" s="119">
        <v>30425.369999999992</v>
      </c>
      <c r="Q144" s="119">
        <f t="shared" si="3"/>
        <v>272753.29000000004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272753.29000000004</v>
      </c>
      <c r="V144" s="115"/>
    </row>
    <row r="145" spans="2:22" x14ac:dyDescent="0.2">
      <c r="B145" s="113"/>
      <c r="C145" s="117" t="s">
        <v>177</v>
      </c>
      <c r="D145" s="118" t="s">
        <v>409</v>
      </c>
      <c r="E145" s="119">
        <v>0</v>
      </c>
      <c r="F145" s="119">
        <v>1787.1799999999998</v>
      </c>
      <c r="G145" s="119">
        <v>0</v>
      </c>
      <c r="H145" s="119">
        <v>71861.099999999991</v>
      </c>
      <c r="I145" s="119">
        <v>49085.71</v>
      </c>
      <c r="J145" s="119">
        <v>2419.8599999999997</v>
      </c>
      <c r="K145" s="119">
        <v>143177.54</v>
      </c>
      <c r="L145" s="119">
        <v>0</v>
      </c>
      <c r="M145" s="119">
        <v>0</v>
      </c>
      <c r="N145" s="119">
        <v>7642.2599999999993</v>
      </c>
      <c r="O145" s="119">
        <v>96227.6</v>
      </c>
      <c r="P145" s="119">
        <v>2467850.2899999996</v>
      </c>
      <c r="Q145" s="119">
        <f t="shared" si="3"/>
        <v>2840051.5399999996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2840051.5399999996</v>
      </c>
      <c r="V145" s="115"/>
    </row>
    <row r="146" spans="2:22" ht="25.5" x14ac:dyDescent="0.2">
      <c r="B146" s="113"/>
      <c r="C146" s="117" t="s">
        <v>178</v>
      </c>
      <c r="D146" s="118" t="s">
        <v>410</v>
      </c>
      <c r="E146" s="119">
        <v>0</v>
      </c>
      <c r="F146" s="119">
        <v>55</v>
      </c>
      <c r="G146" s="119">
        <v>0</v>
      </c>
      <c r="H146" s="119">
        <v>0</v>
      </c>
      <c r="I146" s="119">
        <v>510.32</v>
      </c>
      <c r="J146" s="119">
        <v>4153.45</v>
      </c>
      <c r="K146" s="119">
        <v>8</v>
      </c>
      <c r="L146" s="119">
        <v>0</v>
      </c>
      <c r="M146" s="119">
        <v>432.47</v>
      </c>
      <c r="N146" s="119">
        <v>2097.0500000000002</v>
      </c>
      <c r="O146" s="119">
        <v>12470.980000000001</v>
      </c>
      <c r="P146" s="119">
        <v>10893.05</v>
      </c>
      <c r="Q146" s="119">
        <f t="shared" si="3"/>
        <v>30620.32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30620.32</v>
      </c>
      <c r="V146" s="115"/>
    </row>
    <row r="147" spans="2:22" x14ac:dyDescent="0.2">
      <c r="B147" s="113"/>
      <c r="C147" s="117" t="s">
        <v>179</v>
      </c>
      <c r="D147" s="118" t="s">
        <v>411</v>
      </c>
      <c r="E147" s="119">
        <v>7646.4900000000007</v>
      </c>
      <c r="F147" s="119">
        <v>8770.35</v>
      </c>
      <c r="G147" s="119">
        <v>14891.83</v>
      </c>
      <c r="H147" s="119">
        <v>24714.879999999997</v>
      </c>
      <c r="I147" s="119">
        <v>10369.14</v>
      </c>
      <c r="J147" s="119">
        <v>20656.2</v>
      </c>
      <c r="K147" s="119">
        <v>10280.39</v>
      </c>
      <c r="L147" s="119">
        <v>11502.5</v>
      </c>
      <c r="M147" s="119">
        <v>53461.3</v>
      </c>
      <c r="N147" s="119">
        <v>8420.7199999999993</v>
      </c>
      <c r="O147" s="119">
        <v>12543.359999999999</v>
      </c>
      <c r="P147" s="119">
        <v>283456.8</v>
      </c>
      <c r="Q147" s="119">
        <f t="shared" si="3"/>
        <v>466713.95999999996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466713.95999999996</v>
      </c>
      <c r="V147" s="115"/>
    </row>
    <row r="148" spans="2:22" ht="25.5" x14ac:dyDescent="0.2">
      <c r="B148" s="113"/>
      <c r="C148" s="117" t="s">
        <v>180</v>
      </c>
      <c r="D148" s="118" t="s">
        <v>412</v>
      </c>
      <c r="E148" s="119">
        <v>0</v>
      </c>
      <c r="F148" s="119">
        <v>0</v>
      </c>
      <c r="G148" s="119">
        <v>0</v>
      </c>
      <c r="H148" s="119">
        <v>0</v>
      </c>
      <c r="I148" s="119">
        <v>800000</v>
      </c>
      <c r="J148" s="119">
        <v>2750000</v>
      </c>
      <c r="K148" s="119">
        <v>0</v>
      </c>
      <c r="L148" s="119">
        <v>0</v>
      </c>
      <c r="M148" s="119">
        <v>0</v>
      </c>
      <c r="N148" s="119">
        <v>0</v>
      </c>
      <c r="O148" s="119">
        <v>0</v>
      </c>
      <c r="P148" s="119">
        <v>27000</v>
      </c>
      <c r="Q148" s="119">
        <f t="shared" si="3"/>
        <v>3577000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3577000</v>
      </c>
      <c r="V148" s="115"/>
    </row>
    <row r="149" spans="2:22" x14ac:dyDescent="0.2">
      <c r="B149" s="113"/>
      <c r="C149" s="117" t="s">
        <v>181</v>
      </c>
      <c r="D149" s="118" t="s">
        <v>413</v>
      </c>
      <c r="E149" s="119">
        <v>9567.64</v>
      </c>
      <c r="F149" s="119">
        <v>9522.86</v>
      </c>
      <c r="G149" s="119">
        <v>9666.2000000000007</v>
      </c>
      <c r="H149" s="119">
        <v>10357.49</v>
      </c>
      <c r="I149" s="119">
        <v>9542.68</v>
      </c>
      <c r="J149" s="119">
        <v>18128.45</v>
      </c>
      <c r="K149" s="119">
        <v>12621.49</v>
      </c>
      <c r="L149" s="119">
        <v>11351.89</v>
      </c>
      <c r="M149" s="119">
        <v>11351.890000000001</v>
      </c>
      <c r="N149" s="119">
        <v>63678.93</v>
      </c>
      <c r="O149" s="119">
        <v>12860.269999999999</v>
      </c>
      <c r="P149" s="119">
        <v>13955.97</v>
      </c>
      <c r="Q149" s="119">
        <f t="shared" si="3"/>
        <v>192605.76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192605.76</v>
      </c>
      <c r="V149" s="115"/>
    </row>
    <row r="150" spans="2:22" x14ac:dyDescent="0.2">
      <c r="B150" s="113"/>
      <c r="C150" s="117" t="s">
        <v>182</v>
      </c>
      <c r="D150" s="118" t="s">
        <v>414</v>
      </c>
      <c r="E150" s="119">
        <v>0</v>
      </c>
      <c r="F150" s="119">
        <v>2510.9499999999998</v>
      </c>
      <c r="G150" s="119">
        <v>46455.12</v>
      </c>
      <c r="H150" s="119">
        <v>11791.630000000001</v>
      </c>
      <c r="I150" s="119">
        <v>334.2</v>
      </c>
      <c r="J150" s="119">
        <v>2877.74</v>
      </c>
      <c r="K150" s="119">
        <v>2241.73</v>
      </c>
      <c r="L150" s="119">
        <v>680.94999999999993</v>
      </c>
      <c r="M150" s="119">
        <v>1533.33</v>
      </c>
      <c r="N150" s="119">
        <v>5633.34</v>
      </c>
      <c r="O150" s="119">
        <v>744.2700000000001</v>
      </c>
      <c r="P150" s="119">
        <v>511376.88</v>
      </c>
      <c r="Q150" s="119">
        <f t="shared" si="3"/>
        <v>586180.14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586180.14</v>
      </c>
      <c r="V150" s="115"/>
    </row>
    <row r="151" spans="2:22" x14ac:dyDescent="0.2">
      <c r="B151" s="113"/>
      <c r="C151" s="117" t="s">
        <v>520</v>
      </c>
      <c r="D151" s="118" t="s">
        <v>521</v>
      </c>
      <c r="E151" s="119">
        <v>48990.729999999996</v>
      </c>
      <c r="F151" s="119">
        <v>91203.68</v>
      </c>
      <c r="G151" s="119">
        <v>152118.59000000003</v>
      </c>
      <c r="H151" s="119">
        <v>78652.179999999993</v>
      </c>
      <c r="I151" s="119">
        <v>49030.739999999991</v>
      </c>
      <c r="J151" s="119">
        <v>58871.369999999995</v>
      </c>
      <c r="K151" s="119">
        <v>57724.3</v>
      </c>
      <c r="L151" s="119">
        <v>57619.929999999993</v>
      </c>
      <c r="M151" s="119">
        <v>123625.12999999999</v>
      </c>
      <c r="N151" s="119">
        <v>76688.48000000001</v>
      </c>
      <c r="O151" s="119">
        <v>58971.600000000013</v>
      </c>
      <c r="P151" s="119">
        <v>168417.18</v>
      </c>
      <c r="Q151" s="119">
        <f t="shared" si="3"/>
        <v>1021913.9099999999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1021913.9099999999</v>
      </c>
      <c r="V151" s="115"/>
    </row>
    <row r="152" spans="2:22" x14ac:dyDescent="0.2">
      <c r="B152" s="113"/>
      <c r="C152" s="117" t="s">
        <v>522</v>
      </c>
      <c r="D152" s="118" t="s">
        <v>523</v>
      </c>
      <c r="E152" s="119">
        <v>130475.16999999998</v>
      </c>
      <c r="F152" s="119">
        <v>147006</v>
      </c>
      <c r="G152" s="119">
        <v>107097.32999999999</v>
      </c>
      <c r="H152" s="119">
        <v>187817.17</v>
      </c>
      <c r="I152" s="119">
        <v>125462</v>
      </c>
      <c r="J152" s="119">
        <v>135108.65999999997</v>
      </c>
      <c r="K152" s="119">
        <v>72795.340000000011</v>
      </c>
      <c r="L152" s="119">
        <v>64942.479999999996</v>
      </c>
      <c r="M152" s="119">
        <v>75374.48</v>
      </c>
      <c r="N152" s="119">
        <v>83748.259999999995</v>
      </c>
      <c r="O152" s="119">
        <v>51070.380000000005</v>
      </c>
      <c r="P152" s="119">
        <v>687459.54</v>
      </c>
      <c r="Q152" s="119">
        <f t="shared" si="3"/>
        <v>1868356.81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1868356.81</v>
      </c>
      <c r="V152" s="115"/>
    </row>
    <row r="153" spans="2:22" ht="25.5" x14ac:dyDescent="0.2">
      <c r="B153" s="113"/>
      <c r="C153" s="117" t="s">
        <v>524</v>
      </c>
      <c r="D153" s="118" t="s">
        <v>525</v>
      </c>
      <c r="E153" s="119">
        <v>50415.229999999996</v>
      </c>
      <c r="F153" s="119">
        <v>89889.609999999986</v>
      </c>
      <c r="G153" s="119">
        <v>90351.569999999992</v>
      </c>
      <c r="H153" s="119">
        <v>90359.63</v>
      </c>
      <c r="I153" s="119">
        <v>2113380.25</v>
      </c>
      <c r="J153" s="119">
        <v>103778.83000000002</v>
      </c>
      <c r="K153" s="119">
        <v>97938.13</v>
      </c>
      <c r="L153" s="119">
        <v>52156.579999999987</v>
      </c>
      <c r="M153" s="119">
        <v>40299.46</v>
      </c>
      <c r="N153" s="119">
        <v>126323.85000000002</v>
      </c>
      <c r="O153" s="119">
        <v>158707.62999999998</v>
      </c>
      <c r="P153" s="119">
        <v>515020.20999999996</v>
      </c>
      <c r="Q153" s="119">
        <f t="shared" si="3"/>
        <v>3528620.98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3528620.98</v>
      </c>
      <c r="V153" s="115"/>
    </row>
    <row r="154" spans="2:22" x14ac:dyDescent="0.2">
      <c r="B154" s="113"/>
      <c r="C154" s="117" t="s">
        <v>526</v>
      </c>
      <c r="D154" s="118" t="s">
        <v>527</v>
      </c>
      <c r="E154" s="119">
        <v>26013.38</v>
      </c>
      <c r="F154" s="119">
        <v>32665.829999999998</v>
      </c>
      <c r="G154" s="119">
        <v>29982.090000000004</v>
      </c>
      <c r="H154" s="119">
        <v>31959.87</v>
      </c>
      <c r="I154" s="119">
        <v>61552.709999999992</v>
      </c>
      <c r="J154" s="119">
        <v>33398.909999999996</v>
      </c>
      <c r="K154" s="119">
        <v>39834.159999999996</v>
      </c>
      <c r="L154" s="119">
        <v>16005.36</v>
      </c>
      <c r="M154" s="119">
        <v>23859.789999999997</v>
      </c>
      <c r="N154" s="119">
        <v>32391.9</v>
      </c>
      <c r="O154" s="119">
        <v>40968.17</v>
      </c>
      <c r="P154" s="119">
        <v>73329.62999999999</v>
      </c>
      <c r="Q154" s="119">
        <f t="shared" si="3"/>
        <v>441961.8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441961.8</v>
      </c>
      <c r="V154" s="115"/>
    </row>
    <row r="155" spans="2:22" x14ac:dyDescent="0.2">
      <c r="B155" s="113"/>
      <c r="C155" s="117" t="s">
        <v>183</v>
      </c>
      <c r="D155" s="118" t="s">
        <v>415</v>
      </c>
      <c r="E155" s="119">
        <v>69811.89</v>
      </c>
      <c r="F155" s="119">
        <v>81614.289999999994</v>
      </c>
      <c r="G155" s="119">
        <v>1971799.86</v>
      </c>
      <c r="H155" s="119">
        <v>2810618.0000000005</v>
      </c>
      <c r="I155" s="119">
        <v>1680530.8499999999</v>
      </c>
      <c r="J155" s="119">
        <v>1839351.41</v>
      </c>
      <c r="K155" s="119">
        <v>2172576.89</v>
      </c>
      <c r="L155" s="119">
        <v>1989247.85</v>
      </c>
      <c r="M155" s="119">
        <v>2954170.98</v>
      </c>
      <c r="N155" s="119">
        <v>2915448.5100000002</v>
      </c>
      <c r="O155" s="119">
        <v>7194541.0499999998</v>
      </c>
      <c r="P155" s="119">
        <v>6748790.5100000007</v>
      </c>
      <c r="Q155" s="119">
        <f t="shared" si="3"/>
        <v>32428502.090000004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32428502.090000004</v>
      </c>
      <c r="V155" s="115"/>
    </row>
    <row r="156" spans="2:22" x14ac:dyDescent="0.2">
      <c r="B156" s="113"/>
      <c r="C156" s="117" t="s">
        <v>184</v>
      </c>
      <c r="D156" s="118" t="s">
        <v>416</v>
      </c>
      <c r="E156" s="119">
        <v>114657.66</v>
      </c>
      <c r="F156" s="119">
        <v>532797.56000000006</v>
      </c>
      <c r="G156" s="119">
        <v>244464.86000000002</v>
      </c>
      <c r="H156" s="119">
        <v>178821.96000000005</v>
      </c>
      <c r="I156" s="119">
        <v>176882.03000000006</v>
      </c>
      <c r="J156" s="119">
        <v>211032.69</v>
      </c>
      <c r="K156" s="119">
        <v>428294.12</v>
      </c>
      <c r="L156" s="119">
        <v>408977.25</v>
      </c>
      <c r="M156" s="119">
        <v>378449.14</v>
      </c>
      <c r="N156" s="119">
        <v>497019.11999999988</v>
      </c>
      <c r="O156" s="119">
        <v>486025.29</v>
      </c>
      <c r="P156" s="119">
        <v>1345592.48</v>
      </c>
      <c r="Q156" s="119">
        <f t="shared" si="3"/>
        <v>5003014.16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5003014.16</v>
      </c>
      <c r="V156" s="115"/>
    </row>
    <row r="157" spans="2:22" x14ac:dyDescent="0.2">
      <c r="B157" s="113"/>
      <c r="C157" s="117" t="s">
        <v>185</v>
      </c>
      <c r="D157" s="118" t="s">
        <v>417</v>
      </c>
      <c r="E157" s="119">
        <v>11770.97</v>
      </c>
      <c r="F157" s="119">
        <v>15151.89</v>
      </c>
      <c r="G157" s="119">
        <v>92862.720000000016</v>
      </c>
      <c r="H157" s="119">
        <v>68298.090000000011</v>
      </c>
      <c r="I157" s="119">
        <v>197404.91</v>
      </c>
      <c r="J157" s="119">
        <v>1156550.49</v>
      </c>
      <c r="K157" s="119">
        <v>565043.64</v>
      </c>
      <c r="L157" s="119">
        <v>310348.65000000002</v>
      </c>
      <c r="M157" s="119">
        <v>405694.30000000005</v>
      </c>
      <c r="N157" s="119">
        <v>571587.1</v>
      </c>
      <c r="O157" s="119">
        <v>727411.12000000011</v>
      </c>
      <c r="P157" s="119">
        <v>1355606.2700000003</v>
      </c>
      <c r="Q157" s="119">
        <f t="shared" si="3"/>
        <v>5477730.1500000004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5477730.1500000004</v>
      </c>
      <c r="V157" s="115"/>
    </row>
    <row r="158" spans="2:22" x14ac:dyDescent="0.2">
      <c r="B158" s="113"/>
      <c r="C158" s="117" t="s">
        <v>186</v>
      </c>
      <c r="D158" s="118" t="s">
        <v>418</v>
      </c>
      <c r="E158" s="119">
        <v>87879.739999999991</v>
      </c>
      <c r="F158" s="119">
        <v>168506.94999999998</v>
      </c>
      <c r="G158" s="119">
        <v>1210511.3499999999</v>
      </c>
      <c r="H158" s="119">
        <v>1841797.65</v>
      </c>
      <c r="I158" s="119">
        <v>1077556.8</v>
      </c>
      <c r="J158" s="119">
        <v>1569674.9400000002</v>
      </c>
      <c r="K158" s="119">
        <v>1492982.7699999996</v>
      </c>
      <c r="L158" s="119">
        <v>1808535.4800000004</v>
      </c>
      <c r="M158" s="119">
        <v>2127598.21</v>
      </c>
      <c r="N158" s="119">
        <v>5668268.0800000001</v>
      </c>
      <c r="O158" s="119">
        <v>4071917.5300000007</v>
      </c>
      <c r="P158" s="119">
        <v>8646146.9399999995</v>
      </c>
      <c r="Q158" s="119">
        <f t="shared" si="3"/>
        <v>29771376.439999998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29771376.439999998</v>
      </c>
      <c r="V158" s="115"/>
    </row>
    <row r="159" spans="2:22" ht="25.5" x14ac:dyDescent="0.2">
      <c r="B159" s="113"/>
      <c r="C159" s="117" t="s">
        <v>187</v>
      </c>
      <c r="D159" s="118" t="s">
        <v>420</v>
      </c>
      <c r="E159" s="119">
        <v>0</v>
      </c>
      <c r="F159" s="119">
        <v>0</v>
      </c>
      <c r="G159" s="119">
        <v>0</v>
      </c>
      <c r="H159" s="119">
        <v>0</v>
      </c>
      <c r="I159" s="119">
        <v>0</v>
      </c>
      <c r="J159" s="119">
        <v>0</v>
      </c>
      <c r="K159" s="119">
        <v>0</v>
      </c>
      <c r="L159" s="119">
        <v>0</v>
      </c>
      <c r="M159" s="119">
        <v>0</v>
      </c>
      <c r="N159" s="119">
        <v>0</v>
      </c>
      <c r="O159" s="119">
        <v>11.13</v>
      </c>
      <c r="P159" s="119">
        <v>0</v>
      </c>
      <c r="Q159" s="119">
        <f t="shared" si="3"/>
        <v>11.13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11.13</v>
      </c>
      <c r="V159" s="115"/>
    </row>
    <row r="160" spans="2:22" x14ac:dyDescent="0.2">
      <c r="B160" s="113"/>
      <c r="C160" s="117" t="s">
        <v>188</v>
      </c>
      <c r="D160" s="118" t="s">
        <v>421</v>
      </c>
      <c r="E160" s="119">
        <v>13772.999999999996</v>
      </c>
      <c r="F160" s="119">
        <v>15222.099999999997</v>
      </c>
      <c r="G160" s="119">
        <v>13431.89</v>
      </c>
      <c r="H160" s="119">
        <v>16689.390000000003</v>
      </c>
      <c r="I160" s="119">
        <v>44333.13</v>
      </c>
      <c r="J160" s="119">
        <v>29508.12</v>
      </c>
      <c r="K160" s="119">
        <v>73845.679999999993</v>
      </c>
      <c r="L160" s="119">
        <v>35685.99</v>
      </c>
      <c r="M160" s="119">
        <v>83704.439999999988</v>
      </c>
      <c r="N160" s="119">
        <v>87083.999999999985</v>
      </c>
      <c r="O160" s="119">
        <v>237907.23000000007</v>
      </c>
      <c r="P160" s="119">
        <v>477001.78</v>
      </c>
      <c r="Q160" s="119">
        <f t="shared" si="3"/>
        <v>1128186.75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1128186.75</v>
      </c>
      <c r="V160" s="115"/>
    </row>
    <row r="161" spans="2:22" x14ac:dyDescent="0.2">
      <c r="B161" s="113"/>
      <c r="C161" s="117" t="s">
        <v>189</v>
      </c>
      <c r="D161" s="118" t="s">
        <v>422</v>
      </c>
      <c r="E161" s="119">
        <v>10236.880000000001</v>
      </c>
      <c r="F161" s="119">
        <v>13722.200000000003</v>
      </c>
      <c r="G161" s="119">
        <v>26749.63</v>
      </c>
      <c r="H161" s="119">
        <v>23930.809999999994</v>
      </c>
      <c r="I161" s="119">
        <v>23355.87</v>
      </c>
      <c r="J161" s="119">
        <v>21548.29</v>
      </c>
      <c r="K161" s="119">
        <v>12102.520000000002</v>
      </c>
      <c r="L161" s="119">
        <v>12168.400000000001</v>
      </c>
      <c r="M161" s="119">
        <v>12686.380000000001</v>
      </c>
      <c r="N161" s="119">
        <v>26976.25</v>
      </c>
      <c r="O161" s="119">
        <v>20080.75</v>
      </c>
      <c r="P161" s="119">
        <v>90451.94</v>
      </c>
      <c r="Q161" s="119">
        <f t="shared" si="3"/>
        <v>294009.92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294009.92</v>
      </c>
      <c r="V161" s="115"/>
    </row>
    <row r="162" spans="2:22" x14ac:dyDescent="0.2">
      <c r="B162" s="113"/>
      <c r="C162" s="117" t="s">
        <v>190</v>
      </c>
      <c r="D162" s="118" t="s">
        <v>423</v>
      </c>
      <c r="E162" s="119">
        <v>378893.39</v>
      </c>
      <c r="F162" s="119">
        <v>570123.17999999993</v>
      </c>
      <c r="G162" s="119">
        <v>475632.99</v>
      </c>
      <c r="H162" s="119">
        <v>562542.03999999992</v>
      </c>
      <c r="I162" s="119">
        <v>797186.35000000009</v>
      </c>
      <c r="J162" s="119">
        <v>612196.6100000001</v>
      </c>
      <c r="K162" s="119">
        <v>587254.97000000032</v>
      </c>
      <c r="L162" s="119">
        <v>520335.94000000024</v>
      </c>
      <c r="M162" s="119">
        <v>616749.20000000007</v>
      </c>
      <c r="N162" s="119">
        <v>678754.5</v>
      </c>
      <c r="O162" s="119">
        <v>720682.16999999993</v>
      </c>
      <c r="P162" s="119">
        <v>915500.58999999985</v>
      </c>
      <c r="Q162" s="119">
        <f t="shared" si="3"/>
        <v>7435851.9300000006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7435851.9300000006</v>
      </c>
      <c r="V162" s="115"/>
    </row>
    <row r="163" spans="2:22" x14ac:dyDescent="0.2">
      <c r="B163" s="113"/>
      <c r="C163" s="117" t="s">
        <v>191</v>
      </c>
      <c r="D163" s="118" t="s">
        <v>424</v>
      </c>
      <c r="E163" s="119">
        <v>8882.9699999999993</v>
      </c>
      <c r="F163" s="119">
        <v>16875.64</v>
      </c>
      <c r="G163" s="119">
        <v>96752.65</v>
      </c>
      <c r="H163" s="119">
        <v>18513.739999999998</v>
      </c>
      <c r="I163" s="119">
        <v>21979.35</v>
      </c>
      <c r="J163" s="119">
        <v>36673.97</v>
      </c>
      <c r="K163" s="119">
        <v>882980.87999999989</v>
      </c>
      <c r="L163" s="119">
        <v>305363.77</v>
      </c>
      <c r="M163" s="119">
        <v>236593.64</v>
      </c>
      <c r="N163" s="119">
        <v>27140.220000000008</v>
      </c>
      <c r="O163" s="119">
        <v>583671.12000000011</v>
      </c>
      <c r="P163" s="119">
        <v>2304901.75</v>
      </c>
      <c r="Q163" s="119">
        <f t="shared" si="3"/>
        <v>4540329.7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4540329.7</v>
      </c>
      <c r="V163" s="115"/>
    </row>
    <row r="164" spans="2:22" x14ac:dyDescent="0.2">
      <c r="B164" s="113"/>
      <c r="C164" s="117" t="s">
        <v>192</v>
      </c>
      <c r="D164" s="118" t="s">
        <v>425</v>
      </c>
      <c r="E164" s="119">
        <v>10014.869999999999</v>
      </c>
      <c r="F164" s="119">
        <v>16158.69</v>
      </c>
      <c r="G164" s="119">
        <v>31822.149999999994</v>
      </c>
      <c r="H164" s="119">
        <v>16036.600000000002</v>
      </c>
      <c r="I164" s="119">
        <v>15204.39</v>
      </c>
      <c r="J164" s="119">
        <v>29568.68</v>
      </c>
      <c r="K164" s="119">
        <v>22398.18</v>
      </c>
      <c r="L164" s="119">
        <v>29442.629999999997</v>
      </c>
      <c r="M164" s="119">
        <v>19699.84</v>
      </c>
      <c r="N164" s="119">
        <v>38882.400000000001</v>
      </c>
      <c r="O164" s="119">
        <v>89735.5</v>
      </c>
      <c r="P164" s="119">
        <v>211963.58000000005</v>
      </c>
      <c r="Q164" s="119">
        <f t="shared" si="3"/>
        <v>530927.51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530927.51</v>
      </c>
      <c r="V164" s="115"/>
    </row>
    <row r="165" spans="2:22" ht="25.5" x14ac:dyDescent="0.2">
      <c r="B165" s="113"/>
      <c r="C165" s="117" t="s">
        <v>193</v>
      </c>
      <c r="D165" s="118" t="s">
        <v>419</v>
      </c>
      <c r="E165" s="119">
        <v>52322.670000000006</v>
      </c>
      <c r="F165" s="119">
        <v>101515.79</v>
      </c>
      <c r="G165" s="119">
        <v>112235.75000000001</v>
      </c>
      <c r="H165" s="119">
        <v>111798.85000000002</v>
      </c>
      <c r="I165" s="119">
        <v>89561.11</v>
      </c>
      <c r="J165" s="119">
        <v>140422.93</v>
      </c>
      <c r="K165" s="119">
        <v>68340.58</v>
      </c>
      <c r="L165" s="119">
        <v>143682.76000000004</v>
      </c>
      <c r="M165" s="119">
        <v>93865.12999999999</v>
      </c>
      <c r="N165" s="119">
        <v>101988.2</v>
      </c>
      <c r="O165" s="119">
        <v>108033.33999999998</v>
      </c>
      <c r="P165" s="119">
        <v>152809.88000000003</v>
      </c>
      <c r="Q165" s="119">
        <f t="shared" si="3"/>
        <v>1276576.9900000002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1276576.9900000002</v>
      </c>
      <c r="V165" s="115"/>
    </row>
    <row r="166" spans="2:22" x14ac:dyDescent="0.2">
      <c r="B166" s="113"/>
      <c r="C166" s="117" t="s">
        <v>194</v>
      </c>
      <c r="D166" s="118" t="s">
        <v>426</v>
      </c>
      <c r="E166" s="119">
        <v>14946.499999999998</v>
      </c>
      <c r="F166" s="119">
        <v>43657.1</v>
      </c>
      <c r="G166" s="119">
        <v>47178.080000000002</v>
      </c>
      <c r="H166" s="119">
        <v>47789.209999999992</v>
      </c>
      <c r="I166" s="119">
        <v>42347.97</v>
      </c>
      <c r="J166" s="119">
        <v>43050.19</v>
      </c>
      <c r="K166" s="119">
        <v>44878.790000000008</v>
      </c>
      <c r="L166" s="119">
        <v>41224.620000000003</v>
      </c>
      <c r="M166" s="119">
        <v>44934.76</v>
      </c>
      <c r="N166" s="119">
        <v>61089.61</v>
      </c>
      <c r="O166" s="119">
        <v>47173.77</v>
      </c>
      <c r="P166" s="119">
        <v>75303.899999999994</v>
      </c>
      <c r="Q166" s="119">
        <f t="shared" si="3"/>
        <v>553574.5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553574.5</v>
      </c>
      <c r="V166" s="115"/>
    </row>
    <row r="167" spans="2:22" x14ac:dyDescent="0.2">
      <c r="B167" s="113"/>
      <c r="C167" s="117" t="s">
        <v>195</v>
      </c>
      <c r="D167" s="118" t="s">
        <v>427</v>
      </c>
      <c r="E167" s="119">
        <v>7496.6799999999994</v>
      </c>
      <c r="F167" s="119">
        <v>9540.7899999999991</v>
      </c>
      <c r="G167" s="119">
        <v>12226.54</v>
      </c>
      <c r="H167" s="119">
        <v>12091.39</v>
      </c>
      <c r="I167" s="119">
        <v>9099.8700000000008</v>
      </c>
      <c r="J167" s="119">
        <v>10866.770000000002</v>
      </c>
      <c r="K167" s="119">
        <v>9508.9699999999993</v>
      </c>
      <c r="L167" s="119">
        <v>9266.5299999999988</v>
      </c>
      <c r="M167" s="119">
        <v>8160.2599999999993</v>
      </c>
      <c r="N167" s="119">
        <v>18617.97</v>
      </c>
      <c r="O167" s="119">
        <v>7371.4900000000007</v>
      </c>
      <c r="P167" s="119">
        <v>8988.0600000000013</v>
      </c>
      <c r="Q167" s="119">
        <f t="shared" si="3"/>
        <v>123235.31999999999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123235.31999999999</v>
      </c>
      <c r="V167" s="115"/>
    </row>
    <row r="168" spans="2:22" x14ac:dyDescent="0.2">
      <c r="B168" s="113"/>
      <c r="C168" s="117" t="s">
        <v>196</v>
      </c>
      <c r="D168" s="118" t="s">
        <v>428</v>
      </c>
      <c r="E168" s="119">
        <v>50649.720000000008</v>
      </c>
      <c r="F168" s="119">
        <v>69681.819999999992</v>
      </c>
      <c r="G168" s="119">
        <v>104292.20000000001</v>
      </c>
      <c r="H168" s="119">
        <v>89740.559999999983</v>
      </c>
      <c r="I168" s="119">
        <v>70547.930000000008</v>
      </c>
      <c r="J168" s="119">
        <v>66164.540000000008</v>
      </c>
      <c r="K168" s="119">
        <v>91391.910000000018</v>
      </c>
      <c r="L168" s="119">
        <v>47501.61</v>
      </c>
      <c r="M168" s="119">
        <v>48635.3</v>
      </c>
      <c r="N168" s="119">
        <v>130232.65000000001</v>
      </c>
      <c r="O168" s="119">
        <v>68211.62</v>
      </c>
      <c r="P168" s="119">
        <v>122909.59000000001</v>
      </c>
      <c r="Q168" s="119">
        <f t="shared" si="3"/>
        <v>959959.45000000007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959959.45000000007</v>
      </c>
      <c r="V168" s="115"/>
    </row>
    <row r="169" spans="2:22" x14ac:dyDescent="0.2">
      <c r="B169" s="113"/>
      <c r="C169" s="117" t="s">
        <v>197</v>
      </c>
      <c r="D169" s="118" t="s">
        <v>429</v>
      </c>
      <c r="E169" s="119">
        <v>7704.47</v>
      </c>
      <c r="F169" s="119">
        <v>44693.490000000005</v>
      </c>
      <c r="G169" s="119">
        <v>11042.109999999999</v>
      </c>
      <c r="H169" s="119">
        <v>12920.239999999998</v>
      </c>
      <c r="I169" s="119">
        <v>11284.839999999998</v>
      </c>
      <c r="J169" s="119">
        <v>32120.089999999997</v>
      </c>
      <c r="K169" s="119">
        <v>40068.300000000003</v>
      </c>
      <c r="L169" s="119">
        <v>7246.590000000002</v>
      </c>
      <c r="M169" s="119">
        <v>8112.5499999999993</v>
      </c>
      <c r="N169" s="119">
        <v>40292.75</v>
      </c>
      <c r="O169" s="119">
        <v>10761.27</v>
      </c>
      <c r="P169" s="119">
        <v>24934.479999999996</v>
      </c>
      <c r="Q169" s="119">
        <f t="shared" si="3"/>
        <v>251181.17999999993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251181.17999999993</v>
      </c>
      <c r="V169" s="115"/>
    </row>
    <row r="170" spans="2:22" x14ac:dyDescent="0.2">
      <c r="B170" s="113"/>
      <c r="C170" s="117" t="s">
        <v>198</v>
      </c>
      <c r="D170" s="118" t="s">
        <v>430</v>
      </c>
      <c r="E170" s="119">
        <v>25086.200000000004</v>
      </c>
      <c r="F170" s="119">
        <v>27023.540000000005</v>
      </c>
      <c r="G170" s="119">
        <v>26749.200000000004</v>
      </c>
      <c r="H170" s="119">
        <v>23797.200000000001</v>
      </c>
      <c r="I170" s="119">
        <v>22830.25</v>
      </c>
      <c r="J170" s="119">
        <v>46175.360000000001</v>
      </c>
      <c r="K170" s="119">
        <v>29607.02</v>
      </c>
      <c r="L170" s="119">
        <v>22705.31</v>
      </c>
      <c r="M170" s="119">
        <v>19554.93</v>
      </c>
      <c r="N170" s="119">
        <v>20500.11</v>
      </c>
      <c r="O170" s="119">
        <v>23527.329999999994</v>
      </c>
      <c r="P170" s="119">
        <v>27895.889999999996</v>
      </c>
      <c r="Q170" s="119">
        <f t="shared" si="3"/>
        <v>315452.34000000003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315452.34000000003</v>
      </c>
      <c r="V170" s="115"/>
    </row>
    <row r="171" spans="2:22" x14ac:dyDescent="0.2">
      <c r="B171" s="113"/>
      <c r="C171" s="117" t="s">
        <v>199</v>
      </c>
      <c r="D171" s="118" t="s">
        <v>431</v>
      </c>
      <c r="E171" s="119">
        <v>64858.540000000008</v>
      </c>
      <c r="F171" s="119">
        <v>87217.150000000009</v>
      </c>
      <c r="G171" s="119">
        <v>94879.64999999998</v>
      </c>
      <c r="H171" s="119">
        <v>95038.489999999976</v>
      </c>
      <c r="I171" s="119">
        <v>141972.5</v>
      </c>
      <c r="J171" s="119">
        <v>111276.03</v>
      </c>
      <c r="K171" s="119">
        <v>104407.10000000003</v>
      </c>
      <c r="L171" s="119">
        <v>88092.47</v>
      </c>
      <c r="M171" s="119">
        <v>139495.98000000001</v>
      </c>
      <c r="N171" s="119">
        <v>128630.42</v>
      </c>
      <c r="O171" s="119">
        <v>107029.81999999999</v>
      </c>
      <c r="P171" s="119">
        <v>216461.41000000006</v>
      </c>
      <c r="Q171" s="119">
        <f t="shared" si="3"/>
        <v>1379359.56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1379359.56</v>
      </c>
      <c r="V171" s="115"/>
    </row>
    <row r="172" spans="2:22" x14ac:dyDescent="0.2">
      <c r="B172" s="113"/>
      <c r="C172" s="117" t="s">
        <v>200</v>
      </c>
      <c r="D172" s="118" t="s">
        <v>432</v>
      </c>
      <c r="E172" s="119">
        <v>565236.73</v>
      </c>
      <c r="F172" s="119">
        <v>1499236.31</v>
      </c>
      <c r="G172" s="119">
        <v>2874934.0100000002</v>
      </c>
      <c r="H172" s="119">
        <v>1617741.16</v>
      </c>
      <c r="I172" s="119">
        <v>278984.67000000004</v>
      </c>
      <c r="J172" s="119">
        <v>1900206.5200000003</v>
      </c>
      <c r="K172" s="119">
        <v>2396892.2200000002</v>
      </c>
      <c r="L172" s="119">
        <v>990796.24</v>
      </c>
      <c r="M172" s="119">
        <v>2258204.4999999995</v>
      </c>
      <c r="N172" s="119">
        <v>198258.82</v>
      </c>
      <c r="O172" s="119">
        <v>1300392.8299999998</v>
      </c>
      <c r="P172" s="119">
        <v>2725127.5900000003</v>
      </c>
      <c r="Q172" s="119">
        <f t="shared" si="3"/>
        <v>18606011.600000001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18606011.600000001</v>
      </c>
      <c r="V172" s="115"/>
    </row>
    <row r="173" spans="2:22" x14ac:dyDescent="0.2">
      <c r="B173" s="113"/>
      <c r="C173" s="117" t="s">
        <v>201</v>
      </c>
      <c r="D173" s="118" t="s">
        <v>433</v>
      </c>
      <c r="E173" s="119">
        <v>13785.789999999999</v>
      </c>
      <c r="F173" s="119">
        <v>884791.78</v>
      </c>
      <c r="G173" s="119">
        <v>3393333.59</v>
      </c>
      <c r="H173" s="119">
        <v>2182874.9300000002</v>
      </c>
      <c r="I173" s="119">
        <v>615118.01000000013</v>
      </c>
      <c r="J173" s="119">
        <v>1369960.4400000002</v>
      </c>
      <c r="K173" s="119">
        <v>2425879.5699999998</v>
      </c>
      <c r="L173" s="119">
        <v>1184413.78</v>
      </c>
      <c r="M173" s="119">
        <v>4156032.7399999998</v>
      </c>
      <c r="N173" s="119">
        <v>2259085.6900000009</v>
      </c>
      <c r="O173" s="119">
        <v>1629415.66</v>
      </c>
      <c r="P173" s="119">
        <v>3017671.0700000008</v>
      </c>
      <c r="Q173" s="119">
        <f t="shared" si="3"/>
        <v>23132363.050000001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23132363.050000001</v>
      </c>
      <c r="V173" s="115"/>
    </row>
    <row r="174" spans="2:22" x14ac:dyDescent="0.2">
      <c r="B174" s="113"/>
      <c r="C174" s="117" t="s">
        <v>202</v>
      </c>
      <c r="D174" s="118" t="s">
        <v>434</v>
      </c>
      <c r="E174" s="119">
        <v>0</v>
      </c>
      <c r="F174" s="119">
        <v>2347.9299999999998</v>
      </c>
      <c r="G174" s="119">
        <v>924.5</v>
      </c>
      <c r="H174" s="119">
        <v>13267.61</v>
      </c>
      <c r="I174" s="119">
        <v>5108.71</v>
      </c>
      <c r="J174" s="119">
        <v>4306.49</v>
      </c>
      <c r="K174" s="119">
        <v>6874.0299999999988</v>
      </c>
      <c r="L174" s="119">
        <v>3655.48</v>
      </c>
      <c r="M174" s="119">
        <v>4229.1900000000005</v>
      </c>
      <c r="N174" s="119">
        <v>2105.7000000000003</v>
      </c>
      <c r="O174" s="119">
        <v>8317.48</v>
      </c>
      <c r="P174" s="119">
        <v>8202.7100000000009</v>
      </c>
      <c r="Q174" s="119">
        <f t="shared" si="3"/>
        <v>59339.829999999994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59339.829999999994</v>
      </c>
      <c r="V174" s="115"/>
    </row>
    <row r="175" spans="2:22" x14ac:dyDescent="0.2">
      <c r="B175" s="113"/>
      <c r="C175" s="117" t="s">
        <v>203</v>
      </c>
      <c r="D175" s="118" t="s">
        <v>435</v>
      </c>
      <c r="E175" s="119">
        <v>0</v>
      </c>
      <c r="F175" s="119">
        <v>0</v>
      </c>
      <c r="G175" s="119">
        <v>804790.86</v>
      </c>
      <c r="H175" s="119">
        <v>39391.279999999999</v>
      </c>
      <c r="I175" s="119">
        <v>0</v>
      </c>
      <c r="J175" s="119">
        <v>645793.82999999996</v>
      </c>
      <c r="K175" s="119">
        <v>185923.01</v>
      </c>
      <c r="L175" s="119">
        <v>0</v>
      </c>
      <c r="M175" s="119">
        <v>0</v>
      </c>
      <c r="N175" s="119">
        <v>0</v>
      </c>
      <c r="O175" s="119">
        <v>535654.71</v>
      </c>
      <c r="P175" s="119">
        <v>300</v>
      </c>
      <c r="Q175" s="119">
        <f t="shared" si="3"/>
        <v>2211853.69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2211853.69</v>
      </c>
      <c r="V175" s="115"/>
    </row>
    <row r="176" spans="2:22" x14ac:dyDescent="0.2">
      <c r="B176" s="113"/>
      <c r="C176" s="117" t="s">
        <v>204</v>
      </c>
      <c r="D176" s="118" t="s">
        <v>436</v>
      </c>
      <c r="E176" s="119">
        <v>1900582.03</v>
      </c>
      <c r="F176" s="119">
        <v>4236967.34</v>
      </c>
      <c r="G176" s="119">
        <v>3429625.6300000004</v>
      </c>
      <c r="H176" s="119">
        <v>5981909.6000000006</v>
      </c>
      <c r="I176" s="119">
        <v>2672482.9699999997</v>
      </c>
      <c r="J176" s="119">
        <v>2406645.3699999996</v>
      </c>
      <c r="K176" s="119">
        <v>7567103.21</v>
      </c>
      <c r="L176" s="119">
        <v>2755135.37</v>
      </c>
      <c r="M176" s="119">
        <v>7544079.3500000006</v>
      </c>
      <c r="N176" s="119">
        <v>6958408.959999999</v>
      </c>
      <c r="O176" s="119">
        <v>9853582</v>
      </c>
      <c r="P176" s="119">
        <v>24296014.989999991</v>
      </c>
      <c r="Q176" s="119">
        <f t="shared" si="3"/>
        <v>79602536.819999993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79602536.819999993</v>
      </c>
      <c r="V176" s="115"/>
    </row>
    <row r="177" spans="2:22" x14ac:dyDescent="0.2">
      <c r="B177" s="113"/>
      <c r="C177" s="117" t="s">
        <v>205</v>
      </c>
      <c r="D177" s="118" t="s">
        <v>437</v>
      </c>
      <c r="E177" s="119">
        <v>0</v>
      </c>
      <c r="F177" s="119">
        <v>24679.42</v>
      </c>
      <c r="G177" s="119">
        <v>5182.68</v>
      </c>
      <c r="H177" s="119">
        <v>0</v>
      </c>
      <c r="I177" s="119">
        <v>0</v>
      </c>
      <c r="J177" s="119">
        <v>58895.01</v>
      </c>
      <c r="K177" s="119">
        <v>0</v>
      </c>
      <c r="L177" s="119">
        <v>0</v>
      </c>
      <c r="M177" s="119">
        <v>0</v>
      </c>
      <c r="N177" s="119">
        <v>47815.55</v>
      </c>
      <c r="O177" s="119">
        <v>95819.85</v>
      </c>
      <c r="P177" s="119">
        <v>987615.60000000009</v>
      </c>
      <c r="Q177" s="119">
        <f t="shared" si="3"/>
        <v>1220008.1100000001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1220008.1100000001</v>
      </c>
      <c r="V177" s="115"/>
    </row>
    <row r="178" spans="2:22" x14ac:dyDescent="0.2">
      <c r="B178" s="113"/>
      <c r="C178" s="117" t="s">
        <v>206</v>
      </c>
      <c r="D178" s="118" t="s">
        <v>438</v>
      </c>
      <c r="E178" s="119">
        <v>0</v>
      </c>
      <c r="F178" s="119">
        <v>144018.03</v>
      </c>
      <c r="G178" s="119">
        <v>53475.31</v>
      </c>
      <c r="H178" s="119">
        <v>111027.36</v>
      </c>
      <c r="I178" s="119">
        <v>166293.50999999998</v>
      </c>
      <c r="J178" s="119">
        <v>316253.49</v>
      </c>
      <c r="K178" s="119">
        <v>55935.31</v>
      </c>
      <c r="L178" s="119">
        <v>424715.77</v>
      </c>
      <c r="M178" s="119">
        <v>15656</v>
      </c>
      <c r="N178" s="119">
        <v>53457.1</v>
      </c>
      <c r="O178" s="119">
        <v>1094373.7399999998</v>
      </c>
      <c r="P178" s="119">
        <v>28937867.75</v>
      </c>
      <c r="Q178" s="119">
        <f t="shared" si="3"/>
        <v>31373073.370000001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31373073.370000001</v>
      </c>
      <c r="V178" s="115"/>
    </row>
    <row r="179" spans="2:22" x14ac:dyDescent="0.2">
      <c r="B179" s="113"/>
      <c r="C179" s="117" t="s">
        <v>207</v>
      </c>
      <c r="D179" s="118" t="s">
        <v>439</v>
      </c>
      <c r="E179" s="119">
        <v>359248.49</v>
      </c>
      <c r="F179" s="119">
        <v>504623.42000000004</v>
      </c>
      <c r="G179" s="119">
        <v>2688356.2299999995</v>
      </c>
      <c r="H179" s="119">
        <v>1688569.9900000002</v>
      </c>
      <c r="I179" s="119">
        <v>1089922.7199999997</v>
      </c>
      <c r="J179" s="119">
        <v>688989.27</v>
      </c>
      <c r="K179" s="119">
        <v>2710628.92</v>
      </c>
      <c r="L179" s="119">
        <v>1585555.38</v>
      </c>
      <c r="M179" s="119">
        <v>4206601.9699999988</v>
      </c>
      <c r="N179" s="119">
        <v>5636616.1200000001</v>
      </c>
      <c r="O179" s="119">
        <v>3365565.7699999996</v>
      </c>
      <c r="P179" s="119">
        <v>13500757.949999999</v>
      </c>
      <c r="Q179" s="119">
        <f t="shared" si="3"/>
        <v>38025436.229999997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38025436.229999997</v>
      </c>
      <c r="V179" s="115"/>
    </row>
    <row r="180" spans="2:22" ht="25.5" x14ac:dyDescent="0.2">
      <c r="B180" s="113"/>
      <c r="C180" s="117" t="s">
        <v>208</v>
      </c>
      <c r="D180" s="118" t="s">
        <v>440</v>
      </c>
      <c r="E180" s="119">
        <v>0</v>
      </c>
      <c r="F180" s="119">
        <v>154308</v>
      </c>
      <c r="G180" s="119">
        <v>376089.85</v>
      </c>
      <c r="H180" s="119">
        <v>1177998.56</v>
      </c>
      <c r="I180" s="119">
        <v>163132.21</v>
      </c>
      <c r="J180" s="119">
        <v>576218.49</v>
      </c>
      <c r="K180" s="119">
        <v>807221.8</v>
      </c>
      <c r="L180" s="119">
        <v>218684.79</v>
      </c>
      <c r="M180" s="119">
        <v>1104098.2999999998</v>
      </c>
      <c r="N180" s="119">
        <v>1505024.0300000003</v>
      </c>
      <c r="O180" s="119">
        <v>411125.07999999996</v>
      </c>
      <c r="P180" s="119">
        <v>1165039.68</v>
      </c>
      <c r="Q180" s="119">
        <f t="shared" si="3"/>
        <v>7658940.79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7658940.79</v>
      </c>
      <c r="V180" s="115"/>
    </row>
    <row r="181" spans="2:22" x14ac:dyDescent="0.2">
      <c r="B181" s="113"/>
      <c r="C181" s="117" t="s">
        <v>209</v>
      </c>
      <c r="D181" s="118" t="s">
        <v>441</v>
      </c>
      <c r="E181" s="119">
        <v>28992.82</v>
      </c>
      <c r="F181" s="119">
        <v>30308.459999999995</v>
      </c>
      <c r="G181" s="119">
        <v>35973.379999999997</v>
      </c>
      <c r="H181" s="119">
        <v>102555.20999999999</v>
      </c>
      <c r="I181" s="119">
        <v>64679.86</v>
      </c>
      <c r="J181" s="119">
        <v>59387.930000000008</v>
      </c>
      <c r="K181" s="119">
        <v>59723.94</v>
      </c>
      <c r="L181" s="119">
        <v>29168.44</v>
      </c>
      <c r="M181" s="119">
        <v>24584.379999999997</v>
      </c>
      <c r="N181" s="119">
        <v>24028.5</v>
      </c>
      <c r="O181" s="119">
        <v>116514.88</v>
      </c>
      <c r="P181" s="119">
        <v>622347.81999999995</v>
      </c>
      <c r="Q181" s="119">
        <f t="shared" si="3"/>
        <v>1198265.6200000001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1198265.6200000001</v>
      </c>
      <c r="V181" s="115"/>
    </row>
    <row r="182" spans="2:22" x14ac:dyDescent="0.2">
      <c r="B182" s="113"/>
      <c r="C182" s="117" t="s">
        <v>210</v>
      </c>
      <c r="D182" s="118" t="s">
        <v>442</v>
      </c>
      <c r="E182" s="119">
        <v>13953.34</v>
      </c>
      <c r="F182" s="119">
        <v>512951.44</v>
      </c>
      <c r="G182" s="119">
        <v>286254.96999999997</v>
      </c>
      <c r="H182" s="119">
        <v>98856.040000000008</v>
      </c>
      <c r="I182" s="119">
        <v>46369.87</v>
      </c>
      <c r="J182" s="119">
        <v>51329.600000000006</v>
      </c>
      <c r="K182" s="119">
        <v>53667.379999999983</v>
      </c>
      <c r="L182" s="119">
        <v>29342.979999999996</v>
      </c>
      <c r="M182" s="119">
        <v>8998.9</v>
      </c>
      <c r="N182" s="119">
        <v>81742.430000000008</v>
      </c>
      <c r="O182" s="119">
        <v>111143.43999999999</v>
      </c>
      <c r="P182" s="119">
        <v>537385.93000000005</v>
      </c>
      <c r="Q182" s="119">
        <f t="shared" si="3"/>
        <v>1831996.3199999998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1831996.3199999998</v>
      </c>
      <c r="V182" s="115"/>
    </row>
    <row r="183" spans="2:22" x14ac:dyDescent="0.2">
      <c r="B183" s="113"/>
      <c r="C183" s="117" t="s">
        <v>211</v>
      </c>
      <c r="D183" s="118" t="s">
        <v>443</v>
      </c>
      <c r="E183" s="119">
        <v>586072.27</v>
      </c>
      <c r="F183" s="119">
        <v>1895769.09</v>
      </c>
      <c r="G183" s="119">
        <v>237548.76999999993</v>
      </c>
      <c r="H183" s="119">
        <v>157551.09999999998</v>
      </c>
      <c r="I183" s="119">
        <v>169735.58000000005</v>
      </c>
      <c r="J183" s="119">
        <v>188392.01999999996</v>
      </c>
      <c r="K183" s="119">
        <v>234034.70000000004</v>
      </c>
      <c r="L183" s="119">
        <v>158134.25</v>
      </c>
      <c r="M183" s="119">
        <v>193034.4</v>
      </c>
      <c r="N183" s="119">
        <v>202922.38000000003</v>
      </c>
      <c r="O183" s="119">
        <v>330883.50000000006</v>
      </c>
      <c r="P183" s="119">
        <v>835028.96000000008</v>
      </c>
      <c r="Q183" s="119">
        <f t="shared" si="3"/>
        <v>5189107.0200000005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5189107.0200000005</v>
      </c>
      <c r="V183" s="115"/>
    </row>
    <row r="184" spans="2:22" x14ac:dyDescent="0.2">
      <c r="B184" s="113"/>
      <c r="C184" s="117" t="s">
        <v>212</v>
      </c>
      <c r="D184" s="118" t="s">
        <v>444</v>
      </c>
      <c r="E184" s="119">
        <v>0</v>
      </c>
      <c r="F184" s="119">
        <v>712968</v>
      </c>
      <c r="G184" s="119">
        <v>595788.69000000006</v>
      </c>
      <c r="H184" s="119">
        <v>2246451.59</v>
      </c>
      <c r="I184" s="119">
        <v>491046.46</v>
      </c>
      <c r="J184" s="119">
        <v>602687.27</v>
      </c>
      <c r="K184" s="119">
        <v>1297758.4000000001</v>
      </c>
      <c r="L184" s="119">
        <v>1015.9799999999999</v>
      </c>
      <c r="M184" s="119">
        <v>805863.61</v>
      </c>
      <c r="N184" s="119">
        <v>490538.39999999997</v>
      </c>
      <c r="O184" s="119">
        <v>350714.6</v>
      </c>
      <c r="P184" s="119">
        <v>2572721.63</v>
      </c>
      <c r="Q184" s="119">
        <f t="shared" si="3"/>
        <v>10167554.630000001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10167554.630000001</v>
      </c>
      <c r="V184" s="115"/>
    </row>
    <row r="185" spans="2:22" x14ac:dyDescent="0.2">
      <c r="B185" s="113"/>
      <c r="C185" s="117" t="s">
        <v>213</v>
      </c>
      <c r="D185" s="118" t="s">
        <v>445</v>
      </c>
      <c r="E185" s="119">
        <v>0</v>
      </c>
      <c r="F185" s="119">
        <v>0</v>
      </c>
      <c r="G185" s="119">
        <v>0</v>
      </c>
      <c r="H185" s="119">
        <v>0</v>
      </c>
      <c r="I185" s="119">
        <v>329060.74</v>
      </c>
      <c r="J185" s="119">
        <v>0</v>
      </c>
      <c r="K185" s="119">
        <v>394633.04000000004</v>
      </c>
      <c r="L185" s="119">
        <v>0</v>
      </c>
      <c r="M185" s="119">
        <v>0</v>
      </c>
      <c r="N185" s="119">
        <v>322097.57</v>
      </c>
      <c r="O185" s="119">
        <v>513600</v>
      </c>
      <c r="P185" s="119">
        <v>165013.33000000002</v>
      </c>
      <c r="Q185" s="119">
        <f t="shared" si="3"/>
        <v>1724404.6800000002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1724404.6800000002</v>
      </c>
      <c r="V185" s="115"/>
    </row>
    <row r="186" spans="2:22" x14ac:dyDescent="0.2">
      <c r="B186" s="113"/>
      <c r="C186" s="117" t="s">
        <v>214</v>
      </c>
      <c r="D186" s="118" t="s">
        <v>446</v>
      </c>
      <c r="E186" s="119">
        <v>60832.639999999999</v>
      </c>
      <c r="F186" s="119">
        <v>224143.45000000004</v>
      </c>
      <c r="G186" s="119">
        <v>134869.93999999997</v>
      </c>
      <c r="H186" s="119">
        <v>108591.37000000001</v>
      </c>
      <c r="I186" s="119">
        <v>84284.460000000021</v>
      </c>
      <c r="J186" s="119">
        <v>98729.14999999998</v>
      </c>
      <c r="K186" s="119">
        <v>119649.77</v>
      </c>
      <c r="L186" s="119">
        <v>426166.25</v>
      </c>
      <c r="M186" s="119">
        <v>95442.760000000024</v>
      </c>
      <c r="N186" s="119">
        <v>116908.98999999998</v>
      </c>
      <c r="O186" s="119">
        <v>120108.74999999999</v>
      </c>
      <c r="P186" s="119">
        <v>506459.75</v>
      </c>
      <c r="Q186" s="119">
        <f t="shared" si="3"/>
        <v>2096187.2800000003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2096187.2800000003</v>
      </c>
      <c r="V186" s="115"/>
    </row>
    <row r="187" spans="2:22" x14ac:dyDescent="0.2">
      <c r="B187" s="113"/>
      <c r="C187" s="117" t="s">
        <v>215</v>
      </c>
      <c r="D187" s="118" t="s">
        <v>447</v>
      </c>
      <c r="E187" s="119">
        <v>66004.240000000005</v>
      </c>
      <c r="F187" s="119">
        <v>117676.26000000001</v>
      </c>
      <c r="G187" s="119">
        <v>116620.57</v>
      </c>
      <c r="H187" s="119">
        <v>71281.72</v>
      </c>
      <c r="I187" s="119">
        <v>65271.820000000007</v>
      </c>
      <c r="J187" s="119">
        <v>66138.03</v>
      </c>
      <c r="K187" s="119">
        <v>63953.52</v>
      </c>
      <c r="L187" s="119">
        <v>67148.62000000001</v>
      </c>
      <c r="M187" s="119">
        <v>73066.069999999992</v>
      </c>
      <c r="N187" s="119">
        <v>96727.360000000001</v>
      </c>
      <c r="O187" s="119">
        <v>123600.07</v>
      </c>
      <c r="P187" s="119">
        <v>212141.03</v>
      </c>
      <c r="Q187" s="119">
        <f t="shared" si="3"/>
        <v>1139629.31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1139629.31</v>
      </c>
      <c r="V187" s="115"/>
    </row>
    <row r="188" spans="2:22" x14ac:dyDescent="0.2">
      <c r="B188" s="113"/>
      <c r="C188" s="117" t="s">
        <v>216</v>
      </c>
      <c r="D188" s="118" t="s">
        <v>448</v>
      </c>
      <c r="E188" s="119">
        <v>80436.08</v>
      </c>
      <c r="F188" s="119">
        <v>121512.09</v>
      </c>
      <c r="G188" s="119">
        <v>387308.48</v>
      </c>
      <c r="H188" s="119">
        <v>116615.98999999998</v>
      </c>
      <c r="I188" s="119">
        <v>101342.62999999999</v>
      </c>
      <c r="J188" s="119">
        <v>114532.31</v>
      </c>
      <c r="K188" s="119">
        <v>337453.11</v>
      </c>
      <c r="L188" s="119">
        <v>84227.999999999985</v>
      </c>
      <c r="M188" s="119">
        <v>163225.46999999997</v>
      </c>
      <c r="N188" s="119">
        <v>95295.599999999991</v>
      </c>
      <c r="O188" s="119">
        <v>107344.25</v>
      </c>
      <c r="P188" s="119">
        <v>119084.71000000002</v>
      </c>
      <c r="Q188" s="119">
        <f t="shared" si="3"/>
        <v>1828378.72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1828378.72</v>
      </c>
      <c r="V188" s="115"/>
    </row>
    <row r="189" spans="2:22" x14ac:dyDescent="0.2">
      <c r="B189" s="113"/>
      <c r="C189" s="117" t="s">
        <v>217</v>
      </c>
      <c r="D189" s="118" t="s">
        <v>449</v>
      </c>
      <c r="E189" s="119">
        <v>109375.54999999999</v>
      </c>
      <c r="F189" s="119">
        <v>144213.82</v>
      </c>
      <c r="G189" s="119">
        <v>123347.32000000007</v>
      </c>
      <c r="H189" s="119">
        <v>140871.28000000003</v>
      </c>
      <c r="I189" s="119">
        <v>144136.22999999998</v>
      </c>
      <c r="J189" s="119">
        <v>143894.01000000004</v>
      </c>
      <c r="K189" s="119">
        <v>126236.73000000001</v>
      </c>
      <c r="L189" s="119">
        <v>122332.64</v>
      </c>
      <c r="M189" s="119">
        <v>119707.57999999999</v>
      </c>
      <c r="N189" s="119">
        <v>121243.65999999999</v>
      </c>
      <c r="O189" s="119">
        <v>119247.52000000002</v>
      </c>
      <c r="P189" s="119">
        <v>386534.52999999997</v>
      </c>
      <c r="Q189" s="119">
        <f t="shared" si="3"/>
        <v>1801140.87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1801140.87</v>
      </c>
      <c r="V189" s="115"/>
    </row>
    <row r="190" spans="2:22" x14ac:dyDescent="0.2">
      <c r="B190" s="113"/>
      <c r="C190" s="117" t="s">
        <v>218</v>
      </c>
      <c r="D190" s="118" t="s">
        <v>450</v>
      </c>
      <c r="E190" s="119">
        <v>8070.2099999999991</v>
      </c>
      <c r="F190" s="119">
        <v>10932.429999999998</v>
      </c>
      <c r="G190" s="119">
        <v>13409.599999999999</v>
      </c>
      <c r="H190" s="119">
        <v>12008.219999999998</v>
      </c>
      <c r="I190" s="119">
        <v>11676.509999999998</v>
      </c>
      <c r="J190" s="119">
        <v>10814.08</v>
      </c>
      <c r="K190" s="119">
        <v>10108.040000000001</v>
      </c>
      <c r="L190" s="119">
        <v>9053.51</v>
      </c>
      <c r="M190" s="119">
        <v>10726.420000000002</v>
      </c>
      <c r="N190" s="119">
        <v>9862.1200000000008</v>
      </c>
      <c r="O190" s="119">
        <v>8460.6700000000019</v>
      </c>
      <c r="P190" s="119">
        <v>38833.9</v>
      </c>
      <c r="Q190" s="119">
        <f t="shared" si="3"/>
        <v>153955.71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153955.71</v>
      </c>
      <c r="V190" s="115"/>
    </row>
    <row r="191" spans="2:22" ht="25.5" x14ac:dyDescent="0.2">
      <c r="B191" s="113"/>
      <c r="C191" s="117" t="s">
        <v>528</v>
      </c>
      <c r="D191" s="118" t="s">
        <v>529</v>
      </c>
      <c r="E191" s="119">
        <v>351627.70000000007</v>
      </c>
      <c r="F191" s="119">
        <v>281758.58</v>
      </c>
      <c r="G191" s="119">
        <v>215295.5</v>
      </c>
      <c r="H191" s="119">
        <v>403525.99000000011</v>
      </c>
      <c r="I191" s="119">
        <v>503203.37000000005</v>
      </c>
      <c r="J191" s="119">
        <v>911975.53999999992</v>
      </c>
      <c r="K191" s="119">
        <v>270948.93000000005</v>
      </c>
      <c r="L191" s="119">
        <v>151226.19</v>
      </c>
      <c r="M191" s="119">
        <v>357257.02999999997</v>
      </c>
      <c r="N191" s="119">
        <v>105805.87000000001</v>
      </c>
      <c r="O191" s="119">
        <v>299835.43</v>
      </c>
      <c r="P191" s="119">
        <v>730651.79</v>
      </c>
      <c r="Q191" s="119">
        <f t="shared" si="3"/>
        <v>4583111.92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4583111.92</v>
      </c>
      <c r="V191" s="115"/>
    </row>
    <row r="192" spans="2:22" x14ac:dyDescent="0.2">
      <c r="B192" s="113"/>
      <c r="C192" s="117" t="s">
        <v>530</v>
      </c>
      <c r="D192" s="118" t="s">
        <v>531</v>
      </c>
      <c r="E192" s="119">
        <v>37311.35</v>
      </c>
      <c r="F192" s="119">
        <v>114264.83000000002</v>
      </c>
      <c r="G192" s="119">
        <v>39166.42</v>
      </c>
      <c r="H192" s="119">
        <v>79224.819999999992</v>
      </c>
      <c r="I192" s="119">
        <v>54478.749999999985</v>
      </c>
      <c r="J192" s="119">
        <v>93779.699999999983</v>
      </c>
      <c r="K192" s="119">
        <v>88100.489999999976</v>
      </c>
      <c r="L192" s="119">
        <v>43167.56</v>
      </c>
      <c r="M192" s="119">
        <v>174851.56</v>
      </c>
      <c r="N192" s="119">
        <v>42959.31</v>
      </c>
      <c r="O192" s="119">
        <v>89718.279999999984</v>
      </c>
      <c r="P192" s="119">
        <v>449133.44</v>
      </c>
      <c r="Q192" s="119">
        <f t="shared" si="3"/>
        <v>1306156.51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1306156.51</v>
      </c>
      <c r="V192" s="115"/>
    </row>
    <row r="193" spans="2:22" x14ac:dyDescent="0.2">
      <c r="B193" s="113"/>
      <c r="C193" s="117" t="s">
        <v>532</v>
      </c>
      <c r="D193" s="118" t="s">
        <v>373</v>
      </c>
      <c r="E193" s="119">
        <v>49572.190000000017</v>
      </c>
      <c r="F193" s="119">
        <v>73605.919999999998</v>
      </c>
      <c r="G193" s="119">
        <v>60044.900000000009</v>
      </c>
      <c r="H193" s="119">
        <v>109292.61000000002</v>
      </c>
      <c r="I193" s="119">
        <v>67409.14</v>
      </c>
      <c r="J193" s="119">
        <v>84054.200000000012</v>
      </c>
      <c r="K193" s="119">
        <v>66282.33</v>
      </c>
      <c r="L193" s="119">
        <v>98290.23000000001</v>
      </c>
      <c r="M193" s="119">
        <v>112793.99999999999</v>
      </c>
      <c r="N193" s="119">
        <v>59780.410000000011</v>
      </c>
      <c r="O193" s="119">
        <v>105428.79</v>
      </c>
      <c r="P193" s="119">
        <v>105546.58000000002</v>
      </c>
      <c r="Q193" s="119">
        <f t="shared" si="3"/>
        <v>992101.3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992101.3</v>
      </c>
      <c r="V193" s="115"/>
    </row>
    <row r="194" spans="2:22" x14ac:dyDescent="0.2">
      <c r="B194" s="113"/>
      <c r="C194" s="117" t="s">
        <v>533</v>
      </c>
      <c r="D194" s="118" t="s">
        <v>534</v>
      </c>
      <c r="E194" s="119">
        <v>190731.98</v>
      </c>
      <c r="F194" s="119">
        <v>351514.23</v>
      </c>
      <c r="G194" s="119">
        <v>240265.89999999997</v>
      </c>
      <c r="H194" s="119">
        <v>405475.1399999999</v>
      </c>
      <c r="I194" s="119">
        <v>285349.26999999996</v>
      </c>
      <c r="J194" s="119">
        <v>316384.90000000002</v>
      </c>
      <c r="K194" s="119">
        <v>237537.18</v>
      </c>
      <c r="L194" s="119">
        <v>380391.38000000006</v>
      </c>
      <c r="M194" s="119">
        <v>318148.57000000007</v>
      </c>
      <c r="N194" s="119">
        <v>193898.19000000003</v>
      </c>
      <c r="O194" s="119">
        <v>455397.64</v>
      </c>
      <c r="P194" s="119">
        <v>381906.52999999997</v>
      </c>
      <c r="Q194" s="119">
        <f t="shared" si="3"/>
        <v>3757000.9099999997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3757000.9099999997</v>
      </c>
      <c r="V194" s="115"/>
    </row>
    <row r="195" spans="2:22" x14ac:dyDescent="0.2">
      <c r="B195" s="113"/>
      <c r="C195" s="117" t="s">
        <v>219</v>
      </c>
      <c r="D195" s="118" t="s">
        <v>451</v>
      </c>
      <c r="E195" s="119">
        <v>255766.94</v>
      </c>
      <c r="F195" s="119">
        <v>283202.4599999999</v>
      </c>
      <c r="G195" s="119">
        <v>301715.25999999995</v>
      </c>
      <c r="H195" s="119">
        <v>309967.20000000007</v>
      </c>
      <c r="I195" s="119">
        <v>2912023.9799999995</v>
      </c>
      <c r="J195" s="119">
        <v>1155240.8400000001</v>
      </c>
      <c r="K195" s="119">
        <v>2047192.33</v>
      </c>
      <c r="L195" s="119">
        <v>325579.03000000003</v>
      </c>
      <c r="M195" s="119">
        <v>424330.74000000005</v>
      </c>
      <c r="N195" s="119">
        <v>389202.35000000009</v>
      </c>
      <c r="O195" s="119">
        <v>353380.70000000013</v>
      </c>
      <c r="P195" s="119">
        <v>6607364.4899999993</v>
      </c>
      <c r="Q195" s="119">
        <f t="shared" si="3"/>
        <v>15364966.32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15364966.32</v>
      </c>
      <c r="V195" s="115"/>
    </row>
    <row r="196" spans="2:22" x14ac:dyDescent="0.2">
      <c r="B196" s="113"/>
      <c r="C196" s="117" t="s">
        <v>220</v>
      </c>
      <c r="D196" s="118" t="s">
        <v>452</v>
      </c>
      <c r="E196" s="119">
        <v>68981.180000000008</v>
      </c>
      <c r="F196" s="119">
        <v>69168.810000000012</v>
      </c>
      <c r="G196" s="119">
        <v>216360.99999999997</v>
      </c>
      <c r="H196" s="119">
        <v>77147.06</v>
      </c>
      <c r="I196" s="119">
        <v>143360.85</v>
      </c>
      <c r="J196" s="119">
        <v>141743.48999999996</v>
      </c>
      <c r="K196" s="119">
        <v>1547071.3099999998</v>
      </c>
      <c r="L196" s="119">
        <v>77221.75</v>
      </c>
      <c r="M196" s="119">
        <v>2300448.96</v>
      </c>
      <c r="N196" s="119">
        <v>65797.26999999999</v>
      </c>
      <c r="O196" s="119">
        <v>297266.65000000002</v>
      </c>
      <c r="P196" s="119">
        <v>396171.43999999994</v>
      </c>
      <c r="Q196" s="119">
        <f t="shared" si="3"/>
        <v>5400739.7699999996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5400739.7699999996</v>
      </c>
      <c r="V196" s="115"/>
    </row>
    <row r="197" spans="2:22" x14ac:dyDescent="0.2">
      <c r="B197" s="113"/>
      <c r="C197" s="117" t="s">
        <v>221</v>
      </c>
      <c r="D197" s="118" t="s">
        <v>453</v>
      </c>
      <c r="E197" s="119">
        <v>69856.810000000012</v>
      </c>
      <c r="F197" s="119">
        <v>205570.09000000003</v>
      </c>
      <c r="G197" s="119">
        <v>146126.17000000001</v>
      </c>
      <c r="H197" s="119">
        <v>184399.65000000002</v>
      </c>
      <c r="I197" s="119">
        <v>144919.43000000002</v>
      </c>
      <c r="J197" s="119">
        <v>131146.21</v>
      </c>
      <c r="K197" s="119">
        <v>104775.31999999999</v>
      </c>
      <c r="L197" s="119">
        <v>80606.979999999967</v>
      </c>
      <c r="M197" s="119">
        <v>94966.629999999976</v>
      </c>
      <c r="N197" s="119">
        <v>84008.699999999983</v>
      </c>
      <c r="O197" s="119">
        <v>97432.239999999991</v>
      </c>
      <c r="P197" s="119">
        <v>216293.45000000004</v>
      </c>
      <c r="Q197" s="119">
        <f t="shared" si="3"/>
        <v>1560101.6799999997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1560101.6799999997</v>
      </c>
      <c r="V197" s="115"/>
    </row>
    <row r="198" spans="2:22" x14ac:dyDescent="0.2">
      <c r="B198" s="113"/>
      <c r="C198" s="117" t="s">
        <v>222</v>
      </c>
      <c r="D198" s="118" t="s">
        <v>454</v>
      </c>
      <c r="E198" s="119">
        <v>58808.619999999995</v>
      </c>
      <c r="F198" s="119">
        <v>76783.050000000017</v>
      </c>
      <c r="G198" s="119">
        <v>100116.23</v>
      </c>
      <c r="H198" s="119">
        <v>111686.39000000001</v>
      </c>
      <c r="I198" s="119">
        <v>70174.549999999988</v>
      </c>
      <c r="J198" s="119">
        <v>72971.839999999982</v>
      </c>
      <c r="K198" s="119">
        <v>163313.47</v>
      </c>
      <c r="L198" s="119">
        <v>71313.820000000007</v>
      </c>
      <c r="M198" s="119">
        <v>109050.83</v>
      </c>
      <c r="N198" s="119">
        <v>215133.99000000005</v>
      </c>
      <c r="O198" s="119">
        <v>87636.45</v>
      </c>
      <c r="P198" s="119">
        <v>144242.07</v>
      </c>
      <c r="Q198" s="119">
        <f t="shared" si="3"/>
        <v>1281231.31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1281231.31</v>
      </c>
      <c r="V198" s="115"/>
    </row>
    <row r="199" spans="2:22" x14ac:dyDescent="0.2">
      <c r="B199" s="113"/>
      <c r="C199" s="117" t="s">
        <v>223</v>
      </c>
      <c r="D199" s="118" t="s">
        <v>455</v>
      </c>
      <c r="E199" s="119">
        <v>34796.109999999993</v>
      </c>
      <c r="F199" s="119">
        <v>61640.65</v>
      </c>
      <c r="G199" s="119">
        <v>44196.05000000001</v>
      </c>
      <c r="H199" s="119">
        <v>65649.25</v>
      </c>
      <c r="I199" s="119">
        <v>90848.49000000002</v>
      </c>
      <c r="J199" s="119">
        <v>46370.270000000004</v>
      </c>
      <c r="K199" s="119">
        <v>58986.98000000001</v>
      </c>
      <c r="L199" s="119">
        <v>40733.619999999995</v>
      </c>
      <c r="M199" s="119">
        <v>57898.640000000007</v>
      </c>
      <c r="N199" s="119">
        <v>86332.869999999981</v>
      </c>
      <c r="O199" s="119">
        <v>57757.169999999991</v>
      </c>
      <c r="P199" s="119">
        <v>173783.96</v>
      </c>
      <c r="Q199" s="119">
        <f t="shared" si="3"/>
        <v>818994.06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818994.06</v>
      </c>
      <c r="V199" s="115"/>
    </row>
    <row r="200" spans="2:22" ht="25.5" x14ac:dyDescent="0.2">
      <c r="B200" s="113"/>
      <c r="C200" s="117" t="s">
        <v>224</v>
      </c>
      <c r="D200" s="118" t="s">
        <v>456</v>
      </c>
      <c r="E200" s="119">
        <v>18957.039999999997</v>
      </c>
      <c r="F200" s="119">
        <v>28061.670000000006</v>
      </c>
      <c r="G200" s="119">
        <v>26494.12</v>
      </c>
      <c r="H200" s="119">
        <v>28701.880000000005</v>
      </c>
      <c r="I200" s="119">
        <v>29591.579999999998</v>
      </c>
      <c r="J200" s="119">
        <v>23623.659999999996</v>
      </c>
      <c r="K200" s="119">
        <v>42650.420000000006</v>
      </c>
      <c r="L200" s="119">
        <v>22491.200000000001</v>
      </c>
      <c r="M200" s="119">
        <v>30615.619999999995</v>
      </c>
      <c r="N200" s="119">
        <v>29102.18</v>
      </c>
      <c r="O200" s="119">
        <v>26285.440000000002</v>
      </c>
      <c r="P200" s="119">
        <v>40344.289999999994</v>
      </c>
      <c r="Q200" s="119">
        <f t="shared" ref="Q200:Q263" si="4">SUM(E200:P200)</f>
        <v>346919.10000000003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346919.10000000003</v>
      </c>
      <c r="V200" s="115"/>
    </row>
    <row r="201" spans="2:22" x14ac:dyDescent="0.2">
      <c r="B201" s="113"/>
      <c r="C201" s="117" t="s">
        <v>225</v>
      </c>
      <c r="D201" s="118" t="s">
        <v>458</v>
      </c>
      <c r="E201" s="119">
        <v>0</v>
      </c>
      <c r="F201" s="119">
        <v>0</v>
      </c>
      <c r="G201" s="119">
        <v>0</v>
      </c>
      <c r="H201" s="119">
        <v>0</v>
      </c>
      <c r="I201" s="119">
        <v>0</v>
      </c>
      <c r="J201" s="119">
        <v>0</v>
      </c>
      <c r="K201" s="119">
        <v>0</v>
      </c>
      <c r="L201" s="119">
        <v>0</v>
      </c>
      <c r="M201" s="119">
        <v>0</v>
      </c>
      <c r="N201" s="119">
        <v>0</v>
      </c>
      <c r="O201" s="119">
        <v>0</v>
      </c>
      <c r="P201" s="119">
        <v>0</v>
      </c>
      <c r="Q201" s="119">
        <f t="shared" si="4"/>
        <v>0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0</v>
      </c>
      <c r="V201" s="115"/>
    </row>
    <row r="202" spans="2:22" x14ac:dyDescent="0.2">
      <c r="B202" s="113"/>
      <c r="C202" s="117" t="s">
        <v>226</v>
      </c>
      <c r="D202" s="118" t="s">
        <v>459</v>
      </c>
      <c r="E202" s="119">
        <v>0</v>
      </c>
      <c r="F202" s="119">
        <v>283039.32</v>
      </c>
      <c r="G202" s="119">
        <v>688354.49</v>
      </c>
      <c r="H202" s="119">
        <v>850629.53</v>
      </c>
      <c r="I202" s="119">
        <v>658381.1</v>
      </c>
      <c r="J202" s="119">
        <v>1258066.8399999999</v>
      </c>
      <c r="K202" s="119">
        <v>106218.7</v>
      </c>
      <c r="L202" s="119">
        <v>372317.6</v>
      </c>
      <c r="M202" s="119">
        <v>2459047.5699999998</v>
      </c>
      <c r="N202" s="119">
        <v>310757.82</v>
      </c>
      <c r="O202" s="119">
        <v>938317.40999999992</v>
      </c>
      <c r="P202" s="119">
        <v>4243846.8499999996</v>
      </c>
      <c r="Q202" s="119">
        <f t="shared" si="4"/>
        <v>12168977.23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12168977.23</v>
      </c>
      <c r="V202" s="115"/>
    </row>
    <row r="203" spans="2:22" x14ac:dyDescent="0.2">
      <c r="B203" s="113"/>
      <c r="C203" s="117" t="s">
        <v>227</v>
      </c>
      <c r="D203" s="118" t="s">
        <v>460</v>
      </c>
      <c r="E203" s="119">
        <v>2974928.2899999996</v>
      </c>
      <c r="F203" s="119">
        <v>3216070.4900000007</v>
      </c>
      <c r="G203" s="119">
        <v>3149451.4799999995</v>
      </c>
      <c r="H203" s="119">
        <v>3341084.7800000007</v>
      </c>
      <c r="I203" s="119">
        <v>3235030.77</v>
      </c>
      <c r="J203" s="119">
        <v>3110908.16</v>
      </c>
      <c r="K203" s="119">
        <v>3684009.59</v>
      </c>
      <c r="L203" s="119">
        <v>3448316.47</v>
      </c>
      <c r="M203" s="119">
        <v>3732150.169999999</v>
      </c>
      <c r="N203" s="119">
        <v>3687915.59</v>
      </c>
      <c r="O203" s="119">
        <v>3502055.0000000005</v>
      </c>
      <c r="P203" s="119">
        <v>4165384.1599999992</v>
      </c>
      <c r="Q203" s="119">
        <f t="shared" si="4"/>
        <v>41247304.949999988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41247304.949999988</v>
      </c>
      <c r="V203" s="115"/>
    </row>
    <row r="204" spans="2:22" x14ac:dyDescent="0.2">
      <c r="B204" s="113"/>
      <c r="C204" s="117" t="s">
        <v>228</v>
      </c>
      <c r="D204" s="118" t="s">
        <v>461</v>
      </c>
      <c r="E204" s="119">
        <v>8877361.0600000005</v>
      </c>
      <c r="F204" s="119">
        <v>9907856.6300000008</v>
      </c>
      <c r="G204" s="119">
        <v>10053725.320000008</v>
      </c>
      <c r="H204" s="119">
        <v>10120257.190000001</v>
      </c>
      <c r="I204" s="119">
        <v>9439494.7100000028</v>
      </c>
      <c r="J204" s="119">
        <v>10134426.110000001</v>
      </c>
      <c r="K204" s="119">
        <v>9969224.2199999988</v>
      </c>
      <c r="L204" s="119">
        <v>10146724.429999998</v>
      </c>
      <c r="M204" s="119">
        <v>11814461.700000001</v>
      </c>
      <c r="N204" s="119">
        <v>10620880.209999999</v>
      </c>
      <c r="O204" s="119">
        <v>10967060.239999996</v>
      </c>
      <c r="P204" s="119">
        <v>13388491.880000001</v>
      </c>
      <c r="Q204" s="119">
        <f t="shared" si="4"/>
        <v>125439963.69999999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125439963.69999999</v>
      </c>
      <c r="V204" s="115"/>
    </row>
    <row r="205" spans="2:22" x14ac:dyDescent="0.2">
      <c r="B205" s="113"/>
      <c r="C205" s="117" t="s">
        <v>229</v>
      </c>
      <c r="D205" s="118" t="s">
        <v>462</v>
      </c>
      <c r="E205" s="119">
        <v>3414505.7799999993</v>
      </c>
      <c r="F205" s="119">
        <v>3850409.0499999989</v>
      </c>
      <c r="G205" s="119">
        <v>3988378.6900000004</v>
      </c>
      <c r="H205" s="119">
        <v>3852945.24</v>
      </c>
      <c r="I205" s="119">
        <v>3809219.9199999995</v>
      </c>
      <c r="J205" s="119">
        <v>3652980.91</v>
      </c>
      <c r="K205" s="119">
        <v>3840337.6400000006</v>
      </c>
      <c r="L205" s="119">
        <v>3712058.7</v>
      </c>
      <c r="M205" s="119">
        <v>4440953.8</v>
      </c>
      <c r="N205" s="119">
        <v>4211670.8499999996</v>
      </c>
      <c r="O205" s="119">
        <v>4409448.0199999996</v>
      </c>
      <c r="P205" s="119">
        <v>4931486.839999998</v>
      </c>
      <c r="Q205" s="119">
        <f t="shared" si="4"/>
        <v>48114395.43999999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48114395.43999999</v>
      </c>
      <c r="V205" s="115"/>
    </row>
    <row r="206" spans="2:22" x14ac:dyDescent="0.2">
      <c r="B206" s="113"/>
      <c r="C206" s="117" t="s">
        <v>230</v>
      </c>
      <c r="D206" s="118" t="s">
        <v>463</v>
      </c>
      <c r="E206" s="119">
        <v>0</v>
      </c>
      <c r="F206" s="119">
        <v>473779.8</v>
      </c>
      <c r="G206" s="119">
        <v>993068.67</v>
      </c>
      <c r="H206" s="119">
        <v>1021213.6000000001</v>
      </c>
      <c r="I206" s="119">
        <v>991474.57000000007</v>
      </c>
      <c r="J206" s="119">
        <v>973283.80999999994</v>
      </c>
      <c r="K206" s="119">
        <v>977967.04</v>
      </c>
      <c r="L206" s="119">
        <v>969076.04</v>
      </c>
      <c r="M206" s="119">
        <v>1028029.52</v>
      </c>
      <c r="N206" s="119">
        <v>936875.45000000007</v>
      </c>
      <c r="O206" s="119">
        <v>523084.08</v>
      </c>
      <c r="P206" s="119">
        <v>39914.28</v>
      </c>
      <c r="Q206" s="119">
        <f t="shared" si="4"/>
        <v>8927766.8599999994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8927766.8599999994</v>
      </c>
      <c r="V206" s="115"/>
    </row>
    <row r="207" spans="2:22" x14ac:dyDescent="0.2">
      <c r="B207" s="113"/>
      <c r="C207" s="117" t="s">
        <v>231</v>
      </c>
      <c r="D207" s="118" t="s">
        <v>464</v>
      </c>
      <c r="E207" s="119">
        <v>111478.56000000001</v>
      </c>
      <c r="F207" s="119">
        <v>3120620.07</v>
      </c>
      <c r="G207" s="119">
        <v>6031655.46</v>
      </c>
      <c r="H207" s="119">
        <v>3311028.75</v>
      </c>
      <c r="I207" s="119">
        <v>3193358.72</v>
      </c>
      <c r="J207" s="119">
        <v>3203902.59</v>
      </c>
      <c r="K207" s="119">
        <v>3225199.02</v>
      </c>
      <c r="L207" s="119">
        <v>3099455.98</v>
      </c>
      <c r="M207" s="119">
        <v>3136349.04</v>
      </c>
      <c r="N207" s="119">
        <v>247347.20000000001</v>
      </c>
      <c r="O207" s="119">
        <v>6261660.4999999991</v>
      </c>
      <c r="P207" s="119">
        <v>3394596.95</v>
      </c>
      <c r="Q207" s="119">
        <f t="shared" si="4"/>
        <v>38336652.839999996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38336652.839999996</v>
      </c>
      <c r="V207" s="115"/>
    </row>
    <row r="208" spans="2:22" x14ac:dyDescent="0.2">
      <c r="B208" s="113"/>
      <c r="C208" s="117" t="s">
        <v>232</v>
      </c>
      <c r="D208" s="118" t="s">
        <v>465</v>
      </c>
      <c r="E208" s="119">
        <v>0</v>
      </c>
      <c r="F208" s="119">
        <v>594649.76</v>
      </c>
      <c r="G208" s="119">
        <v>652062.53</v>
      </c>
      <c r="H208" s="119">
        <v>574245.87999999989</v>
      </c>
      <c r="I208" s="119">
        <v>503870.33000000007</v>
      </c>
      <c r="J208" s="119">
        <v>477661.5</v>
      </c>
      <c r="K208" s="119">
        <v>265579.08999999997</v>
      </c>
      <c r="L208" s="119">
        <v>147408.59</v>
      </c>
      <c r="M208" s="119">
        <v>163870.23000000004</v>
      </c>
      <c r="N208" s="119">
        <v>461716.85000000009</v>
      </c>
      <c r="O208" s="119">
        <v>434983.93000000005</v>
      </c>
      <c r="P208" s="119">
        <v>1082605.7300000004</v>
      </c>
      <c r="Q208" s="119">
        <f t="shared" si="4"/>
        <v>5358654.42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5358654.42</v>
      </c>
      <c r="V208" s="115"/>
    </row>
    <row r="209" spans="2:22" x14ac:dyDescent="0.2">
      <c r="B209" s="113"/>
      <c r="C209" s="117" t="s">
        <v>233</v>
      </c>
      <c r="D209" s="118" t="s">
        <v>466</v>
      </c>
      <c r="E209" s="119">
        <v>231171.90000000002</v>
      </c>
      <c r="F209" s="119">
        <v>955355.26</v>
      </c>
      <c r="G209" s="119">
        <v>694394.13</v>
      </c>
      <c r="H209" s="119">
        <v>1340841.04</v>
      </c>
      <c r="I209" s="119">
        <v>824075.32000000007</v>
      </c>
      <c r="J209" s="119">
        <v>782989.96</v>
      </c>
      <c r="K209" s="119">
        <v>242867.14000000004</v>
      </c>
      <c r="L209" s="119">
        <v>239045.48999999996</v>
      </c>
      <c r="M209" s="119">
        <v>890881.56</v>
      </c>
      <c r="N209" s="119">
        <v>942010.71</v>
      </c>
      <c r="O209" s="119">
        <v>288263.62</v>
      </c>
      <c r="P209" s="119">
        <v>1334693.7999999998</v>
      </c>
      <c r="Q209" s="119">
        <f t="shared" si="4"/>
        <v>8766589.9299999997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8766589.9299999997</v>
      </c>
      <c r="V209" s="115"/>
    </row>
    <row r="210" spans="2:22" x14ac:dyDescent="0.2">
      <c r="B210" s="113"/>
      <c r="C210" s="117" t="s">
        <v>234</v>
      </c>
      <c r="D210" s="118" t="s">
        <v>467</v>
      </c>
      <c r="E210" s="119">
        <v>113881.1</v>
      </c>
      <c r="F210" s="119">
        <v>181340.53</v>
      </c>
      <c r="G210" s="119">
        <v>282174.88999999996</v>
      </c>
      <c r="H210" s="119">
        <v>183102.97999999998</v>
      </c>
      <c r="I210" s="119">
        <v>188167.33</v>
      </c>
      <c r="J210" s="119">
        <v>372669.44</v>
      </c>
      <c r="K210" s="119">
        <v>236516.08</v>
      </c>
      <c r="L210" s="119">
        <v>42363.93</v>
      </c>
      <c r="M210" s="119">
        <v>313361.93999999989</v>
      </c>
      <c r="N210" s="119">
        <v>242769.37</v>
      </c>
      <c r="O210" s="119">
        <v>235574.29999999993</v>
      </c>
      <c r="P210" s="119">
        <v>547838.9800000001</v>
      </c>
      <c r="Q210" s="119">
        <f t="shared" si="4"/>
        <v>2939760.8699999996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2939760.8699999996</v>
      </c>
      <c r="V210" s="115"/>
    </row>
    <row r="211" spans="2:22" x14ac:dyDescent="0.2">
      <c r="B211" s="113"/>
      <c r="C211" s="117" t="s">
        <v>235</v>
      </c>
      <c r="D211" s="118" t="s">
        <v>468</v>
      </c>
      <c r="E211" s="119">
        <v>0</v>
      </c>
      <c r="F211" s="119">
        <v>3350594.19</v>
      </c>
      <c r="G211" s="119">
        <v>364083.20000000001</v>
      </c>
      <c r="H211" s="119">
        <v>136716.74999999991</v>
      </c>
      <c r="I211" s="119">
        <v>649187.59999999986</v>
      </c>
      <c r="J211" s="119">
        <v>153631.31999999986</v>
      </c>
      <c r="K211" s="119">
        <v>3699362.69</v>
      </c>
      <c r="L211" s="119">
        <v>426086.73000000004</v>
      </c>
      <c r="M211" s="119">
        <v>408423.39999999991</v>
      </c>
      <c r="N211" s="119">
        <v>266716.87</v>
      </c>
      <c r="O211" s="119">
        <v>132264</v>
      </c>
      <c r="P211" s="119">
        <v>1782687.1900000004</v>
      </c>
      <c r="Q211" s="119">
        <f t="shared" si="4"/>
        <v>11369753.940000001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11369753.940000001</v>
      </c>
      <c r="V211" s="115"/>
    </row>
    <row r="212" spans="2:22" x14ac:dyDescent="0.2">
      <c r="B212" s="113"/>
      <c r="C212" s="117" t="s">
        <v>236</v>
      </c>
      <c r="D212" s="118" t="s">
        <v>469</v>
      </c>
      <c r="E212" s="119">
        <v>41950.750000000007</v>
      </c>
      <c r="F212" s="119">
        <v>59523.049999999988</v>
      </c>
      <c r="G212" s="119">
        <v>54457.029999999992</v>
      </c>
      <c r="H212" s="119">
        <v>65392.479999999996</v>
      </c>
      <c r="I212" s="119">
        <v>63091.15</v>
      </c>
      <c r="J212" s="119">
        <v>75291.26999999999</v>
      </c>
      <c r="K212" s="119">
        <v>71544.66</v>
      </c>
      <c r="L212" s="119">
        <v>66138.290000000008</v>
      </c>
      <c r="M212" s="119">
        <v>72010.23000000001</v>
      </c>
      <c r="N212" s="119">
        <v>79728.379999999976</v>
      </c>
      <c r="O212" s="119">
        <v>83274.25</v>
      </c>
      <c r="P212" s="119">
        <v>708647.54999999993</v>
      </c>
      <c r="Q212" s="119">
        <f t="shared" si="4"/>
        <v>1441049.0899999999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1441049.0899999999</v>
      </c>
      <c r="V212" s="115"/>
    </row>
    <row r="213" spans="2:22" x14ac:dyDescent="0.2">
      <c r="B213" s="113"/>
      <c r="C213" s="117" t="s">
        <v>237</v>
      </c>
      <c r="D213" s="118" t="s">
        <v>457</v>
      </c>
      <c r="E213" s="119">
        <v>0</v>
      </c>
      <c r="F213" s="119">
        <v>0</v>
      </c>
      <c r="G213" s="119">
        <v>487631.04000000004</v>
      </c>
      <c r="H213" s="119">
        <v>667469.42000000004</v>
      </c>
      <c r="I213" s="119">
        <v>0</v>
      </c>
      <c r="J213" s="119">
        <v>222500</v>
      </c>
      <c r="K213" s="119">
        <v>725918.05</v>
      </c>
      <c r="L213" s="119">
        <v>554520.56999999995</v>
      </c>
      <c r="M213" s="119">
        <v>0</v>
      </c>
      <c r="N213" s="119">
        <v>0</v>
      </c>
      <c r="O213" s="119">
        <v>292844.79999999999</v>
      </c>
      <c r="P213" s="119">
        <v>879574.74</v>
      </c>
      <c r="Q213" s="119">
        <f t="shared" si="4"/>
        <v>3830458.6199999992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3830458.6199999992</v>
      </c>
      <c r="V213" s="115"/>
    </row>
    <row r="214" spans="2:22" x14ac:dyDescent="0.2">
      <c r="B214" s="113"/>
      <c r="C214" s="117" t="s">
        <v>238</v>
      </c>
      <c r="D214" s="118" t="s">
        <v>470</v>
      </c>
      <c r="E214" s="119">
        <v>0</v>
      </c>
      <c r="F214" s="119">
        <v>4685</v>
      </c>
      <c r="G214" s="119">
        <v>6790</v>
      </c>
      <c r="H214" s="119">
        <v>12299.250000000002</v>
      </c>
      <c r="I214" s="119">
        <v>10271.799999999999</v>
      </c>
      <c r="J214" s="119">
        <v>71736</v>
      </c>
      <c r="K214" s="119">
        <v>10410</v>
      </c>
      <c r="L214" s="119">
        <v>3960</v>
      </c>
      <c r="M214" s="119">
        <v>10697.779999999999</v>
      </c>
      <c r="N214" s="119">
        <v>5000</v>
      </c>
      <c r="O214" s="119">
        <v>4000.86</v>
      </c>
      <c r="P214" s="119">
        <v>115998.34</v>
      </c>
      <c r="Q214" s="119">
        <f t="shared" si="4"/>
        <v>255849.03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255849.03</v>
      </c>
      <c r="V214" s="115"/>
    </row>
    <row r="215" spans="2:22" x14ac:dyDescent="0.2">
      <c r="B215" s="113"/>
      <c r="C215" s="117" t="s">
        <v>239</v>
      </c>
      <c r="D215" s="118" t="s">
        <v>471</v>
      </c>
      <c r="E215" s="119">
        <v>15914.3</v>
      </c>
      <c r="F215" s="119">
        <v>95594.77</v>
      </c>
      <c r="G215" s="119">
        <v>191570.32</v>
      </c>
      <c r="H215" s="119">
        <v>74799.78</v>
      </c>
      <c r="I215" s="119">
        <v>955018.58</v>
      </c>
      <c r="J215" s="119">
        <v>123562.95</v>
      </c>
      <c r="K215" s="119">
        <v>615678.01</v>
      </c>
      <c r="L215" s="119">
        <v>54322.240000000005</v>
      </c>
      <c r="M215" s="119">
        <v>72872.899999999994</v>
      </c>
      <c r="N215" s="119">
        <v>98047.69</v>
      </c>
      <c r="O215" s="119">
        <v>84453.89</v>
      </c>
      <c r="P215" s="119">
        <v>835710.62</v>
      </c>
      <c r="Q215" s="119">
        <f t="shared" si="4"/>
        <v>3217546.0500000003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3217546.0500000003</v>
      </c>
      <c r="V215" s="115"/>
    </row>
    <row r="216" spans="2:22" x14ac:dyDescent="0.2">
      <c r="B216" s="113"/>
      <c r="C216" s="117" t="s">
        <v>240</v>
      </c>
      <c r="D216" s="118" t="s">
        <v>472</v>
      </c>
      <c r="E216" s="119">
        <v>0</v>
      </c>
      <c r="F216" s="119">
        <v>0</v>
      </c>
      <c r="G216" s="119">
        <v>836018.39999999991</v>
      </c>
      <c r="H216" s="119">
        <v>1007122.35</v>
      </c>
      <c r="I216" s="119">
        <v>350146.77999999997</v>
      </c>
      <c r="J216" s="119">
        <v>0</v>
      </c>
      <c r="K216" s="119">
        <v>287683.95999999996</v>
      </c>
      <c r="L216" s="119">
        <v>771071.84</v>
      </c>
      <c r="M216" s="119">
        <v>224743.84</v>
      </c>
      <c r="N216" s="119">
        <v>0</v>
      </c>
      <c r="O216" s="119">
        <v>309777.93</v>
      </c>
      <c r="P216" s="119">
        <v>1402882.4999999998</v>
      </c>
      <c r="Q216" s="119">
        <f t="shared" si="4"/>
        <v>5189447.5999999996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5189447.5999999996</v>
      </c>
      <c r="V216" s="115"/>
    </row>
    <row r="217" spans="2:22" x14ac:dyDescent="0.2">
      <c r="B217" s="113"/>
      <c r="C217" s="117" t="s">
        <v>241</v>
      </c>
      <c r="D217" s="118" t="s">
        <v>469</v>
      </c>
      <c r="E217" s="119">
        <v>0</v>
      </c>
      <c r="F217" s="119">
        <v>1800</v>
      </c>
      <c r="G217" s="119">
        <v>0</v>
      </c>
      <c r="H217" s="119">
        <v>5331.58</v>
      </c>
      <c r="I217" s="119">
        <v>5914.1900000000005</v>
      </c>
      <c r="J217" s="119">
        <v>1691.2</v>
      </c>
      <c r="K217" s="119">
        <v>4608.2300000000005</v>
      </c>
      <c r="L217" s="119">
        <v>1691.24</v>
      </c>
      <c r="M217" s="119">
        <v>1789.04</v>
      </c>
      <c r="N217" s="119">
        <v>1730.65</v>
      </c>
      <c r="O217" s="119">
        <v>2425.2199999999998</v>
      </c>
      <c r="P217" s="119">
        <v>4373.54</v>
      </c>
      <c r="Q217" s="119">
        <f t="shared" si="4"/>
        <v>31354.890000000007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31354.890000000007</v>
      </c>
      <c r="V217" s="115"/>
    </row>
    <row r="218" spans="2:22" ht="25.5" x14ac:dyDescent="0.2">
      <c r="B218" s="113"/>
      <c r="C218" s="117" t="s">
        <v>535</v>
      </c>
      <c r="D218" s="118" t="s">
        <v>536</v>
      </c>
      <c r="E218" s="119">
        <v>157473.76</v>
      </c>
      <c r="F218" s="119">
        <v>854542.94000000029</v>
      </c>
      <c r="G218" s="119">
        <v>1171035.8699999999</v>
      </c>
      <c r="H218" s="119">
        <v>494208.97000000009</v>
      </c>
      <c r="I218" s="119">
        <v>398902.75</v>
      </c>
      <c r="J218" s="119">
        <v>491436.67000000004</v>
      </c>
      <c r="K218" s="119">
        <v>384993.46</v>
      </c>
      <c r="L218" s="119">
        <v>413011.51</v>
      </c>
      <c r="M218" s="119">
        <v>692215.29</v>
      </c>
      <c r="N218" s="119">
        <v>678010.46000000008</v>
      </c>
      <c r="O218" s="119">
        <v>620627.94000000006</v>
      </c>
      <c r="P218" s="119">
        <v>1887961.2500000002</v>
      </c>
      <c r="Q218" s="119">
        <f t="shared" si="4"/>
        <v>8244420.870000001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8244420.870000001</v>
      </c>
      <c r="V218" s="115"/>
    </row>
    <row r="219" spans="2:22" x14ac:dyDescent="0.2">
      <c r="B219" s="113"/>
      <c r="C219" s="117" t="s">
        <v>242</v>
      </c>
      <c r="D219" s="118" t="s">
        <v>473</v>
      </c>
      <c r="E219" s="119">
        <v>0</v>
      </c>
      <c r="F219" s="119">
        <v>47776.67</v>
      </c>
      <c r="G219" s="119">
        <v>294974.53000000003</v>
      </c>
      <c r="H219" s="119">
        <v>116327.08</v>
      </c>
      <c r="I219" s="119">
        <v>64304.1</v>
      </c>
      <c r="J219" s="119">
        <v>259097.25</v>
      </c>
      <c r="K219" s="119">
        <v>437696.08999999997</v>
      </c>
      <c r="L219" s="119">
        <v>388523.53</v>
      </c>
      <c r="M219" s="119">
        <v>272839.23</v>
      </c>
      <c r="N219" s="119">
        <v>158157.74</v>
      </c>
      <c r="O219" s="119">
        <v>294683.52000000002</v>
      </c>
      <c r="P219" s="119">
        <v>319891.39999999997</v>
      </c>
      <c r="Q219" s="119">
        <f t="shared" si="4"/>
        <v>2654271.14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2654271.14</v>
      </c>
      <c r="V219" s="115"/>
    </row>
    <row r="220" spans="2:22" x14ac:dyDescent="0.2">
      <c r="B220" s="113"/>
      <c r="C220" s="117" t="s">
        <v>243</v>
      </c>
      <c r="D220" s="118" t="s">
        <v>474</v>
      </c>
      <c r="E220" s="119">
        <v>334971.96999999997</v>
      </c>
      <c r="F220" s="119">
        <v>618161.69000000018</v>
      </c>
      <c r="G220" s="119">
        <v>601476.56999999995</v>
      </c>
      <c r="H220" s="119">
        <v>920499.70999999961</v>
      </c>
      <c r="I220" s="119">
        <v>366935.52000000014</v>
      </c>
      <c r="J220" s="119">
        <v>808593.67</v>
      </c>
      <c r="K220" s="119">
        <v>798608.1399999999</v>
      </c>
      <c r="L220" s="119">
        <v>369566.88000000006</v>
      </c>
      <c r="M220" s="119">
        <v>551273.98999999976</v>
      </c>
      <c r="N220" s="119">
        <v>804399.65999999992</v>
      </c>
      <c r="O220" s="119">
        <v>757281.52</v>
      </c>
      <c r="P220" s="119">
        <v>2581203.94</v>
      </c>
      <c r="Q220" s="119">
        <f t="shared" si="4"/>
        <v>9512973.2599999979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9512973.2599999979</v>
      </c>
      <c r="V220" s="115"/>
    </row>
    <row r="221" spans="2:22" x14ac:dyDescent="0.2">
      <c r="B221" s="113"/>
      <c r="C221" s="117" t="s">
        <v>244</v>
      </c>
      <c r="D221" s="118" t="s">
        <v>475</v>
      </c>
      <c r="E221" s="119">
        <v>0</v>
      </c>
      <c r="F221" s="119">
        <v>1078.1599999999999</v>
      </c>
      <c r="G221" s="119">
        <v>1648.77</v>
      </c>
      <c r="H221" s="119">
        <v>3252.43</v>
      </c>
      <c r="I221" s="119">
        <v>1693.88</v>
      </c>
      <c r="J221" s="119">
        <v>1581.31</v>
      </c>
      <c r="K221" s="119">
        <v>58.66</v>
      </c>
      <c r="L221" s="119">
        <v>1648.77</v>
      </c>
      <c r="M221" s="119">
        <v>1648.77</v>
      </c>
      <c r="N221" s="119">
        <v>11434.31</v>
      </c>
      <c r="O221" s="119">
        <v>2679.94</v>
      </c>
      <c r="P221" s="119">
        <v>836361.35</v>
      </c>
      <c r="Q221" s="119">
        <f t="shared" si="4"/>
        <v>863086.35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863086.35</v>
      </c>
      <c r="V221" s="115"/>
    </row>
    <row r="222" spans="2:22" x14ac:dyDescent="0.2">
      <c r="B222" s="113"/>
      <c r="C222" s="117" t="s">
        <v>245</v>
      </c>
      <c r="D222" s="118" t="s">
        <v>477</v>
      </c>
      <c r="E222" s="119">
        <v>600.26</v>
      </c>
      <c r="F222" s="119">
        <v>2692.62</v>
      </c>
      <c r="G222" s="119">
        <v>28202.82</v>
      </c>
      <c r="H222" s="119">
        <v>9867.3399999999983</v>
      </c>
      <c r="I222" s="119">
        <v>6270.54</v>
      </c>
      <c r="J222" s="119">
        <v>14018.900000000001</v>
      </c>
      <c r="K222" s="119">
        <v>1787.67</v>
      </c>
      <c r="L222" s="119">
        <v>18167.32</v>
      </c>
      <c r="M222" s="119">
        <v>5535.0300000000007</v>
      </c>
      <c r="N222" s="119">
        <v>4875.9400000000005</v>
      </c>
      <c r="O222" s="119">
        <v>25170.23</v>
      </c>
      <c r="P222" s="119">
        <v>1053672.6099999999</v>
      </c>
      <c r="Q222" s="119">
        <f t="shared" si="4"/>
        <v>1170861.2799999998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1170861.2799999998</v>
      </c>
      <c r="V222" s="115"/>
    </row>
    <row r="223" spans="2:22" x14ac:dyDescent="0.2">
      <c r="B223" s="113"/>
      <c r="C223" s="117" t="s">
        <v>246</v>
      </c>
      <c r="D223" s="118" t="s">
        <v>478</v>
      </c>
      <c r="E223" s="119">
        <v>232871.92999999996</v>
      </c>
      <c r="F223" s="119">
        <v>372494.49999999988</v>
      </c>
      <c r="G223" s="119">
        <v>380293.01000000007</v>
      </c>
      <c r="H223" s="119">
        <v>337995.19000000006</v>
      </c>
      <c r="I223" s="119">
        <v>350779.88000000012</v>
      </c>
      <c r="J223" s="119">
        <v>389346.44999999995</v>
      </c>
      <c r="K223" s="119">
        <v>566184.35999999987</v>
      </c>
      <c r="L223" s="119">
        <v>240970.91000000006</v>
      </c>
      <c r="M223" s="119">
        <v>293341.18000000011</v>
      </c>
      <c r="N223" s="119">
        <v>327825.73000000004</v>
      </c>
      <c r="O223" s="119">
        <v>324618.38000000012</v>
      </c>
      <c r="P223" s="119">
        <v>783167.94000000006</v>
      </c>
      <c r="Q223" s="119">
        <f t="shared" si="4"/>
        <v>4599889.4600000009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4599889.4600000009</v>
      </c>
      <c r="V223" s="115"/>
    </row>
    <row r="224" spans="2:22" x14ac:dyDescent="0.2">
      <c r="B224" s="113"/>
      <c r="C224" s="117" t="s">
        <v>247</v>
      </c>
      <c r="D224" s="118" t="s">
        <v>479</v>
      </c>
      <c r="E224" s="119">
        <v>111994.51999999999</v>
      </c>
      <c r="F224" s="119">
        <v>145958.62999999998</v>
      </c>
      <c r="G224" s="119">
        <v>144342.37999999998</v>
      </c>
      <c r="H224" s="119">
        <v>140865.87999999995</v>
      </c>
      <c r="I224" s="119">
        <v>136794.58999999997</v>
      </c>
      <c r="J224" s="119">
        <v>118646.17</v>
      </c>
      <c r="K224" s="119">
        <v>178519.46999999994</v>
      </c>
      <c r="L224" s="119">
        <v>111182.85</v>
      </c>
      <c r="M224" s="119">
        <v>161875.48000000004</v>
      </c>
      <c r="N224" s="119">
        <v>150325.13999999998</v>
      </c>
      <c r="O224" s="119">
        <v>301895.27</v>
      </c>
      <c r="P224" s="119">
        <v>249458.94000000003</v>
      </c>
      <c r="Q224" s="119">
        <f t="shared" si="4"/>
        <v>1951859.3199999998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1951859.3199999998</v>
      </c>
      <c r="V224" s="115"/>
    </row>
    <row r="225" spans="2:22" x14ac:dyDescent="0.2">
      <c r="B225" s="113"/>
      <c r="C225" s="117" t="s">
        <v>248</v>
      </c>
      <c r="D225" s="118" t="s">
        <v>480</v>
      </c>
      <c r="E225" s="119">
        <v>70486.760000000009</v>
      </c>
      <c r="F225" s="119">
        <v>81179.939999999973</v>
      </c>
      <c r="G225" s="119">
        <v>88251.440000000017</v>
      </c>
      <c r="H225" s="119">
        <v>81451.41</v>
      </c>
      <c r="I225" s="119">
        <v>86571.66</v>
      </c>
      <c r="J225" s="119">
        <v>105064.27</v>
      </c>
      <c r="K225" s="119">
        <v>92269.989999999962</v>
      </c>
      <c r="L225" s="119">
        <v>69922.240000000005</v>
      </c>
      <c r="M225" s="119">
        <v>99727.57</v>
      </c>
      <c r="N225" s="119">
        <v>80763.490000000005</v>
      </c>
      <c r="O225" s="119">
        <v>79427.579999999987</v>
      </c>
      <c r="P225" s="119">
        <v>185049.31000000003</v>
      </c>
      <c r="Q225" s="119">
        <f t="shared" si="4"/>
        <v>1120165.6599999999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1120165.6599999999</v>
      </c>
      <c r="V225" s="115"/>
    </row>
    <row r="226" spans="2:22" x14ac:dyDescent="0.2">
      <c r="B226" s="113"/>
      <c r="C226" s="117" t="s">
        <v>249</v>
      </c>
      <c r="D226" s="118" t="s">
        <v>481</v>
      </c>
      <c r="E226" s="119">
        <v>158558.65</v>
      </c>
      <c r="F226" s="119">
        <v>172357.82</v>
      </c>
      <c r="G226" s="119">
        <v>181090.99</v>
      </c>
      <c r="H226" s="119">
        <v>169324.25999999995</v>
      </c>
      <c r="I226" s="119">
        <v>171812.51</v>
      </c>
      <c r="J226" s="119">
        <v>196570.50000000006</v>
      </c>
      <c r="K226" s="119">
        <v>185987.31</v>
      </c>
      <c r="L226" s="119">
        <v>160744.45000000001</v>
      </c>
      <c r="M226" s="119">
        <v>181291.43999999997</v>
      </c>
      <c r="N226" s="119">
        <v>172597.93999999994</v>
      </c>
      <c r="O226" s="119">
        <v>173469.18</v>
      </c>
      <c r="P226" s="119">
        <v>256933.46000000008</v>
      </c>
      <c r="Q226" s="119">
        <f t="shared" si="4"/>
        <v>2180738.5099999998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2180738.5099999998</v>
      </c>
      <c r="V226" s="115"/>
    </row>
    <row r="227" spans="2:22" x14ac:dyDescent="0.2">
      <c r="B227" s="113"/>
      <c r="C227" s="117" t="s">
        <v>250</v>
      </c>
      <c r="D227" s="118" t="s">
        <v>482</v>
      </c>
      <c r="E227" s="119">
        <v>36899.640000000007</v>
      </c>
      <c r="F227" s="119">
        <v>42853.530000000006</v>
      </c>
      <c r="G227" s="119">
        <v>45643.069999999992</v>
      </c>
      <c r="H227" s="119">
        <v>44673.72</v>
      </c>
      <c r="I227" s="119">
        <v>41888.080000000009</v>
      </c>
      <c r="J227" s="119">
        <v>48675.560000000005</v>
      </c>
      <c r="K227" s="119">
        <v>46317.069999999985</v>
      </c>
      <c r="L227" s="119">
        <v>39992.419999999984</v>
      </c>
      <c r="M227" s="119">
        <v>40374.739999999991</v>
      </c>
      <c r="N227" s="119">
        <v>41934.629999999997</v>
      </c>
      <c r="O227" s="119">
        <v>61364.479999999989</v>
      </c>
      <c r="P227" s="119">
        <v>152098.62</v>
      </c>
      <c r="Q227" s="119">
        <f t="shared" si="4"/>
        <v>642715.56000000006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642715.56000000006</v>
      </c>
      <c r="V227" s="115"/>
    </row>
    <row r="228" spans="2:22" x14ac:dyDescent="0.2">
      <c r="B228" s="113"/>
      <c r="C228" s="117" t="s">
        <v>251</v>
      </c>
      <c r="D228" s="118" t="s">
        <v>483</v>
      </c>
      <c r="E228" s="119">
        <v>0</v>
      </c>
      <c r="F228" s="119">
        <v>78783.34</v>
      </c>
      <c r="G228" s="119">
        <v>39391.67</v>
      </c>
      <c r="H228" s="119">
        <v>39391.67</v>
      </c>
      <c r="I228" s="119">
        <v>39391.67</v>
      </c>
      <c r="J228" s="119">
        <v>39391.67</v>
      </c>
      <c r="K228" s="119">
        <v>39391.67</v>
      </c>
      <c r="L228" s="119">
        <v>39391.67</v>
      </c>
      <c r="M228" s="119">
        <v>39391.67</v>
      </c>
      <c r="N228" s="119">
        <v>39391.660000000003</v>
      </c>
      <c r="O228" s="119">
        <v>39391.660000000003</v>
      </c>
      <c r="P228" s="119">
        <v>39391.65</v>
      </c>
      <c r="Q228" s="119">
        <f t="shared" si="4"/>
        <v>472700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472700</v>
      </c>
      <c r="V228" s="115"/>
    </row>
    <row r="229" spans="2:22" x14ac:dyDescent="0.2">
      <c r="B229" s="113"/>
      <c r="C229" s="117" t="s">
        <v>252</v>
      </c>
      <c r="D229" s="118" t="s">
        <v>484</v>
      </c>
      <c r="E229" s="119">
        <v>24998.18</v>
      </c>
      <c r="F229" s="119">
        <v>10808.99</v>
      </c>
      <c r="G229" s="119">
        <v>27832.41</v>
      </c>
      <c r="H229" s="119">
        <v>29333.22</v>
      </c>
      <c r="I229" s="119">
        <v>16367.41</v>
      </c>
      <c r="J229" s="119">
        <v>42814.5</v>
      </c>
      <c r="K229" s="119">
        <v>27619.79</v>
      </c>
      <c r="L229" s="119">
        <v>28014.5</v>
      </c>
      <c r="M229" s="119">
        <v>26772.01</v>
      </c>
      <c r="N229" s="119">
        <v>27439.360000000001</v>
      </c>
      <c r="O229" s="119">
        <v>29911.16</v>
      </c>
      <c r="P229" s="119">
        <v>41245.710000000006</v>
      </c>
      <c r="Q229" s="119">
        <f t="shared" si="4"/>
        <v>333157.24000000005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333157.24000000005</v>
      </c>
      <c r="V229" s="115"/>
    </row>
    <row r="230" spans="2:22" x14ac:dyDescent="0.2">
      <c r="B230" s="113"/>
      <c r="C230" s="117" t="s">
        <v>253</v>
      </c>
      <c r="D230" s="118" t="s">
        <v>485</v>
      </c>
      <c r="E230" s="119">
        <v>0</v>
      </c>
      <c r="F230" s="119">
        <v>1742.4</v>
      </c>
      <c r="G230" s="119">
        <v>17000</v>
      </c>
      <c r="H230" s="119">
        <v>0</v>
      </c>
      <c r="I230" s="119">
        <v>659849.66999999993</v>
      </c>
      <c r="J230" s="119">
        <v>0</v>
      </c>
      <c r="K230" s="119">
        <v>466692.4</v>
      </c>
      <c r="L230" s="119">
        <v>0</v>
      </c>
      <c r="M230" s="119">
        <v>1306.8</v>
      </c>
      <c r="N230" s="119">
        <v>133728.56</v>
      </c>
      <c r="O230" s="119">
        <v>0</v>
      </c>
      <c r="P230" s="119">
        <v>75270.91</v>
      </c>
      <c r="Q230" s="119">
        <f t="shared" si="4"/>
        <v>1355590.74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1355590.74</v>
      </c>
      <c r="V230" s="115"/>
    </row>
    <row r="231" spans="2:22" x14ac:dyDescent="0.2">
      <c r="B231" s="113"/>
      <c r="C231" s="117" t="s">
        <v>254</v>
      </c>
      <c r="D231" s="118" t="s">
        <v>486</v>
      </c>
      <c r="E231" s="119">
        <v>6933.4299999999994</v>
      </c>
      <c r="F231" s="119">
        <v>8238.6899999999987</v>
      </c>
      <c r="G231" s="119">
        <v>8580.239999999998</v>
      </c>
      <c r="H231" s="119">
        <v>7917.4499999999989</v>
      </c>
      <c r="I231" s="119">
        <v>8131.8300000000008</v>
      </c>
      <c r="J231" s="119">
        <v>6179.1200000000008</v>
      </c>
      <c r="K231" s="119">
        <v>6492.9999999999991</v>
      </c>
      <c r="L231" s="119">
        <v>6517.5900000000011</v>
      </c>
      <c r="M231" s="119">
        <v>6495.760000000002</v>
      </c>
      <c r="N231" s="119">
        <v>6187.1099999999988</v>
      </c>
      <c r="O231" s="119">
        <v>6267.3300000000008</v>
      </c>
      <c r="P231" s="119">
        <v>6228.6799999999994</v>
      </c>
      <c r="Q231" s="119">
        <f t="shared" si="4"/>
        <v>84170.23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84170.23</v>
      </c>
      <c r="V231" s="115"/>
    </row>
    <row r="232" spans="2:22" x14ac:dyDescent="0.2">
      <c r="B232" s="113"/>
      <c r="C232" s="117" t="s">
        <v>255</v>
      </c>
      <c r="D232" s="118" t="s">
        <v>476</v>
      </c>
      <c r="E232" s="119">
        <v>46927.05999999999</v>
      </c>
      <c r="F232" s="119">
        <v>77384.830000000016</v>
      </c>
      <c r="G232" s="119">
        <v>137243.21</v>
      </c>
      <c r="H232" s="119">
        <v>89747.260000000009</v>
      </c>
      <c r="I232" s="119">
        <v>83061.87</v>
      </c>
      <c r="J232" s="119">
        <v>98998.720000000016</v>
      </c>
      <c r="K232" s="119">
        <v>141134.49</v>
      </c>
      <c r="L232" s="119">
        <v>82417.23</v>
      </c>
      <c r="M232" s="119">
        <v>87416.479999999981</v>
      </c>
      <c r="N232" s="119">
        <v>91115.24</v>
      </c>
      <c r="O232" s="119">
        <v>107543.31999999996</v>
      </c>
      <c r="P232" s="119">
        <v>294353.74</v>
      </c>
      <c r="Q232" s="119">
        <f t="shared" si="4"/>
        <v>1337343.4499999997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1337343.4499999997</v>
      </c>
      <c r="V232" s="115"/>
    </row>
    <row r="233" spans="2:22" x14ac:dyDescent="0.2">
      <c r="B233" s="113"/>
      <c r="C233" s="117" t="s">
        <v>256</v>
      </c>
      <c r="D233" s="118" t="s">
        <v>487</v>
      </c>
      <c r="E233" s="119">
        <v>0</v>
      </c>
      <c r="F233" s="119">
        <v>60000</v>
      </c>
      <c r="G233" s="119">
        <v>30000</v>
      </c>
      <c r="H233" s="119">
        <v>30000</v>
      </c>
      <c r="I233" s="119">
        <v>30000</v>
      </c>
      <c r="J233" s="119">
        <v>30000</v>
      </c>
      <c r="K233" s="119">
        <v>30000</v>
      </c>
      <c r="L233" s="119">
        <v>0</v>
      </c>
      <c r="M233" s="119">
        <v>0</v>
      </c>
      <c r="N233" s="119">
        <v>90000</v>
      </c>
      <c r="O233" s="119">
        <v>0</v>
      </c>
      <c r="P233" s="119">
        <v>60000</v>
      </c>
      <c r="Q233" s="119">
        <f t="shared" si="4"/>
        <v>360000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360000</v>
      </c>
      <c r="V233" s="115"/>
    </row>
    <row r="234" spans="2:22" x14ac:dyDescent="0.2">
      <c r="B234" s="113"/>
      <c r="C234" s="117" t="s">
        <v>257</v>
      </c>
      <c r="D234" s="118" t="s">
        <v>488</v>
      </c>
      <c r="E234" s="119">
        <v>0</v>
      </c>
      <c r="F234" s="119">
        <v>6624.9299999999994</v>
      </c>
      <c r="G234" s="119">
        <v>158894.95000000001</v>
      </c>
      <c r="H234" s="119">
        <v>170061.11</v>
      </c>
      <c r="I234" s="119">
        <v>8072.6399999999994</v>
      </c>
      <c r="J234" s="119">
        <v>10301.730000000003</v>
      </c>
      <c r="K234" s="119">
        <v>12443.56</v>
      </c>
      <c r="L234" s="119">
        <v>7169.68</v>
      </c>
      <c r="M234" s="119">
        <v>23635.279999999999</v>
      </c>
      <c r="N234" s="119">
        <v>187589.76000000001</v>
      </c>
      <c r="O234" s="119">
        <v>121181.26999999999</v>
      </c>
      <c r="P234" s="119">
        <v>1785606.48</v>
      </c>
      <c r="Q234" s="119">
        <f t="shared" si="4"/>
        <v>2491581.39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2491581.39</v>
      </c>
      <c r="V234" s="115"/>
    </row>
    <row r="235" spans="2:22" x14ac:dyDescent="0.2">
      <c r="B235" s="113"/>
      <c r="C235" s="117" t="s">
        <v>258</v>
      </c>
      <c r="D235" s="118" t="s">
        <v>489</v>
      </c>
      <c r="E235" s="119">
        <v>15974692.66</v>
      </c>
      <c r="F235" s="119">
        <v>31288201.320000004</v>
      </c>
      <c r="G235" s="119">
        <v>29418498.18</v>
      </c>
      <c r="H235" s="119">
        <v>28407990.960000005</v>
      </c>
      <c r="I235" s="119">
        <v>30831007.069999997</v>
      </c>
      <c r="J235" s="119">
        <v>29500029.520000011</v>
      </c>
      <c r="K235" s="119">
        <v>27747158.079999998</v>
      </c>
      <c r="L235" s="119">
        <v>24477338.93</v>
      </c>
      <c r="M235" s="119">
        <v>30775415.199999992</v>
      </c>
      <c r="N235" s="119">
        <v>28118846.34</v>
      </c>
      <c r="O235" s="119">
        <v>28351783.710000001</v>
      </c>
      <c r="P235" s="119">
        <v>54902852.790000007</v>
      </c>
      <c r="Q235" s="119">
        <f t="shared" si="4"/>
        <v>359793814.75999999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359793814.75999999</v>
      </c>
      <c r="V235" s="115"/>
    </row>
    <row r="236" spans="2:22" x14ac:dyDescent="0.2">
      <c r="B236" s="113"/>
      <c r="C236" s="117" t="s">
        <v>259</v>
      </c>
      <c r="D236" s="118" t="s">
        <v>490</v>
      </c>
      <c r="E236" s="119">
        <v>927912.28999999969</v>
      </c>
      <c r="F236" s="119">
        <v>5441694.6700000027</v>
      </c>
      <c r="G236" s="119">
        <v>6225897.3700000001</v>
      </c>
      <c r="H236" s="119">
        <v>7367990.6600000001</v>
      </c>
      <c r="I236" s="119">
        <v>2671009.0599999987</v>
      </c>
      <c r="J236" s="119">
        <v>5125986.5999999996</v>
      </c>
      <c r="K236" s="119">
        <v>10878709.07</v>
      </c>
      <c r="L236" s="119">
        <v>4965362.7700000005</v>
      </c>
      <c r="M236" s="119">
        <v>5704590.3599999994</v>
      </c>
      <c r="N236" s="119">
        <v>5837307.0500000007</v>
      </c>
      <c r="O236" s="119">
        <v>5977353.3800000008</v>
      </c>
      <c r="P236" s="119">
        <v>8278313.6600000001</v>
      </c>
      <c r="Q236" s="119">
        <f t="shared" si="4"/>
        <v>69402126.940000013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69402126.940000013</v>
      </c>
      <c r="V236" s="115"/>
    </row>
    <row r="237" spans="2:22" x14ac:dyDescent="0.2">
      <c r="B237" s="113"/>
      <c r="C237" s="117" t="s">
        <v>260</v>
      </c>
      <c r="D237" s="118" t="s">
        <v>491</v>
      </c>
      <c r="E237" s="119">
        <v>252860.84999999995</v>
      </c>
      <c r="F237" s="119">
        <v>354570.58999999997</v>
      </c>
      <c r="G237" s="119">
        <v>407782.44</v>
      </c>
      <c r="H237" s="119">
        <v>469752.16</v>
      </c>
      <c r="I237" s="119">
        <v>365353.27</v>
      </c>
      <c r="J237" s="119">
        <v>403822.86</v>
      </c>
      <c r="K237" s="119">
        <v>383517.38000000012</v>
      </c>
      <c r="L237" s="119">
        <v>364516.2</v>
      </c>
      <c r="M237" s="119">
        <v>398542.74000000011</v>
      </c>
      <c r="N237" s="119">
        <v>407880.8</v>
      </c>
      <c r="O237" s="119">
        <v>448492.37</v>
      </c>
      <c r="P237" s="119">
        <v>681309.30999999994</v>
      </c>
      <c r="Q237" s="119">
        <f t="shared" si="4"/>
        <v>4938400.97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4938400.97</v>
      </c>
      <c r="V237" s="115"/>
    </row>
    <row r="238" spans="2:22" x14ac:dyDescent="0.2">
      <c r="B238" s="113"/>
      <c r="C238" s="117" t="s">
        <v>261</v>
      </c>
      <c r="D238" s="118" t="s">
        <v>492</v>
      </c>
      <c r="E238" s="119">
        <v>381651.48999999993</v>
      </c>
      <c r="F238" s="119">
        <v>436943.82000000007</v>
      </c>
      <c r="G238" s="119">
        <v>647491.99</v>
      </c>
      <c r="H238" s="119">
        <v>575210.5</v>
      </c>
      <c r="I238" s="119">
        <v>373014.57</v>
      </c>
      <c r="J238" s="119">
        <v>719954.7</v>
      </c>
      <c r="K238" s="119">
        <v>472335.01999999996</v>
      </c>
      <c r="L238" s="119">
        <v>484187.82999999996</v>
      </c>
      <c r="M238" s="119">
        <v>576582.30000000005</v>
      </c>
      <c r="N238" s="119">
        <v>504585.37999999995</v>
      </c>
      <c r="O238" s="119">
        <v>530906.74</v>
      </c>
      <c r="P238" s="119">
        <v>1200096.1800000002</v>
      </c>
      <c r="Q238" s="119">
        <f t="shared" si="4"/>
        <v>6902960.5200000014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6902960.5200000014</v>
      </c>
      <c r="V238" s="115"/>
    </row>
    <row r="239" spans="2:22" x14ac:dyDescent="0.2">
      <c r="B239" s="113"/>
      <c r="C239" s="117" t="s">
        <v>262</v>
      </c>
      <c r="D239" s="118" t="s">
        <v>493</v>
      </c>
      <c r="E239" s="119">
        <v>0</v>
      </c>
      <c r="F239" s="119">
        <v>31093.31</v>
      </c>
      <c r="G239" s="119">
        <v>889832.63000000012</v>
      </c>
      <c r="H239" s="119">
        <v>585459.06999999995</v>
      </c>
      <c r="I239" s="119">
        <v>4741.24</v>
      </c>
      <c r="J239" s="119">
        <v>415283.69</v>
      </c>
      <c r="K239" s="119">
        <v>164451.01999999999</v>
      </c>
      <c r="L239" s="119">
        <v>226727.88</v>
      </c>
      <c r="M239" s="119">
        <v>604067.49</v>
      </c>
      <c r="N239" s="119">
        <v>533347.82999999996</v>
      </c>
      <c r="O239" s="119">
        <v>217502.57</v>
      </c>
      <c r="P239" s="119">
        <v>1086706.6000000001</v>
      </c>
      <c r="Q239" s="119">
        <f t="shared" si="4"/>
        <v>4759213.33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4759213.33</v>
      </c>
      <c r="V239" s="115"/>
    </row>
    <row r="240" spans="2:22" x14ac:dyDescent="0.2">
      <c r="B240" s="113"/>
      <c r="C240" s="117" t="s">
        <v>263</v>
      </c>
      <c r="D240" s="118" t="s">
        <v>494</v>
      </c>
      <c r="E240" s="119">
        <v>194747.99000000002</v>
      </c>
      <c r="F240" s="119">
        <v>0</v>
      </c>
      <c r="G240" s="119">
        <v>751469.54</v>
      </c>
      <c r="H240" s="119">
        <v>878129.82000000007</v>
      </c>
      <c r="I240" s="119">
        <v>0</v>
      </c>
      <c r="J240" s="119">
        <v>316573.36000000004</v>
      </c>
      <c r="K240" s="119">
        <v>1113288.95</v>
      </c>
      <c r="L240" s="119">
        <v>894078.17999999993</v>
      </c>
      <c r="M240" s="119">
        <v>937516.71</v>
      </c>
      <c r="N240" s="119">
        <v>471532.85</v>
      </c>
      <c r="O240" s="119">
        <v>871510.61999999988</v>
      </c>
      <c r="P240" s="119">
        <v>1396752.94</v>
      </c>
      <c r="Q240" s="119">
        <f t="shared" si="4"/>
        <v>7825600.959999999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7825600.959999999</v>
      </c>
      <c r="V240" s="115"/>
    </row>
    <row r="241" spans="2:22" x14ac:dyDescent="0.2">
      <c r="B241" s="113"/>
      <c r="C241" s="117" t="s">
        <v>264</v>
      </c>
      <c r="D241" s="118" t="s">
        <v>495</v>
      </c>
      <c r="E241" s="119">
        <v>92805.04</v>
      </c>
      <c r="F241" s="119">
        <v>108611.39</v>
      </c>
      <c r="G241" s="119">
        <v>131631.49</v>
      </c>
      <c r="H241" s="119">
        <v>189617.37</v>
      </c>
      <c r="I241" s="119">
        <v>127425.13999999997</v>
      </c>
      <c r="J241" s="119">
        <v>284739.67</v>
      </c>
      <c r="K241" s="119">
        <v>130320.31999999998</v>
      </c>
      <c r="L241" s="119">
        <v>102061.84000000001</v>
      </c>
      <c r="M241" s="119">
        <v>126257.29999999994</v>
      </c>
      <c r="N241" s="119">
        <v>171593.75000000006</v>
      </c>
      <c r="O241" s="119">
        <v>384211.19000000006</v>
      </c>
      <c r="P241" s="119">
        <v>766606.75999999989</v>
      </c>
      <c r="Q241" s="119">
        <f t="shared" si="4"/>
        <v>2615881.2599999998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2615881.2599999998</v>
      </c>
      <c r="V241" s="115"/>
    </row>
    <row r="242" spans="2:22" x14ac:dyDescent="0.2">
      <c r="B242" s="113"/>
      <c r="C242" s="117" t="s">
        <v>265</v>
      </c>
      <c r="D242" s="118" t="s">
        <v>496</v>
      </c>
      <c r="E242" s="119">
        <v>49992836.859999999</v>
      </c>
      <c r="F242" s="119">
        <v>60436837.38000001</v>
      </c>
      <c r="G242" s="119">
        <v>61009059.659999996</v>
      </c>
      <c r="H242" s="119">
        <v>61180414.660000004</v>
      </c>
      <c r="I242" s="119">
        <v>60912897.669999987</v>
      </c>
      <c r="J242" s="119">
        <v>61972227.069999956</v>
      </c>
      <c r="K242" s="119">
        <v>61550827.919999957</v>
      </c>
      <c r="L242" s="119">
        <v>62111987.969999999</v>
      </c>
      <c r="M242" s="119">
        <v>62041259.769999959</v>
      </c>
      <c r="N242" s="119">
        <v>62741828.979999967</v>
      </c>
      <c r="O242" s="119">
        <v>62810408.869999982</v>
      </c>
      <c r="P242" s="119">
        <v>63648277.499999978</v>
      </c>
      <c r="Q242" s="119">
        <f t="shared" si="4"/>
        <v>730408864.30999994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730408864.30999994</v>
      </c>
      <c r="V242" s="115"/>
    </row>
    <row r="243" spans="2:22" x14ac:dyDescent="0.2">
      <c r="B243" s="113"/>
      <c r="C243" s="117" t="s">
        <v>266</v>
      </c>
      <c r="D243" s="118" t="s">
        <v>497</v>
      </c>
      <c r="E243" s="119">
        <v>0</v>
      </c>
      <c r="F243" s="119">
        <v>22900</v>
      </c>
      <c r="G243" s="119">
        <v>186350</v>
      </c>
      <c r="H243" s="119">
        <v>65150</v>
      </c>
      <c r="I243" s="119">
        <v>63400</v>
      </c>
      <c r="J243" s="119">
        <v>58650</v>
      </c>
      <c r="K243" s="119">
        <v>57500</v>
      </c>
      <c r="L243" s="119">
        <v>57500</v>
      </c>
      <c r="M243" s="119">
        <v>57500</v>
      </c>
      <c r="N243" s="119">
        <v>57500</v>
      </c>
      <c r="O243" s="119">
        <v>57500</v>
      </c>
      <c r="P243" s="119">
        <v>450388.9</v>
      </c>
      <c r="Q243" s="119">
        <f t="shared" si="4"/>
        <v>1134338.8999999999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1134338.8999999999</v>
      </c>
      <c r="V243" s="115"/>
    </row>
    <row r="244" spans="2:22" ht="25.5" x14ac:dyDescent="0.2">
      <c r="B244" s="113"/>
      <c r="C244" s="117" t="s">
        <v>267</v>
      </c>
      <c r="D244" s="118" t="s">
        <v>498</v>
      </c>
      <c r="E244" s="119">
        <v>203484.97000000003</v>
      </c>
      <c r="F244" s="119">
        <v>302960.18999999994</v>
      </c>
      <c r="G244" s="119">
        <v>332565.98</v>
      </c>
      <c r="H244" s="119">
        <v>269040.90000000002</v>
      </c>
      <c r="I244" s="119">
        <v>262093.42000000004</v>
      </c>
      <c r="J244" s="119">
        <v>252205.53999999992</v>
      </c>
      <c r="K244" s="119">
        <v>357978.93</v>
      </c>
      <c r="L244" s="119">
        <v>314629.17000000004</v>
      </c>
      <c r="M244" s="119">
        <v>276723.69000000018</v>
      </c>
      <c r="N244" s="119">
        <v>264062.84999999998</v>
      </c>
      <c r="O244" s="119">
        <v>282775.02999999997</v>
      </c>
      <c r="P244" s="119">
        <v>615866.11</v>
      </c>
      <c r="Q244" s="119">
        <f t="shared" si="4"/>
        <v>3734386.78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3734386.78</v>
      </c>
      <c r="V244" s="115"/>
    </row>
    <row r="245" spans="2:22" x14ac:dyDescent="0.2">
      <c r="B245" s="113"/>
      <c r="C245" s="117" t="s">
        <v>268</v>
      </c>
      <c r="D245" s="118" t="s">
        <v>499</v>
      </c>
      <c r="E245" s="119">
        <v>0</v>
      </c>
      <c r="F245" s="119">
        <v>0</v>
      </c>
      <c r="G245" s="119">
        <v>0</v>
      </c>
      <c r="H245" s="119">
        <v>0</v>
      </c>
      <c r="I245" s="119">
        <v>63696.290000000008</v>
      </c>
      <c r="J245" s="119">
        <v>26897.280000000002</v>
      </c>
      <c r="K245" s="119">
        <v>35302.75</v>
      </c>
      <c r="L245" s="119">
        <v>42613.520000000004</v>
      </c>
      <c r="M245" s="119">
        <v>48098.75</v>
      </c>
      <c r="N245" s="119">
        <v>63276.030000000013</v>
      </c>
      <c r="O245" s="119">
        <v>42446.930000000022</v>
      </c>
      <c r="P245" s="119">
        <v>31851.899999999994</v>
      </c>
      <c r="Q245" s="119">
        <f t="shared" si="4"/>
        <v>354183.45000000007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354183.45000000007</v>
      </c>
      <c r="V245" s="115"/>
    </row>
    <row r="246" spans="2:22" x14ac:dyDescent="0.2">
      <c r="B246" s="113"/>
      <c r="C246" s="117" t="s">
        <v>269</v>
      </c>
      <c r="D246" s="118" t="s">
        <v>500</v>
      </c>
      <c r="E246" s="119">
        <v>1192731.43</v>
      </c>
      <c r="F246" s="119">
        <v>1115280.3400000003</v>
      </c>
      <c r="G246" s="119">
        <v>1159978.5299999998</v>
      </c>
      <c r="H246" s="119">
        <v>1311378.4700000009</v>
      </c>
      <c r="I246" s="119">
        <v>1312139.42</v>
      </c>
      <c r="J246" s="119">
        <v>1236794.3300000008</v>
      </c>
      <c r="K246" s="119">
        <v>1151428.5399999989</v>
      </c>
      <c r="L246" s="119">
        <v>1257052.7700000007</v>
      </c>
      <c r="M246" s="119">
        <v>1126342.2000000002</v>
      </c>
      <c r="N246" s="119">
        <v>1291690.1400000013</v>
      </c>
      <c r="O246" s="119">
        <v>1539311.359999998</v>
      </c>
      <c r="P246" s="119">
        <v>1385468.4499999981</v>
      </c>
      <c r="Q246" s="119">
        <f t="shared" si="4"/>
        <v>15079595.979999997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15079595.979999997</v>
      </c>
      <c r="V246" s="115"/>
    </row>
    <row r="247" spans="2:22" x14ac:dyDescent="0.2">
      <c r="B247" s="113"/>
      <c r="C247" s="117" t="s">
        <v>270</v>
      </c>
      <c r="D247" s="118" t="s">
        <v>501</v>
      </c>
      <c r="E247" s="119">
        <v>17245657.359999999</v>
      </c>
      <c r="F247" s="119">
        <v>18106708.800000001</v>
      </c>
      <c r="G247" s="119">
        <v>17700704.399999999</v>
      </c>
      <c r="H247" s="119">
        <v>19124053.890000001</v>
      </c>
      <c r="I247" s="119">
        <v>17960670.779999997</v>
      </c>
      <c r="J247" s="119">
        <v>18095824.150000002</v>
      </c>
      <c r="K247" s="119">
        <v>18392354.060000006</v>
      </c>
      <c r="L247" s="119">
        <v>18705395.41</v>
      </c>
      <c r="M247" s="119">
        <v>16326123.240000002</v>
      </c>
      <c r="N247" s="119">
        <v>19854381.439999998</v>
      </c>
      <c r="O247" s="119">
        <v>21211939.610000003</v>
      </c>
      <c r="P247" s="119">
        <v>21026812.870000001</v>
      </c>
      <c r="Q247" s="119">
        <f t="shared" si="4"/>
        <v>223750626.01000002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223750626.01000002</v>
      </c>
      <c r="V247" s="115"/>
    </row>
    <row r="248" spans="2:22" x14ac:dyDescent="0.2">
      <c r="B248" s="113"/>
      <c r="C248" s="117" t="s">
        <v>271</v>
      </c>
      <c r="D248" s="118" t="s">
        <v>502</v>
      </c>
      <c r="E248" s="119">
        <v>1537.35</v>
      </c>
      <c r="F248" s="119">
        <v>4548.55</v>
      </c>
      <c r="G248" s="119">
        <v>4697.8300000000008</v>
      </c>
      <c r="H248" s="119">
        <v>4326.9500000000007</v>
      </c>
      <c r="I248" s="119">
        <v>4992.9500000000007</v>
      </c>
      <c r="J248" s="119">
        <v>1838.0499999999997</v>
      </c>
      <c r="K248" s="119">
        <v>10947.95</v>
      </c>
      <c r="L248" s="119">
        <v>1550.0000000000002</v>
      </c>
      <c r="M248" s="119">
        <v>4361.28</v>
      </c>
      <c r="N248" s="119">
        <v>4206.37</v>
      </c>
      <c r="O248" s="119">
        <v>4244.74</v>
      </c>
      <c r="P248" s="119">
        <v>8842.44</v>
      </c>
      <c r="Q248" s="119">
        <f t="shared" si="4"/>
        <v>56094.460000000006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56094.460000000006</v>
      </c>
      <c r="V248" s="115"/>
    </row>
    <row r="249" spans="2:22" x14ac:dyDescent="0.2">
      <c r="B249" s="113"/>
      <c r="C249" s="117" t="s">
        <v>272</v>
      </c>
      <c r="D249" s="118" t="s">
        <v>503</v>
      </c>
      <c r="E249" s="119">
        <v>25565.360000000001</v>
      </c>
      <c r="F249" s="119">
        <v>25483.570000000007</v>
      </c>
      <c r="G249" s="119">
        <v>25482.93</v>
      </c>
      <c r="H249" s="119">
        <v>30694.750000000011</v>
      </c>
      <c r="I249" s="119">
        <v>34033</v>
      </c>
      <c r="J249" s="119">
        <v>36299.5</v>
      </c>
      <c r="K249" s="119">
        <v>30242.11</v>
      </c>
      <c r="L249" s="119">
        <v>23318.690000000006</v>
      </c>
      <c r="M249" s="119">
        <v>27852.27</v>
      </c>
      <c r="N249" s="119">
        <v>26576.42</v>
      </c>
      <c r="O249" s="119">
        <v>33475.900000000009</v>
      </c>
      <c r="P249" s="119">
        <v>73452.77</v>
      </c>
      <c r="Q249" s="119">
        <f t="shared" si="4"/>
        <v>392477.27000000008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392477.27000000008</v>
      </c>
      <c r="V249" s="115"/>
    </row>
    <row r="250" spans="2:22" x14ac:dyDescent="0.2">
      <c r="B250" s="113"/>
      <c r="C250" s="117" t="s">
        <v>273</v>
      </c>
      <c r="D250" s="118" t="s">
        <v>504</v>
      </c>
      <c r="E250" s="119">
        <v>0</v>
      </c>
      <c r="F250" s="119">
        <v>0</v>
      </c>
      <c r="G250" s="119">
        <v>113212.2</v>
      </c>
      <c r="H250" s="119">
        <v>156105.68</v>
      </c>
      <c r="I250" s="119">
        <v>53567.34</v>
      </c>
      <c r="J250" s="119">
        <v>105353.09</v>
      </c>
      <c r="K250" s="119">
        <v>93810.27</v>
      </c>
      <c r="L250" s="119">
        <v>0</v>
      </c>
      <c r="M250" s="119">
        <v>0</v>
      </c>
      <c r="N250" s="119">
        <v>82080.02</v>
      </c>
      <c r="O250" s="119">
        <v>524272.17</v>
      </c>
      <c r="P250" s="119">
        <v>796848.91</v>
      </c>
      <c r="Q250" s="119">
        <f t="shared" si="4"/>
        <v>1925249.6800000002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1925249.6800000002</v>
      </c>
      <c r="V250" s="115"/>
    </row>
    <row r="251" spans="2:22" ht="25.5" x14ac:dyDescent="0.2">
      <c r="B251" s="113"/>
      <c r="C251" s="117" t="s">
        <v>274</v>
      </c>
      <c r="D251" s="118" t="s">
        <v>395</v>
      </c>
      <c r="E251" s="119">
        <v>71869.110000000015</v>
      </c>
      <c r="F251" s="119">
        <v>100063.01999999997</v>
      </c>
      <c r="G251" s="119">
        <v>133522.77000000002</v>
      </c>
      <c r="H251" s="119">
        <v>125454.67000000004</v>
      </c>
      <c r="I251" s="119">
        <v>159008.87000000005</v>
      </c>
      <c r="J251" s="119">
        <v>138751.97999999998</v>
      </c>
      <c r="K251" s="119">
        <v>102696.91999999998</v>
      </c>
      <c r="L251" s="119">
        <v>91875</v>
      </c>
      <c r="M251" s="119">
        <v>56440.11</v>
      </c>
      <c r="N251" s="119">
        <v>1285747.1700000002</v>
      </c>
      <c r="O251" s="119">
        <v>120616.92999999998</v>
      </c>
      <c r="P251" s="119">
        <v>234850.15999999997</v>
      </c>
      <c r="Q251" s="119">
        <f t="shared" si="4"/>
        <v>2620896.7100000004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2620896.7100000004</v>
      </c>
      <c r="V251" s="115"/>
    </row>
    <row r="252" spans="2:22" x14ac:dyDescent="0.2">
      <c r="B252" s="113"/>
      <c r="C252" s="117" t="s">
        <v>540</v>
      </c>
      <c r="D252" s="118" t="s">
        <v>541</v>
      </c>
      <c r="E252" s="119">
        <v>0</v>
      </c>
      <c r="F252" s="119">
        <v>0</v>
      </c>
      <c r="G252" s="119">
        <v>0</v>
      </c>
      <c r="H252" s="119">
        <v>0</v>
      </c>
      <c r="I252" s="119">
        <v>0</v>
      </c>
      <c r="J252" s="119">
        <v>0</v>
      </c>
      <c r="K252" s="119">
        <v>0</v>
      </c>
      <c r="L252" s="119">
        <v>0</v>
      </c>
      <c r="M252" s="119">
        <v>0</v>
      </c>
      <c r="N252" s="119">
        <v>0</v>
      </c>
      <c r="O252" s="119">
        <v>0</v>
      </c>
      <c r="P252" s="119">
        <v>0</v>
      </c>
      <c r="Q252" s="119">
        <f t="shared" si="4"/>
        <v>0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0</v>
      </c>
      <c r="V252" s="115"/>
    </row>
    <row r="253" spans="2:22" ht="25.5" x14ac:dyDescent="0.2">
      <c r="B253" s="113"/>
      <c r="C253" s="117" t="s">
        <v>542</v>
      </c>
      <c r="D253" s="118" t="s">
        <v>543</v>
      </c>
      <c r="E253" s="119">
        <v>0</v>
      </c>
      <c r="F253" s="119">
        <v>0</v>
      </c>
      <c r="G253" s="119">
        <v>0</v>
      </c>
      <c r="H253" s="119">
        <v>0</v>
      </c>
      <c r="I253" s="119">
        <v>0</v>
      </c>
      <c r="J253" s="119">
        <v>0</v>
      </c>
      <c r="K253" s="119">
        <v>0</v>
      </c>
      <c r="L253" s="119">
        <v>0</v>
      </c>
      <c r="M253" s="119">
        <v>0</v>
      </c>
      <c r="N253" s="119">
        <v>0</v>
      </c>
      <c r="O253" s="119">
        <v>0</v>
      </c>
      <c r="P253" s="119">
        <v>0</v>
      </c>
      <c r="Q253" s="119">
        <f t="shared" si="4"/>
        <v>0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0</v>
      </c>
      <c r="V253" s="115"/>
    </row>
    <row r="254" spans="2:22" ht="25.5" x14ac:dyDescent="0.2">
      <c r="B254" s="113"/>
      <c r="C254" s="117" t="s">
        <v>544</v>
      </c>
      <c r="D254" s="118" t="s">
        <v>545</v>
      </c>
      <c r="E254" s="119">
        <v>0</v>
      </c>
      <c r="F254" s="119">
        <v>0</v>
      </c>
      <c r="G254" s="119">
        <v>0</v>
      </c>
      <c r="H254" s="119">
        <v>0</v>
      </c>
      <c r="I254" s="119">
        <v>0</v>
      </c>
      <c r="J254" s="119">
        <v>0</v>
      </c>
      <c r="K254" s="119">
        <v>0</v>
      </c>
      <c r="L254" s="119">
        <v>0</v>
      </c>
      <c r="M254" s="119">
        <v>0</v>
      </c>
      <c r="N254" s="119">
        <v>0</v>
      </c>
      <c r="O254" s="119">
        <v>0</v>
      </c>
      <c r="P254" s="119">
        <v>0</v>
      </c>
      <c r="Q254" s="119">
        <f t="shared" si="4"/>
        <v>0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115"/>
    </row>
    <row r="255" spans="2:22" ht="25.5" x14ac:dyDescent="0.2">
      <c r="B255" s="113"/>
      <c r="C255" s="117" t="s">
        <v>546</v>
      </c>
      <c r="D255" s="118" t="s">
        <v>547</v>
      </c>
      <c r="E255" s="119">
        <v>0</v>
      </c>
      <c r="F255" s="119">
        <v>0</v>
      </c>
      <c r="G255" s="119">
        <v>0</v>
      </c>
      <c r="H255" s="119">
        <v>0</v>
      </c>
      <c r="I255" s="119">
        <v>0</v>
      </c>
      <c r="J255" s="119">
        <v>0</v>
      </c>
      <c r="K255" s="119">
        <v>0</v>
      </c>
      <c r="L255" s="119">
        <v>0</v>
      </c>
      <c r="M255" s="119">
        <v>0</v>
      </c>
      <c r="N255" s="119">
        <v>0</v>
      </c>
      <c r="O255" s="119">
        <v>0</v>
      </c>
      <c r="P255" s="119">
        <v>0</v>
      </c>
      <c r="Q255" s="119">
        <f t="shared" si="4"/>
        <v>0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0</v>
      </c>
      <c r="V255" s="115"/>
    </row>
    <row r="256" spans="2:22" x14ac:dyDescent="0.2">
      <c r="B256" s="113"/>
      <c r="C256" s="117" t="s">
        <v>548</v>
      </c>
      <c r="D256" s="118" t="s">
        <v>373</v>
      </c>
      <c r="E256" s="119">
        <v>0</v>
      </c>
      <c r="F256" s="119">
        <v>0</v>
      </c>
      <c r="G256" s="119">
        <v>0</v>
      </c>
      <c r="H256" s="119">
        <v>0</v>
      </c>
      <c r="I256" s="119">
        <v>0</v>
      </c>
      <c r="J256" s="119">
        <v>0</v>
      </c>
      <c r="K256" s="119">
        <v>0</v>
      </c>
      <c r="L256" s="119">
        <v>0</v>
      </c>
      <c r="M256" s="119">
        <v>0</v>
      </c>
      <c r="N256" s="119">
        <v>0</v>
      </c>
      <c r="O256" s="119">
        <v>0</v>
      </c>
      <c r="P256" s="119">
        <v>0</v>
      </c>
      <c r="Q256" s="119">
        <f t="shared" si="4"/>
        <v>0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0</v>
      </c>
      <c r="V256" s="115"/>
    </row>
    <row r="257" spans="2:22" x14ac:dyDescent="0.2">
      <c r="B257" s="113"/>
      <c r="C257" s="117" t="s">
        <v>549</v>
      </c>
      <c r="D257" s="118" t="s">
        <v>550</v>
      </c>
      <c r="E257" s="119">
        <v>0</v>
      </c>
      <c r="F257" s="119">
        <v>0</v>
      </c>
      <c r="G257" s="119">
        <v>0</v>
      </c>
      <c r="H257" s="119">
        <v>0</v>
      </c>
      <c r="I257" s="119">
        <v>0</v>
      </c>
      <c r="J257" s="119">
        <v>0</v>
      </c>
      <c r="K257" s="119">
        <v>0</v>
      </c>
      <c r="L257" s="119">
        <v>0</v>
      </c>
      <c r="M257" s="119">
        <v>27898.550000000003</v>
      </c>
      <c r="N257" s="119">
        <v>751786.19</v>
      </c>
      <c r="O257" s="119">
        <v>32019.329999999998</v>
      </c>
      <c r="P257" s="119">
        <v>61282.559999999998</v>
      </c>
      <c r="Q257" s="119">
        <f t="shared" si="4"/>
        <v>872986.62999999989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872986.62999999989</v>
      </c>
      <c r="V257" s="115"/>
    </row>
    <row r="258" spans="2:22" x14ac:dyDescent="0.2">
      <c r="B258" s="113"/>
      <c r="C258" s="117" t="s">
        <v>551</v>
      </c>
      <c r="D258" s="118" t="s">
        <v>552</v>
      </c>
      <c r="E258" s="119">
        <v>0</v>
      </c>
      <c r="F258" s="119">
        <v>0</v>
      </c>
      <c r="G258" s="119">
        <v>0</v>
      </c>
      <c r="H258" s="119">
        <v>0</v>
      </c>
      <c r="I258" s="119">
        <v>0</v>
      </c>
      <c r="J258" s="119">
        <v>0</v>
      </c>
      <c r="K258" s="119">
        <v>0</v>
      </c>
      <c r="L258" s="119">
        <v>0</v>
      </c>
      <c r="M258" s="119">
        <v>4079.4999999999995</v>
      </c>
      <c r="N258" s="119">
        <v>3854.14</v>
      </c>
      <c r="O258" s="119">
        <v>3915.6800000000007</v>
      </c>
      <c r="P258" s="119">
        <v>4191.63</v>
      </c>
      <c r="Q258" s="119">
        <f t="shared" si="4"/>
        <v>16040.95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16040.95</v>
      </c>
      <c r="V258" s="115"/>
    </row>
    <row r="259" spans="2:22" ht="25.5" x14ac:dyDescent="0.2">
      <c r="B259" s="113"/>
      <c r="C259" s="117" t="s">
        <v>553</v>
      </c>
      <c r="D259" s="118" t="s">
        <v>554</v>
      </c>
      <c r="E259" s="119">
        <v>0</v>
      </c>
      <c r="F259" s="119">
        <v>0</v>
      </c>
      <c r="G259" s="119">
        <v>0</v>
      </c>
      <c r="H259" s="119">
        <v>0</v>
      </c>
      <c r="I259" s="119">
        <v>0</v>
      </c>
      <c r="J259" s="119">
        <v>0</v>
      </c>
      <c r="K259" s="119">
        <v>0</v>
      </c>
      <c r="L259" s="119">
        <v>0</v>
      </c>
      <c r="M259" s="119">
        <v>54704.719999999994</v>
      </c>
      <c r="N259" s="119">
        <v>77396.5</v>
      </c>
      <c r="O259" s="119">
        <v>76224.179999999993</v>
      </c>
      <c r="P259" s="119">
        <v>1484046.7800000003</v>
      </c>
      <c r="Q259" s="119">
        <f t="shared" si="4"/>
        <v>1692372.1800000002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1692372.1800000002</v>
      </c>
      <c r="V259" s="115"/>
    </row>
    <row r="260" spans="2:22" ht="25.5" x14ac:dyDescent="0.2">
      <c r="B260" s="113"/>
      <c r="C260" s="117" t="s">
        <v>555</v>
      </c>
      <c r="D260" s="118" t="s">
        <v>556</v>
      </c>
      <c r="E260" s="119">
        <v>0</v>
      </c>
      <c r="F260" s="119">
        <v>0</v>
      </c>
      <c r="G260" s="119">
        <v>0</v>
      </c>
      <c r="H260" s="119">
        <v>0</v>
      </c>
      <c r="I260" s="119">
        <v>0</v>
      </c>
      <c r="J260" s="119">
        <v>0</v>
      </c>
      <c r="K260" s="119">
        <v>0</v>
      </c>
      <c r="L260" s="119">
        <v>4772.9100000000008</v>
      </c>
      <c r="M260" s="119">
        <v>37357.619999999995</v>
      </c>
      <c r="N260" s="119">
        <v>127140.25000000001</v>
      </c>
      <c r="O260" s="119">
        <v>155802.79999999996</v>
      </c>
      <c r="P260" s="119">
        <v>449338.32999999996</v>
      </c>
      <c r="Q260" s="119">
        <f t="shared" si="4"/>
        <v>774411.90999999992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774411.90999999992</v>
      </c>
      <c r="V260" s="115"/>
    </row>
    <row r="261" spans="2:22" x14ac:dyDescent="0.2">
      <c r="B261" s="113"/>
      <c r="C261" s="117" t="s">
        <v>557</v>
      </c>
      <c r="D261" s="118" t="s">
        <v>558</v>
      </c>
      <c r="E261" s="119">
        <v>0</v>
      </c>
      <c r="F261" s="119">
        <v>0</v>
      </c>
      <c r="G261" s="119">
        <v>0</v>
      </c>
      <c r="H261" s="119">
        <v>0</v>
      </c>
      <c r="I261" s="119">
        <v>0</v>
      </c>
      <c r="J261" s="119">
        <v>0</v>
      </c>
      <c r="K261" s="119">
        <v>0</v>
      </c>
      <c r="L261" s="119">
        <v>0</v>
      </c>
      <c r="M261" s="119">
        <v>13924.550000000001</v>
      </c>
      <c r="N261" s="119">
        <v>20298.520000000004</v>
      </c>
      <c r="O261" s="119">
        <v>21400.29</v>
      </c>
      <c r="P261" s="119">
        <v>51665.14</v>
      </c>
      <c r="Q261" s="119">
        <f t="shared" si="4"/>
        <v>107288.5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107288.5</v>
      </c>
      <c r="V261" s="115"/>
    </row>
    <row r="262" spans="2:22" x14ac:dyDescent="0.2">
      <c r="B262" s="113"/>
      <c r="C262" s="117" t="s">
        <v>559</v>
      </c>
      <c r="D262" s="118" t="s">
        <v>560</v>
      </c>
      <c r="E262" s="119">
        <v>0</v>
      </c>
      <c r="F262" s="119">
        <v>0</v>
      </c>
      <c r="G262" s="119">
        <v>0</v>
      </c>
      <c r="H262" s="119">
        <v>0</v>
      </c>
      <c r="I262" s="119">
        <v>0</v>
      </c>
      <c r="J262" s="119">
        <v>0</v>
      </c>
      <c r="K262" s="119">
        <v>0</v>
      </c>
      <c r="L262" s="119">
        <v>0</v>
      </c>
      <c r="M262" s="119">
        <v>0</v>
      </c>
      <c r="N262" s="119">
        <v>0</v>
      </c>
      <c r="O262" s="119">
        <v>0</v>
      </c>
      <c r="P262" s="119">
        <v>2042.83</v>
      </c>
      <c r="Q262" s="119">
        <f t="shared" si="4"/>
        <v>2042.83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2042.83</v>
      </c>
      <c r="V262" s="115"/>
    </row>
    <row r="263" spans="2:22" ht="25.5" x14ac:dyDescent="0.2">
      <c r="B263" s="113"/>
      <c r="C263" s="117" t="s">
        <v>561</v>
      </c>
      <c r="D263" s="118" t="s">
        <v>562</v>
      </c>
      <c r="E263" s="119">
        <v>0</v>
      </c>
      <c r="F263" s="119">
        <v>0</v>
      </c>
      <c r="G263" s="119">
        <v>0</v>
      </c>
      <c r="H263" s="119">
        <v>0</v>
      </c>
      <c r="I263" s="119">
        <v>0</v>
      </c>
      <c r="J263" s="119">
        <v>0</v>
      </c>
      <c r="K263" s="119">
        <v>0</v>
      </c>
      <c r="L263" s="119">
        <v>4545.87</v>
      </c>
      <c r="M263" s="119">
        <v>18893.730000000003</v>
      </c>
      <c r="N263" s="119">
        <v>44050.020000000004</v>
      </c>
      <c r="O263" s="119">
        <v>75798.83</v>
      </c>
      <c r="P263" s="119">
        <v>960925.14999999991</v>
      </c>
      <c r="Q263" s="119">
        <f t="shared" si="4"/>
        <v>1104213.5999999999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1104213.5999999999</v>
      </c>
      <c r="V263" s="115"/>
    </row>
    <row r="264" spans="2:22" ht="13.5" thickBot="1" x14ac:dyDescent="0.25">
      <c r="B264" s="88"/>
      <c r="C264" s="120"/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94"/>
      <c r="S264" s="116"/>
      <c r="T264" s="88"/>
      <c r="U264" s="122"/>
      <c r="V264" s="94"/>
    </row>
    <row r="265" spans="2:22" ht="13.5" thickTop="1" x14ac:dyDescent="0.2"/>
    <row r="267" spans="2:22" ht="13.5" thickBot="1" x14ac:dyDescent="0.25"/>
    <row r="268" spans="2:22" s="106" customFormat="1" ht="14.25" thickTop="1" thickBot="1" x14ac:dyDescent="0.25">
      <c r="B268" s="33"/>
      <c r="C268" s="35"/>
      <c r="D268" s="35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39"/>
      <c r="S268" s="105"/>
      <c r="T268" s="33"/>
      <c r="U268" s="104"/>
      <c r="V268" s="39"/>
    </row>
    <row r="269" spans="2:22" s="106" customFormat="1" ht="19.5" thickBot="1" x14ac:dyDescent="0.25">
      <c r="B269" s="50"/>
      <c r="C269" s="52"/>
      <c r="D269" s="52"/>
      <c r="E269" s="165" t="s">
        <v>537</v>
      </c>
      <c r="F269" s="166"/>
      <c r="G269" s="166"/>
      <c r="H269" s="166"/>
      <c r="I269" s="166"/>
      <c r="J269" s="166"/>
      <c r="K269" s="166"/>
      <c r="L269" s="166"/>
      <c r="M269" s="166"/>
      <c r="N269" s="166"/>
      <c r="O269" s="166"/>
      <c r="P269" s="166"/>
      <c r="Q269" s="167"/>
      <c r="R269" s="54"/>
      <c r="S269" s="105"/>
      <c r="T269" s="50"/>
      <c r="V269" s="54"/>
    </row>
    <row r="270" spans="2:22" s="106" customFormat="1" ht="63.75" x14ac:dyDescent="0.2">
      <c r="B270" s="50"/>
      <c r="C270" s="52"/>
      <c r="D270" s="52"/>
      <c r="E270" s="107" t="s">
        <v>4</v>
      </c>
      <c r="F270" s="107" t="s">
        <v>15</v>
      </c>
      <c r="G270" s="107" t="s">
        <v>16</v>
      </c>
      <c r="H270" s="107" t="s">
        <v>17</v>
      </c>
      <c r="I270" s="107" t="s">
        <v>18</v>
      </c>
      <c r="J270" s="107" t="s">
        <v>19</v>
      </c>
      <c r="K270" s="107" t="s">
        <v>20</v>
      </c>
      <c r="L270" s="107" t="s">
        <v>21</v>
      </c>
      <c r="M270" s="107" t="s">
        <v>22</v>
      </c>
      <c r="N270" s="107" t="s">
        <v>23</v>
      </c>
      <c r="O270" s="107" t="s">
        <v>24</v>
      </c>
      <c r="P270" s="107" t="s">
        <v>25</v>
      </c>
      <c r="Q270" s="107" t="s">
        <v>26</v>
      </c>
      <c r="R270" s="54"/>
      <c r="S270" s="105"/>
      <c r="T270" s="50"/>
      <c r="U270" s="107" t="s">
        <v>26</v>
      </c>
      <c r="V270" s="54"/>
    </row>
    <row r="271" spans="2:22" s="112" customFormat="1" ht="13.5" thickBot="1" x14ac:dyDescent="0.3">
      <c r="B271" s="66"/>
      <c r="C271" s="108" t="s">
        <v>508</v>
      </c>
      <c r="D271" s="109" t="s">
        <v>27</v>
      </c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71"/>
      <c r="S271" s="111"/>
      <c r="T271" s="66"/>
      <c r="U271" s="110"/>
      <c r="V271" s="71"/>
    </row>
    <row r="272" spans="2:22" ht="13.5" thickBot="1" x14ac:dyDescent="0.25">
      <c r="B272" s="113"/>
      <c r="C272" s="171" t="s">
        <v>31</v>
      </c>
      <c r="D272" s="172"/>
      <c r="E272" s="114">
        <f t="shared" ref="E272:Q272" si="5">SUM(E273:E528)</f>
        <v>218634976.22999999</v>
      </c>
      <c r="F272" s="114">
        <f t="shared" si="5"/>
        <v>216888372.37</v>
      </c>
      <c r="G272" s="114">
        <f t="shared" si="5"/>
        <v>284705733.53000009</v>
      </c>
      <c r="H272" s="114">
        <f t="shared" si="5"/>
        <v>348800863.02000004</v>
      </c>
      <c r="I272" s="114">
        <f t="shared" si="5"/>
        <v>285781177.75999987</v>
      </c>
      <c r="J272" s="114">
        <f t="shared" si="5"/>
        <v>269860260.66000003</v>
      </c>
      <c r="K272" s="114">
        <f t="shared" si="5"/>
        <v>284626702.52000004</v>
      </c>
      <c r="L272" s="114">
        <f t="shared" si="5"/>
        <v>203635256.55000001</v>
      </c>
      <c r="M272" s="114">
        <f t="shared" si="5"/>
        <v>364575713.23000002</v>
      </c>
      <c r="N272" s="114">
        <f t="shared" si="5"/>
        <v>347940075.94000024</v>
      </c>
      <c r="O272" s="114">
        <f t="shared" si="5"/>
        <v>347940075.93000025</v>
      </c>
      <c r="P272" s="114">
        <f>SUM(P273:P528)</f>
        <v>347940046.27000016</v>
      </c>
      <c r="Q272" s="114">
        <f t="shared" si="5"/>
        <v>3521329254.0100007</v>
      </c>
      <c r="R272" s="115"/>
      <c r="S272" s="116"/>
      <c r="T272" s="113"/>
      <c r="U272" s="114">
        <f>SUM(U273:U528)</f>
        <v>3521329254.0100007</v>
      </c>
      <c r="V272" s="115"/>
    </row>
    <row r="273" spans="2:22" x14ac:dyDescent="0.2">
      <c r="B273" s="113"/>
      <c r="C273" s="117" t="s">
        <v>45</v>
      </c>
      <c r="D273" s="118" t="s">
        <v>275</v>
      </c>
      <c r="E273" s="119">
        <v>36855.360000000001</v>
      </c>
      <c r="F273" s="119">
        <v>36515.360000000001</v>
      </c>
      <c r="G273" s="119">
        <v>31294.780000000002</v>
      </c>
      <c r="H273" s="119">
        <v>33672.61</v>
      </c>
      <c r="I273" s="119">
        <v>36578.920000000006</v>
      </c>
      <c r="J273" s="119">
        <v>42172.280000000006</v>
      </c>
      <c r="K273" s="119">
        <v>34220.850000000006</v>
      </c>
      <c r="L273" s="119">
        <v>26475.239999999998</v>
      </c>
      <c r="M273" s="119">
        <v>54898.920000000006</v>
      </c>
      <c r="N273" s="119">
        <v>54898.920000000006</v>
      </c>
      <c r="O273" s="119">
        <v>54898.920000000006</v>
      </c>
      <c r="P273" s="119">
        <v>54898.839999999989</v>
      </c>
      <c r="Q273" s="119">
        <f t="shared" ref="Q273:Q336" si="6">SUM(E273:P273)</f>
        <v>497380.99999999994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497380.99999999994</v>
      </c>
      <c r="V273" s="115"/>
    </row>
    <row r="274" spans="2:22" ht="25.5" x14ac:dyDescent="0.2">
      <c r="B274" s="113"/>
      <c r="C274" s="117" t="s">
        <v>46</v>
      </c>
      <c r="D274" s="118" t="s">
        <v>276</v>
      </c>
      <c r="E274" s="119">
        <v>3658.34</v>
      </c>
      <c r="F274" s="119">
        <v>3658.34</v>
      </c>
      <c r="G274" s="119">
        <v>91.67</v>
      </c>
      <c r="H274" s="119">
        <v>6891.67</v>
      </c>
      <c r="I274" s="119">
        <v>3491.67</v>
      </c>
      <c r="J274" s="119">
        <v>4491.67</v>
      </c>
      <c r="K274" s="119">
        <v>3491.67</v>
      </c>
      <c r="L274" s="119">
        <v>3400</v>
      </c>
      <c r="M274" s="119">
        <v>3681.5</v>
      </c>
      <c r="N274" s="119">
        <v>3681.5</v>
      </c>
      <c r="O274" s="119">
        <v>3681.5</v>
      </c>
      <c r="P274" s="119">
        <v>3681.4700000000003</v>
      </c>
      <c r="Q274" s="119">
        <f t="shared" si="6"/>
        <v>43901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43901</v>
      </c>
      <c r="V274" s="115"/>
    </row>
    <row r="275" spans="2:22" x14ac:dyDescent="0.2">
      <c r="B275" s="113"/>
      <c r="C275" s="117" t="s">
        <v>47</v>
      </c>
      <c r="D275" s="118" t="s">
        <v>277</v>
      </c>
      <c r="E275" s="119">
        <v>66525.12000000001</v>
      </c>
      <c r="F275" s="119">
        <v>119310.35</v>
      </c>
      <c r="G275" s="119">
        <v>110112.87000000002</v>
      </c>
      <c r="H275" s="119">
        <v>190669.31000000003</v>
      </c>
      <c r="I275" s="119">
        <v>101874.35</v>
      </c>
      <c r="J275" s="119">
        <v>90435.470000000016</v>
      </c>
      <c r="K275" s="119">
        <v>136864.9</v>
      </c>
      <c r="L275" s="119">
        <v>153703.12999999998</v>
      </c>
      <c r="M275" s="119">
        <v>200275.70000000004</v>
      </c>
      <c r="N275" s="119">
        <v>200275.70000000004</v>
      </c>
      <c r="O275" s="119">
        <v>200275.70000000004</v>
      </c>
      <c r="P275" s="119">
        <v>200275.38999999996</v>
      </c>
      <c r="Q275" s="119">
        <f t="shared" si="6"/>
        <v>1770597.99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1770597.99</v>
      </c>
      <c r="V275" s="115"/>
    </row>
    <row r="276" spans="2:22" x14ac:dyDescent="0.2">
      <c r="B276" s="113"/>
      <c r="C276" s="117" t="s">
        <v>48</v>
      </c>
      <c r="D276" s="118" t="s">
        <v>278</v>
      </c>
      <c r="E276" s="119">
        <v>34631.65</v>
      </c>
      <c r="F276" s="119">
        <v>33926.31</v>
      </c>
      <c r="G276" s="119">
        <v>29008.249999999996</v>
      </c>
      <c r="H276" s="119">
        <v>49246.929999999993</v>
      </c>
      <c r="I276" s="119">
        <v>59052.45</v>
      </c>
      <c r="J276" s="119">
        <v>40087.19</v>
      </c>
      <c r="K276" s="119">
        <v>112972.72000000002</v>
      </c>
      <c r="L276" s="119">
        <v>31361.160000000003</v>
      </c>
      <c r="M276" s="119">
        <v>42561.5</v>
      </c>
      <c r="N276" s="119">
        <v>42561.5</v>
      </c>
      <c r="O276" s="119">
        <v>42561.5</v>
      </c>
      <c r="P276" s="119">
        <v>42561.279999999999</v>
      </c>
      <c r="Q276" s="119">
        <f t="shared" si="6"/>
        <v>560532.44000000006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560532.44000000006</v>
      </c>
      <c r="V276" s="115"/>
    </row>
    <row r="277" spans="2:22" x14ac:dyDescent="0.2">
      <c r="B277" s="113"/>
      <c r="C277" s="117" t="s">
        <v>49</v>
      </c>
      <c r="D277" s="118" t="s">
        <v>279</v>
      </c>
      <c r="E277" s="119">
        <v>154951.31000000006</v>
      </c>
      <c r="F277" s="119">
        <v>158086.79000000004</v>
      </c>
      <c r="G277" s="119">
        <v>165100.93000000002</v>
      </c>
      <c r="H277" s="119">
        <v>166362.02000000002</v>
      </c>
      <c r="I277" s="119">
        <v>196383.35000000003</v>
      </c>
      <c r="J277" s="119">
        <v>146001.74</v>
      </c>
      <c r="K277" s="119">
        <v>156736.72</v>
      </c>
      <c r="L277" s="119">
        <v>105591.19000000003</v>
      </c>
      <c r="M277" s="119">
        <v>228799.41000000003</v>
      </c>
      <c r="N277" s="119">
        <v>228799.41000000003</v>
      </c>
      <c r="O277" s="119">
        <v>228799.41000000003</v>
      </c>
      <c r="P277" s="119">
        <v>228799.3</v>
      </c>
      <c r="Q277" s="119">
        <f t="shared" si="6"/>
        <v>2164411.58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2164411.58</v>
      </c>
      <c r="V277" s="115"/>
    </row>
    <row r="278" spans="2:22" x14ac:dyDescent="0.2">
      <c r="B278" s="113"/>
      <c r="C278" s="117" t="s">
        <v>50</v>
      </c>
      <c r="D278" s="118" t="s">
        <v>280</v>
      </c>
      <c r="E278" s="119">
        <v>533339.03</v>
      </c>
      <c r="F278" s="119">
        <v>571895.38</v>
      </c>
      <c r="G278" s="119">
        <v>576986.43999999983</v>
      </c>
      <c r="H278" s="119">
        <v>554827.49000000011</v>
      </c>
      <c r="I278" s="119">
        <v>539924.56000000006</v>
      </c>
      <c r="J278" s="119">
        <v>573935.81999999995</v>
      </c>
      <c r="K278" s="119">
        <v>708786.07999999984</v>
      </c>
      <c r="L278" s="119">
        <v>586314.93000000005</v>
      </c>
      <c r="M278" s="119">
        <v>655361.55999999982</v>
      </c>
      <c r="N278" s="119">
        <v>655361.55999999982</v>
      </c>
      <c r="O278" s="119">
        <v>655361.55999999982</v>
      </c>
      <c r="P278" s="119">
        <v>655361.45999999985</v>
      </c>
      <c r="Q278" s="119">
        <f t="shared" si="6"/>
        <v>7267455.8699999982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7267455.8699999982</v>
      </c>
      <c r="V278" s="115"/>
    </row>
    <row r="279" spans="2:22" ht="25.5" x14ac:dyDescent="0.2">
      <c r="B279" s="113"/>
      <c r="C279" s="117" t="s">
        <v>51</v>
      </c>
      <c r="D279" s="118" t="s">
        <v>281</v>
      </c>
      <c r="E279" s="119">
        <v>69416.98</v>
      </c>
      <c r="F279" s="119">
        <v>78559.66</v>
      </c>
      <c r="G279" s="119">
        <v>121203.01</v>
      </c>
      <c r="H279" s="119">
        <v>55810.990000000005</v>
      </c>
      <c r="I279" s="119">
        <v>65819.63</v>
      </c>
      <c r="J279" s="119">
        <v>96074.99</v>
      </c>
      <c r="K279" s="119">
        <v>80345.640000000014</v>
      </c>
      <c r="L279" s="119">
        <v>51880.45</v>
      </c>
      <c r="M279" s="119">
        <v>158173.69999999995</v>
      </c>
      <c r="N279" s="119">
        <v>158173.69999999995</v>
      </c>
      <c r="O279" s="119">
        <v>158173.69999999995</v>
      </c>
      <c r="P279" s="119">
        <v>158173.54999999999</v>
      </c>
      <c r="Q279" s="119">
        <f t="shared" si="6"/>
        <v>1251805.9999999998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1251805.9999999998</v>
      </c>
      <c r="V279" s="115"/>
    </row>
    <row r="280" spans="2:22" x14ac:dyDescent="0.2">
      <c r="B280" s="113"/>
      <c r="C280" s="117" t="s">
        <v>52</v>
      </c>
      <c r="D280" s="118" t="s">
        <v>282</v>
      </c>
      <c r="E280" s="119">
        <v>76621.86</v>
      </c>
      <c r="F280" s="119">
        <v>79048.98</v>
      </c>
      <c r="G280" s="119">
        <v>119299.61</v>
      </c>
      <c r="H280" s="119">
        <v>96157.59</v>
      </c>
      <c r="I280" s="119">
        <v>109761.41</v>
      </c>
      <c r="J280" s="119">
        <v>113289.68</v>
      </c>
      <c r="K280" s="119">
        <v>71036.010000000009</v>
      </c>
      <c r="L280" s="119">
        <v>48017.22</v>
      </c>
      <c r="M280" s="119">
        <v>126240.42999999998</v>
      </c>
      <c r="N280" s="119">
        <v>126240.42999999998</v>
      </c>
      <c r="O280" s="119">
        <v>126240.42999999998</v>
      </c>
      <c r="P280" s="119">
        <v>126240.35</v>
      </c>
      <c r="Q280" s="119">
        <f t="shared" si="6"/>
        <v>1218194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1218194</v>
      </c>
      <c r="V280" s="115"/>
    </row>
    <row r="281" spans="2:22" x14ac:dyDescent="0.2">
      <c r="B281" s="113"/>
      <c r="C281" s="117" t="s">
        <v>53</v>
      </c>
      <c r="D281" s="118" t="s">
        <v>283</v>
      </c>
      <c r="E281" s="119">
        <v>0</v>
      </c>
      <c r="F281" s="119">
        <v>18214.559999999998</v>
      </c>
      <c r="G281" s="119">
        <v>13514.56</v>
      </c>
      <c r="H281" s="119">
        <v>29643.69</v>
      </c>
      <c r="I281" s="119">
        <v>13214.56</v>
      </c>
      <c r="J281" s="119">
        <v>0</v>
      </c>
      <c r="K281" s="119">
        <v>0</v>
      </c>
      <c r="L281" s="119">
        <v>32858.239999999998</v>
      </c>
      <c r="M281" s="119">
        <v>17463.599999999999</v>
      </c>
      <c r="N281" s="119">
        <v>17463.599999999999</v>
      </c>
      <c r="O281" s="119">
        <v>17463.599999999999</v>
      </c>
      <c r="P281" s="119">
        <v>17463.59</v>
      </c>
      <c r="Q281" s="119">
        <f t="shared" si="6"/>
        <v>177300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177300</v>
      </c>
      <c r="V281" s="115"/>
    </row>
    <row r="282" spans="2:22" x14ac:dyDescent="0.2">
      <c r="B282" s="113"/>
      <c r="C282" s="117" t="s">
        <v>54</v>
      </c>
      <c r="D282" s="118" t="s">
        <v>284</v>
      </c>
      <c r="E282" s="119">
        <v>146887.60999999999</v>
      </c>
      <c r="F282" s="119">
        <v>122248.79999999999</v>
      </c>
      <c r="G282" s="119">
        <v>138843.75</v>
      </c>
      <c r="H282" s="119">
        <v>235107.34000000003</v>
      </c>
      <c r="I282" s="119">
        <v>148194.39000000001</v>
      </c>
      <c r="J282" s="119">
        <v>100562</v>
      </c>
      <c r="K282" s="119">
        <v>98638.60000000002</v>
      </c>
      <c r="L282" s="119">
        <v>89875.749999999985</v>
      </c>
      <c r="M282" s="119">
        <v>93870.299999999988</v>
      </c>
      <c r="N282" s="119">
        <v>93870.299999999988</v>
      </c>
      <c r="O282" s="119">
        <v>93870.299999999988</v>
      </c>
      <c r="P282" s="119">
        <v>93870.220000000016</v>
      </c>
      <c r="Q282" s="119">
        <f t="shared" si="6"/>
        <v>1455839.36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1455839.36</v>
      </c>
      <c r="V282" s="115"/>
    </row>
    <row r="283" spans="2:22" ht="25.5" x14ac:dyDescent="0.2">
      <c r="B283" s="113"/>
      <c r="C283" s="117" t="s">
        <v>55</v>
      </c>
      <c r="D283" s="118" t="s">
        <v>285</v>
      </c>
      <c r="E283" s="119">
        <v>379467.01999999996</v>
      </c>
      <c r="F283" s="119">
        <v>464306.9</v>
      </c>
      <c r="G283" s="119">
        <v>487894.98000000016</v>
      </c>
      <c r="H283" s="119">
        <v>611762.44999999995</v>
      </c>
      <c r="I283" s="119">
        <v>386877.65999999992</v>
      </c>
      <c r="J283" s="119">
        <v>494639.83999999997</v>
      </c>
      <c r="K283" s="119">
        <v>525578.58000000007</v>
      </c>
      <c r="L283" s="119">
        <v>405520.63</v>
      </c>
      <c r="M283" s="119">
        <v>423114.85000000021</v>
      </c>
      <c r="N283" s="119">
        <v>423114.85000000021</v>
      </c>
      <c r="O283" s="119">
        <v>423114.85000000021</v>
      </c>
      <c r="P283" s="119">
        <v>423114.83000000007</v>
      </c>
      <c r="Q283" s="119">
        <f t="shared" si="6"/>
        <v>5448507.4400000004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5448507.4400000004</v>
      </c>
      <c r="V283" s="115"/>
    </row>
    <row r="284" spans="2:22" x14ac:dyDescent="0.2">
      <c r="B284" s="113"/>
      <c r="C284" s="117" t="s">
        <v>56</v>
      </c>
      <c r="D284" s="118" t="s">
        <v>286</v>
      </c>
      <c r="E284" s="119">
        <v>353586.33999999991</v>
      </c>
      <c r="F284" s="119">
        <v>632423.75</v>
      </c>
      <c r="G284" s="119">
        <v>502685.61999999994</v>
      </c>
      <c r="H284" s="119">
        <v>611896.67000000004</v>
      </c>
      <c r="I284" s="119">
        <v>433735.95000000007</v>
      </c>
      <c r="J284" s="119">
        <v>405704.69999999995</v>
      </c>
      <c r="K284" s="119">
        <v>420475.19</v>
      </c>
      <c r="L284" s="119">
        <v>453085</v>
      </c>
      <c r="M284" s="119">
        <v>531110.55000000016</v>
      </c>
      <c r="N284" s="119">
        <v>530810.63000000012</v>
      </c>
      <c r="O284" s="119">
        <v>530810.63000000012</v>
      </c>
      <c r="P284" s="119">
        <v>530810.55000000005</v>
      </c>
      <c r="Q284" s="119">
        <f t="shared" si="6"/>
        <v>5937135.5800000001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5937135.5800000001</v>
      </c>
      <c r="V284" s="115"/>
    </row>
    <row r="285" spans="2:22" x14ac:dyDescent="0.2">
      <c r="B285" s="113"/>
      <c r="C285" s="117" t="s">
        <v>57</v>
      </c>
      <c r="D285" s="118" t="s">
        <v>287</v>
      </c>
      <c r="E285" s="119">
        <v>425086.47999999992</v>
      </c>
      <c r="F285" s="119">
        <v>562673.29999999993</v>
      </c>
      <c r="G285" s="119">
        <v>503746.04999999987</v>
      </c>
      <c r="H285" s="119">
        <v>461571.56999999989</v>
      </c>
      <c r="I285" s="119">
        <v>517223.6999999999</v>
      </c>
      <c r="J285" s="119">
        <v>485452.89999999991</v>
      </c>
      <c r="K285" s="119">
        <v>408651.11999999982</v>
      </c>
      <c r="L285" s="119">
        <v>343045.22999999986</v>
      </c>
      <c r="M285" s="119">
        <v>466043.81000000011</v>
      </c>
      <c r="N285" s="119">
        <v>466043.81000000011</v>
      </c>
      <c r="O285" s="119">
        <v>466043.81000000011</v>
      </c>
      <c r="P285" s="119">
        <v>466043.39999999991</v>
      </c>
      <c r="Q285" s="119">
        <f t="shared" si="6"/>
        <v>5571625.1799999997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5571625.1799999997</v>
      </c>
      <c r="V285" s="115"/>
    </row>
    <row r="286" spans="2:22" ht="25.5" x14ac:dyDescent="0.2">
      <c r="B286" s="113"/>
      <c r="C286" s="117" t="s">
        <v>58</v>
      </c>
      <c r="D286" s="118" t="s">
        <v>288</v>
      </c>
      <c r="E286" s="119">
        <v>14229.96</v>
      </c>
      <c r="F286" s="119">
        <v>17818.840000000004</v>
      </c>
      <c r="G286" s="119">
        <v>19884.710000000006</v>
      </c>
      <c r="H286" s="119">
        <v>17817.160000000007</v>
      </c>
      <c r="I286" s="119">
        <v>17767.150000000005</v>
      </c>
      <c r="J286" s="119">
        <v>17575.920000000002</v>
      </c>
      <c r="K286" s="119">
        <v>16131.819999999998</v>
      </c>
      <c r="L286" s="119">
        <v>14603.250000000002</v>
      </c>
      <c r="M286" s="119">
        <v>18495.82</v>
      </c>
      <c r="N286" s="119">
        <v>18495.82</v>
      </c>
      <c r="O286" s="119">
        <v>18495.82</v>
      </c>
      <c r="P286" s="119">
        <v>18495.79</v>
      </c>
      <c r="Q286" s="119">
        <f t="shared" si="6"/>
        <v>209812.06000000006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209812.06000000006</v>
      </c>
      <c r="V286" s="115"/>
    </row>
    <row r="287" spans="2:22" x14ac:dyDescent="0.2">
      <c r="B287" s="113"/>
      <c r="C287" s="117" t="s">
        <v>59</v>
      </c>
      <c r="D287" s="118" t="s">
        <v>289</v>
      </c>
      <c r="E287" s="119">
        <v>877.32000000000016</v>
      </c>
      <c r="F287" s="119">
        <v>877.08</v>
      </c>
      <c r="G287" s="119">
        <v>6815.84</v>
      </c>
      <c r="H287" s="119">
        <v>3682.31</v>
      </c>
      <c r="I287" s="119">
        <v>9489.4699999999993</v>
      </c>
      <c r="J287" s="119">
        <v>3682.31</v>
      </c>
      <c r="K287" s="119">
        <v>422.63</v>
      </c>
      <c r="L287" s="119">
        <v>2489.61</v>
      </c>
      <c r="M287" s="119">
        <v>6183.4999999999991</v>
      </c>
      <c r="N287" s="119">
        <v>6183.4999999999991</v>
      </c>
      <c r="O287" s="119">
        <v>6183.4999999999991</v>
      </c>
      <c r="P287" s="119">
        <v>6183.4399999999987</v>
      </c>
      <c r="Q287" s="119">
        <f t="shared" si="6"/>
        <v>53070.509999999995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53070.509999999995</v>
      </c>
      <c r="V287" s="115"/>
    </row>
    <row r="288" spans="2:22" x14ac:dyDescent="0.2">
      <c r="B288" s="113"/>
      <c r="C288" s="117" t="s">
        <v>60</v>
      </c>
      <c r="D288" s="118" t="s">
        <v>290</v>
      </c>
      <c r="E288" s="119">
        <v>85699.44</v>
      </c>
      <c r="F288" s="119">
        <v>87182.37000000001</v>
      </c>
      <c r="G288" s="119">
        <v>88210.11</v>
      </c>
      <c r="H288" s="119">
        <v>74284.38</v>
      </c>
      <c r="I288" s="119">
        <v>79549.73000000001</v>
      </c>
      <c r="J288" s="119">
        <v>111083.80999999998</v>
      </c>
      <c r="K288" s="119">
        <v>105399.34</v>
      </c>
      <c r="L288" s="119">
        <v>61644.49</v>
      </c>
      <c r="M288" s="119">
        <v>112310.74</v>
      </c>
      <c r="N288" s="119">
        <v>112310.74</v>
      </c>
      <c r="O288" s="119">
        <v>112310.74</v>
      </c>
      <c r="P288" s="119">
        <v>112310.74</v>
      </c>
      <c r="Q288" s="119">
        <f t="shared" si="6"/>
        <v>1142296.6299999999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1142296.6299999999</v>
      </c>
      <c r="V288" s="115"/>
    </row>
    <row r="289" spans="2:22" x14ac:dyDescent="0.2">
      <c r="B289" s="113"/>
      <c r="C289" s="117" t="s">
        <v>61</v>
      </c>
      <c r="D289" s="118" t="s">
        <v>291</v>
      </c>
      <c r="E289" s="119">
        <v>41849.050000000003</v>
      </c>
      <c r="F289" s="119">
        <v>60042.03</v>
      </c>
      <c r="G289" s="119">
        <v>68267.680000000008</v>
      </c>
      <c r="H289" s="119">
        <v>40899.200000000004</v>
      </c>
      <c r="I289" s="119">
        <v>54416.66</v>
      </c>
      <c r="J289" s="119">
        <v>40949.840000000004</v>
      </c>
      <c r="K289" s="119">
        <v>47715.94</v>
      </c>
      <c r="L289" s="119">
        <v>27333.33</v>
      </c>
      <c r="M289" s="119">
        <v>46756.82</v>
      </c>
      <c r="N289" s="119">
        <v>46756.82</v>
      </c>
      <c r="O289" s="119">
        <v>46756.82</v>
      </c>
      <c r="P289" s="119">
        <v>46756.80999999999</v>
      </c>
      <c r="Q289" s="119">
        <f t="shared" si="6"/>
        <v>568501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568501</v>
      </c>
      <c r="V289" s="115"/>
    </row>
    <row r="290" spans="2:22" x14ac:dyDescent="0.2">
      <c r="B290" s="113"/>
      <c r="C290" s="117" t="s">
        <v>62</v>
      </c>
      <c r="D290" s="118" t="s">
        <v>292</v>
      </c>
      <c r="E290" s="119">
        <v>29133.66</v>
      </c>
      <c r="F290" s="119">
        <v>31576.07</v>
      </c>
      <c r="G290" s="119">
        <v>45275.37</v>
      </c>
      <c r="H290" s="119">
        <v>29327.970000000005</v>
      </c>
      <c r="I290" s="119">
        <v>30037.74</v>
      </c>
      <c r="J290" s="119">
        <v>39742.94000000001</v>
      </c>
      <c r="K290" s="119">
        <v>36078.12000000001</v>
      </c>
      <c r="L290" s="119">
        <v>28988.45</v>
      </c>
      <c r="M290" s="119">
        <v>48683.85</v>
      </c>
      <c r="N290" s="119">
        <v>48683.85</v>
      </c>
      <c r="O290" s="119">
        <v>48683.85</v>
      </c>
      <c r="P290" s="119">
        <v>48683.77</v>
      </c>
      <c r="Q290" s="119">
        <f t="shared" si="6"/>
        <v>464895.63999999996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464895.63999999996</v>
      </c>
      <c r="V290" s="115"/>
    </row>
    <row r="291" spans="2:22" x14ac:dyDescent="0.2">
      <c r="B291" s="113"/>
      <c r="C291" s="117" t="s">
        <v>63</v>
      </c>
      <c r="D291" s="118" t="s">
        <v>293</v>
      </c>
      <c r="E291" s="119">
        <v>3246.05</v>
      </c>
      <c r="F291" s="119">
        <v>3265.8100000000004</v>
      </c>
      <c r="G291" s="119">
        <v>488.16</v>
      </c>
      <c r="H291" s="119">
        <v>6492.1</v>
      </c>
      <c r="I291" s="119">
        <v>7.92</v>
      </c>
      <c r="J291" s="119">
        <v>6107.92</v>
      </c>
      <c r="K291" s="119">
        <v>3246.05</v>
      </c>
      <c r="L291" s="119">
        <v>3246.05</v>
      </c>
      <c r="M291" s="119">
        <v>3361.87</v>
      </c>
      <c r="N291" s="119">
        <v>3361.87</v>
      </c>
      <c r="O291" s="119">
        <v>3361.87</v>
      </c>
      <c r="P291" s="119">
        <v>3361.83</v>
      </c>
      <c r="Q291" s="119">
        <f t="shared" si="6"/>
        <v>39547.5</v>
      </c>
      <c r="R291" s="115"/>
      <c r="S291" s="116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39547.5</v>
      </c>
      <c r="V291" s="115"/>
    </row>
    <row r="292" spans="2:22" x14ac:dyDescent="0.2">
      <c r="B292" s="113"/>
      <c r="C292" s="117" t="s">
        <v>64</v>
      </c>
      <c r="D292" s="118" t="s">
        <v>294</v>
      </c>
      <c r="E292" s="119">
        <v>0</v>
      </c>
      <c r="F292" s="119">
        <v>0</v>
      </c>
      <c r="G292" s="119">
        <v>0</v>
      </c>
      <c r="H292" s="119">
        <v>0</v>
      </c>
      <c r="I292" s="119">
        <v>0</v>
      </c>
      <c r="J292" s="119">
        <v>0</v>
      </c>
      <c r="K292" s="119">
        <v>0</v>
      </c>
      <c r="L292" s="119">
        <v>0</v>
      </c>
      <c r="M292" s="119">
        <v>3150</v>
      </c>
      <c r="N292" s="119">
        <v>3150</v>
      </c>
      <c r="O292" s="119">
        <v>3150</v>
      </c>
      <c r="P292" s="119">
        <v>3150</v>
      </c>
      <c r="Q292" s="119">
        <f t="shared" si="6"/>
        <v>12600</v>
      </c>
      <c r="R292" s="115"/>
      <c r="S292" s="116"/>
      <c r="T292" s="113"/>
      <c r="U292" s="119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12600</v>
      </c>
      <c r="V292" s="115"/>
    </row>
    <row r="293" spans="2:22" x14ac:dyDescent="0.2">
      <c r="B293" s="113"/>
      <c r="C293" s="117" t="s">
        <v>65</v>
      </c>
      <c r="D293" s="118" t="s">
        <v>295</v>
      </c>
      <c r="E293" s="119">
        <v>635708.34000000008</v>
      </c>
      <c r="F293" s="119">
        <v>635708.34000000008</v>
      </c>
      <c r="G293" s="119">
        <v>0</v>
      </c>
      <c r="H293" s="119">
        <v>1271416.6800000002</v>
      </c>
      <c r="I293" s="119">
        <v>0</v>
      </c>
      <c r="J293" s="119">
        <v>635708.34000000008</v>
      </c>
      <c r="K293" s="119">
        <v>635708.34000000008</v>
      </c>
      <c r="L293" s="119">
        <v>635708.34000000008</v>
      </c>
      <c r="M293" s="119">
        <v>794635.40999999992</v>
      </c>
      <c r="N293" s="119">
        <v>794635.40999999992</v>
      </c>
      <c r="O293" s="119">
        <v>794635.40999999992</v>
      </c>
      <c r="P293" s="119">
        <v>794635.3899999999</v>
      </c>
      <c r="Q293" s="119">
        <f t="shared" si="6"/>
        <v>7628500</v>
      </c>
      <c r="R293" s="115"/>
      <c r="S293" s="116"/>
      <c r="T293" s="113"/>
      <c r="U293" s="119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7628500</v>
      </c>
      <c r="V293" s="115"/>
    </row>
    <row r="294" spans="2:22" x14ac:dyDescent="0.2">
      <c r="B294" s="113"/>
      <c r="C294" s="117" t="s">
        <v>66</v>
      </c>
      <c r="D294" s="118" t="s">
        <v>296</v>
      </c>
      <c r="E294" s="119">
        <v>1320868.0000000002</v>
      </c>
      <c r="F294" s="119">
        <v>1092527.7299999995</v>
      </c>
      <c r="G294" s="119">
        <v>1245634.2299999997</v>
      </c>
      <c r="H294" s="119">
        <v>1222659.57</v>
      </c>
      <c r="I294" s="119">
        <v>1230215.1200000001</v>
      </c>
      <c r="J294" s="119">
        <v>1238183.3800000001</v>
      </c>
      <c r="K294" s="119">
        <v>1190624.5299999998</v>
      </c>
      <c r="L294" s="119">
        <v>1205350.6699999997</v>
      </c>
      <c r="M294" s="119">
        <v>1470165.9799999997</v>
      </c>
      <c r="N294" s="119">
        <v>1451570.3099999996</v>
      </c>
      <c r="O294" s="119">
        <v>1451570.3099999996</v>
      </c>
      <c r="P294" s="119">
        <v>1451570.1399999994</v>
      </c>
      <c r="Q294" s="119">
        <f t="shared" si="6"/>
        <v>15570939.969999997</v>
      </c>
      <c r="R294" s="115"/>
      <c r="S294" s="116"/>
      <c r="T294" s="113"/>
      <c r="U294" s="119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15570939.969999997</v>
      </c>
      <c r="V294" s="115"/>
    </row>
    <row r="295" spans="2:22" x14ac:dyDescent="0.2">
      <c r="B295" s="113"/>
      <c r="C295" s="117" t="s">
        <v>67</v>
      </c>
      <c r="D295" s="118" t="s">
        <v>297</v>
      </c>
      <c r="E295" s="119">
        <v>422125.74</v>
      </c>
      <c r="F295" s="119">
        <v>436844.19</v>
      </c>
      <c r="G295" s="119">
        <v>427766.46000000008</v>
      </c>
      <c r="H295" s="119">
        <v>378027.2</v>
      </c>
      <c r="I295" s="119">
        <v>252819.59000000003</v>
      </c>
      <c r="J295" s="119">
        <v>245236.41</v>
      </c>
      <c r="K295" s="119">
        <v>194902.23</v>
      </c>
      <c r="L295" s="119">
        <v>192295.73999999996</v>
      </c>
      <c r="M295" s="119">
        <v>449937.91999999993</v>
      </c>
      <c r="N295" s="119">
        <v>449094.38999999996</v>
      </c>
      <c r="O295" s="119">
        <v>449094.38999999996</v>
      </c>
      <c r="P295" s="119">
        <v>449094.06</v>
      </c>
      <c r="Q295" s="119">
        <f t="shared" si="6"/>
        <v>4347238.32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4347238.32</v>
      </c>
      <c r="V295" s="115"/>
    </row>
    <row r="296" spans="2:22" x14ac:dyDescent="0.2">
      <c r="B296" s="113"/>
      <c r="C296" s="117" t="s">
        <v>68</v>
      </c>
      <c r="D296" s="118" t="s">
        <v>298</v>
      </c>
      <c r="E296" s="119">
        <v>23314.030000000002</v>
      </c>
      <c r="F296" s="119">
        <v>29391.94</v>
      </c>
      <c r="G296" s="119">
        <v>31446.779999999995</v>
      </c>
      <c r="H296" s="119">
        <v>29585.03</v>
      </c>
      <c r="I296" s="119">
        <v>30850.63</v>
      </c>
      <c r="J296" s="119">
        <v>50479.88</v>
      </c>
      <c r="K296" s="119">
        <v>95223.449999999983</v>
      </c>
      <c r="L296" s="119">
        <v>16930.820000000003</v>
      </c>
      <c r="M296" s="119">
        <v>165919.4</v>
      </c>
      <c r="N296" s="119">
        <v>165919.4</v>
      </c>
      <c r="O296" s="119">
        <v>165919.4</v>
      </c>
      <c r="P296" s="119">
        <v>165919.22999999998</v>
      </c>
      <c r="Q296" s="119">
        <f t="shared" si="6"/>
        <v>970899.99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970899.99</v>
      </c>
      <c r="V296" s="115"/>
    </row>
    <row r="297" spans="2:22" ht="25.5" x14ac:dyDescent="0.2">
      <c r="B297" s="113"/>
      <c r="C297" s="117" t="s">
        <v>69</v>
      </c>
      <c r="D297" s="118" t="s">
        <v>299</v>
      </c>
      <c r="E297" s="119">
        <v>0</v>
      </c>
      <c r="F297" s="119">
        <v>0</v>
      </c>
      <c r="G297" s="119">
        <v>0</v>
      </c>
      <c r="H297" s="119">
        <v>0</v>
      </c>
      <c r="I297" s="119">
        <v>0</v>
      </c>
      <c r="J297" s="119">
        <v>0</v>
      </c>
      <c r="K297" s="119">
        <v>0</v>
      </c>
      <c r="L297" s="119">
        <v>0</v>
      </c>
      <c r="M297" s="119">
        <v>2225.2200000000003</v>
      </c>
      <c r="N297" s="119">
        <v>2225.2200000000003</v>
      </c>
      <c r="O297" s="119">
        <v>2225.2200000000003</v>
      </c>
      <c r="P297" s="119">
        <v>2225.23</v>
      </c>
      <c r="Q297" s="119">
        <f t="shared" si="6"/>
        <v>8900.8900000000012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8900.8900000000012</v>
      </c>
      <c r="V297" s="115"/>
    </row>
    <row r="298" spans="2:22" x14ac:dyDescent="0.2">
      <c r="B298" s="113"/>
      <c r="C298" s="117" t="s">
        <v>510</v>
      </c>
      <c r="D298" s="118" t="s">
        <v>511</v>
      </c>
      <c r="E298" s="119">
        <v>0</v>
      </c>
      <c r="F298" s="119">
        <v>0</v>
      </c>
      <c r="G298" s="119">
        <v>0</v>
      </c>
      <c r="H298" s="119">
        <v>7120</v>
      </c>
      <c r="I298" s="119">
        <v>0</v>
      </c>
      <c r="J298" s="119">
        <v>747.04</v>
      </c>
      <c r="K298" s="119">
        <v>0</v>
      </c>
      <c r="L298" s="119">
        <v>0</v>
      </c>
      <c r="M298" s="119">
        <v>260.22000000000014</v>
      </c>
      <c r="N298" s="119">
        <v>260.22000000000014</v>
      </c>
      <c r="O298" s="119">
        <v>260.22000000000014</v>
      </c>
      <c r="P298" s="119">
        <v>260.31000000000006</v>
      </c>
      <c r="Q298" s="119">
        <f t="shared" si="6"/>
        <v>8908.0099999999984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8908.0099999999984</v>
      </c>
      <c r="V298" s="115"/>
    </row>
    <row r="299" spans="2:22" x14ac:dyDescent="0.2">
      <c r="B299" s="113"/>
      <c r="C299" s="117" t="s">
        <v>70</v>
      </c>
      <c r="D299" s="118" t="s">
        <v>300</v>
      </c>
      <c r="E299" s="119">
        <v>137866</v>
      </c>
      <c r="F299" s="119">
        <v>66819.179999999993</v>
      </c>
      <c r="G299" s="119">
        <v>2401484.2600000002</v>
      </c>
      <c r="H299" s="119">
        <v>317045.34999999998</v>
      </c>
      <c r="I299" s="119">
        <v>219710.65999999997</v>
      </c>
      <c r="J299" s="119">
        <v>795446.17</v>
      </c>
      <c r="K299" s="119">
        <v>288593.42</v>
      </c>
      <c r="L299" s="119">
        <v>126952.92</v>
      </c>
      <c r="M299" s="119">
        <v>751925.53999999992</v>
      </c>
      <c r="N299" s="119">
        <v>751925.53999999992</v>
      </c>
      <c r="O299" s="119">
        <v>751925.53999999992</v>
      </c>
      <c r="P299" s="119">
        <v>751925.34</v>
      </c>
      <c r="Q299" s="119">
        <f t="shared" si="6"/>
        <v>7361619.9200000009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7361619.9200000009</v>
      </c>
      <c r="V299" s="115"/>
    </row>
    <row r="300" spans="2:22" x14ac:dyDescent="0.2">
      <c r="B300" s="113"/>
      <c r="C300" s="117" t="s">
        <v>71</v>
      </c>
      <c r="D300" s="118" t="s">
        <v>301</v>
      </c>
      <c r="E300" s="119">
        <v>0</v>
      </c>
      <c r="F300" s="119">
        <v>0</v>
      </c>
      <c r="G300" s="119">
        <v>14003.33</v>
      </c>
      <c r="H300" s="119">
        <v>16583.330000000002</v>
      </c>
      <c r="I300" s="119">
        <v>20015.170000000002</v>
      </c>
      <c r="J300" s="119">
        <v>37459.72</v>
      </c>
      <c r="K300" s="119">
        <v>19221.57</v>
      </c>
      <c r="L300" s="119">
        <v>17358.809999999998</v>
      </c>
      <c r="M300" s="119">
        <v>213162.02</v>
      </c>
      <c r="N300" s="119">
        <v>213162.02</v>
      </c>
      <c r="O300" s="119">
        <v>213162.02</v>
      </c>
      <c r="P300" s="119">
        <v>213162.01</v>
      </c>
      <c r="Q300" s="119">
        <f t="shared" si="6"/>
        <v>977290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977290</v>
      </c>
      <c r="V300" s="115"/>
    </row>
    <row r="301" spans="2:22" x14ac:dyDescent="0.2">
      <c r="B301" s="113"/>
      <c r="C301" s="117" t="s">
        <v>72</v>
      </c>
      <c r="D301" s="118" t="s">
        <v>304</v>
      </c>
      <c r="E301" s="119">
        <v>1559476.36</v>
      </c>
      <c r="F301" s="119">
        <v>1559476.36</v>
      </c>
      <c r="G301" s="119">
        <v>1559476.36</v>
      </c>
      <c r="H301" s="119">
        <v>1559476.36</v>
      </c>
      <c r="I301" s="119">
        <v>1559476.36</v>
      </c>
      <c r="J301" s="119">
        <v>1559476.36</v>
      </c>
      <c r="K301" s="119">
        <v>1559476.36</v>
      </c>
      <c r="L301" s="119">
        <v>1559476.36</v>
      </c>
      <c r="M301" s="119">
        <v>1559476.36</v>
      </c>
      <c r="N301" s="119">
        <v>1559476.36</v>
      </c>
      <c r="O301" s="119">
        <v>1559476.36</v>
      </c>
      <c r="P301" s="119">
        <v>1559476.36</v>
      </c>
      <c r="Q301" s="119">
        <f t="shared" si="6"/>
        <v>18713716.319999997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18713716.319999997</v>
      </c>
      <c r="V301" s="115"/>
    </row>
    <row r="302" spans="2:22" x14ac:dyDescent="0.2">
      <c r="B302" s="113"/>
      <c r="C302" s="117" t="s">
        <v>73</v>
      </c>
      <c r="D302" s="118" t="s">
        <v>302</v>
      </c>
      <c r="E302" s="119">
        <v>6325.8600000000006</v>
      </c>
      <c r="F302" s="119">
        <v>70913.069999999992</v>
      </c>
      <c r="G302" s="119">
        <v>82157.63</v>
      </c>
      <c r="H302" s="119">
        <v>72507.88</v>
      </c>
      <c r="I302" s="119">
        <v>101382.70999999999</v>
      </c>
      <c r="J302" s="119">
        <v>72074.25</v>
      </c>
      <c r="K302" s="119">
        <v>71382.73</v>
      </c>
      <c r="L302" s="119">
        <v>8431.56</v>
      </c>
      <c r="M302" s="119">
        <v>572195.02</v>
      </c>
      <c r="N302" s="119">
        <v>572195.02</v>
      </c>
      <c r="O302" s="119">
        <v>572195.02</v>
      </c>
      <c r="P302" s="119">
        <v>572194.97</v>
      </c>
      <c r="Q302" s="119">
        <f t="shared" si="6"/>
        <v>2773955.7199999997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2773955.7199999997</v>
      </c>
      <c r="V302" s="115"/>
    </row>
    <row r="303" spans="2:22" x14ac:dyDescent="0.2">
      <c r="B303" s="113"/>
      <c r="C303" s="117" t="s">
        <v>74</v>
      </c>
      <c r="D303" s="118" t="s">
        <v>305</v>
      </c>
      <c r="E303" s="119">
        <v>85265.360000000015</v>
      </c>
      <c r="F303" s="119">
        <v>95930.75</v>
      </c>
      <c r="G303" s="119">
        <v>132558.05000000002</v>
      </c>
      <c r="H303" s="119">
        <v>102851.4</v>
      </c>
      <c r="I303" s="119">
        <v>85724.12999999999</v>
      </c>
      <c r="J303" s="119">
        <v>123230.85</v>
      </c>
      <c r="K303" s="119">
        <v>75003.009999999995</v>
      </c>
      <c r="L303" s="119">
        <v>75969.78</v>
      </c>
      <c r="M303" s="119">
        <v>126475.35</v>
      </c>
      <c r="N303" s="119">
        <v>126475.35</v>
      </c>
      <c r="O303" s="119">
        <v>126475.34000000003</v>
      </c>
      <c r="P303" s="119">
        <v>126475.15000000001</v>
      </c>
      <c r="Q303" s="119">
        <f t="shared" si="6"/>
        <v>1282434.52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1282434.52</v>
      </c>
      <c r="V303" s="115"/>
    </row>
    <row r="304" spans="2:22" x14ac:dyDescent="0.2">
      <c r="B304" s="113"/>
      <c r="C304" s="117" t="s">
        <v>75</v>
      </c>
      <c r="D304" s="118" t="s">
        <v>303</v>
      </c>
      <c r="E304" s="119">
        <v>117670.18</v>
      </c>
      <c r="F304" s="119">
        <v>132010.34000000003</v>
      </c>
      <c r="G304" s="119">
        <v>146740.48000000001</v>
      </c>
      <c r="H304" s="119">
        <v>546848.80000000005</v>
      </c>
      <c r="I304" s="119">
        <v>328570.96999999997</v>
      </c>
      <c r="J304" s="119">
        <v>361163.14</v>
      </c>
      <c r="K304" s="119">
        <v>199669.95000000004</v>
      </c>
      <c r="L304" s="119">
        <v>116511.55</v>
      </c>
      <c r="M304" s="119">
        <v>156241.99000000002</v>
      </c>
      <c r="N304" s="119">
        <v>152215.45000000001</v>
      </c>
      <c r="O304" s="119">
        <v>152215.45000000001</v>
      </c>
      <c r="P304" s="119">
        <v>152215.36000000002</v>
      </c>
      <c r="Q304" s="119">
        <f t="shared" si="6"/>
        <v>2562073.6600000006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2562073.6600000006</v>
      </c>
      <c r="V304" s="115"/>
    </row>
    <row r="305" spans="2:22" x14ac:dyDescent="0.2">
      <c r="B305" s="113"/>
      <c r="C305" s="117" t="s">
        <v>76</v>
      </c>
      <c r="D305" s="118" t="s">
        <v>306</v>
      </c>
      <c r="E305" s="119">
        <v>92144.090000000011</v>
      </c>
      <c r="F305" s="119">
        <v>87780.410000000018</v>
      </c>
      <c r="G305" s="119">
        <v>99269.530000000013</v>
      </c>
      <c r="H305" s="119">
        <v>88351.130000000019</v>
      </c>
      <c r="I305" s="119">
        <v>85848.46</v>
      </c>
      <c r="J305" s="119">
        <v>99629.110000000015</v>
      </c>
      <c r="K305" s="119">
        <v>78172.09</v>
      </c>
      <c r="L305" s="119">
        <v>91861.229999999981</v>
      </c>
      <c r="M305" s="119">
        <v>142930.63</v>
      </c>
      <c r="N305" s="119">
        <v>142930.63</v>
      </c>
      <c r="O305" s="119">
        <v>142930.63</v>
      </c>
      <c r="P305" s="119">
        <v>142930.57000000004</v>
      </c>
      <c r="Q305" s="119">
        <f t="shared" si="6"/>
        <v>1294778.51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1294778.51</v>
      </c>
      <c r="V305" s="115"/>
    </row>
    <row r="306" spans="2:22" x14ac:dyDescent="0.2">
      <c r="B306" s="113"/>
      <c r="C306" s="117" t="s">
        <v>77</v>
      </c>
      <c r="D306" s="118" t="s">
        <v>307</v>
      </c>
      <c r="E306" s="119">
        <v>220375.82999999984</v>
      </c>
      <c r="F306" s="119">
        <v>220006.11999999985</v>
      </c>
      <c r="G306" s="119">
        <v>231181.09999999992</v>
      </c>
      <c r="H306" s="119">
        <v>219015.32999999996</v>
      </c>
      <c r="I306" s="119">
        <v>214820.09000000003</v>
      </c>
      <c r="J306" s="119">
        <v>240271.15000000002</v>
      </c>
      <c r="K306" s="119">
        <v>205593.64</v>
      </c>
      <c r="L306" s="119">
        <v>215413.7</v>
      </c>
      <c r="M306" s="119">
        <v>296649.25</v>
      </c>
      <c r="N306" s="119">
        <v>296649.25</v>
      </c>
      <c r="O306" s="119">
        <v>296649.25</v>
      </c>
      <c r="P306" s="119">
        <v>296649.00000000012</v>
      </c>
      <c r="Q306" s="119">
        <f t="shared" si="6"/>
        <v>2953273.71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2953273.71</v>
      </c>
      <c r="V306" s="115"/>
    </row>
    <row r="307" spans="2:22" x14ac:dyDescent="0.2">
      <c r="B307" s="113"/>
      <c r="C307" s="117" t="s">
        <v>78</v>
      </c>
      <c r="D307" s="118" t="s">
        <v>308</v>
      </c>
      <c r="E307" s="119">
        <v>221814.64999999994</v>
      </c>
      <c r="F307" s="119">
        <v>214573.86999999985</v>
      </c>
      <c r="G307" s="119">
        <v>219435.31999999998</v>
      </c>
      <c r="H307" s="119">
        <v>228366.88</v>
      </c>
      <c r="I307" s="119">
        <v>220791.3</v>
      </c>
      <c r="J307" s="119">
        <v>215805.48000000004</v>
      </c>
      <c r="K307" s="119">
        <v>225521.88999999996</v>
      </c>
      <c r="L307" s="119">
        <v>195069.18000000002</v>
      </c>
      <c r="M307" s="119">
        <v>313222.97999999992</v>
      </c>
      <c r="N307" s="119">
        <v>313222.97999999992</v>
      </c>
      <c r="O307" s="119">
        <v>313222.97999999992</v>
      </c>
      <c r="P307" s="119">
        <v>313222.60000000003</v>
      </c>
      <c r="Q307" s="119">
        <f t="shared" si="6"/>
        <v>2994270.1099999994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2994270.1099999994</v>
      </c>
      <c r="V307" s="115"/>
    </row>
    <row r="308" spans="2:22" x14ac:dyDescent="0.2">
      <c r="B308" s="113"/>
      <c r="C308" s="117" t="s">
        <v>79</v>
      </c>
      <c r="D308" s="118" t="s">
        <v>309</v>
      </c>
      <c r="E308" s="119">
        <v>360884.24000000005</v>
      </c>
      <c r="F308" s="119">
        <v>396933.10000000009</v>
      </c>
      <c r="G308" s="119">
        <v>412153.04</v>
      </c>
      <c r="H308" s="119">
        <v>391977.33999999997</v>
      </c>
      <c r="I308" s="119">
        <v>393599.41000000009</v>
      </c>
      <c r="J308" s="119">
        <v>395965.57</v>
      </c>
      <c r="K308" s="119">
        <v>436404.42000000004</v>
      </c>
      <c r="L308" s="119">
        <v>428099.96</v>
      </c>
      <c r="M308" s="119">
        <v>474083.34</v>
      </c>
      <c r="N308" s="119">
        <v>469504.67000000004</v>
      </c>
      <c r="O308" s="119">
        <v>469504.67000000004</v>
      </c>
      <c r="P308" s="119">
        <v>469504.45000000019</v>
      </c>
      <c r="Q308" s="119">
        <f t="shared" si="6"/>
        <v>5098614.21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5098614.21</v>
      </c>
      <c r="V308" s="115"/>
    </row>
    <row r="309" spans="2:22" x14ac:dyDescent="0.2">
      <c r="B309" s="113"/>
      <c r="C309" s="117" t="s">
        <v>80</v>
      </c>
      <c r="D309" s="118" t="s">
        <v>310</v>
      </c>
      <c r="E309" s="119">
        <v>939305.7799999984</v>
      </c>
      <c r="F309" s="119">
        <v>1056143.389999998</v>
      </c>
      <c r="G309" s="119">
        <v>1058383.0699999998</v>
      </c>
      <c r="H309" s="119">
        <v>1005307.3500000006</v>
      </c>
      <c r="I309" s="119">
        <v>991509.77000000014</v>
      </c>
      <c r="J309" s="119">
        <v>1017563.44</v>
      </c>
      <c r="K309" s="119">
        <v>1033892.0399999999</v>
      </c>
      <c r="L309" s="119">
        <v>937737.07</v>
      </c>
      <c r="M309" s="119">
        <v>1257350.5299999975</v>
      </c>
      <c r="N309" s="119">
        <v>1253278.3199999975</v>
      </c>
      <c r="O309" s="119">
        <v>1253278.3199999975</v>
      </c>
      <c r="P309" s="119">
        <v>1253276.9899999991</v>
      </c>
      <c r="Q309" s="119">
        <f t="shared" si="6"/>
        <v>13057026.069999985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13057026.069999985</v>
      </c>
      <c r="V309" s="115"/>
    </row>
    <row r="310" spans="2:22" x14ac:dyDescent="0.2">
      <c r="B310" s="113"/>
      <c r="C310" s="117" t="s">
        <v>81</v>
      </c>
      <c r="D310" s="118" t="s">
        <v>311</v>
      </c>
      <c r="E310" s="119">
        <v>474419.90000000037</v>
      </c>
      <c r="F310" s="119">
        <v>441320.4500000003</v>
      </c>
      <c r="G310" s="119">
        <v>423069.99000000005</v>
      </c>
      <c r="H310" s="119">
        <v>409065.48000000004</v>
      </c>
      <c r="I310" s="119">
        <v>401227.18999999989</v>
      </c>
      <c r="J310" s="119">
        <v>434976.58000000007</v>
      </c>
      <c r="K310" s="119">
        <v>424244.94</v>
      </c>
      <c r="L310" s="119">
        <v>490614.39000000007</v>
      </c>
      <c r="M310" s="119">
        <v>549785.69000000006</v>
      </c>
      <c r="N310" s="119">
        <v>480886.83000000007</v>
      </c>
      <c r="O310" s="119">
        <v>480886.83000000007</v>
      </c>
      <c r="P310" s="119">
        <v>480886.31000000006</v>
      </c>
      <c r="Q310" s="119">
        <f t="shared" si="6"/>
        <v>5491384.5800000019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5491384.5800000019</v>
      </c>
      <c r="V310" s="115"/>
    </row>
    <row r="311" spans="2:22" x14ac:dyDescent="0.2">
      <c r="B311" s="113"/>
      <c r="C311" s="117" t="s">
        <v>82</v>
      </c>
      <c r="D311" s="118" t="s">
        <v>312</v>
      </c>
      <c r="E311" s="119">
        <v>463235.14999999997</v>
      </c>
      <c r="F311" s="119">
        <v>429726.24000000005</v>
      </c>
      <c r="G311" s="119">
        <v>507910.85000000015</v>
      </c>
      <c r="H311" s="119">
        <v>437240.43000000011</v>
      </c>
      <c r="I311" s="119">
        <v>436818.51999999967</v>
      </c>
      <c r="J311" s="119">
        <v>491167.84</v>
      </c>
      <c r="K311" s="119">
        <v>431584.99000000005</v>
      </c>
      <c r="L311" s="119">
        <v>468238.99999999983</v>
      </c>
      <c r="M311" s="119">
        <v>737433.2799999991</v>
      </c>
      <c r="N311" s="119">
        <v>702826.9999999986</v>
      </c>
      <c r="O311" s="119">
        <v>702826.9999999986</v>
      </c>
      <c r="P311" s="119">
        <v>702825.67999999865</v>
      </c>
      <c r="Q311" s="119">
        <f t="shared" si="6"/>
        <v>6511835.9799999939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6511835.9799999939</v>
      </c>
      <c r="V311" s="115"/>
    </row>
    <row r="312" spans="2:22" x14ac:dyDescent="0.2">
      <c r="B312" s="113"/>
      <c r="C312" s="117" t="s">
        <v>83</v>
      </c>
      <c r="D312" s="118" t="s">
        <v>313</v>
      </c>
      <c r="E312" s="119">
        <v>104784.75000000001</v>
      </c>
      <c r="F312" s="119">
        <v>119429.62000000001</v>
      </c>
      <c r="G312" s="119">
        <v>135237.73000000007</v>
      </c>
      <c r="H312" s="119">
        <v>127994.42000000001</v>
      </c>
      <c r="I312" s="119">
        <v>119221.59</v>
      </c>
      <c r="J312" s="119">
        <v>151314.04</v>
      </c>
      <c r="K312" s="119">
        <v>123902.54999999999</v>
      </c>
      <c r="L312" s="119">
        <v>110850.70000000001</v>
      </c>
      <c r="M312" s="119">
        <v>206833.22000000003</v>
      </c>
      <c r="N312" s="119">
        <v>197953.36</v>
      </c>
      <c r="O312" s="119">
        <v>197953.36</v>
      </c>
      <c r="P312" s="119">
        <v>197953.00999999995</v>
      </c>
      <c r="Q312" s="119">
        <f t="shared" si="6"/>
        <v>1793428.3499999999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1793428.3499999999</v>
      </c>
      <c r="V312" s="115"/>
    </row>
    <row r="313" spans="2:22" x14ac:dyDescent="0.2">
      <c r="B313" s="113"/>
      <c r="C313" s="117" t="s">
        <v>84</v>
      </c>
      <c r="D313" s="118" t="s">
        <v>314</v>
      </c>
      <c r="E313" s="119">
        <v>153563.12</v>
      </c>
      <c r="F313" s="119">
        <v>258174.02000000002</v>
      </c>
      <c r="G313" s="119">
        <v>175479.42</v>
      </c>
      <c r="H313" s="119">
        <v>180253.9</v>
      </c>
      <c r="I313" s="119">
        <v>199472.89</v>
      </c>
      <c r="J313" s="119">
        <v>272597.4599999999</v>
      </c>
      <c r="K313" s="119">
        <v>161357.5</v>
      </c>
      <c r="L313" s="119">
        <v>189238.58000000002</v>
      </c>
      <c r="M313" s="119">
        <v>350555.89000000007</v>
      </c>
      <c r="N313" s="119">
        <v>350178.49000000005</v>
      </c>
      <c r="O313" s="119">
        <v>350178.49000000005</v>
      </c>
      <c r="P313" s="119">
        <v>350178.29000000015</v>
      </c>
      <c r="Q313" s="119">
        <f t="shared" si="6"/>
        <v>2991228.0500000007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2991228.0500000007</v>
      </c>
      <c r="V313" s="115"/>
    </row>
    <row r="314" spans="2:22" x14ac:dyDescent="0.2">
      <c r="B314" s="113"/>
      <c r="C314" s="117" t="s">
        <v>85</v>
      </c>
      <c r="D314" s="118" t="s">
        <v>315</v>
      </c>
      <c r="E314" s="119">
        <v>79283.650000000009</v>
      </c>
      <c r="F314" s="119">
        <v>77149.510000000024</v>
      </c>
      <c r="G314" s="119">
        <v>91986.489999999976</v>
      </c>
      <c r="H314" s="119">
        <v>86115.379999999976</v>
      </c>
      <c r="I314" s="119">
        <v>82518.820000000007</v>
      </c>
      <c r="J314" s="119">
        <v>93340.25</v>
      </c>
      <c r="K314" s="119">
        <v>75875.48</v>
      </c>
      <c r="L314" s="119">
        <v>79755.040000000008</v>
      </c>
      <c r="M314" s="119">
        <v>167920.08000000002</v>
      </c>
      <c r="N314" s="119">
        <v>166821.93000000002</v>
      </c>
      <c r="O314" s="119">
        <v>166821.93000000002</v>
      </c>
      <c r="P314" s="119">
        <v>166821.97</v>
      </c>
      <c r="Q314" s="119">
        <f t="shared" si="6"/>
        <v>1334410.5300000003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1334410.5300000003</v>
      </c>
      <c r="V314" s="115"/>
    </row>
    <row r="315" spans="2:22" x14ac:dyDescent="0.2">
      <c r="B315" s="113"/>
      <c r="C315" s="117" t="s">
        <v>86</v>
      </c>
      <c r="D315" s="118" t="s">
        <v>316</v>
      </c>
      <c r="E315" s="119">
        <v>1139748.3600000001</v>
      </c>
      <c r="F315" s="119">
        <v>1230107.3900000001</v>
      </c>
      <c r="G315" s="119">
        <v>1178611.9700000002</v>
      </c>
      <c r="H315" s="119">
        <v>1115713.6900000004</v>
      </c>
      <c r="I315" s="119">
        <v>1143915.1600000001</v>
      </c>
      <c r="J315" s="119">
        <v>1213884.1300000004</v>
      </c>
      <c r="K315" s="119">
        <v>1140454.6600000001</v>
      </c>
      <c r="L315" s="119">
        <v>1073132.53</v>
      </c>
      <c r="M315" s="119">
        <v>1582369.6099999996</v>
      </c>
      <c r="N315" s="119">
        <v>1582369.6099999996</v>
      </c>
      <c r="O315" s="119">
        <v>1582369.6099999996</v>
      </c>
      <c r="P315" s="119">
        <v>1582369.3199999998</v>
      </c>
      <c r="Q315" s="119">
        <f t="shared" si="6"/>
        <v>15565046.039999999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15565046.039999999</v>
      </c>
      <c r="V315" s="115"/>
    </row>
    <row r="316" spans="2:22" ht="25.5" x14ac:dyDescent="0.2">
      <c r="B316" s="113"/>
      <c r="C316" s="117" t="s">
        <v>87</v>
      </c>
      <c r="D316" s="118" t="s">
        <v>317</v>
      </c>
      <c r="E316" s="119">
        <v>41138.090000000004</v>
      </c>
      <c r="F316" s="119">
        <v>48282.159999999996</v>
      </c>
      <c r="G316" s="119">
        <v>39971.83</v>
      </c>
      <c r="H316" s="119">
        <v>36892.410000000003</v>
      </c>
      <c r="I316" s="119">
        <v>36671.850000000006</v>
      </c>
      <c r="J316" s="119">
        <v>36297.410000000003</v>
      </c>
      <c r="K316" s="119">
        <v>2615627.75</v>
      </c>
      <c r="L316" s="119">
        <v>29372.71</v>
      </c>
      <c r="M316" s="119">
        <v>51478.03</v>
      </c>
      <c r="N316" s="119">
        <v>51478.03</v>
      </c>
      <c r="O316" s="119">
        <v>51478.03</v>
      </c>
      <c r="P316" s="119">
        <v>51477.900000000009</v>
      </c>
      <c r="Q316" s="119">
        <f t="shared" si="6"/>
        <v>3090166.1999999993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3090166.1999999993</v>
      </c>
      <c r="V316" s="115"/>
    </row>
    <row r="317" spans="2:22" x14ac:dyDescent="0.2">
      <c r="B317" s="113"/>
      <c r="C317" s="117" t="s">
        <v>88</v>
      </c>
      <c r="D317" s="118" t="s">
        <v>318</v>
      </c>
      <c r="E317" s="119">
        <v>46800.61</v>
      </c>
      <c r="F317" s="119">
        <v>63476.660000000011</v>
      </c>
      <c r="G317" s="119">
        <v>69408.69</v>
      </c>
      <c r="H317" s="119">
        <v>64978.360000000015</v>
      </c>
      <c r="I317" s="119">
        <v>65804.570000000007</v>
      </c>
      <c r="J317" s="119">
        <v>66098.16</v>
      </c>
      <c r="K317" s="119">
        <v>71458.889999999985</v>
      </c>
      <c r="L317" s="119">
        <v>49846.77</v>
      </c>
      <c r="M317" s="119">
        <v>93726.360000000015</v>
      </c>
      <c r="N317" s="119">
        <v>93048.200000000012</v>
      </c>
      <c r="O317" s="119">
        <v>93048.200000000012</v>
      </c>
      <c r="P317" s="119">
        <v>93048.11000000003</v>
      </c>
      <c r="Q317" s="119">
        <f t="shared" si="6"/>
        <v>870743.58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870743.58</v>
      </c>
      <c r="V317" s="115"/>
    </row>
    <row r="318" spans="2:22" ht="25.5" x14ac:dyDescent="0.2">
      <c r="B318" s="113"/>
      <c r="C318" s="117" t="s">
        <v>89</v>
      </c>
      <c r="D318" s="118" t="s">
        <v>319</v>
      </c>
      <c r="E318" s="119">
        <v>59612.109999999993</v>
      </c>
      <c r="F318" s="119">
        <v>61082.61</v>
      </c>
      <c r="G318" s="119">
        <v>71285.31</v>
      </c>
      <c r="H318" s="119">
        <v>62436.959999999999</v>
      </c>
      <c r="I318" s="119">
        <v>70996.259999999995</v>
      </c>
      <c r="J318" s="119">
        <v>67350.080000000002</v>
      </c>
      <c r="K318" s="119">
        <v>74922.179999999978</v>
      </c>
      <c r="L318" s="119">
        <v>52963.070000000007</v>
      </c>
      <c r="M318" s="119">
        <v>80023.780000000028</v>
      </c>
      <c r="N318" s="119">
        <v>80023.780000000028</v>
      </c>
      <c r="O318" s="119">
        <v>80023.780000000028</v>
      </c>
      <c r="P318" s="119">
        <v>80023.709999999992</v>
      </c>
      <c r="Q318" s="119">
        <f t="shared" si="6"/>
        <v>840743.63000000012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840743.63000000012</v>
      </c>
      <c r="V318" s="115"/>
    </row>
    <row r="319" spans="2:22" x14ac:dyDescent="0.2">
      <c r="B319" s="113"/>
      <c r="C319" s="117" t="s">
        <v>90</v>
      </c>
      <c r="D319" s="118" t="s">
        <v>320</v>
      </c>
      <c r="E319" s="119">
        <v>133435.57</v>
      </c>
      <c r="F319" s="119">
        <v>355041.85</v>
      </c>
      <c r="G319" s="119">
        <v>358874.82</v>
      </c>
      <c r="H319" s="119">
        <v>164321.38</v>
      </c>
      <c r="I319" s="119">
        <v>167808.23</v>
      </c>
      <c r="J319" s="119">
        <v>140867.86000000002</v>
      </c>
      <c r="K319" s="119">
        <v>105861.33999999998</v>
      </c>
      <c r="L319" s="119">
        <v>54300.959999999999</v>
      </c>
      <c r="M319" s="119">
        <v>336051.50000000006</v>
      </c>
      <c r="N319" s="119">
        <v>336051.50000000006</v>
      </c>
      <c r="O319" s="119">
        <v>336051.50000000006</v>
      </c>
      <c r="P319" s="119">
        <v>336051.36999999994</v>
      </c>
      <c r="Q319" s="119">
        <f t="shared" si="6"/>
        <v>2824717.8800000004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2824717.8800000004</v>
      </c>
      <c r="V319" s="115"/>
    </row>
    <row r="320" spans="2:22" x14ac:dyDescent="0.2">
      <c r="B320" s="113"/>
      <c r="C320" s="117" t="s">
        <v>91</v>
      </c>
      <c r="D320" s="118" t="s">
        <v>321</v>
      </c>
      <c r="E320" s="119">
        <v>242016.6</v>
      </c>
      <c r="F320" s="119">
        <v>240694.07</v>
      </c>
      <c r="G320" s="119">
        <v>118241.92</v>
      </c>
      <c r="H320" s="119">
        <v>100165.72</v>
      </c>
      <c r="I320" s="119">
        <v>132704.85</v>
      </c>
      <c r="J320" s="119">
        <v>153080.84000000003</v>
      </c>
      <c r="K320" s="119">
        <v>634870.97</v>
      </c>
      <c r="L320" s="119">
        <v>253986.03</v>
      </c>
      <c r="M320" s="119">
        <v>312393.63</v>
      </c>
      <c r="N320" s="119">
        <v>312393.63</v>
      </c>
      <c r="O320" s="119">
        <v>312393.63</v>
      </c>
      <c r="P320" s="119">
        <v>312393.58999999997</v>
      </c>
      <c r="Q320" s="119">
        <f t="shared" si="6"/>
        <v>3125335.4799999995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3125335.4799999995</v>
      </c>
      <c r="V320" s="115"/>
    </row>
    <row r="321" spans="2:22" x14ac:dyDescent="0.2">
      <c r="B321" s="113"/>
      <c r="C321" s="117" t="s">
        <v>92</v>
      </c>
      <c r="D321" s="118" t="s">
        <v>322</v>
      </c>
      <c r="E321" s="119">
        <v>40871.939999999995</v>
      </c>
      <c r="F321" s="119">
        <v>48255.909999999982</v>
      </c>
      <c r="G321" s="119">
        <v>43357.470000000008</v>
      </c>
      <c r="H321" s="119">
        <v>36164.01</v>
      </c>
      <c r="I321" s="119">
        <v>51571.73000000001</v>
      </c>
      <c r="J321" s="119">
        <v>39383.290000000008</v>
      </c>
      <c r="K321" s="119">
        <v>42363.659999999996</v>
      </c>
      <c r="L321" s="119">
        <v>42321.68</v>
      </c>
      <c r="M321" s="119">
        <v>111338.10000000002</v>
      </c>
      <c r="N321" s="119">
        <v>111160.65000000001</v>
      </c>
      <c r="O321" s="119">
        <v>111160.65000000001</v>
      </c>
      <c r="P321" s="119">
        <v>111160.54999999997</v>
      </c>
      <c r="Q321" s="119">
        <f t="shared" si="6"/>
        <v>789109.64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789109.64</v>
      </c>
      <c r="V321" s="115"/>
    </row>
    <row r="322" spans="2:22" x14ac:dyDescent="0.2">
      <c r="B322" s="113"/>
      <c r="C322" s="117" t="s">
        <v>93</v>
      </c>
      <c r="D322" s="118" t="s">
        <v>323</v>
      </c>
      <c r="E322" s="119">
        <v>42897.15</v>
      </c>
      <c r="F322" s="119">
        <v>56788.060000000005</v>
      </c>
      <c r="G322" s="119">
        <v>82515.940000000017</v>
      </c>
      <c r="H322" s="119">
        <v>53801.950000000004</v>
      </c>
      <c r="I322" s="119">
        <v>60337.270000000004</v>
      </c>
      <c r="J322" s="119">
        <v>60718.83</v>
      </c>
      <c r="K322" s="119">
        <v>78671.790000000008</v>
      </c>
      <c r="L322" s="119">
        <v>38070.36</v>
      </c>
      <c r="M322" s="119">
        <v>81283.67</v>
      </c>
      <c r="N322" s="119">
        <v>81283.67</v>
      </c>
      <c r="O322" s="119">
        <v>81283.67</v>
      </c>
      <c r="P322" s="119">
        <v>81283.519999999975</v>
      </c>
      <c r="Q322" s="119">
        <f t="shared" si="6"/>
        <v>798935.88000000024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798935.88000000024</v>
      </c>
      <c r="V322" s="115"/>
    </row>
    <row r="323" spans="2:22" ht="25.5" x14ac:dyDescent="0.2">
      <c r="B323" s="113"/>
      <c r="C323" s="117" t="s">
        <v>94</v>
      </c>
      <c r="D323" s="118" t="s">
        <v>324</v>
      </c>
      <c r="E323" s="119">
        <v>33750.980000000003</v>
      </c>
      <c r="F323" s="119">
        <v>62631.200000000004</v>
      </c>
      <c r="G323" s="119">
        <v>48249.340000000004</v>
      </c>
      <c r="H323" s="119">
        <v>54288.54</v>
      </c>
      <c r="I323" s="119">
        <v>38490.680000000008</v>
      </c>
      <c r="J323" s="119">
        <v>33812.510000000009</v>
      </c>
      <c r="K323" s="119">
        <v>37182.1</v>
      </c>
      <c r="L323" s="119">
        <v>30152.590000000007</v>
      </c>
      <c r="M323" s="119">
        <v>39877.07999999998</v>
      </c>
      <c r="N323" s="119">
        <v>39877.07999999998</v>
      </c>
      <c r="O323" s="119">
        <v>39877.07999999998</v>
      </c>
      <c r="P323" s="119">
        <v>39877.06</v>
      </c>
      <c r="Q323" s="119">
        <f t="shared" si="6"/>
        <v>498066.23999999993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498066.23999999993</v>
      </c>
      <c r="V323" s="115"/>
    </row>
    <row r="324" spans="2:22" x14ac:dyDescent="0.2">
      <c r="B324" s="113"/>
      <c r="C324" s="117" t="s">
        <v>95</v>
      </c>
      <c r="D324" s="118" t="s">
        <v>325</v>
      </c>
      <c r="E324" s="119">
        <v>46836.62</v>
      </c>
      <c r="F324" s="119">
        <v>13279.39</v>
      </c>
      <c r="G324" s="119">
        <v>34220.029999999992</v>
      </c>
      <c r="H324" s="119">
        <v>19793.87</v>
      </c>
      <c r="I324" s="119">
        <v>21572.55</v>
      </c>
      <c r="J324" s="119">
        <v>23233.53</v>
      </c>
      <c r="K324" s="119">
        <v>22582.670000000002</v>
      </c>
      <c r="L324" s="119">
        <v>22710.58</v>
      </c>
      <c r="M324" s="119">
        <v>26433.17</v>
      </c>
      <c r="N324" s="119">
        <v>25510.299999999996</v>
      </c>
      <c r="O324" s="119">
        <v>25510.299999999996</v>
      </c>
      <c r="P324" s="119">
        <v>25510.300000000003</v>
      </c>
      <c r="Q324" s="119">
        <f t="shared" si="6"/>
        <v>307193.30999999994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307193.30999999994</v>
      </c>
      <c r="V324" s="115"/>
    </row>
    <row r="325" spans="2:22" ht="25.5" x14ac:dyDescent="0.2">
      <c r="B325" s="113"/>
      <c r="C325" s="117" t="s">
        <v>96</v>
      </c>
      <c r="D325" s="118" t="s">
        <v>326</v>
      </c>
      <c r="E325" s="119">
        <v>0</v>
      </c>
      <c r="F325" s="119">
        <v>0</v>
      </c>
      <c r="G325" s="119">
        <v>252733.91</v>
      </c>
      <c r="H325" s="119">
        <v>252150.86</v>
      </c>
      <c r="I325" s="119">
        <v>0</v>
      </c>
      <c r="J325" s="119">
        <v>370385.64</v>
      </c>
      <c r="K325" s="119">
        <v>13917.24</v>
      </c>
      <c r="L325" s="119">
        <v>0</v>
      </c>
      <c r="M325" s="119">
        <v>224382.4</v>
      </c>
      <c r="N325" s="119">
        <v>224382.4</v>
      </c>
      <c r="O325" s="119">
        <v>224382.4</v>
      </c>
      <c r="P325" s="119">
        <v>224382.39</v>
      </c>
      <c r="Q325" s="119">
        <f t="shared" si="6"/>
        <v>1786717.2399999998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1786717.2399999998</v>
      </c>
      <c r="V325" s="115"/>
    </row>
    <row r="326" spans="2:22" x14ac:dyDescent="0.2">
      <c r="B326" s="113"/>
      <c r="C326" s="117" t="s">
        <v>97</v>
      </c>
      <c r="D326" s="118" t="s">
        <v>327</v>
      </c>
      <c r="E326" s="119">
        <v>0</v>
      </c>
      <c r="F326" s="119">
        <v>0</v>
      </c>
      <c r="G326" s="119">
        <v>294377.27</v>
      </c>
      <c r="H326" s="119">
        <v>180602.93</v>
      </c>
      <c r="I326" s="119">
        <v>85601</v>
      </c>
      <c r="J326" s="119">
        <v>223205.01</v>
      </c>
      <c r="K326" s="119">
        <v>169794.73</v>
      </c>
      <c r="L326" s="119">
        <v>0</v>
      </c>
      <c r="M326" s="119">
        <v>103798.14</v>
      </c>
      <c r="N326" s="119">
        <v>103798.14</v>
      </c>
      <c r="O326" s="119">
        <v>103798.14</v>
      </c>
      <c r="P326" s="119">
        <v>103798.14</v>
      </c>
      <c r="Q326" s="119">
        <f t="shared" si="6"/>
        <v>1368773.4999999995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1368773.4999999995</v>
      </c>
      <c r="V326" s="115"/>
    </row>
    <row r="327" spans="2:22" x14ac:dyDescent="0.2">
      <c r="B327" s="113"/>
      <c r="C327" s="117" t="s">
        <v>98</v>
      </c>
      <c r="D327" s="118" t="s">
        <v>328</v>
      </c>
      <c r="E327" s="119">
        <v>143615.96000000002</v>
      </c>
      <c r="F327" s="119">
        <v>131774.25</v>
      </c>
      <c r="G327" s="119">
        <v>124132.64000000001</v>
      </c>
      <c r="H327" s="119">
        <v>133172.6</v>
      </c>
      <c r="I327" s="119">
        <v>179190.53999999998</v>
      </c>
      <c r="J327" s="119">
        <v>190354.20999999996</v>
      </c>
      <c r="K327" s="119">
        <v>150784.07999999999</v>
      </c>
      <c r="L327" s="119">
        <v>101786.28</v>
      </c>
      <c r="M327" s="119">
        <v>185117.95</v>
      </c>
      <c r="N327" s="119">
        <v>185117.95</v>
      </c>
      <c r="O327" s="119">
        <v>185117.95</v>
      </c>
      <c r="P327" s="119">
        <v>185117.83000000002</v>
      </c>
      <c r="Q327" s="119">
        <f t="shared" si="6"/>
        <v>1895282.24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1895282.24</v>
      </c>
      <c r="V327" s="115"/>
    </row>
    <row r="328" spans="2:22" x14ac:dyDescent="0.2">
      <c r="B328" s="113"/>
      <c r="C328" s="117" t="s">
        <v>99</v>
      </c>
      <c r="D328" s="118" t="s">
        <v>329</v>
      </c>
      <c r="E328" s="119">
        <v>60117.279999999999</v>
      </c>
      <c r="F328" s="119">
        <v>30796.390000000003</v>
      </c>
      <c r="G328" s="119">
        <v>35837.649999999994</v>
      </c>
      <c r="H328" s="119">
        <v>30218.820000000003</v>
      </c>
      <c r="I328" s="119">
        <v>31670.97</v>
      </c>
      <c r="J328" s="119">
        <v>35801.679999999993</v>
      </c>
      <c r="K328" s="119">
        <v>34486.94</v>
      </c>
      <c r="L328" s="119">
        <v>30143.860000000004</v>
      </c>
      <c r="M328" s="119">
        <v>447856.61</v>
      </c>
      <c r="N328" s="119">
        <v>447856.61</v>
      </c>
      <c r="O328" s="119">
        <v>447856.61</v>
      </c>
      <c r="P328" s="119">
        <v>447856.58</v>
      </c>
      <c r="Q328" s="119">
        <f t="shared" si="6"/>
        <v>2080500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2080500</v>
      </c>
      <c r="V328" s="115"/>
    </row>
    <row r="329" spans="2:22" x14ac:dyDescent="0.2">
      <c r="B329" s="113"/>
      <c r="C329" s="117" t="s">
        <v>100</v>
      </c>
      <c r="D329" s="118" t="s">
        <v>330</v>
      </c>
      <c r="E329" s="119">
        <v>70512.289999999994</v>
      </c>
      <c r="F329" s="119">
        <v>175224.22999999998</v>
      </c>
      <c r="G329" s="119">
        <v>144140.33000000002</v>
      </c>
      <c r="H329" s="119">
        <v>81865.62000000001</v>
      </c>
      <c r="I329" s="119">
        <v>114930.49</v>
      </c>
      <c r="J329" s="119">
        <v>89311.950000000012</v>
      </c>
      <c r="K329" s="119">
        <v>83059.220000000016</v>
      </c>
      <c r="L329" s="119">
        <v>67674.070000000007</v>
      </c>
      <c r="M329" s="119">
        <v>211326.34000000003</v>
      </c>
      <c r="N329" s="119">
        <v>210759.64</v>
      </c>
      <c r="O329" s="119">
        <v>210759.64</v>
      </c>
      <c r="P329" s="119">
        <v>210759.45000000004</v>
      </c>
      <c r="Q329" s="119">
        <f t="shared" si="6"/>
        <v>1670323.2700000003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1670323.2700000003</v>
      </c>
      <c r="V329" s="115"/>
    </row>
    <row r="330" spans="2:22" x14ac:dyDescent="0.2">
      <c r="B330" s="113"/>
      <c r="C330" s="117" t="s">
        <v>101</v>
      </c>
      <c r="D330" s="118" t="s">
        <v>331</v>
      </c>
      <c r="E330" s="119">
        <v>0</v>
      </c>
      <c r="F330" s="119">
        <v>0</v>
      </c>
      <c r="G330" s="119">
        <v>206220</v>
      </c>
      <c r="H330" s="119">
        <v>0</v>
      </c>
      <c r="I330" s="119">
        <v>0</v>
      </c>
      <c r="J330" s="119">
        <v>0</v>
      </c>
      <c r="K330" s="119">
        <v>0</v>
      </c>
      <c r="L330" s="119">
        <v>0</v>
      </c>
      <c r="M330" s="119">
        <v>18331.989999999998</v>
      </c>
      <c r="N330" s="119">
        <v>18331.989999999998</v>
      </c>
      <c r="O330" s="119">
        <v>18331.989999999998</v>
      </c>
      <c r="P330" s="119">
        <v>18331.98</v>
      </c>
      <c r="Q330" s="119">
        <f t="shared" si="6"/>
        <v>279547.94999999995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279547.94999999995</v>
      </c>
      <c r="V330" s="115"/>
    </row>
    <row r="331" spans="2:22" ht="25.5" x14ac:dyDescent="0.2">
      <c r="B331" s="113"/>
      <c r="C331" s="117" t="s">
        <v>102</v>
      </c>
      <c r="D331" s="118" t="s">
        <v>332</v>
      </c>
      <c r="E331" s="119">
        <v>343124.81</v>
      </c>
      <c r="F331" s="119">
        <v>631338.87</v>
      </c>
      <c r="G331" s="119">
        <v>420754.64000000007</v>
      </c>
      <c r="H331" s="119">
        <v>520185.33999999991</v>
      </c>
      <c r="I331" s="119">
        <v>415573.73</v>
      </c>
      <c r="J331" s="119">
        <v>732265.31999999972</v>
      </c>
      <c r="K331" s="119">
        <v>1118582.0999999999</v>
      </c>
      <c r="L331" s="119">
        <v>271616.63</v>
      </c>
      <c r="M331" s="119">
        <v>411513.35000000009</v>
      </c>
      <c r="N331" s="119">
        <v>404127.63000000012</v>
      </c>
      <c r="O331" s="119">
        <v>404127.63000000012</v>
      </c>
      <c r="P331" s="119">
        <v>404127.37999999989</v>
      </c>
      <c r="Q331" s="119">
        <f t="shared" si="6"/>
        <v>6077337.4299999988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6077337.4299999988</v>
      </c>
      <c r="V331" s="115"/>
    </row>
    <row r="332" spans="2:22" x14ac:dyDescent="0.2">
      <c r="B332" s="113"/>
      <c r="C332" s="117" t="s">
        <v>103</v>
      </c>
      <c r="D332" s="118" t="s">
        <v>333</v>
      </c>
      <c r="E332" s="119">
        <v>36599.480000000003</v>
      </c>
      <c r="F332" s="119">
        <v>66403.549999999988</v>
      </c>
      <c r="G332" s="119">
        <v>62378.18</v>
      </c>
      <c r="H332" s="119">
        <v>32555.49</v>
      </c>
      <c r="I332" s="119">
        <v>34876.859999999993</v>
      </c>
      <c r="J332" s="119">
        <v>52085.55</v>
      </c>
      <c r="K332" s="119">
        <v>43880.73</v>
      </c>
      <c r="L332" s="119">
        <v>62786.64</v>
      </c>
      <c r="M332" s="119">
        <v>76019.63</v>
      </c>
      <c r="N332" s="119">
        <v>76019.63</v>
      </c>
      <c r="O332" s="119">
        <v>76019.63</v>
      </c>
      <c r="P332" s="119">
        <v>76019.53</v>
      </c>
      <c r="Q332" s="119">
        <f t="shared" si="6"/>
        <v>695644.9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695644.9</v>
      </c>
      <c r="V332" s="115"/>
    </row>
    <row r="333" spans="2:22" x14ac:dyDescent="0.2">
      <c r="B333" s="113"/>
      <c r="C333" s="117" t="s">
        <v>104</v>
      </c>
      <c r="D333" s="118" t="s">
        <v>334</v>
      </c>
      <c r="E333" s="119">
        <v>721686.04999999958</v>
      </c>
      <c r="F333" s="119">
        <v>884510.91999999969</v>
      </c>
      <c r="G333" s="119">
        <v>961323</v>
      </c>
      <c r="H333" s="119">
        <v>976936.3400000002</v>
      </c>
      <c r="I333" s="119">
        <v>941427.39000000025</v>
      </c>
      <c r="J333" s="119">
        <v>1977501.4199999995</v>
      </c>
      <c r="K333" s="119">
        <v>1950599.54</v>
      </c>
      <c r="L333" s="119">
        <v>756010.97</v>
      </c>
      <c r="M333" s="119">
        <v>1822031.01</v>
      </c>
      <c r="N333" s="119">
        <v>1822031.01</v>
      </c>
      <c r="O333" s="119">
        <v>1822031.01</v>
      </c>
      <c r="P333" s="119">
        <v>1822030.6399999997</v>
      </c>
      <c r="Q333" s="119">
        <f t="shared" si="6"/>
        <v>16458119.300000001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16458119.300000001</v>
      </c>
      <c r="V333" s="115"/>
    </row>
    <row r="334" spans="2:22" ht="25.5" x14ac:dyDescent="0.2">
      <c r="B334" s="113"/>
      <c r="C334" s="117" t="s">
        <v>105</v>
      </c>
      <c r="D334" s="118" t="s">
        <v>335</v>
      </c>
      <c r="E334" s="119">
        <v>31084.750000000004</v>
      </c>
      <c r="F334" s="119">
        <v>39219.790000000015</v>
      </c>
      <c r="G334" s="119">
        <v>36044.290000000008</v>
      </c>
      <c r="H334" s="119">
        <v>37072.05000000001</v>
      </c>
      <c r="I334" s="119">
        <v>35318.200000000019</v>
      </c>
      <c r="J334" s="119">
        <v>36350.980000000018</v>
      </c>
      <c r="K334" s="119">
        <v>39571.950000000012</v>
      </c>
      <c r="L334" s="119">
        <v>40285.44000000001</v>
      </c>
      <c r="M334" s="119">
        <v>47809.229999999996</v>
      </c>
      <c r="N334" s="119">
        <v>47809.229999999996</v>
      </c>
      <c r="O334" s="119">
        <v>47809.229999999996</v>
      </c>
      <c r="P334" s="119">
        <v>47809.100000000013</v>
      </c>
      <c r="Q334" s="119">
        <f t="shared" si="6"/>
        <v>486184.24000000005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486184.24000000005</v>
      </c>
      <c r="V334" s="115"/>
    </row>
    <row r="335" spans="2:22" x14ac:dyDescent="0.2">
      <c r="B335" s="113"/>
      <c r="C335" s="117" t="s">
        <v>106</v>
      </c>
      <c r="D335" s="118" t="s">
        <v>336</v>
      </c>
      <c r="E335" s="119">
        <v>889130.16999999958</v>
      </c>
      <c r="F335" s="119">
        <v>1392952.2799999996</v>
      </c>
      <c r="G335" s="119">
        <v>1433856.3899999997</v>
      </c>
      <c r="H335" s="119">
        <v>1622439.4</v>
      </c>
      <c r="I335" s="119">
        <v>1263902.7699999996</v>
      </c>
      <c r="J335" s="119">
        <v>1737931.2500000005</v>
      </c>
      <c r="K335" s="119">
        <v>1840681.2599999998</v>
      </c>
      <c r="L335" s="119">
        <v>623901.36</v>
      </c>
      <c r="M335" s="119">
        <v>2005590.2900000003</v>
      </c>
      <c r="N335" s="119">
        <v>2004473.8300000003</v>
      </c>
      <c r="O335" s="119">
        <v>2004473.8300000003</v>
      </c>
      <c r="P335" s="119">
        <v>2004473.81</v>
      </c>
      <c r="Q335" s="119">
        <f t="shared" si="6"/>
        <v>18823806.639999997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18823806.639999997</v>
      </c>
      <c r="V335" s="115"/>
    </row>
    <row r="336" spans="2:22" x14ac:dyDescent="0.2">
      <c r="B336" s="113"/>
      <c r="C336" s="117" t="s">
        <v>107</v>
      </c>
      <c r="D336" s="118" t="s">
        <v>338</v>
      </c>
      <c r="E336" s="119">
        <v>6258408.6699999999</v>
      </c>
      <c r="F336" s="119">
        <v>7863101.7200000007</v>
      </c>
      <c r="G336" s="119">
        <v>7609994.0199999986</v>
      </c>
      <c r="H336" s="119">
        <v>7193830.8699999982</v>
      </c>
      <c r="I336" s="119">
        <v>7020948.4099999992</v>
      </c>
      <c r="J336" s="119">
        <v>8013947.6200000001</v>
      </c>
      <c r="K336" s="119">
        <v>6937204.6999999993</v>
      </c>
      <c r="L336" s="119">
        <v>6503981.3999999976</v>
      </c>
      <c r="M336" s="119">
        <v>7812580.0399999982</v>
      </c>
      <c r="N336" s="119">
        <v>7730717.9799999986</v>
      </c>
      <c r="O336" s="119">
        <v>7730717.9799999986</v>
      </c>
      <c r="P336" s="119">
        <v>7730717.5299999993</v>
      </c>
      <c r="Q336" s="119">
        <f t="shared" si="6"/>
        <v>88406150.939999998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88406150.939999998</v>
      </c>
      <c r="V336" s="115"/>
    </row>
    <row r="337" spans="2:22" ht="25.5" x14ac:dyDescent="0.2">
      <c r="B337" s="113"/>
      <c r="C337" s="117" t="s">
        <v>108</v>
      </c>
      <c r="D337" s="118" t="s">
        <v>339</v>
      </c>
      <c r="E337" s="119">
        <v>0</v>
      </c>
      <c r="F337" s="119">
        <v>0</v>
      </c>
      <c r="G337" s="119">
        <v>0</v>
      </c>
      <c r="H337" s="119">
        <v>0</v>
      </c>
      <c r="I337" s="119">
        <v>0</v>
      </c>
      <c r="J337" s="119">
        <v>0</v>
      </c>
      <c r="K337" s="119">
        <v>138600</v>
      </c>
      <c r="L337" s="119">
        <v>0</v>
      </c>
      <c r="M337" s="119">
        <v>11050</v>
      </c>
      <c r="N337" s="119">
        <v>11050</v>
      </c>
      <c r="O337" s="119">
        <v>11050</v>
      </c>
      <c r="P337" s="119">
        <v>11050</v>
      </c>
      <c r="Q337" s="119">
        <f t="shared" ref="Q337:Q400" si="7">SUM(E337:P337)</f>
        <v>182800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182800</v>
      </c>
      <c r="V337" s="115"/>
    </row>
    <row r="338" spans="2:22" ht="25.5" x14ac:dyDescent="0.2">
      <c r="B338" s="113"/>
      <c r="C338" s="117" t="s">
        <v>109</v>
      </c>
      <c r="D338" s="118" t="s">
        <v>341</v>
      </c>
      <c r="E338" s="119">
        <v>0</v>
      </c>
      <c r="F338" s="119">
        <v>810400</v>
      </c>
      <c r="G338" s="119">
        <v>475410</v>
      </c>
      <c r="H338" s="119">
        <v>545336.93000000005</v>
      </c>
      <c r="I338" s="119">
        <v>138977.87</v>
      </c>
      <c r="J338" s="119">
        <v>139969.73000000001</v>
      </c>
      <c r="K338" s="119">
        <v>621711.56000000006</v>
      </c>
      <c r="L338" s="119">
        <v>0</v>
      </c>
      <c r="M338" s="119">
        <v>968673.49000000011</v>
      </c>
      <c r="N338" s="119">
        <v>968673.49000000011</v>
      </c>
      <c r="O338" s="119">
        <v>968673.49000000011</v>
      </c>
      <c r="P338" s="119">
        <v>968673.44000000006</v>
      </c>
      <c r="Q338" s="119">
        <f t="shared" si="7"/>
        <v>6606500.0000000009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6606500.0000000009</v>
      </c>
      <c r="V338" s="115"/>
    </row>
    <row r="339" spans="2:22" ht="25.5" x14ac:dyDescent="0.2">
      <c r="B339" s="113"/>
      <c r="C339" s="117" t="s">
        <v>110</v>
      </c>
      <c r="D339" s="118" t="s">
        <v>342</v>
      </c>
      <c r="E339" s="119">
        <v>439023.33</v>
      </c>
      <c r="F339" s="119">
        <v>692840.7</v>
      </c>
      <c r="G339" s="119">
        <v>896630.39</v>
      </c>
      <c r="H339" s="119">
        <v>826702.49000000011</v>
      </c>
      <c r="I339" s="119">
        <v>715348.67000000016</v>
      </c>
      <c r="J339" s="119">
        <v>608091.34000000008</v>
      </c>
      <c r="K339" s="119">
        <v>689732.02999999991</v>
      </c>
      <c r="L339" s="119">
        <v>413088.7699999999</v>
      </c>
      <c r="M339" s="119">
        <v>544022.18000000005</v>
      </c>
      <c r="N339" s="119">
        <v>544022.18000000005</v>
      </c>
      <c r="O339" s="119">
        <v>544022.18000000005</v>
      </c>
      <c r="P339" s="119">
        <v>544022.14999999991</v>
      </c>
      <c r="Q339" s="119">
        <f t="shared" si="7"/>
        <v>7457546.4099999983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7457546.4099999983</v>
      </c>
      <c r="V339" s="115"/>
    </row>
    <row r="340" spans="2:22" x14ac:dyDescent="0.2">
      <c r="B340" s="113"/>
      <c r="C340" s="117" t="s">
        <v>111</v>
      </c>
      <c r="D340" s="118" t="s">
        <v>337</v>
      </c>
      <c r="E340" s="119">
        <v>10000.08</v>
      </c>
      <c r="F340" s="119">
        <v>401487.17000000004</v>
      </c>
      <c r="G340" s="119">
        <v>388540.49</v>
      </c>
      <c r="H340" s="119">
        <v>272706.42</v>
      </c>
      <c r="I340" s="119">
        <v>70403.459999999992</v>
      </c>
      <c r="J340" s="119">
        <v>45998.97</v>
      </c>
      <c r="K340" s="119">
        <v>79814.11</v>
      </c>
      <c r="L340" s="119">
        <v>0</v>
      </c>
      <c r="M340" s="119">
        <v>290633.08</v>
      </c>
      <c r="N340" s="119">
        <v>290633.08</v>
      </c>
      <c r="O340" s="119">
        <v>290633.08</v>
      </c>
      <c r="P340" s="119">
        <v>290633.03000000003</v>
      </c>
      <c r="Q340" s="119">
        <f t="shared" si="7"/>
        <v>2431482.9699999997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2431482.9699999997</v>
      </c>
      <c r="V340" s="115"/>
    </row>
    <row r="341" spans="2:22" x14ac:dyDescent="0.2">
      <c r="B341" s="113"/>
      <c r="C341" s="117" t="s">
        <v>112</v>
      </c>
      <c r="D341" s="118" t="s">
        <v>340</v>
      </c>
      <c r="E341" s="119">
        <v>662797.32000000007</v>
      </c>
      <c r="F341" s="119">
        <v>640887.53</v>
      </c>
      <c r="G341" s="119">
        <v>644025.25999999989</v>
      </c>
      <c r="H341" s="119">
        <v>711354.88</v>
      </c>
      <c r="I341" s="119">
        <v>671757.2799999998</v>
      </c>
      <c r="J341" s="119">
        <v>669424.6599999998</v>
      </c>
      <c r="K341" s="119">
        <v>692963.85</v>
      </c>
      <c r="L341" s="119">
        <v>631272.54</v>
      </c>
      <c r="M341" s="119">
        <v>714797.4600000002</v>
      </c>
      <c r="N341" s="119">
        <v>714797.4600000002</v>
      </c>
      <c r="O341" s="119">
        <v>714797.4600000002</v>
      </c>
      <c r="P341" s="119">
        <v>714797.39000000013</v>
      </c>
      <c r="Q341" s="119">
        <f t="shared" si="7"/>
        <v>8183673.0899999999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8183673.0899999999</v>
      </c>
      <c r="V341" s="115"/>
    </row>
    <row r="342" spans="2:22" x14ac:dyDescent="0.2">
      <c r="B342" s="113"/>
      <c r="C342" s="117" t="s">
        <v>113</v>
      </c>
      <c r="D342" s="118" t="s">
        <v>343</v>
      </c>
      <c r="E342" s="119">
        <v>213470.24999999997</v>
      </c>
      <c r="F342" s="119">
        <v>235795.05000000002</v>
      </c>
      <c r="G342" s="119">
        <v>247552.74</v>
      </c>
      <c r="H342" s="119">
        <v>490222.12</v>
      </c>
      <c r="I342" s="119">
        <v>261332.18000000002</v>
      </c>
      <c r="J342" s="119">
        <v>277376.79000000004</v>
      </c>
      <c r="K342" s="119">
        <v>310800.56</v>
      </c>
      <c r="L342" s="119">
        <v>141113.75000000003</v>
      </c>
      <c r="M342" s="119">
        <v>313659.93</v>
      </c>
      <c r="N342" s="119">
        <v>313659.93</v>
      </c>
      <c r="O342" s="119">
        <v>313659.93</v>
      </c>
      <c r="P342" s="119">
        <v>313659.73999999993</v>
      </c>
      <c r="Q342" s="119">
        <f t="shared" si="7"/>
        <v>3432302.9700000007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3432302.9700000007</v>
      </c>
      <c r="V342" s="115"/>
    </row>
    <row r="343" spans="2:22" x14ac:dyDescent="0.2">
      <c r="B343" s="113"/>
      <c r="C343" s="117" t="s">
        <v>114</v>
      </c>
      <c r="D343" s="118" t="s">
        <v>344</v>
      </c>
      <c r="E343" s="119">
        <v>202459.72</v>
      </c>
      <c r="F343" s="119">
        <v>238809.46</v>
      </c>
      <c r="G343" s="119">
        <v>210015.69</v>
      </c>
      <c r="H343" s="119">
        <v>452212.22</v>
      </c>
      <c r="I343" s="119">
        <v>434873.41000000003</v>
      </c>
      <c r="J343" s="119">
        <v>208736.23</v>
      </c>
      <c r="K343" s="119">
        <v>208146.18</v>
      </c>
      <c r="L343" s="119">
        <v>76943</v>
      </c>
      <c r="M343" s="119">
        <v>343702.73999999993</v>
      </c>
      <c r="N343" s="119">
        <v>343702.73999999993</v>
      </c>
      <c r="O343" s="119">
        <v>343702.73999999993</v>
      </c>
      <c r="P343" s="119">
        <v>343702.67000000004</v>
      </c>
      <c r="Q343" s="119">
        <f t="shared" si="7"/>
        <v>3407006.7999999993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3407006.7999999993</v>
      </c>
      <c r="V343" s="115"/>
    </row>
    <row r="344" spans="2:22" x14ac:dyDescent="0.2">
      <c r="B344" s="113"/>
      <c r="C344" s="117" t="s">
        <v>115</v>
      </c>
      <c r="D344" s="118" t="s">
        <v>345</v>
      </c>
      <c r="E344" s="119">
        <v>3129207.02</v>
      </c>
      <c r="F344" s="119">
        <v>2941602.3499999996</v>
      </c>
      <c r="G344" s="119">
        <v>3028193.2499999995</v>
      </c>
      <c r="H344" s="119">
        <v>3220606.7499999995</v>
      </c>
      <c r="I344" s="119">
        <v>3059122.48</v>
      </c>
      <c r="J344" s="119">
        <v>3407959.4</v>
      </c>
      <c r="K344" s="119">
        <v>3110544.9</v>
      </c>
      <c r="L344" s="119">
        <v>2435421.2499999991</v>
      </c>
      <c r="M344" s="119">
        <v>4121204.9099999992</v>
      </c>
      <c r="N344" s="119">
        <v>4117871.5799999991</v>
      </c>
      <c r="O344" s="119">
        <v>4117871.5799999991</v>
      </c>
      <c r="P344" s="119">
        <v>4117871.4600000014</v>
      </c>
      <c r="Q344" s="119">
        <f t="shared" si="7"/>
        <v>40807476.93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40807476.93</v>
      </c>
      <c r="V344" s="115"/>
    </row>
    <row r="345" spans="2:22" x14ac:dyDescent="0.2">
      <c r="B345" s="113"/>
      <c r="C345" s="117" t="s">
        <v>116</v>
      </c>
      <c r="D345" s="118" t="s">
        <v>346</v>
      </c>
      <c r="E345" s="119">
        <v>83365.06</v>
      </c>
      <c r="F345" s="119">
        <v>102826.35</v>
      </c>
      <c r="G345" s="119">
        <v>94973.79</v>
      </c>
      <c r="H345" s="119">
        <v>117150.37</v>
      </c>
      <c r="I345" s="119">
        <v>179808.18</v>
      </c>
      <c r="J345" s="119">
        <v>79324.23</v>
      </c>
      <c r="K345" s="119">
        <v>126413.99</v>
      </c>
      <c r="L345" s="119">
        <v>77401.959999999992</v>
      </c>
      <c r="M345" s="119">
        <v>130852.91999999998</v>
      </c>
      <c r="N345" s="119">
        <v>130852.91999999998</v>
      </c>
      <c r="O345" s="119">
        <v>130852.91999999998</v>
      </c>
      <c r="P345" s="119">
        <v>130852.84</v>
      </c>
      <c r="Q345" s="119">
        <f t="shared" si="7"/>
        <v>1384675.5299999998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1384675.5299999998</v>
      </c>
      <c r="V345" s="115"/>
    </row>
    <row r="346" spans="2:22" x14ac:dyDescent="0.2">
      <c r="B346" s="113"/>
      <c r="C346" s="117" t="s">
        <v>117</v>
      </c>
      <c r="D346" s="118" t="s">
        <v>347</v>
      </c>
      <c r="E346" s="119">
        <v>78586.39</v>
      </c>
      <c r="F346" s="119">
        <v>70717.83</v>
      </c>
      <c r="G346" s="119">
        <v>47376.280000000006</v>
      </c>
      <c r="H346" s="119">
        <v>90007.55</v>
      </c>
      <c r="I346" s="119">
        <v>103961.87</v>
      </c>
      <c r="J346" s="119">
        <v>114618.73999999999</v>
      </c>
      <c r="K346" s="119">
        <v>92025.07</v>
      </c>
      <c r="L346" s="119">
        <v>125862.11</v>
      </c>
      <c r="M346" s="119">
        <v>307849.7</v>
      </c>
      <c r="N346" s="119">
        <v>307849.7</v>
      </c>
      <c r="O346" s="119">
        <v>307849.7</v>
      </c>
      <c r="P346" s="119">
        <v>307849.67000000004</v>
      </c>
      <c r="Q346" s="119">
        <f t="shared" si="7"/>
        <v>1954554.6099999999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1954554.6099999999</v>
      </c>
      <c r="V346" s="115"/>
    </row>
    <row r="347" spans="2:22" x14ac:dyDescent="0.2">
      <c r="B347" s="113"/>
      <c r="C347" s="117" t="s">
        <v>118</v>
      </c>
      <c r="D347" s="118" t="s">
        <v>348</v>
      </c>
      <c r="E347" s="119">
        <v>600000</v>
      </c>
      <c r="F347" s="119">
        <v>150000</v>
      </c>
      <c r="G347" s="119">
        <v>292598.76</v>
      </c>
      <c r="H347" s="119">
        <v>505383.32999999996</v>
      </c>
      <c r="I347" s="119">
        <v>467019.8</v>
      </c>
      <c r="J347" s="119">
        <v>575815.79</v>
      </c>
      <c r="K347" s="119">
        <v>0</v>
      </c>
      <c r="L347" s="119">
        <v>482548.49</v>
      </c>
      <c r="M347" s="119">
        <v>2508921.46</v>
      </c>
      <c r="N347" s="119">
        <v>2508921.46</v>
      </c>
      <c r="O347" s="119">
        <v>2508921.46</v>
      </c>
      <c r="P347" s="119">
        <v>2508921.48</v>
      </c>
      <c r="Q347" s="119">
        <f t="shared" si="7"/>
        <v>13109052.030000001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13109052.030000001</v>
      </c>
      <c r="V347" s="115"/>
    </row>
    <row r="348" spans="2:22" x14ac:dyDescent="0.2">
      <c r="B348" s="113"/>
      <c r="C348" s="117" t="s">
        <v>119</v>
      </c>
      <c r="D348" s="118" t="s">
        <v>349</v>
      </c>
      <c r="E348" s="119">
        <v>0</v>
      </c>
      <c r="F348" s="119">
        <v>45916.66</v>
      </c>
      <c r="G348" s="119">
        <v>70916.66</v>
      </c>
      <c r="H348" s="119">
        <v>0</v>
      </c>
      <c r="I348" s="119">
        <v>70916.66</v>
      </c>
      <c r="J348" s="119">
        <v>70916.66</v>
      </c>
      <c r="K348" s="119">
        <v>95916.66</v>
      </c>
      <c r="L348" s="119">
        <v>0</v>
      </c>
      <c r="M348" s="119">
        <v>262446.06</v>
      </c>
      <c r="N348" s="119">
        <v>262446.06</v>
      </c>
      <c r="O348" s="119">
        <v>262446.06</v>
      </c>
      <c r="P348" s="119">
        <v>262446.02</v>
      </c>
      <c r="Q348" s="119">
        <f t="shared" si="7"/>
        <v>1404367.5000000002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1404367.5000000002</v>
      </c>
      <c r="V348" s="115"/>
    </row>
    <row r="349" spans="2:22" ht="25.5" x14ac:dyDescent="0.2">
      <c r="B349" s="113"/>
      <c r="C349" s="117" t="s">
        <v>120</v>
      </c>
      <c r="D349" s="118" t="s">
        <v>350</v>
      </c>
      <c r="E349" s="119">
        <v>173151.21000000002</v>
      </c>
      <c r="F349" s="119">
        <v>281067.25000000012</v>
      </c>
      <c r="G349" s="119">
        <v>281082.14999999997</v>
      </c>
      <c r="H349" s="119">
        <v>409660.94000000006</v>
      </c>
      <c r="I349" s="119">
        <v>288140.09000000003</v>
      </c>
      <c r="J349" s="119">
        <v>357554.84000000008</v>
      </c>
      <c r="K349" s="119">
        <v>218700.41000000003</v>
      </c>
      <c r="L349" s="119">
        <v>196571.28000000006</v>
      </c>
      <c r="M349" s="119">
        <v>341851.51</v>
      </c>
      <c r="N349" s="119">
        <v>341851.51</v>
      </c>
      <c r="O349" s="119">
        <v>341851.51</v>
      </c>
      <c r="P349" s="119">
        <v>341851.43</v>
      </c>
      <c r="Q349" s="119">
        <f t="shared" si="7"/>
        <v>3573334.1300000004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3573334.1300000004</v>
      </c>
      <c r="V349" s="115"/>
    </row>
    <row r="350" spans="2:22" x14ac:dyDescent="0.2">
      <c r="B350" s="113"/>
      <c r="C350" s="117" t="s">
        <v>121</v>
      </c>
      <c r="D350" s="118" t="s">
        <v>351</v>
      </c>
      <c r="E350" s="119">
        <v>28459.75</v>
      </c>
      <c r="F350" s="119">
        <v>44023.180000000008</v>
      </c>
      <c r="G350" s="119">
        <v>98355.800000000017</v>
      </c>
      <c r="H350" s="119">
        <v>36334.740000000005</v>
      </c>
      <c r="I350" s="119">
        <v>82726.349999999991</v>
      </c>
      <c r="J350" s="119">
        <v>40162.080000000002</v>
      </c>
      <c r="K350" s="119">
        <v>45948.689999999988</v>
      </c>
      <c r="L350" s="119">
        <v>29626.029999999995</v>
      </c>
      <c r="M350" s="119">
        <v>44752.78</v>
      </c>
      <c r="N350" s="119">
        <v>44752.78</v>
      </c>
      <c r="O350" s="119">
        <v>44752.78</v>
      </c>
      <c r="P350" s="119">
        <v>44752.77</v>
      </c>
      <c r="Q350" s="119">
        <f t="shared" si="7"/>
        <v>584647.7300000001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584647.7300000001</v>
      </c>
      <c r="V350" s="115"/>
    </row>
    <row r="351" spans="2:22" x14ac:dyDescent="0.2">
      <c r="B351" s="113"/>
      <c r="C351" s="117" t="s">
        <v>122</v>
      </c>
      <c r="D351" s="118" t="s">
        <v>352</v>
      </c>
      <c r="E351" s="119">
        <v>82603.910000000018</v>
      </c>
      <c r="F351" s="119">
        <v>221763.89999999997</v>
      </c>
      <c r="G351" s="119">
        <v>310026.33000000007</v>
      </c>
      <c r="H351" s="119">
        <v>207819.00999999995</v>
      </c>
      <c r="I351" s="119">
        <v>109541.54999999997</v>
      </c>
      <c r="J351" s="119">
        <v>302771.22000000015</v>
      </c>
      <c r="K351" s="119">
        <v>205683.06999999992</v>
      </c>
      <c r="L351" s="119">
        <v>182527.00999999998</v>
      </c>
      <c r="M351" s="119">
        <v>122398.79999999993</v>
      </c>
      <c r="N351" s="119">
        <v>122398.79999999993</v>
      </c>
      <c r="O351" s="119">
        <v>122398.79999999993</v>
      </c>
      <c r="P351" s="119">
        <v>122398.38000000006</v>
      </c>
      <c r="Q351" s="119">
        <f t="shared" si="7"/>
        <v>2112330.7799999993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2112330.7799999993</v>
      </c>
      <c r="V351" s="115"/>
    </row>
    <row r="352" spans="2:22" x14ac:dyDescent="0.2">
      <c r="B352" s="113"/>
      <c r="C352" s="117" t="s">
        <v>123</v>
      </c>
      <c r="D352" s="118" t="s">
        <v>353</v>
      </c>
      <c r="E352" s="119">
        <v>1585039.12</v>
      </c>
      <c r="F352" s="119">
        <v>1179371.6399999999</v>
      </c>
      <c r="G352" s="119">
        <v>2521480.29</v>
      </c>
      <c r="H352" s="119">
        <v>5397403.1799999997</v>
      </c>
      <c r="I352" s="119">
        <v>236937.72999999998</v>
      </c>
      <c r="J352" s="119">
        <v>2858726.6599999997</v>
      </c>
      <c r="K352" s="119">
        <v>2183211.7199999997</v>
      </c>
      <c r="L352" s="119">
        <v>2729575.1199999996</v>
      </c>
      <c r="M352" s="119">
        <v>2959922.29</v>
      </c>
      <c r="N352" s="119">
        <v>1475730.2</v>
      </c>
      <c r="O352" s="119">
        <v>1475730.2</v>
      </c>
      <c r="P352" s="119">
        <v>1475730.1199999999</v>
      </c>
      <c r="Q352" s="119">
        <f t="shared" si="7"/>
        <v>26078858.27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26078858.27</v>
      </c>
      <c r="V352" s="115"/>
    </row>
    <row r="353" spans="2:22" x14ac:dyDescent="0.2">
      <c r="B353" s="113"/>
      <c r="C353" s="117" t="s">
        <v>124</v>
      </c>
      <c r="D353" s="118" t="s">
        <v>354</v>
      </c>
      <c r="E353" s="119">
        <v>62349.62999999999</v>
      </c>
      <c r="F353" s="119">
        <v>60528.05</v>
      </c>
      <c r="G353" s="119">
        <v>181672.79</v>
      </c>
      <c r="H353" s="119">
        <v>86114.989999999991</v>
      </c>
      <c r="I353" s="119">
        <v>84792.84</v>
      </c>
      <c r="J353" s="119">
        <v>119463.42</v>
      </c>
      <c r="K353" s="119">
        <v>128055.48</v>
      </c>
      <c r="L353" s="119">
        <v>375361.78</v>
      </c>
      <c r="M353" s="119">
        <v>999565.34</v>
      </c>
      <c r="N353" s="119">
        <v>999565.34</v>
      </c>
      <c r="O353" s="119">
        <v>999565.34</v>
      </c>
      <c r="P353" s="119">
        <v>999565.29999999993</v>
      </c>
      <c r="Q353" s="119">
        <f t="shared" si="7"/>
        <v>5096600.3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5096600.3</v>
      </c>
      <c r="V353" s="115"/>
    </row>
    <row r="354" spans="2:22" x14ac:dyDescent="0.2">
      <c r="B354" s="113"/>
      <c r="C354" s="117" t="s">
        <v>125</v>
      </c>
      <c r="D354" s="118" t="s">
        <v>355</v>
      </c>
      <c r="E354" s="119">
        <v>0</v>
      </c>
      <c r="F354" s="119">
        <v>0</v>
      </c>
      <c r="G354" s="119">
        <v>754804.72</v>
      </c>
      <c r="H354" s="119">
        <v>2241991.67</v>
      </c>
      <c r="I354" s="119">
        <v>8318950</v>
      </c>
      <c r="J354" s="119">
        <v>4247049.5</v>
      </c>
      <c r="K354" s="119">
        <v>4935612.49</v>
      </c>
      <c r="L354" s="119">
        <v>10879.4</v>
      </c>
      <c r="M354" s="119">
        <v>10387962.93</v>
      </c>
      <c r="N354" s="119">
        <v>10387962.93</v>
      </c>
      <c r="O354" s="119">
        <v>10387962.93</v>
      </c>
      <c r="P354" s="119">
        <v>10387962.91</v>
      </c>
      <c r="Q354" s="119">
        <f t="shared" si="7"/>
        <v>62061139.480000004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62061139.480000004</v>
      </c>
      <c r="V354" s="115"/>
    </row>
    <row r="355" spans="2:22" x14ac:dyDescent="0.2">
      <c r="B355" s="113"/>
      <c r="C355" s="117" t="s">
        <v>126</v>
      </c>
      <c r="D355" s="118" t="s">
        <v>356</v>
      </c>
      <c r="E355" s="119">
        <v>39511268.879999995</v>
      </c>
      <c r="F355" s="119">
        <v>10591765.949999999</v>
      </c>
      <c r="G355" s="119">
        <v>69730627.700000003</v>
      </c>
      <c r="H355" s="119">
        <v>125840195.05</v>
      </c>
      <c r="I355" s="119">
        <v>70566716.540000007</v>
      </c>
      <c r="J355" s="119">
        <v>49106992.710000001</v>
      </c>
      <c r="K355" s="119">
        <v>46687581.399999999</v>
      </c>
      <c r="L355" s="119">
        <v>12377717.77</v>
      </c>
      <c r="M355" s="119">
        <v>70267570.079999998</v>
      </c>
      <c r="N355" s="119">
        <v>60562846.980000004</v>
      </c>
      <c r="O355" s="119">
        <v>60562846.980000004</v>
      </c>
      <c r="P355" s="119">
        <v>60562846.960000001</v>
      </c>
      <c r="Q355" s="119">
        <f t="shared" si="7"/>
        <v>676368977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676368977</v>
      </c>
      <c r="V355" s="115"/>
    </row>
    <row r="356" spans="2:22" ht="25.5" x14ac:dyDescent="0.2">
      <c r="B356" s="113"/>
      <c r="C356" s="117" t="s">
        <v>127</v>
      </c>
      <c r="D356" s="118" t="s">
        <v>357</v>
      </c>
      <c r="E356" s="119">
        <v>134991.66</v>
      </c>
      <c r="F356" s="119">
        <v>82343.950000000012</v>
      </c>
      <c r="G356" s="119">
        <v>74679.139999999985</v>
      </c>
      <c r="H356" s="119">
        <v>72451.22</v>
      </c>
      <c r="I356" s="119">
        <v>67542.309999999983</v>
      </c>
      <c r="J356" s="119">
        <v>85613.98000000001</v>
      </c>
      <c r="K356" s="119">
        <v>87890.549999999959</v>
      </c>
      <c r="L356" s="119">
        <v>56227.37</v>
      </c>
      <c r="M356" s="119">
        <v>95401.400000000023</v>
      </c>
      <c r="N356" s="119">
        <v>95401.390000000029</v>
      </c>
      <c r="O356" s="119">
        <v>95401.390000000029</v>
      </c>
      <c r="P356" s="119">
        <v>95401.300000000017</v>
      </c>
      <c r="Q356" s="119">
        <f t="shared" si="7"/>
        <v>1043345.66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1043345.66</v>
      </c>
      <c r="V356" s="115"/>
    </row>
    <row r="357" spans="2:22" x14ac:dyDescent="0.2">
      <c r="B357" s="113"/>
      <c r="C357" s="117" t="s">
        <v>128</v>
      </c>
      <c r="D357" s="118" t="s">
        <v>358</v>
      </c>
      <c r="E357" s="119">
        <v>5593700.5499999998</v>
      </c>
      <c r="F357" s="119">
        <v>159442.38999999998</v>
      </c>
      <c r="G357" s="119">
        <v>217938.81999999998</v>
      </c>
      <c r="H357" s="119">
        <v>168454.66</v>
      </c>
      <c r="I357" s="119">
        <v>219256.86000000007</v>
      </c>
      <c r="J357" s="119">
        <v>201741.51000000007</v>
      </c>
      <c r="K357" s="119">
        <v>208184.50000000003</v>
      </c>
      <c r="L357" s="119">
        <v>153940.31</v>
      </c>
      <c r="M357" s="119">
        <v>1060844.0899999999</v>
      </c>
      <c r="N357" s="119">
        <v>1029344.09</v>
      </c>
      <c r="O357" s="119">
        <v>1029344.09</v>
      </c>
      <c r="P357" s="119">
        <v>1029343.6999999997</v>
      </c>
      <c r="Q357" s="119">
        <f t="shared" si="7"/>
        <v>11071535.569999998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11071535.569999998</v>
      </c>
      <c r="V357" s="115"/>
    </row>
    <row r="358" spans="2:22" ht="25.5" x14ac:dyDescent="0.2">
      <c r="B358" s="113"/>
      <c r="C358" s="117" t="s">
        <v>129</v>
      </c>
      <c r="D358" s="118" t="s">
        <v>359</v>
      </c>
      <c r="E358" s="119">
        <v>36898.789999999994</v>
      </c>
      <c r="F358" s="119">
        <v>31549.460000000003</v>
      </c>
      <c r="G358" s="119">
        <v>44258.749999999993</v>
      </c>
      <c r="H358" s="119">
        <v>38405.30000000001</v>
      </c>
      <c r="I358" s="119">
        <v>37869.21</v>
      </c>
      <c r="J358" s="119">
        <v>37150.680000000008</v>
      </c>
      <c r="K358" s="119">
        <v>38127.870000000003</v>
      </c>
      <c r="L358" s="119">
        <v>33970.07</v>
      </c>
      <c r="M358" s="119">
        <v>52439.63</v>
      </c>
      <c r="N358" s="119">
        <v>52439.63</v>
      </c>
      <c r="O358" s="119">
        <v>52439.63</v>
      </c>
      <c r="P358" s="119">
        <v>52439.599999999984</v>
      </c>
      <c r="Q358" s="119">
        <f t="shared" si="7"/>
        <v>507988.62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507988.62</v>
      </c>
      <c r="V358" s="115"/>
    </row>
    <row r="359" spans="2:22" x14ac:dyDescent="0.2">
      <c r="B359" s="113"/>
      <c r="C359" s="117" t="s">
        <v>130</v>
      </c>
      <c r="D359" s="118" t="s">
        <v>360</v>
      </c>
      <c r="E359" s="119">
        <v>31953.33</v>
      </c>
      <c r="F359" s="119">
        <v>38680.560000000012</v>
      </c>
      <c r="G359" s="119">
        <v>41817.599999999999</v>
      </c>
      <c r="H359" s="119">
        <v>38232.68</v>
      </c>
      <c r="I359" s="119">
        <v>38841.500000000007</v>
      </c>
      <c r="J359" s="119">
        <v>41858.329999999994</v>
      </c>
      <c r="K359" s="119">
        <v>39903.739999999991</v>
      </c>
      <c r="L359" s="119">
        <v>35594.559999999998</v>
      </c>
      <c r="M359" s="119">
        <v>55762.770000000033</v>
      </c>
      <c r="N359" s="119">
        <v>54252.040000000037</v>
      </c>
      <c r="O359" s="119">
        <v>54252.040000000037</v>
      </c>
      <c r="P359" s="119">
        <v>54251.880000000034</v>
      </c>
      <c r="Q359" s="119">
        <f t="shared" si="7"/>
        <v>525401.03000000014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525401.03000000014</v>
      </c>
      <c r="V359" s="115"/>
    </row>
    <row r="360" spans="2:22" x14ac:dyDescent="0.2">
      <c r="B360" s="113"/>
      <c r="C360" s="117" t="s">
        <v>131</v>
      </c>
      <c r="D360" s="118" t="s">
        <v>361</v>
      </c>
      <c r="E360" s="119">
        <v>572.45000000000005</v>
      </c>
      <c r="F360" s="119">
        <v>2977.9799999999996</v>
      </c>
      <c r="G360" s="119">
        <v>1503.16</v>
      </c>
      <c r="H360" s="119">
        <v>1031.45</v>
      </c>
      <c r="I360" s="119">
        <v>1134.98</v>
      </c>
      <c r="J360" s="119">
        <v>767.99</v>
      </c>
      <c r="K360" s="119">
        <v>2750.1899999999996</v>
      </c>
      <c r="L360" s="119">
        <v>390.95</v>
      </c>
      <c r="M360" s="119">
        <v>4326.13</v>
      </c>
      <c r="N360" s="119">
        <v>3084.91</v>
      </c>
      <c r="O360" s="119">
        <v>3084.91</v>
      </c>
      <c r="P360" s="119">
        <v>3084.8999999999996</v>
      </c>
      <c r="Q360" s="119">
        <f t="shared" si="7"/>
        <v>24710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24710</v>
      </c>
      <c r="V360" s="115"/>
    </row>
    <row r="361" spans="2:22" x14ac:dyDescent="0.2">
      <c r="B361" s="113"/>
      <c r="C361" s="117" t="s">
        <v>132</v>
      </c>
      <c r="D361" s="118" t="s">
        <v>362</v>
      </c>
      <c r="E361" s="119">
        <v>88244.799999999988</v>
      </c>
      <c r="F361" s="119">
        <v>83558.39</v>
      </c>
      <c r="G361" s="119">
        <v>95472.219999999987</v>
      </c>
      <c r="H361" s="119">
        <v>94185.430000000008</v>
      </c>
      <c r="I361" s="119">
        <v>292595.91000000003</v>
      </c>
      <c r="J361" s="119">
        <v>89495.779999999984</v>
      </c>
      <c r="K361" s="119">
        <v>77060.649999999994</v>
      </c>
      <c r="L361" s="119">
        <v>71147.25</v>
      </c>
      <c r="M361" s="119">
        <v>397583.0199999999</v>
      </c>
      <c r="N361" s="119">
        <v>397583.0199999999</v>
      </c>
      <c r="O361" s="119">
        <v>397583.0199999999</v>
      </c>
      <c r="P361" s="119">
        <v>397582.87999999995</v>
      </c>
      <c r="Q361" s="119">
        <f t="shared" si="7"/>
        <v>2482092.3699999996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2482092.3699999996</v>
      </c>
      <c r="V361" s="115"/>
    </row>
    <row r="362" spans="2:22" x14ac:dyDescent="0.2">
      <c r="B362" s="113"/>
      <c r="C362" s="117" t="s">
        <v>133</v>
      </c>
      <c r="D362" s="118" t="s">
        <v>367</v>
      </c>
      <c r="E362" s="119">
        <v>15114.28</v>
      </c>
      <c r="F362" s="119">
        <v>16481.600000000002</v>
      </c>
      <c r="G362" s="119">
        <v>19753.28</v>
      </c>
      <c r="H362" s="119">
        <v>17651.109999999997</v>
      </c>
      <c r="I362" s="119">
        <v>15227.729999999998</v>
      </c>
      <c r="J362" s="119">
        <v>21239.610000000004</v>
      </c>
      <c r="K362" s="119">
        <v>9066276.5099999998</v>
      </c>
      <c r="L362" s="119">
        <v>17243.18</v>
      </c>
      <c r="M362" s="119">
        <v>26481.190000000002</v>
      </c>
      <c r="N362" s="119">
        <v>26481.190000000002</v>
      </c>
      <c r="O362" s="119">
        <v>26481.190000000002</v>
      </c>
      <c r="P362" s="119">
        <v>26481.170000000002</v>
      </c>
      <c r="Q362" s="119">
        <f t="shared" si="7"/>
        <v>9294912.0399999972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9294912.0399999972</v>
      </c>
      <c r="V362" s="115"/>
    </row>
    <row r="363" spans="2:22" x14ac:dyDescent="0.2">
      <c r="B363" s="113"/>
      <c r="C363" s="117" t="s">
        <v>134</v>
      </c>
      <c r="D363" s="118" t="s">
        <v>368</v>
      </c>
      <c r="E363" s="119">
        <v>65806.030000000013</v>
      </c>
      <c r="F363" s="119">
        <v>66459.300000000017</v>
      </c>
      <c r="G363" s="119">
        <v>65943.760000000009</v>
      </c>
      <c r="H363" s="119">
        <v>84767.05</v>
      </c>
      <c r="I363" s="119">
        <v>66166.000000000015</v>
      </c>
      <c r="J363" s="119">
        <v>84577.200000000012</v>
      </c>
      <c r="K363" s="119">
        <v>81551.3</v>
      </c>
      <c r="L363" s="119">
        <v>63016.910000000011</v>
      </c>
      <c r="M363" s="119">
        <v>80652.139999999985</v>
      </c>
      <c r="N363" s="119">
        <v>80652.139999999985</v>
      </c>
      <c r="O363" s="119">
        <v>80652.139999999985</v>
      </c>
      <c r="P363" s="119">
        <v>80651.960000000006</v>
      </c>
      <c r="Q363" s="119">
        <f t="shared" si="7"/>
        <v>900895.93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900895.93</v>
      </c>
      <c r="V363" s="115"/>
    </row>
    <row r="364" spans="2:22" x14ac:dyDescent="0.2">
      <c r="B364" s="113"/>
      <c r="C364" s="117" t="s">
        <v>135</v>
      </c>
      <c r="D364" s="118" t="s">
        <v>369</v>
      </c>
      <c r="E364" s="119">
        <v>137173.77000000005</v>
      </c>
      <c r="F364" s="119">
        <v>149793.17000000004</v>
      </c>
      <c r="G364" s="119">
        <v>151187.14000000004</v>
      </c>
      <c r="H364" s="119">
        <v>157394.71000000005</v>
      </c>
      <c r="I364" s="119">
        <v>145810.45000000004</v>
      </c>
      <c r="J364" s="119">
        <v>140395.22</v>
      </c>
      <c r="K364" s="119">
        <v>169410.09000000003</v>
      </c>
      <c r="L364" s="119">
        <v>140315.13999999998</v>
      </c>
      <c r="M364" s="119">
        <v>275158.24999999994</v>
      </c>
      <c r="N364" s="119">
        <v>275158.24999999994</v>
      </c>
      <c r="O364" s="119">
        <v>275158.24999999994</v>
      </c>
      <c r="P364" s="119">
        <v>275158.20999999996</v>
      </c>
      <c r="Q364" s="119">
        <f t="shared" si="7"/>
        <v>2292112.6500000004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2292112.6500000004</v>
      </c>
      <c r="V364" s="115"/>
    </row>
    <row r="365" spans="2:22" x14ac:dyDescent="0.2">
      <c r="B365" s="113"/>
      <c r="C365" s="117" t="s">
        <v>136</v>
      </c>
      <c r="D365" s="118" t="s">
        <v>370</v>
      </c>
      <c r="E365" s="119">
        <v>2583.34</v>
      </c>
      <c r="F365" s="119">
        <v>34538.58</v>
      </c>
      <c r="G365" s="119">
        <v>108678.93</v>
      </c>
      <c r="H365" s="119">
        <v>56383.240000000005</v>
      </c>
      <c r="I365" s="119">
        <v>28039.85</v>
      </c>
      <c r="J365" s="119">
        <v>3024.2</v>
      </c>
      <c r="K365" s="119">
        <v>3492.7</v>
      </c>
      <c r="L365" s="119">
        <v>2400</v>
      </c>
      <c r="M365" s="119">
        <v>63189.79</v>
      </c>
      <c r="N365" s="119">
        <v>63189.79</v>
      </c>
      <c r="O365" s="119">
        <v>63189.79</v>
      </c>
      <c r="P365" s="119">
        <v>63189.79</v>
      </c>
      <c r="Q365" s="119">
        <f t="shared" si="7"/>
        <v>491899.99999999994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491899.99999999994</v>
      </c>
      <c r="V365" s="115"/>
    </row>
    <row r="366" spans="2:22" x14ac:dyDescent="0.2">
      <c r="B366" s="113"/>
      <c r="C366" s="117" t="s">
        <v>137</v>
      </c>
      <c r="D366" s="118" t="s">
        <v>371</v>
      </c>
      <c r="E366" s="119">
        <v>44315.970000000008</v>
      </c>
      <c r="F366" s="119">
        <v>46981.65</v>
      </c>
      <c r="G366" s="119">
        <v>48600.899999999994</v>
      </c>
      <c r="H366" s="119">
        <v>43261.470000000008</v>
      </c>
      <c r="I366" s="119">
        <v>23375.83</v>
      </c>
      <c r="J366" s="119">
        <v>43216.280000000006</v>
      </c>
      <c r="K366" s="119">
        <v>45975.44</v>
      </c>
      <c r="L366" s="119">
        <v>24836.67</v>
      </c>
      <c r="M366" s="119">
        <v>55308.259999999995</v>
      </c>
      <c r="N366" s="119">
        <v>54124.929999999993</v>
      </c>
      <c r="O366" s="119">
        <v>54124.929999999993</v>
      </c>
      <c r="P366" s="119">
        <v>54124.670000000013</v>
      </c>
      <c r="Q366" s="119">
        <f t="shared" si="7"/>
        <v>538247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538247</v>
      </c>
      <c r="V366" s="115"/>
    </row>
    <row r="367" spans="2:22" x14ac:dyDescent="0.2">
      <c r="B367" s="113"/>
      <c r="C367" s="117" t="s">
        <v>138</v>
      </c>
      <c r="D367" s="118" t="s">
        <v>372</v>
      </c>
      <c r="E367" s="119">
        <v>1842407</v>
      </c>
      <c r="F367" s="119">
        <v>1842407</v>
      </c>
      <c r="G367" s="119">
        <v>1834956.6799999997</v>
      </c>
      <c r="H367" s="119">
        <v>1098841.67</v>
      </c>
      <c r="I367" s="119">
        <v>2671575.0099999998</v>
      </c>
      <c r="J367" s="119">
        <v>1244424.6799999997</v>
      </c>
      <c r="K367" s="119">
        <v>1265347.2299999997</v>
      </c>
      <c r="L367" s="119">
        <v>1107479.8599999999</v>
      </c>
      <c r="M367" s="119">
        <v>2701186.0999999996</v>
      </c>
      <c r="N367" s="119">
        <v>2701186.0999999996</v>
      </c>
      <c r="O367" s="119">
        <v>2701186.0999999996</v>
      </c>
      <c r="P367" s="119">
        <v>2701186.0499999993</v>
      </c>
      <c r="Q367" s="119">
        <f t="shared" si="7"/>
        <v>23712183.48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23712183.48</v>
      </c>
      <c r="V367" s="115"/>
    </row>
    <row r="368" spans="2:22" ht="25.5" x14ac:dyDescent="0.2">
      <c r="B368" s="113"/>
      <c r="C368" s="117" t="s">
        <v>512</v>
      </c>
      <c r="D368" s="118" t="s">
        <v>513</v>
      </c>
      <c r="E368" s="119">
        <v>67688.009999999995</v>
      </c>
      <c r="F368" s="119">
        <v>26284.309999999998</v>
      </c>
      <c r="G368" s="119">
        <v>84959.32</v>
      </c>
      <c r="H368" s="119">
        <v>65431.13</v>
      </c>
      <c r="I368" s="119">
        <v>62827.770000000004</v>
      </c>
      <c r="J368" s="119">
        <v>161451.16999999998</v>
      </c>
      <c r="K368" s="119">
        <v>98531.37000000001</v>
      </c>
      <c r="L368" s="119">
        <v>81893.259999999995</v>
      </c>
      <c r="M368" s="119">
        <v>512417.96</v>
      </c>
      <c r="N368" s="119">
        <v>512417.96</v>
      </c>
      <c r="O368" s="119">
        <v>512417.96</v>
      </c>
      <c r="P368" s="119">
        <v>512417.85</v>
      </c>
      <c r="Q368" s="119">
        <f t="shared" si="7"/>
        <v>2698738.0700000003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2698738.0700000003</v>
      </c>
      <c r="V368" s="115"/>
    </row>
    <row r="369" spans="2:22" x14ac:dyDescent="0.2">
      <c r="B369" s="113"/>
      <c r="C369" s="117" t="s">
        <v>139</v>
      </c>
      <c r="D369" s="118" t="s">
        <v>374</v>
      </c>
      <c r="E369" s="119">
        <v>314631.07000000012</v>
      </c>
      <c r="F369" s="119">
        <v>328367.1100000001</v>
      </c>
      <c r="G369" s="119">
        <v>329761.39000000013</v>
      </c>
      <c r="H369" s="119">
        <v>349601.06000000023</v>
      </c>
      <c r="I369" s="119">
        <v>345113.05000000016</v>
      </c>
      <c r="J369" s="119">
        <v>402584.06999999995</v>
      </c>
      <c r="K369" s="119">
        <v>346234.95000000007</v>
      </c>
      <c r="L369" s="119">
        <v>253863.73</v>
      </c>
      <c r="M369" s="119">
        <v>538049.78</v>
      </c>
      <c r="N369" s="119">
        <v>538049.78</v>
      </c>
      <c r="O369" s="119">
        <v>538049.78</v>
      </c>
      <c r="P369" s="119">
        <v>538049.65</v>
      </c>
      <c r="Q369" s="119">
        <f t="shared" si="7"/>
        <v>4822355.4200000018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4822355.4200000018</v>
      </c>
      <c r="V369" s="115"/>
    </row>
    <row r="370" spans="2:22" x14ac:dyDescent="0.2">
      <c r="B370" s="113"/>
      <c r="C370" s="117" t="s">
        <v>140</v>
      </c>
      <c r="D370" s="118" t="s">
        <v>363</v>
      </c>
      <c r="E370" s="119">
        <v>389565.68000000005</v>
      </c>
      <c r="F370" s="119">
        <v>393272.67</v>
      </c>
      <c r="G370" s="119">
        <v>449507.5</v>
      </c>
      <c r="H370" s="119">
        <v>424322.11999999994</v>
      </c>
      <c r="I370" s="119">
        <v>417025.56</v>
      </c>
      <c r="J370" s="119">
        <v>443476.47999999998</v>
      </c>
      <c r="K370" s="119">
        <v>407574.28999999992</v>
      </c>
      <c r="L370" s="119">
        <v>422595.35</v>
      </c>
      <c r="M370" s="119">
        <v>454021.98</v>
      </c>
      <c r="N370" s="119">
        <v>454021.98</v>
      </c>
      <c r="O370" s="119">
        <v>454021.98</v>
      </c>
      <c r="P370" s="119">
        <v>454021.99</v>
      </c>
      <c r="Q370" s="119">
        <f t="shared" si="7"/>
        <v>5163427.58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5163427.58</v>
      </c>
      <c r="V370" s="115"/>
    </row>
    <row r="371" spans="2:22" x14ac:dyDescent="0.2">
      <c r="B371" s="113"/>
      <c r="C371" s="117" t="s">
        <v>141</v>
      </c>
      <c r="D371" s="118" t="s">
        <v>364</v>
      </c>
      <c r="E371" s="119">
        <v>27023.999999999996</v>
      </c>
      <c r="F371" s="119">
        <v>46004.49</v>
      </c>
      <c r="G371" s="119">
        <v>57094.880000000012</v>
      </c>
      <c r="H371" s="119">
        <v>40192.46</v>
      </c>
      <c r="I371" s="119">
        <v>47410.780000000013</v>
      </c>
      <c r="J371" s="119">
        <v>28872.300000000003</v>
      </c>
      <c r="K371" s="119">
        <v>36355.530000000006</v>
      </c>
      <c r="L371" s="119">
        <v>32242.15</v>
      </c>
      <c r="M371" s="119">
        <v>82899.12</v>
      </c>
      <c r="N371" s="119">
        <v>82899.12</v>
      </c>
      <c r="O371" s="119">
        <v>82899.12</v>
      </c>
      <c r="P371" s="119">
        <v>82898.929999999978</v>
      </c>
      <c r="Q371" s="119">
        <f t="shared" si="7"/>
        <v>646792.87999999989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646792.87999999989</v>
      </c>
      <c r="V371" s="115"/>
    </row>
    <row r="372" spans="2:22" x14ac:dyDescent="0.2">
      <c r="B372" s="113"/>
      <c r="C372" s="117" t="s">
        <v>142</v>
      </c>
      <c r="D372" s="118" t="s">
        <v>365</v>
      </c>
      <c r="E372" s="119">
        <v>186685.55999999994</v>
      </c>
      <c r="F372" s="119">
        <v>207920.89999999994</v>
      </c>
      <c r="G372" s="119">
        <v>183456.40999999997</v>
      </c>
      <c r="H372" s="119">
        <v>185055.40999999995</v>
      </c>
      <c r="I372" s="119">
        <v>185076.72</v>
      </c>
      <c r="J372" s="119">
        <v>185193.1</v>
      </c>
      <c r="K372" s="119">
        <v>185144.30999999997</v>
      </c>
      <c r="L372" s="119">
        <v>87522.569999999992</v>
      </c>
      <c r="M372" s="119">
        <v>217208.59000000003</v>
      </c>
      <c r="N372" s="119">
        <v>217208.59000000003</v>
      </c>
      <c r="O372" s="119">
        <v>217208.59000000003</v>
      </c>
      <c r="P372" s="119">
        <v>217208.41</v>
      </c>
      <c r="Q372" s="119">
        <f t="shared" si="7"/>
        <v>2274889.16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2274889.16</v>
      </c>
      <c r="V372" s="115"/>
    </row>
    <row r="373" spans="2:22" x14ac:dyDescent="0.2">
      <c r="B373" s="113"/>
      <c r="C373" s="117" t="s">
        <v>143</v>
      </c>
      <c r="D373" s="118" t="s">
        <v>366</v>
      </c>
      <c r="E373" s="119">
        <v>465954.65000000008</v>
      </c>
      <c r="F373" s="119">
        <v>511317.30000000016</v>
      </c>
      <c r="G373" s="119">
        <v>469691.53</v>
      </c>
      <c r="H373" s="119">
        <v>451673.2</v>
      </c>
      <c r="I373" s="119">
        <v>479237.7099999999</v>
      </c>
      <c r="J373" s="119">
        <v>492762.53</v>
      </c>
      <c r="K373" s="119">
        <v>475906.87000000005</v>
      </c>
      <c r="L373" s="119">
        <v>425067.24</v>
      </c>
      <c r="M373" s="119">
        <v>586077.79</v>
      </c>
      <c r="N373" s="119">
        <v>579308.78999999992</v>
      </c>
      <c r="O373" s="119">
        <v>579308.78999999992</v>
      </c>
      <c r="P373" s="119">
        <v>579308.74000000011</v>
      </c>
      <c r="Q373" s="119">
        <f t="shared" si="7"/>
        <v>6095615.1400000006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6095615.1400000006</v>
      </c>
      <c r="V373" s="115"/>
    </row>
    <row r="374" spans="2:22" x14ac:dyDescent="0.2">
      <c r="B374" s="113"/>
      <c r="C374" s="117" t="s">
        <v>144</v>
      </c>
      <c r="D374" s="118" t="s">
        <v>375</v>
      </c>
      <c r="E374" s="119">
        <v>129166.33000000002</v>
      </c>
      <c r="F374" s="119">
        <v>120439.19</v>
      </c>
      <c r="G374" s="119">
        <v>141842.99</v>
      </c>
      <c r="H374" s="119">
        <v>126229.23999999998</v>
      </c>
      <c r="I374" s="119">
        <v>124672.72999999998</v>
      </c>
      <c r="J374" s="119">
        <v>113583.32999999999</v>
      </c>
      <c r="K374" s="119">
        <v>148215.65999999997</v>
      </c>
      <c r="L374" s="119">
        <v>158515.9</v>
      </c>
      <c r="M374" s="119">
        <v>401611.11999999994</v>
      </c>
      <c r="N374" s="119">
        <v>400458.72</v>
      </c>
      <c r="O374" s="119">
        <v>400458.72</v>
      </c>
      <c r="P374" s="119">
        <v>400458.64999999991</v>
      </c>
      <c r="Q374" s="119">
        <f t="shared" si="7"/>
        <v>2665652.5799999996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2665652.5799999996</v>
      </c>
      <c r="V374" s="115"/>
    </row>
    <row r="375" spans="2:22" x14ac:dyDescent="0.2">
      <c r="B375" s="113"/>
      <c r="C375" s="117" t="s">
        <v>145</v>
      </c>
      <c r="D375" s="118" t="s">
        <v>376</v>
      </c>
      <c r="E375" s="119">
        <v>49050.94</v>
      </c>
      <c r="F375" s="119">
        <v>96086.05</v>
      </c>
      <c r="G375" s="119">
        <v>32256.959999999992</v>
      </c>
      <c r="H375" s="119">
        <v>58232.850000000006</v>
      </c>
      <c r="I375" s="119">
        <v>52060.7</v>
      </c>
      <c r="J375" s="119">
        <v>30954.170000000002</v>
      </c>
      <c r="K375" s="119">
        <v>78998.87</v>
      </c>
      <c r="L375" s="119">
        <v>42593.729999999996</v>
      </c>
      <c r="M375" s="119">
        <v>90633.789999999979</v>
      </c>
      <c r="N375" s="119">
        <v>90633.789999999979</v>
      </c>
      <c r="O375" s="119">
        <v>90633.789999999979</v>
      </c>
      <c r="P375" s="119">
        <v>90633.69</v>
      </c>
      <c r="Q375" s="119">
        <f t="shared" si="7"/>
        <v>802769.32999999984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802769.32999999984</v>
      </c>
      <c r="V375" s="115"/>
    </row>
    <row r="376" spans="2:22" x14ac:dyDescent="0.2">
      <c r="B376" s="113"/>
      <c r="C376" s="117" t="s">
        <v>514</v>
      </c>
      <c r="D376" s="118" t="s">
        <v>515</v>
      </c>
      <c r="E376" s="119">
        <v>103012.77999999997</v>
      </c>
      <c r="F376" s="119">
        <v>116378.17999999998</v>
      </c>
      <c r="G376" s="119">
        <v>150285.89999999997</v>
      </c>
      <c r="H376" s="119">
        <v>112085.10999999997</v>
      </c>
      <c r="I376" s="119">
        <v>117560.22999999997</v>
      </c>
      <c r="J376" s="119">
        <v>174160.26000000004</v>
      </c>
      <c r="K376" s="119">
        <v>115901.20999999999</v>
      </c>
      <c r="L376" s="119">
        <v>85515.689999999988</v>
      </c>
      <c r="M376" s="119">
        <v>153393.26</v>
      </c>
      <c r="N376" s="119">
        <v>153393.26</v>
      </c>
      <c r="O376" s="119">
        <v>153393.26</v>
      </c>
      <c r="P376" s="119">
        <v>153393.1</v>
      </c>
      <c r="Q376" s="119">
        <f t="shared" si="7"/>
        <v>1588472.2399999998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1588472.2399999998</v>
      </c>
      <c r="V376" s="115"/>
    </row>
    <row r="377" spans="2:22" x14ac:dyDescent="0.2">
      <c r="B377" s="113"/>
      <c r="C377" s="117" t="s">
        <v>516</v>
      </c>
      <c r="D377" s="118" t="s">
        <v>517</v>
      </c>
      <c r="E377" s="119">
        <v>223156.91000000003</v>
      </c>
      <c r="F377" s="119">
        <v>256320.23</v>
      </c>
      <c r="G377" s="119">
        <v>233167.83000000007</v>
      </c>
      <c r="H377" s="119">
        <v>221368.23</v>
      </c>
      <c r="I377" s="119">
        <v>226801.25000000003</v>
      </c>
      <c r="J377" s="119">
        <v>220009.56000000006</v>
      </c>
      <c r="K377" s="119">
        <v>218116.79000000004</v>
      </c>
      <c r="L377" s="119">
        <v>121476.91</v>
      </c>
      <c r="M377" s="119">
        <v>274186.02000000008</v>
      </c>
      <c r="N377" s="119">
        <v>273415.12000000005</v>
      </c>
      <c r="O377" s="119">
        <v>273415.12000000005</v>
      </c>
      <c r="P377" s="119">
        <v>273414.98</v>
      </c>
      <c r="Q377" s="119">
        <f t="shared" si="7"/>
        <v>2814848.95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2814848.95</v>
      </c>
      <c r="V377" s="115"/>
    </row>
    <row r="378" spans="2:22" x14ac:dyDescent="0.2">
      <c r="B378" s="113"/>
      <c r="C378" s="117" t="s">
        <v>518</v>
      </c>
      <c r="D378" s="118" t="s">
        <v>519</v>
      </c>
      <c r="E378" s="119">
        <v>177909.01999999996</v>
      </c>
      <c r="F378" s="119">
        <v>183202.55</v>
      </c>
      <c r="G378" s="119">
        <v>195433.12999999998</v>
      </c>
      <c r="H378" s="119">
        <v>172274.79</v>
      </c>
      <c r="I378" s="119">
        <v>169988.81</v>
      </c>
      <c r="J378" s="119">
        <v>176359.73</v>
      </c>
      <c r="K378" s="119">
        <v>178191.34</v>
      </c>
      <c r="L378" s="119">
        <v>157370.18</v>
      </c>
      <c r="M378" s="119">
        <v>36327.360000000001</v>
      </c>
      <c r="N378" s="119">
        <v>36327.360000000001</v>
      </c>
      <c r="O378" s="119">
        <v>36327.360000000001</v>
      </c>
      <c r="P378" s="119">
        <v>36327.310000000005</v>
      </c>
      <c r="Q378" s="119">
        <f t="shared" si="7"/>
        <v>1556038.9400000004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1556038.9400000004</v>
      </c>
      <c r="V378" s="115"/>
    </row>
    <row r="379" spans="2:22" x14ac:dyDescent="0.2">
      <c r="B379" s="113"/>
      <c r="C379" s="117" t="s">
        <v>146</v>
      </c>
      <c r="D379" s="118" t="s">
        <v>377</v>
      </c>
      <c r="E379" s="119">
        <v>70376.5</v>
      </c>
      <c r="F379" s="119">
        <v>74013.91</v>
      </c>
      <c r="G379" s="119">
        <v>70530.25</v>
      </c>
      <c r="H379" s="119">
        <v>73565.55</v>
      </c>
      <c r="I379" s="119">
        <v>70599.820000000007</v>
      </c>
      <c r="J379" s="119">
        <v>81630.340000000011</v>
      </c>
      <c r="K379" s="119">
        <v>79873.070000000007</v>
      </c>
      <c r="L379" s="119">
        <v>26774.269999999997</v>
      </c>
      <c r="M379" s="119">
        <v>191727.12000000002</v>
      </c>
      <c r="N379" s="119">
        <v>191727.12000000002</v>
      </c>
      <c r="O379" s="119">
        <v>191727.12000000002</v>
      </c>
      <c r="P379" s="119">
        <v>191726.93999999997</v>
      </c>
      <c r="Q379" s="119">
        <f t="shared" si="7"/>
        <v>1314272.01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1314272.01</v>
      </c>
      <c r="V379" s="115"/>
    </row>
    <row r="380" spans="2:22" x14ac:dyDescent="0.2">
      <c r="B380" s="113"/>
      <c r="C380" s="117" t="s">
        <v>147</v>
      </c>
      <c r="D380" s="118" t="s">
        <v>378</v>
      </c>
      <c r="E380" s="119">
        <v>48242.69</v>
      </c>
      <c r="F380" s="119">
        <v>50414.840000000004</v>
      </c>
      <c r="G380" s="119">
        <v>49109.25</v>
      </c>
      <c r="H380" s="119">
        <v>45047.8</v>
      </c>
      <c r="I380" s="119">
        <v>43949.250000000007</v>
      </c>
      <c r="J380" s="119">
        <v>42823.590000000011</v>
      </c>
      <c r="K380" s="119">
        <v>42159.39</v>
      </c>
      <c r="L380" s="119">
        <v>36398.18</v>
      </c>
      <c r="M380" s="119">
        <v>78190.05</v>
      </c>
      <c r="N380" s="119">
        <v>78190.05</v>
      </c>
      <c r="O380" s="119">
        <v>78190.05</v>
      </c>
      <c r="P380" s="119">
        <v>78190.01999999999</v>
      </c>
      <c r="Q380" s="119">
        <f t="shared" si="7"/>
        <v>670905.16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670905.16</v>
      </c>
      <c r="V380" s="115"/>
    </row>
    <row r="381" spans="2:22" ht="25.5" x14ac:dyDescent="0.2">
      <c r="B381" s="113"/>
      <c r="C381" s="117" t="s">
        <v>148</v>
      </c>
      <c r="D381" s="118" t="s">
        <v>379</v>
      </c>
      <c r="E381" s="119">
        <v>54551.020000000011</v>
      </c>
      <c r="F381" s="119">
        <v>60981.299999999996</v>
      </c>
      <c r="G381" s="119">
        <v>66557.239999999991</v>
      </c>
      <c r="H381" s="119">
        <v>57944.860000000015</v>
      </c>
      <c r="I381" s="119">
        <v>62499.8</v>
      </c>
      <c r="J381" s="119">
        <v>63271.100000000006</v>
      </c>
      <c r="K381" s="119">
        <v>64747.44000000001</v>
      </c>
      <c r="L381" s="119">
        <v>53510.75</v>
      </c>
      <c r="M381" s="119">
        <v>88090.86000000003</v>
      </c>
      <c r="N381" s="119">
        <v>87840.850000000035</v>
      </c>
      <c r="O381" s="119">
        <v>87840.850000000035</v>
      </c>
      <c r="P381" s="119">
        <v>87840.7</v>
      </c>
      <c r="Q381" s="119">
        <f t="shared" si="7"/>
        <v>835676.77000000025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835676.77000000025</v>
      </c>
      <c r="V381" s="115"/>
    </row>
    <row r="382" spans="2:22" x14ac:dyDescent="0.2">
      <c r="B382" s="113"/>
      <c r="C382" s="117" t="s">
        <v>149</v>
      </c>
      <c r="D382" s="118" t="s">
        <v>380</v>
      </c>
      <c r="E382" s="119">
        <v>0</v>
      </c>
      <c r="F382" s="119">
        <v>0</v>
      </c>
      <c r="G382" s="119">
        <v>0</v>
      </c>
      <c r="H382" s="119">
        <v>117954.17</v>
      </c>
      <c r="I382" s="119">
        <v>80249</v>
      </c>
      <c r="J382" s="119">
        <v>0</v>
      </c>
      <c r="K382" s="119">
        <v>582640.33000000007</v>
      </c>
      <c r="L382" s="119">
        <v>0</v>
      </c>
      <c r="M382" s="119">
        <v>34510.15</v>
      </c>
      <c r="N382" s="119">
        <v>34510.15</v>
      </c>
      <c r="O382" s="119">
        <v>34510.15</v>
      </c>
      <c r="P382" s="119">
        <v>34510.090000000004</v>
      </c>
      <c r="Q382" s="119">
        <f t="shared" si="7"/>
        <v>918884.04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918884.04</v>
      </c>
      <c r="V382" s="115"/>
    </row>
    <row r="383" spans="2:22" x14ac:dyDescent="0.2">
      <c r="B383" s="113"/>
      <c r="C383" s="117" t="s">
        <v>150</v>
      </c>
      <c r="D383" s="118" t="s">
        <v>381</v>
      </c>
      <c r="E383" s="119">
        <v>39281.950000000004</v>
      </c>
      <c r="F383" s="119">
        <v>48022.7</v>
      </c>
      <c r="G383" s="119">
        <v>51719.740000000005</v>
      </c>
      <c r="H383" s="119">
        <v>39539.820000000007</v>
      </c>
      <c r="I383" s="119">
        <v>74946.45</v>
      </c>
      <c r="J383" s="119">
        <v>56700.320000000007</v>
      </c>
      <c r="K383" s="119">
        <v>50401.680000000008</v>
      </c>
      <c r="L383" s="119">
        <v>38146.170000000006</v>
      </c>
      <c r="M383" s="119">
        <v>107934.92999999998</v>
      </c>
      <c r="N383" s="119">
        <v>107934.92999999998</v>
      </c>
      <c r="O383" s="119">
        <v>107934.92999999998</v>
      </c>
      <c r="P383" s="119">
        <v>107934.92</v>
      </c>
      <c r="Q383" s="119">
        <f t="shared" si="7"/>
        <v>830498.53999999992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830498.53999999992</v>
      </c>
      <c r="V383" s="115"/>
    </row>
    <row r="384" spans="2:22" x14ac:dyDescent="0.2">
      <c r="B384" s="113"/>
      <c r="C384" s="117" t="s">
        <v>151</v>
      </c>
      <c r="D384" s="118" t="s">
        <v>382</v>
      </c>
      <c r="E384" s="119">
        <v>45188.33</v>
      </c>
      <c r="F384" s="119">
        <v>4543.34</v>
      </c>
      <c r="G384" s="119">
        <v>45821.679999999993</v>
      </c>
      <c r="H384" s="119">
        <v>50626.67</v>
      </c>
      <c r="I384" s="119">
        <v>626.66999999999996</v>
      </c>
      <c r="J384" s="119">
        <v>20330.010000000002</v>
      </c>
      <c r="K384" s="119">
        <v>20330.010000000002</v>
      </c>
      <c r="L384" s="119">
        <v>0</v>
      </c>
      <c r="M384" s="119">
        <v>184439.05</v>
      </c>
      <c r="N384" s="119">
        <v>184439.05</v>
      </c>
      <c r="O384" s="119">
        <v>184439.05</v>
      </c>
      <c r="P384" s="119">
        <v>184439.04000000001</v>
      </c>
      <c r="Q384" s="119">
        <f t="shared" si="7"/>
        <v>925222.90000000014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925222.90000000014</v>
      </c>
      <c r="V384" s="115"/>
    </row>
    <row r="385" spans="2:22" x14ac:dyDescent="0.2">
      <c r="B385" s="113"/>
      <c r="C385" s="117" t="s">
        <v>152</v>
      </c>
      <c r="D385" s="118" t="s">
        <v>383</v>
      </c>
      <c r="E385" s="119">
        <v>15583.33</v>
      </c>
      <c r="F385" s="119">
        <v>9583.33</v>
      </c>
      <c r="G385" s="119">
        <v>10</v>
      </c>
      <c r="H385" s="119">
        <v>285000</v>
      </c>
      <c r="I385" s="119">
        <v>0</v>
      </c>
      <c r="J385" s="119">
        <v>0</v>
      </c>
      <c r="K385" s="119">
        <v>0</v>
      </c>
      <c r="L385" s="119">
        <v>0</v>
      </c>
      <c r="M385" s="119">
        <v>61710.84</v>
      </c>
      <c r="N385" s="119">
        <v>61710.84</v>
      </c>
      <c r="O385" s="119">
        <v>61710.84</v>
      </c>
      <c r="P385" s="119">
        <v>61710.82</v>
      </c>
      <c r="Q385" s="119">
        <f t="shared" si="7"/>
        <v>557019.99999999988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557019.99999999988</v>
      </c>
      <c r="V385" s="115"/>
    </row>
    <row r="386" spans="2:22" x14ac:dyDescent="0.2">
      <c r="B386" s="113"/>
      <c r="C386" s="117" t="s">
        <v>153</v>
      </c>
      <c r="D386" s="118" t="s">
        <v>384</v>
      </c>
      <c r="E386" s="119">
        <v>0</v>
      </c>
      <c r="F386" s="119">
        <v>0</v>
      </c>
      <c r="G386" s="119">
        <v>78213.33</v>
      </c>
      <c r="H386" s="119">
        <v>0</v>
      </c>
      <c r="I386" s="119">
        <v>0</v>
      </c>
      <c r="J386" s="119">
        <v>3138.33</v>
      </c>
      <c r="K386" s="119">
        <v>3213.33</v>
      </c>
      <c r="L386" s="119">
        <v>0</v>
      </c>
      <c r="M386" s="119">
        <v>199051.30000000002</v>
      </c>
      <c r="N386" s="119">
        <v>199051.30000000002</v>
      </c>
      <c r="O386" s="119">
        <v>199051.30000000002</v>
      </c>
      <c r="P386" s="119">
        <v>199051.25999999998</v>
      </c>
      <c r="Q386" s="119">
        <f t="shared" si="7"/>
        <v>880770.15000000014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880770.15000000014</v>
      </c>
      <c r="V386" s="115"/>
    </row>
    <row r="387" spans="2:22" x14ac:dyDescent="0.2">
      <c r="B387" s="113"/>
      <c r="C387" s="117" t="s">
        <v>154</v>
      </c>
      <c r="D387" s="118" t="s">
        <v>385</v>
      </c>
      <c r="E387" s="119">
        <v>49178.320000000007</v>
      </c>
      <c r="F387" s="119">
        <v>270726.89999999997</v>
      </c>
      <c r="G387" s="119">
        <v>130242.09999999999</v>
      </c>
      <c r="H387" s="119">
        <v>167725.15999999997</v>
      </c>
      <c r="I387" s="119">
        <v>165621.37</v>
      </c>
      <c r="J387" s="119">
        <v>538705.30999999994</v>
      </c>
      <c r="K387" s="119">
        <v>477078.67</v>
      </c>
      <c r="L387" s="119">
        <v>248873.49999999997</v>
      </c>
      <c r="M387" s="119">
        <v>279392.51000000007</v>
      </c>
      <c r="N387" s="119">
        <v>279392.51000000007</v>
      </c>
      <c r="O387" s="119">
        <v>279392.51000000007</v>
      </c>
      <c r="P387" s="119">
        <v>279392.50000000006</v>
      </c>
      <c r="Q387" s="119">
        <f t="shared" si="7"/>
        <v>3165721.3600000003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3165721.3600000003</v>
      </c>
      <c r="V387" s="115"/>
    </row>
    <row r="388" spans="2:22" x14ac:dyDescent="0.2">
      <c r="B388" s="113"/>
      <c r="C388" s="117" t="s">
        <v>155</v>
      </c>
      <c r="D388" s="118" t="s">
        <v>386</v>
      </c>
      <c r="E388" s="119">
        <v>18690</v>
      </c>
      <c r="F388" s="119">
        <v>58607.5</v>
      </c>
      <c r="G388" s="119">
        <v>862918.05</v>
      </c>
      <c r="H388" s="119">
        <v>409782.98</v>
      </c>
      <c r="I388" s="119">
        <v>0</v>
      </c>
      <c r="J388" s="119">
        <v>383794.68</v>
      </c>
      <c r="K388" s="119">
        <v>654149.78</v>
      </c>
      <c r="L388" s="119">
        <v>439597.9</v>
      </c>
      <c r="M388" s="119">
        <v>3564941.98</v>
      </c>
      <c r="N388" s="119">
        <v>3564941.98</v>
      </c>
      <c r="O388" s="119">
        <v>3564941.98</v>
      </c>
      <c r="P388" s="119">
        <v>3564942.07</v>
      </c>
      <c r="Q388" s="119">
        <f t="shared" si="7"/>
        <v>17087308.899999999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17087308.899999999</v>
      </c>
      <c r="V388" s="115"/>
    </row>
    <row r="389" spans="2:22" x14ac:dyDescent="0.2">
      <c r="B389" s="113"/>
      <c r="C389" s="117" t="s">
        <v>156</v>
      </c>
      <c r="D389" s="118" t="s">
        <v>387</v>
      </c>
      <c r="E389" s="119">
        <v>32570.630000000005</v>
      </c>
      <c r="F389" s="119">
        <v>59359.519999999997</v>
      </c>
      <c r="G389" s="119">
        <v>49927.11</v>
      </c>
      <c r="H389" s="119">
        <v>55378.63</v>
      </c>
      <c r="I389" s="119">
        <v>31437.62</v>
      </c>
      <c r="J389" s="119">
        <v>94971.540000000008</v>
      </c>
      <c r="K389" s="119">
        <v>84858.61</v>
      </c>
      <c r="L389" s="119">
        <v>717111.80999999982</v>
      </c>
      <c r="M389" s="119">
        <v>313358.10000000003</v>
      </c>
      <c r="N389" s="119">
        <v>313358.10000000003</v>
      </c>
      <c r="O389" s="119">
        <v>313358.10000000003</v>
      </c>
      <c r="P389" s="119">
        <v>313357.93</v>
      </c>
      <c r="Q389" s="119">
        <f t="shared" si="7"/>
        <v>2379047.7000000002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2379047.7000000002</v>
      </c>
      <c r="V389" s="115"/>
    </row>
    <row r="390" spans="2:22" x14ac:dyDescent="0.2">
      <c r="B390" s="113"/>
      <c r="C390" s="117" t="s">
        <v>157</v>
      </c>
      <c r="D390" s="118" t="s">
        <v>388</v>
      </c>
      <c r="E390" s="119">
        <v>1758333.33</v>
      </c>
      <c r="F390" s="119">
        <v>4158333.33</v>
      </c>
      <c r="G390" s="119">
        <v>2575000</v>
      </c>
      <c r="H390" s="119">
        <v>4000000</v>
      </c>
      <c r="I390" s="119">
        <v>2500000</v>
      </c>
      <c r="J390" s="119">
        <v>2983333.33</v>
      </c>
      <c r="K390" s="119">
        <v>2975000</v>
      </c>
      <c r="L390" s="119">
        <v>2225000</v>
      </c>
      <c r="M390" s="119">
        <v>3681250</v>
      </c>
      <c r="N390" s="119">
        <v>3681250</v>
      </c>
      <c r="O390" s="119">
        <v>3681250</v>
      </c>
      <c r="P390" s="119">
        <v>3681250.01</v>
      </c>
      <c r="Q390" s="119">
        <f t="shared" si="7"/>
        <v>37900000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37900000</v>
      </c>
      <c r="V390" s="115"/>
    </row>
    <row r="391" spans="2:22" x14ac:dyDescent="0.2">
      <c r="B391" s="113"/>
      <c r="C391" s="117" t="s">
        <v>158</v>
      </c>
      <c r="D391" s="118" t="s">
        <v>389</v>
      </c>
      <c r="E391" s="119">
        <v>291666.65999999997</v>
      </c>
      <c r="F391" s="119">
        <v>291666.65999999997</v>
      </c>
      <c r="G391" s="119">
        <v>241666.65999999997</v>
      </c>
      <c r="H391" s="119">
        <v>0</v>
      </c>
      <c r="I391" s="119">
        <v>0</v>
      </c>
      <c r="J391" s="119">
        <v>0</v>
      </c>
      <c r="K391" s="119">
        <v>0</v>
      </c>
      <c r="L391" s="119">
        <v>241666.65999999997</v>
      </c>
      <c r="M391" s="119">
        <v>625833.59</v>
      </c>
      <c r="N391" s="119">
        <v>625833.59</v>
      </c>
      <c r="O391" s="119">
        <v>625833.59</v>
      </c>
      <c r="P391" s="119">
        <v>625833.59</v>
      </c>
      <c r="Q391" s="119">
        <f t="shared" si="7"/>
        <v>3570000.9999999995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3570000.9999999995</v>
      </c>
      <c r="V391" s="115"/>
    </row>
    <row r="392" spans="2:22" x14ac:dyDescent="0.2">
      <c r="B392" s="113"/>
      <c r="C392" s="117" t="s">
        <v>159</v>
      </c>
      <c r="D392" s="118" t="s">
        <v>390</v>
      </c>
      <c r="E392" s="119">
        <v>345242.9</v>
      </c>
      <c r="F392" s="119">
        <v>432196.45000000007</v>
      </c>
      <c r="G392" s="119">
        <v>560212.84</v>
      </c>
      <c r="H392" s="119">
        <v>433761.48</v>
      </c>
      <c r="I392" s="119">
        <v>421890.27000000014</v>
      </c>
      <c r="J392" s="119">
        <v>450611.20000000013</v>
      </c>
      <c r="K392" s="119">
        <v>405651.34</v>
      </c>
      <c r="L392" s="119">
        <v>412949.29999999993</v>
      </c>
      <c r="M392" s="119">
        <v>553535.74</v>
      </c>
      <c r="N392" s="119">
        <v>553535.74</v>
      </c>
      <c r="O392" s="119">
        <v>553535.74</v>
      </c>
      <c r="P392" s="119">
        <v>553535.62</v>
      </c>
      <c r="Q392" s="119">
        <f t="shared" si="7"/>
        <v>5676658.6200000001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5676658.6200000001</v>
      </c>
      <c r="V392" s="115"/>
    </row>
    <row r="393" spans="2:22" x14ac:dyDescent="0.2">
      <c r="B393" s="113"/>
      <c r="C393" s="117" t="s">
        <v>160</v>
      </c>
      <c r="D393" s="118" t="s">
        <v>391</v>
      </c>
      <c r="E393" s="119">
        <v>83858.33</v>
      </c>
      <c r="F393" s="119">
        <v>83858.33</v>
      </c>
      <c r="G393" s="119">
        <v>8025</v>
      </c>
      <c r="H393" s="119">
        <v>8025</v>
      </c>
      <c r="I393" s="119">
        <v>0</v>
      </c>
      <c r="J393" s="119">
        <v>0</v>
      </c>
      <c r="K393" s="119">
        <v>25358.33</v>
      </c>
      <c r="L393" s="119">
        <v>25358.33</v>
      </c>
      <c r="M393" s="119">
        <v>192954.16999999998</v>
      </c>
      <c r="N393" s="119">
        <v>192954.16999999998</v>
      </c>
      <c r="O393" s="119">
        <v>192954.16999999998</v>
      </c>
      <c r="P393" s="119">
        <v>192954.16999999998</v>
      </c>
      <c r="Q393" s="119">
        <f t="shared" si="7"/>
        <v>1006299.9999999998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1006299.9999999998</v>
      </c>
      <c r="V393" s="115"/>
    </row>
    <row r="394" spans="2:22" x14ac:dyDescent="0.2">
      <c r="B394" s="113"/>
      <c r="C394" s="117" t="s">
        <v>161</v>
      </c>
      <c r="D394" s="118" t="s">
        <v>392</v>
      </c>
      <c r="E394" s="119">
        <v>11699.03</v>
      </c>
      <c r="F394" s="119">
        <v>21878.38</v>
      </c>
      <c r="G394" s="119">
        <v>20962.88</v>
      </c>
      <c r="H394" s="119">
        <v>18463.68</v>
      </c>
      <c r="I394" s="119">
        <v>19768.14</v>
      </c>
      <c r="J394" s="119">
        <v>24179.439999999999</v>
      </c>
      <c r="K394" s="119">
        <v>19727.54</v>
      </c>
      <c r="L394" s="119">
        <v>17046.210000000003</v>
      </c>
      <c r="M394" s="119">
        <v>42986.05000000001</v>
      </c>
      <c r="N394" s="119">
        <v>35839.71</v>
      </c>
      <c r="O394" s="119">
        <v>35839.71</v>
      </c>
      <c r="P394" s="119">
        <v>35839.589999999997</v>
      </c>
      <c r="Q394" s="119">
        <f t="shared" si="7"/>
        <v>304230.36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304230.36</v>
      </c>
      <c r="V394" s="115"/>
    </row>
    <row r="395" spans="2:22" x14ac:dyDescent="0.2">
      <c r="B395" s="113"/>
      <c r="C395" s="117" t="s">
        <v>162</v>
      </c>
      <c r="D395" s="118" t="s">
        <v>393</v>
      </c>
      <c r="E395" s="119">
        <v>22504.3</v>
      </c>
      <c r="F395" s="119">
        <v>29631.730000000003</v>
      </c>
      <c r="G395" s="119">
        <v>31345.23</v>
      </c>
      <c r="H395" s="119">
        <v>25729.549999999996</v>
      </c>
      <c r="I395" s="119">
        <v>23477.239999999998</v>
      </c>
      <c r="J395" s="119">
        <v>22967.719999999994</v>
      </c>
      <c r="K395" s="119">
        <v>24609.539999999997</v>
      </c>
      <c r="L395" s="119">
        <v>20628.009999999998</v>
      </c>
      <c r="M395" s="119">
        <v>45632.049999999988</v>
      </c>
      <c r="N395" s="119">
        <v>45632.049999999988</v>
      </c>
      <c r="O395" s="119">
        <v>45632.049999999988</v>
      </c>
      <c r="P395" s="119">
        <v>45631.89</v>
      </c>
      <c r="Q395" s="119">
        <f t="shared" si="7"/>
        <v>383421.36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383421.36</v>
      </c>
      <c r="V395" s="115"/>
    </row>
    <row r="396" spans="2:22" x14ac:dyDescent="0.2">
      <c r="B396" s="113"/>
      <c r="C396" s="117" t="s">
        <v>163</v>
      </c>
      <c r="D396" s="118" t="s">
        <v>394</v>
      </c>
      <c r="E396" s="119">
        <v>1958497.18</v>
      </c>
      <c r="F396" s="119">
        <v>2000000</v>
      </c>
      <c r="G396" s="119">
        <v>0</v>
      </c>
      <c r="H396" s="119">
        <v>1905471.3</v>
      </c>
      <c r="I396" s="119">
        <v>1869681.84</v>
      </c>
      <c r="J396" s="119">
        <v>1844784.76</v>
      </c>
      <c r="K396" s="119">
        <v>1843733.01</v>
      </c>
      <c r="L396" s="119">
        <v>1825262.09</v>
      </c>
      <c r="M396" s="119">
        <v>1830302.88</v>
      </c>
      <c r="N396" s="119">
        <v>1633755.65</v>
      </c>
      <c r="O396" s="119">
        <v>1633755.65</v>
      </c>
      <c r="P396" s="119">
        <v>1633755.64</v>
      </c>
      <c r="Q396" s="119">
        <f t="shared" si="7"/>
        <v>19979000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19979000</v>
      </c>
      <c r="V396" s="115"/>
    </row>
    <row r="397" spans="2:22" x14ac:dyDescent="0.2">
      <c r="B397" s="113"/>
      <c r="C397" s="117" t="s">
        <v>164</v>
      </c>
      <c r="D397" s="118" t="s">
        <v>396</v>
      </c>
      <c r="E397" s="119">
        <v>36634.960000000006</v>
      </c>
      <c r="F397" s="119">
        <v>39124.260000000009</v>
      </c>
      <c r="G397" s="119">
        <v>46537.340000000011</v>
      </c>
      <c r="H397" s="119">
        <v>44686.990000000013</v>
      </c>
      <c r="I397" s="119">
        <v>45283.180000000015</v>
      </c>
      <c r="J397" s="119">
        <v>36495.140000000021</v>
      </c>
      <c r="K397" s="119">
        <v>47723.660000000011</v>
      </c>
      <c r="L397" s="119">
        <v>42380.950000000012</v>
      </c>
      <c r="M397" s="119">
        <v>49745.29</v>
      </c>
      <c r="N397" s="119">
        <v>48385.53</v>
      </c>
      <c r="O397" s="119">
        <v>48385.53</v>
      </c>
      <c r="P397" s="119">
        <v>48385.460000000006</v>
      </c>
      <c r="Q397" s="119">
        <f t="shared" si="7"/>
        <v>533768.29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533768.29</v>
      </c>
      <c r="V397" s="115"/>
    </row>
    <row r="398" spans="2:22" ht="25.5" x14ac:dyDescent="0.2">
      <c r="B398" s="113"/>
      <c r="C398" s="117" t="s">
        <v>165</v>
      </c>
      <c r="D398" s="118" t="s">
        <v>397</v>
      </c>
      <c r="E398" s="119">
        <v>4196.8600000000006</v>
      </c>
      <c r="F398" s="119">
        <v>47464.09</v>
      </c>
      <c r="G398" s="119">
        <v>55036.979999999996</v>
      </c>
      <c r="H398" s="119">
        <v>4225.0600000000004</v>
      </c>
      <c r="I398" s="119">
        <v>4393.18</v>
      </c>
      <c r="J398" s="119">
        <v>4423.26</v>
      </c>
      <c r="K398" s="119">
        <v>6827.02</v>
      </c>
      <c r="L398" s="119">
        <v>51.71</v>
      </c>
      <c r="M398" s="119">
        <v>19498.099999999999</v>
      </c>
      <c r="N398" s="119">
        <v>19498.099999999999</v>
      </c>
      <c r="O398" s="119">
        <v>19498.099999999999</v>
      </c>
      <c r="P398" s="119">
        <v>19498.05</v>
      </c>
      <c r="Q398" s="119">
        <f t="shared" si="7"/>
        <v>204610.50999999998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204610.50999999998</v>
      </c>
      <c r="V398" s="115"/>
    </row>
    <row r="399" spans="2:22" x14ac:dyDescent="0.2">
      <c r="B399" s="113"/>
      <c r="C399" s="117" t="s">
        <v>166</v>
      </c>
      <c r="D399" s="118" t="s">
        <v>398</v>
      </c>
      <c r="E399" s="119">
        <v>74654.41</v>
      </c>
      <c r="F399" s="119">
        <v>70365.549999999988</v>
      </c>
      <c r="G399" s="119">
        <v>88433.36</v>
      </c>
      <c r="H399" s="119">
        <v>75561.320000000007</v>
      </c>
      <c r="I399" s="119">
        <v>114402.91</v>
      </c>
      <c r="J399" s="119">
        <v>103493.24</v>
      </c>
      <c r="K399" s="119">
        <v>82063.56</v>
      </c>
      <c r="L399" s="119">
        <v>70221.760000000009</v>
      </c>
      <c r="M399" s="119">
        <v>99777.5</v>
      </c>
      <c r="N399" s="119">
        <v>99777.5</v>
      </c>
      <c r="O399" s="119">
        <v>99777.5</v>
      </c>
      <c r="P399" s="119">
        <v>99777.389999999985</v>
      </c>
      <c r="Q399" s="119">
        <f t="shared" si="7"/>
        <v>1078306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1078306</v>
      </c>
      <c r="V399" s="115"/>
    </row>
    <row r="400" spans="2:22" x14ac:dyDescent="0.2">
      <c r="B400" s="113"/>
      <c r="C400" s="117" t="s">
        <v>167</v>
      </c>
      <c r="D400" s="118" t="s">
        <v>399</v>
      </c>
      <c r="E400" s="119">
        <v>41375.450000000004</v>
      </c>
      <c r="F400" s="119">
        <v>53708.719999999994</v>
      </c>
      <c r="G400" s="119">
        <v>59358.160000000011</v>
      </c>
      <c r="H400" s="119">
        <v>54899.929999999986</v>
      </c>
      <c r="I400" s="119">
        <v>57984.950000000004</v>
      </c>
      <c r="J400" s="119">
        <v>57195.66</v>
      </c>
      <c r="K400" s="119">
        <v>48323.829999999994</v>
      </c>
      <c r="L400" s="119">
        <v>40566.89</v>
      </c>
      <c r="M400" s="119">
        <v>101331.46999999996</v>
      </c>
      <c r="N400" s="119">
        <v>101331.46999999996</v>
      </c>
      <c r="O400" s="119">
        <v>101331.46999999996</v>
      </c>
      <c r="P400" s="119">
        <v>101331.34</v>
      </c>
      <c r="Q400" s="119">
        <f t="shared" si="7"/>
        <v>818739.33999999985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818739.33999999985</v>
      </c>
      <c r="V400" s="115"/>
    </row>
    <row r="401" spans="2:22" ht="25.5" x14ac:dyDescent="0.2">
      <c r="B401" s="113"/>
      <c r="C401" s="117" t="s">
        <v>168</v>
      </c>
      <c r="D401" s="118" t="s">
        <v>400</v>
      </c>
      <c r="E401" s="119">
        <v>118374.99</v>
      </c>
      <c r="F401" s="119">
        <v>118374.99</v>
      </c>
      <c r="G401" s="119">
        <v>1600015.83</v>
      </c>
      <c r="H401" s="119">
        <v>0</v>
      </c>
      <c r="I401" s="119">
        <v>31.66</v>
      </c>
      <c r="J401" s="119">
        <v>1393.15</v>
      </c>
      <c r="K401" s="119">
        <v>179.41</v>
      </c>
      <c r="L401" s="119">
        <v>49685.97</v>
      </c>
      <c r="M401" s="119">
        <v>254837.57</v>
      </c>
      <c r="N401" s="119">
        <v>254837.57</v>
      </c>
      <c r="O401" s="119">
        <v>254837.57</v>
      </c>
      <c r="P401" s="119">
        <v>254837.58000000002</v>
      </c>
      <c r="Q401" s="119">
        <f t="shared" ref="Q401:Q464" si="8">SUM(E401:P401)</f>
        <v>2907406.2899999996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2907406.2899999996</v>
      </c>
      <c r="V401" s="115"/>
    </row>
    <row r="402" spans="2:22" ht="25.5" x14ac:dyDescent="0.2">
      <c r="B402" s="113"/>
      <c r="C402" s="117" t="s">
        <v>169</v>
      </c>
      <c r="D402" s="118" t="s">
        <v>401</v>
      </c>
      <c r="E402" s="119">
        <v>19626.28</v>
      </c>
      <c r="F402" s="119">
        <v>19823.59</v>
      </c>
      <c r="G402" s="119">
        <v>56776.450000000004</v>
      </c>
      <c r="H402" s="119">
        <v>20289.64</v>
      </c>
      <c r="I402" s="119">
        <v>20027.54</v>
      </c>
      <c r="J402" s="119">
        <v>39707.630000000005</v>
      </c>
      <c r="K402" s="119">
        <v>21126.389999999996</v>
      </c>
      <c r="L402" s="119">
        <v>20299.889999999996</v>
      </c>
      <c r="M402" s="119">
        <v>300379.52000000002</v>
      </c>
      <c r="N402" s="119">
        <v>300109.52</v>
      </c>
      <c r="O402" s="119">
        <v>300109.52</v>
      </c>
      <c r="P402" s="119">
        <v>300109.42</v>
      </c>
      <c r="Q402" s="119">
        <f t="shared" si="8"/>
        <v>1418385.39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1418385.39</v>
      </c>
      <c r="V402" s="115"/>
    </row>
    <row r="403" spans="2:22" ht="25.5" x14ac:dyDescent="0.2">
      <c r="B403" s="113"/>
      <c r="C403" s="117" t="s">
        <v>170</v>
      </c>
      <c r="D403" s="118" t="s">
        <v>402</v>
      </c>
      <c r="E403" s="119">
        <v>7377.3200000000006</v>
      </c>
      <c r="F403" s="119">
        <v>7437.6599999999989</v>
      </c>
      <c r="G403" s="119">
        <v>8545.67</v>
      </c>
      <c r="H403" s="119">
        <v>8476.34</v>
      </c>
      <c r="I403" s="119">
        <v>24824.54</v>
      </c>
      <c r="J403" s="119">
        <v>9901.66</v>
      </c>
      <c r="K403" s="119">
        <v>5629.49</v>
      </c>
      <c r="L403" s="119">
        <v>6117.88</v>
      </c>
      <c r="M403" s="119">
        <v>16205.589999999997</v>
      </c>
      <c r="N403" s="119">
        <v>16205.589999999997</v>
      </c>
      <c r="O403" s="119">
        <v>16205.589999999997</v>
      </c>
      <c r="P403" s="119">
        <v>16205.559999999996</v>
      </c>
      <c r="Q403" s="119">
        <f t="shared" si="8"/>
        <v>143132.88999999998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143132.88999999998</v>
      </c>
      <c r="V403" s="115"/>
    </row>
    <row r="404" spans="2:22" x14ac:dyDescent="0.2">
      <c r="B404" s="113"/>
      <c r="C404" s="117" t="s">
        <v>171</v>
      </c>
      <c r="D404" s="118" t="s">
        <v>403</v>
      </c>
      <c r="E404" s="119">
        <v>0</v>
      </c>
      <c r="F404" s="119">
        <v>1626432.12</v>
      </c>
      <c r="G404" s="119">
        <v>153718.66</v>
      </c>
      <c r="H404" s="119">
        <v>113538.64</v>
      </c>
      <c r="I404" s="119">
        <v>142462.76</v>
      </c>
      <c r="J404" s="119">
        <v>1717220.3800000001</v>
      </c>
      <c r="K404" s="119">
        <v>1249999.5</v>
      </c>
      <c r="L404" s="119">
        <v>155008.22999999998</v>
      </c>
      <c r="M404" s="119">
        <v>960554.93</v>
      </c>
      <c r="N404" s="119">
        <v>960554.93</v>
      </c>
      <c r="O404" s="119">
        <v>960554.93</v>
      </c>
      <c r="P404" s="119">
        <v>960554.92000000016</v>
      </c>
      <c r="Q404" s="119">
        <f t="shared" si="8"/>
        <v>9000600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9000600</v>
      </c>
      <c r="V404" s="115"/>
    </row>
    <row r="405" spans="2:22" x14ac:dyDescent="0.2">
      <c r="B405" s="113"/>
      <c r="C405" s="117" t="s">
        <v>172</v>
      </c>
      <c r="D405" s="118" t="s">
        <v>404</v>
      </c>
      <c r="E405" s="119">
        <v>62235.56</v>
      </c>
      <c r="F405" s="119">
        <v>86526.250000000015</v>
      </c>
      <c r="G405" s="119">
        <v>86680.459999999992</v>
      </c>
      <c r="H405" s="119">
        <v>83263.839999999997</v>
      </c>
      <c r="I405" s="119">
        <v>71845.570000000022</v>
      </c>
      <c r="J405" s="119">
        <v>88329.760000000024</v>
      </c>
      <c r="K405" s="119">
        <v>80649.88</v>
      </c>
      <c r="L405" s="119">
        <v>88171.62</v>
      </c>
      <c r="M405" s="119">
        <v>114785.27999999997</v>
      </c>
      <c r="N405" s="119">
        <v>108121.64999999998</v>
      </c>
      <c r="O405" s="119">
        <v>108121.64999999998</v>
      </c>
      <c r="P405" s="119">
        <v>108121.55999999998</v>
      </c>
      <c r="Q405" s="119">
        <f t="shared" si="8"/>
        <v>1086853.08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1086853.08</v>
      </c>
      <c r="V405" s="115"/>
    </row>
    <row r="406" spans="2:22" x14ac:dyDescent="0.2">
      <c r="B406" s="113"/>
      <c r="C406" s="117" t="s">
        <v>173</v>
      </c>
      <c r="D406" s="118" t="s">
        <v>405</v>
      </c>
      <c r="E406" s="119">
        <v>32614.470000000005</v>
      </c>
      <c r="F406" s="119">
        <v>36625.369999999995</v>
      </c>
      <c r="G406" s="119">
        <v>41306.009999999995</v>
      </c>
      <c r="H406" s="119">
        <v>24365.81</v>
      </c>
      <c r="I406" s="119">
        <v>532153.52</v>
      </c>
      <c r="J406" s="119">
        <v>41898.239999999998</v>
      </c>
      <c r="K406" s="119">
        <v>23242.41</v>
      </c>
      <c r="L406" s="119">
        <v>23243.82</v>
      </c>
      <c r="M406" s="119">
        <v>415770</v>
      </c>
      <c r="N406" s="119">
        <v>415770</v>
      </c>
      <c r="O406" s="119">
        <v>415770</v>
      </c>
      <c r="P406" s="119">
        <v>415769.75000000012</v>
      </c>
      <c r="Q406" s="119">
        <f t="shared" si="8"/>
        <v>2418529.4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2418529.4</v>
      </c>
      <c r="V406" s="115"/>
    </row>
    <row r="407" spans="2:22" x14ac:dyDescent="0.2">
      <c r="B407" s="113"/>
      <c r="C407" s="117" t="s">
        <v>174</v>
      </c>
      <c r="D407" s="118" t="s">
        <v>406</v>
      </c>
      <c r="E407" s="119">
        <v>8173.22</v>
      </c>
      <c r="F407" s="119">
        <v>10592.5</v>
      </c>
      <c r="G407" s="119">
        <v>103860.62</v>
      </c>
      <c r="H407" s="119">
        <v>57538.19</v>
      </c>
      <c r="I407" s="119">
        <v>57160.7</v>
      </c>
      <c r="J407" s="119">
        <v>57239.29</v>
      </c>
      <c r="K407" s="119">
        <v>59003.59</v>
      </c>
      <c r="L407" s="119">
        <v>8089.77</v>
      </c>
      <c r="M407" s="119">
        <v>92072.670000000013</v>
      </c>
      <c r="N407" s="119">
        <v>92072.670000000013</v>
      </c>
      <c r="O407" s="119">
        <v>92072.670000000013</v>
      </c>
      <c r="P407" s="119">
        <v>92072.7</v>
      </c>
      <c r="Q407" s="119">
        <f t="shared" si="8"/>
        <v>729948.59000000008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729948.59000000008</v>
      </c>
      <c r="V407" s="115"/>
    </row>
    <row r="408" spans="2:22" x14ac:dyDescent="0.2">
      <c r="B408" s="113"/>
      <c r="C408" s="117" t="s">
        <v>175</v>
      </c>
      <c r="D408" s="118" t="s">
        <v>407</v>
      </c>
      <c r="E408" s="119">
        <v>38800.699999999997</v>
      </c>
      <c r="F408" s="119">
        <v>46467</v>
      </c>
      <c r="G408" s="119">
        <v>20607.000000000004</v>
      </c>
      <c r="H408" s="119">
        <v>20753.800000000003</v>
      </c>
      <c r="I408" s="119">
        <v>12488.189999999999</v>
      </c>
      <c r="J408" s="119">
        <v>23368.880000000001</v>
      </c>
      <c r="K408" s="119">
        <v>22748.050000000003</v>
      </c>
      <c r="L408" s="119">
        <v>12336.63</v>
      </c>
      <c r="M408" s="119">
        <v>87518.929999999978</v>
      </c>
      <c r="N408" s="119">
        <v>87518.929999999978</v>
      </c>
      <c r="O408" s="119">
        <v>87518.929999999978</v>
      </c>
      <c r="P408" s="119">
        <v>87518.73000000004</v>
      </c>
      <c r="Q408" s="119">
        <f t="shared" si="8"/>
        <v>547645.77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547645.77</v>
      </c>
      <c r="V408" s="115"/>
    </row>
    <row r="409" spans="2:22" x14ac:dyDescent="0.2">
      <c r="B409" s="113"/>
      <c r="C409" s="117" t="s">
        <v>176</v>
      </c>
      <c r="D409" s="118" t="s">
        <v>408</v>
      </c>
      <c r="E409" s="119">
        <v>17783.030000000002</v>
      </c>
      <c r="F409" s="119">
        <v>17663.280000000002</v>
      </c>
      <c r="G409" s="119">
        <v>18757.52</v>
      </c>
      <c r="H409" s="119">
        <v>19221.7</v>
      </c>
      <c r="I409" s="119">
        <v>21658.080000000005</v>
      </c>
      <c r="J409" s="119">
        <v>21368.32</v>
      </c>
      <c r="K409" s="119">
        <v>20332.140000000003</v>
      </c>
      <c r="L409" s="119">
        <v>20297.750000000004</v>
      </c>
      <c r="M409" s="119">
        <v>31433.000000000004</v>
      </c>
      <c r="N409" s="119">
        <v>31433.000000000004</v>
      </c>
      <c r="O409" s="119">
        <v>31433.000000000004</v>
      </c>
      <c r="P409" s="119">
        <v>31432.95</v>
      </c>
      <c r="Q409" s="119">
        <f t="shared" si="8"/>
        <v>282813.77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282813.77</v>
      </c>
      <c r="V409" s="115"/>
    </row>
    <row r="410" spans="2:22" x14ac:dyDescent="0.2">
      <c r="B410" s="113"/>
      <c r="C410" s="117" t="s">
        <v>177</v>
      </c>
      <c r="D410" s="118" t="s">
        <v>409</v>
      </c>
      <c r="E410" s="119">
        <v>150</v>
      </c>
      <c r="F410" s="119">
        <v>7150</v>
      </c>
      <c r="G410" s="119">
        <v>268625.01</v>
      </c>
      <c r="H410" s="119">
        <v>5548</v>
      </c>
      <c r="I410" s="119">
        <v>43150</v>
      </c>
      <c r="J410" s="119">
        <v>1150</v>
      </c>
      <c r="K410" s="119">
        <v>1150</v>
      </c>
      <c r="L410" s="119">
        <v>150</v>
      </c>
      <c r="M410" s="119">
        <v>744647.12</v>
      </c>
      <c r="N410" s="119">
        <v>744647.12</v>
      </c>
      <c r="O410" s="119">
        <v>744647.12</v>
      </c>
      <c r="P410" s="119">
        <v>744647.02</v>
      </c>
      <c r="Q410" s="119">
        <f t="shared" si="8"/>
        <v>3305661.39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3305661.39</v>
      </c>
      <c r="V410" s="115"/>
    </row>
    <row r="411" spans="2:22" ht="25.5" x14ac:dyDescent="0.2">
      <c r="B411" s="113"/>
      <c r="C411" s="117" t="s">
        <v>178</v>
      </c>
      <c r="D411" s="118" t="s">
        <v>410</v>
      </c>
      <c r="E411" s="119">
        <v>160</v>
      </c>
      <c r="F411" s="119">
        <v>160</v>
      </c>
      <c r="G411" s="119">
        <v>0</v>
      </c>
      <c r="H411" s="119">
        <v>160</v>
      </c>
      <c r="I411" s="119">
        <v>4898.68</v>
      </c>
      <c r="J411" s="119">
        <v>160</v>
      </c>
      <c r="K411" s="119">
        <v>1489.04</v>
      </c>
      <c r="L411" s="119">
        <v>0</v>
      </c>
      <c r="M411" s="119">
        <v>6021.77</v>
      </c>
      <c r="N411" s="119">
        <v>6021.77</v>
      </c>
      <c r="O411" s="119">
        <v>6021.77</v>
      </c>
      <c r="P411" s="119">
        <v>6021.77</v>
      </c>
      <c r="Q411" s="119">
        <f t="shared" si="8"/>
        <v>31114.800000000003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31114.800000000003</v>
      </c>
      <c r="V411" s="115"/>
    </row>
    <row r="412" spans="2:22" x14ac:dyDescent="0.2">
      <c r="B412" s="113"/>
      <c r="C412" s="117" t="s">
        <v>179</v>
      </c>
      <c r="D412" s="118" t="s">
        <v>411</v>
      </c>
      <c r="E412" s="119">
        <v>9837.74</v>
      </c>
      <c r="F412" s="119">
        <v>9270.35</v>
      </c>
      <c r="G412" s="119">
        <v>13942.07</v>
      </c>
      <c r="H412" s="119">
        <v>23801.9</v>
      </c>
      <c r="I412" s="119">
        <v>10545.85</v>
      </c>
      <c r="J412" s="119">
        <v>37178.92</v>
      </c>
      <c r="K412" s="119">
        <v>35460.39</v>
      </c>
      <c r="L412" s="119">
        <v>84052.5</v>
      </c>
      <c r="M412" s="119">
        <v>130644.20999999999</v>
      </c>
      <c r="N412" s="119">
        <v>130644.20999999999</v>
      </c>
      <c r="O412" s="119">
        <v>130644.20999999999</v>
      </c>
      <c r="P412" s="119">
        <v>130644.18</v>
      </c>
      <c r="Q412" s="119">
        <f t="shared" si="8"/>
        <v>746666.53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746666.53</v>
      </c>
      <c r="V412" s="115"/>
    </row>
    <row r="413" spans="2:22" ht="25.5" x14ac:dyDescent="0.2">
      <c r="B413" s="113"/>
      <c r="C413" s="117" t="s">
        <v>180</v>
      </c>
      <c r="D413" s="118" t="s">
        <v>412</v>
      </c>
      <c r="E413" s="119">
        <v>0</v>
      </c>
      <c r="F413" s="119">
        <v>0</v>
      </c>
      <c r="G413" s="119">
        <v>0</v>
      </c>
      <c r="H413" s="119">
        <v>0</v>
      </c>
      <c r="I413" s="119">
        <v>800000</v>
      </c>
      <c r="J413" s="119">
        <v>2750000</v>
      </c>
      <c r="K413" s="119">
        <v>0</v>
      </c>
      <c r="L413" s="119">
        <v>0</v>
      </c>
      <c r="M413" s="119">
        <v>62500</v>
      </c>
      <c r="N413" s="119">
        <v>62500</v>
      </c>
      <c r="O413" s="119">
        <v>62500</v>
      </c>
      <c r="P413" s="119">
        <v>62500</v>
      </c>
      <c r="Q413" s="119">
        <f t="shared" si="8"/>
        <v>3800000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3800000</v>
      </c>
      <c r="V413" s="115"/>
    </row>
    <row r="414" spans="2:22" x14ac:dyDescent="0.2">
      <c r="B414" s="113"/>
      <c r="C414" s="117" t="s">
        <v>181</v>
      </c>
      <c r="D414" s="118" t="s">
        <v>413</v>
      </c>
      <c r="E414" s="119">
        <v>9642.64</v>
      </c>
      <c r="F414" s="119">
        <v>12573.9</v>
      </c>
      <c r="G414" s="119">
        <v>32778.25</v>
      </c>
      <c r="H414" s="119">
        <v>34277.699999999997</v>
      </c>
      <c r="I414" s="119">
        <v>48107.94</v>
      </c>
      <c r="J414" s="119">
        <v>18098.260000000002</v>
      </c>
      <c r="K414" s="119">
        <v>44296.639999999999</v>
      </c>
      <c r="L414" s="119">
        <v>11482.849999999999</v>
      </c>
      <c r="M414" s="119">
        <v>23494.55</v>
      </c>
      <c r="N414" s="119">
        <v>23494.55</v>
      </c>
      <c r="O414" s="119">
        <v>23494.55</v>
      </c>
      <c r="P414" s="119">
        <v>23494.450000000004</v>
      </c>
      <c r="Q414" s="119">
        <f t="shared" si="8"/>
        <v>305236.28000000003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305236.28000000003</v>
      </c>
      <c r="V414" s="115"/>
    </row>
    <row r="415" spans="2:22" x14ac:dyDescent="0.2">
      <c r="B415" s="113"/>
      <c r="C415" s="117" t="s">
        <v>182</v>
      </c>
      <c r="D415" s="118" t="s">
        <v>414</v>
      </c>
      <c r="E415" s="119">
        <v>61246.67</v>
      </c>
      <c r="F415" s="119">
        <v>60316.67</v>
      </c>
      <c r="G415" s="119">
        <v>83310.23000000001</v>
      </c>
      <c r="H415" s="119">
        <v>0</v>
      </c>
      <c r="I415" s="119">
        <v>1680.8300000000002</v>
      </c>
      <c r="J415" s="119">
        <v>3691.87</v>
      </c>
      <c r="K415" s="119">
        <v>1331.46</v>
      </c>
      <c r="L415" s="119">
        <v>1042.21</v>
      </c>
      <c r="M415" s="119">
        <v>122893.78</v>
      </c>
      <c r="N415" s="119">
        <v>122893.78</v>
      </c>
      <c r="O415" s="119">
        <v>122893.78</v>
      </c>
      <c r="P415" s="119">
        <v>122893.72</v>
      </c>
      <c r="Q415" s="119">
        <f t="shared" si="8"/>
        <v>704195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704195</v>
      </c>
      <c r="V415" s="115"/>
    </row>
    <row r="416" spans="2:22" x14ac:dyDescent="0.2">
      <c r="B416" s="113"/>
      <c r="C416" s="117" t="s">
        <v>520</v>
      </c>
      <c r="D416" s="118" t="s">
        <v>521</v>
      </c>
      <c r="E416" s="119">
        <v>54930.979999999989</v>
      </c>
      <c r="F416" s="119">
        <v>109475.54</v>
      </c>
      <c r="G416" s="119">
        <v>135189.57</v>
      </c>
      <c r="H416" s="119">
        <v>76569.5</v>
      </c>
      <c r="I416" s="119">
        <v>52154.11</v>
      </c>
      <c r="J416" s="119">
        <v>79689.78</v>
      </c>
      <c r="K416" s="119">
        <v>46080.859999999993</v>
      </c>
      <c r="L416" s="119">
        <v>49019.889999999992</v>
      </c>
      <c r="M416" s="119">
        <v>53796.18</v>
      </c>
      <c r="N416" s="119">
        <v>53796.18</v>
      </c>
      <c r="O416" s="119">
        <v>53796.18</v>
      </c>
      <c r="P416" s="119">
        <v>53796.060000000005</v>
      </c>
      <c r="Q416" s="119">
        <f t="shared" si="8"/>
        <v>818294.83000000019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818294.83000000019</v>
      </c>
      <c r="V416" s="115"/>
    </row>
    <row r="417" spans="2:22" x14ac:dyDescent="0.2">
      <c r="B417" s="113"/>
      <c r="C417" s="117" t="s">
        <v>522</v>
      </c>
      <c r="D417" s="118" t="s">
        <v>523</v>
      </c>
      <c r="E417" s="119">
        <v>80222.579999999987</v>
      </c>
      <c r="F417" s="119">
        <v>100784.04</v>
      </c>
      <c r="G417" s="119">
        <v>83598.51999999999</v>
      </c>
      <c r="H417" s="119">
        <v>167921.87</v>
      </c>
      <c r="I417" s="119">
        <v>82203.670000000013</v>
      </c>
      <c r="J417" s="119">
        <v>120127.33</v>
      </c>
      <c r="K417" s="119">
        <v>81136.05</v>
      </c>
      <c r="L417" s="119">
        <v>40908.859999999993</v>
      </c>
      <c r="M417" s="119">
        <v>116333.66999999997</v>
      </c>
      <c r="N417" s="119">
        <v>116333.66999999997</v>
      </c>
      <c r="O417" s="119">
        <v>116333.66999999997</v>
      </c>
      <c r="P417" s="119">
        <v>116333.25000000001</v>
      </c>
      <c r="Q417" s="119">
        <f t="shared" si="8"/>
        <v>1222237.18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1222237.18</v>
      </c>
      <c r="V417" s="115"/>
    </row>
    <row r="418" spans="2:22" ht="25.5" x14ac:dyDescent="0.2">
      <c r="B418" s="113"/>
      <c r="C418" s="117" t="s">
        <v>524</v>
      </c>
      <c r="D418" s="118" t="s">
        <v>525</v>
      </c>
      <c r="E418" s="119">
        <v>69957.81</v>
      </c>
      <c r="F418" s="119">
        <v>95961.260000000009</v>
      </c>
      <c r="G418" s="119">
        <v>66886.41</v>
      </c>
      <c r="H418" s="119">
        <v>111159.73</v>
      </c>
      <c r="I418" s="119">
        <v>2095487.83</v>
      </c>
      <c r="J418" s="119">
        <v>130634.76000000001</v>
      </c>
      <c r="K418" s="119">
        <v>62422.270000000004</v>
      </c>
      <c r="L418" s="119">
        <v>42809.22</v>
      </c>
      <c r="M418" s="119">
        <v>71738.89999999998</v>
      </c>
      <c r="N418" s="119">
        <v>71738.89999999998</v>
      </c>
      <c r="O418" s="119">
        <v>71738.89999999998</v>
      </c>
      <c r="P418" s="119">
        <v>71738.540000000023</v>
      </c>
      <c r="Q418" s="119">
        <f t="shared" si="8"/>
        <v>2962274.53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2962274.53</v>
      </c>
      <c r="V418" s="115"/>
    </row>
    <row r="419" spans="2:22" x14ac:dyDescent="0.2">
      <c r="B419" s="113"/>
      <c r="C419" s="117" t="s">
        <v>526</v>
      </c>
      <c r="D419" s="118" t="s">
        <v>527</v>
      </c>
      <c r="E419" s="119">
        <v>25129.510000000002</v>
      </c>
      <c r="F419" s="119">
        <v>27985.550000000003</v>
      </c>
      <c r="G419" s="119">
        <v>35716.629999999997</v>
      </c>
      <c r="H419" s="119">
        <v>31204.57</v>
      </c>
      <c r="I419" s="119">
        <v>59688.070000000007</v>
      </c>
      <c r="J419" s="119">
        <v>33242.29</v>
      </c>
      <c r="K419" s="119">
        <v>33740.939999999995</v>
      </c>
      <c r="L419" s="119">
        <v>16005.36</v>
      </c>
      <c r="M419" s="119">
        <v>45027.810000000005</v>
      </c>
      <c r="N419" s="119">
        <v>45027.810000000005</v>
      </c>
      <c r="O419" s="119">
        <v>45027.810000000005</v>
      </c>
      <c r="P419" s="119">
        <v>45027.570000000007</v>
      </c>
      <c r="Q419" s="119">
        <f t="shared" si="8"/>
        <v>442823.92000000004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442823.92000000004</v>
      </c>
      <c r="V419" s="115"/>
    </row>
    <row r="420" spans="2:22" x14ac:dyDescent="0.2">
      <c r="B420" s="113"/>
      <c r="C420" s="117" t="s">
        <v>183</v>
      </c>
      <c r="D420" s="118" t="s">
        <v>415</v>
      </c>
      <c r="E420" s="119">
        <v>1140995.22</v>
      </c>
      <c r="F420" s="119">
        <v>1231956.1400000001</v>
      </c>
      <c r="G420" s="119">
        <v>2455664.6799999997</v>
      </c>
      <c r="H420" s="119">
        <v>1875899.3</v>
      </c>
      <c r="I420" s="119">
        <v>2086906.75</v>
      </c>
      <c r="J420" s="119">
        <v>1671455.77</v>
      </c>
      <c r="K420" s="119">
        <v>3991740.66</v>
      </c>
      <c r="L420" s="119">
        <v>74435.149999999994</v>
      </c>
      <c r="M420" s="119">
        <v>4195875.21</v>
      </c>
      <c r="N420" s="119">
        <v>4195875.21</v>
      </c>
      <c r="O420" s="119">
        <v>4195875.21</v>
      </c>
      <c r="P420" s="119">
        <v>4195875.16</v>
      </c>
      <c r="Q420" s="119">
        <f t="shared" si="8"/>
        <v>31312554.460000001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31312554.460000001</v>
      </c>
      <c r="V420" s="115"/>
    </row>
    <row r="421" spans="2:22" x14ac:dyDescent="0.2">
      <c r="B421" s="113"/>
      <c r="C421" s="117" t="s">
        <v>184</v>
      </c>
      <c r="D421" s="118" t="s">
        <v>416</v>
      </c>
      <c r="E421" s="119">
        <v>323870.14</v>
      </c>
      <c r="F421" s="119">
        <v>410236.35</v>
      </c>
      <c r="G421" s="119">
        <v>269231.50999999995</v>
      </c>
      <c r="H421" s="119">
        <v>341136.72999999992</v>
      </c>
      <c r="I421" s="119">
        <v>538150.20000000007</v>
      </c>
      <c r="J421" s="119">
        <v>390220.88999999996</v>
      </c>
      <c r="K421" s="119">
        <v>389205.2</v>
      </c>
      <c r="L421" s="119">
        <v>125451.81999999999</v>
      </c>
      <c r="M421" s="119">
        <v>546242.65</v>
      </c>
      <c r="N421" s="119">
        <v>541936.21000000008</v>
      </c>
      <c r="O421" s="119">
        <v>541936.21000000008</v>
      </c>
      <c r="P421" s="119">
        <v>541936.04</v>
      </c>
      <c r="Q421" s="119">
        <f t="shared" si="8"/>
        <v>4959553.95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4959553.95</v>
      </c>
      <c r="V421" s="115"/>
    </row>
    <row r="422" spans="2:22" x14ac:dyDescent="0.2">
      <c r="B422" s="113"/>
      <c r="C422" s="117" t="s">
        <v>185</v>
      </c>
      <c r="D422" s="118" t="s">
        <v>417</v>
      </c>
      <c r="E422" s="119">
        <v>15104.3</v>
      </c>
      <c r="F422" s="119">
        <v>19543.489999999998</v>
      </c>
      <c r="G422" s="119">
        <v>1301678.3899999999</v>
      </c>
      <c r="H422" s="119">
        <v>1176150.05</v>
      </c>
      <c r="I422" s="119">
        <v>541186.06999999995</v>
      </c>
      <c r="J422" s="119">
        <v>504208.52999999997</v>
      </c>
      <c r="K422" s="119">
        <v>313706.28999999998</v>
      </c>
      <c r="L422" s="119">
        <v>12034.1</v>
      </c>
      <c r="M422" s="119">
        <v>690073.21</v>
      </c>
      <c r="N422" s="119">
        <v>690073.21</v>
      </c>
      <c r="O422" s="119">
        <v>690073.21</v>
      </c>
      <c r="P422" s="119">
        <v>690073.17000000016</v>
      </c>
      <c r="Q422" s="119">
        <f t="shared" si="8"/>
        <v>6643904.0199999996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6643904.0199999996</v>
      </c>
      <c r="V422" s="115"/>
    </row>
    <row r="423" spans="2:22" x14ac:dyDescent="0.2">
      <c r="B423" s="113"/>
      <c r="C423" s="117" t="s">
        <v>186</v>
      </c>
      <c r="D423" s="118" t="s">
        <v>418</v>
      </c>
      <c r="E423" s="119">
        <v>764513.88000000012</v>
      </c>
      <c r="F423" s="119">
        <v>198973.13</v>
      </c>
      <c r="G423" s="119">
        <v>1235413.3299999998</v>
      </c>
      <c r="H423" s="119">
        <v>1205976.5499999998</v>
      </c>
      <c r="I423" s="119">
        <v>2960638.7</v>
      </c>
      <c r="J423" s="119">
        <v>1235862.44</v>
      </c>
      <c r="K423" s="119">
        <v>1157666.8799999999</v>
      </c>
      <c r="L423" s="119">
        <v>313422.44</v>
      </c>
      <c r="M423" s="119">
        <v>2117883.41</v>
      </c>
      <c r="N423" s="119">
        <v>2117883.41</v>
      </c>
      <c r="O423" s="119">
        <v>2117883.41</v>
      </c>
      <c r="P423" s="119">
        <v>2117883.31</v>
      </c>
      <c r="Q423" s="119">
        <f t="shared" si="8"/>
        <v>17544000.890000001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17544000.890000001</v>
      </c>
      <c r="V423" s="115"/>
    </row>
    <row r="424" spans="2:22" ht="25.5" x14ac:dyDescent="0.2">
      <c r="B424" s="113"/>
      <c r="C424" s="117" t="s">
        <v>187</v>
      </c>
      <c r="D424" s="118" t="s">
        <v>420</v>
      </c>
      <c r="E424" s="119">
        <v>0</v>
      </c>
      <c r="F424" s="119">
        <v>0</v>
      </c>
      <c r="G424" s="119">
        <v>0</v>
      </c>
      <c r="H424" s="119">
        <v>0</v>
      </c>
      <c r="I424" s="119">
        <v>0</v>
      </c>
      <c r="J424" s="119">
        <v>0</v>
      </c>
      <c r="K424" s="119">
        <v>0</v>
      </c>
      <c r="L424" s="119">
        <v>0</v>
      </c>
      <c r="M424" s="119">
        <v>5106.25</v>
      </c>
      <c r="N424" s="119">
        <v>5106.25</v>
      </c>
      <c r="O424" s="119">
        <v>5106.25</v>
      </c>
      <c r="P424" s="119">
        <v>5106.25</v>
      </c>
      <c r="Q424" s="119">
        <f t="shared" si="8"/>
        <v>20425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20425</v>
      </c>
      <c r="V424" s="115"/>
    </row>
    <row r="425" spans="2:22" x14ac:dyDescent="0.2">
      <c r="B425" s="113"/>
      <c r="C425" s="117" t="s">
        <v>188</v>
      </c>
      <c r="D425" s="118" t="s">
        <v>421</v>
      </c>
      <c r="E425" s="119">
        <v>13904.689999999997</v>
      </c>
      <c r="F425" s="119">
        <v>18643.34</v>
      </c>
      <c r="G425" s="119">
        <v>16702.599999999999</v>
      </c>
      <c r="H425" s="119">
        <v>32342.150000000005</v>
      </c>
      <c r="I425" s="119">
        <v>37597.85</v>
      </c>
      <c r="J425" s="119">
        <v>104970.42</v>
      </c>
      <c r="K425" s="119">
        <v>29722.53</v>
      </c>
      <c r="L425" s="119">
        <v>14954.34</v>
      </c>
      <c r="M425" s="119">
        <v>291367.38</v>
      </c>
      <c r="N425" s="119">
        <v>291367.38</v>
      </c>
      <c r="O425" s="119">
        <v>291367.38</v>
      </c>
      <c r="P425" s="119">
        <v>291367.3</v>
      </c>
      <c r="Q425" s="119">
        <f t="shared" si="8"/>
        <v>1434307.36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1434307.36</v>
      </c>
      <c r="V425" s="115"/>
    </row>
    <row r="426" spans="2:22" x14ac:dyDescent="0.2">
      <c r="B426" s="113"/>
      <c r="C426" s="117" t="s">
        <v>189</v>
      </c>
      <c r="D426" s="118" t="s">
        <v>422</v>
      </c>
      <c r="E426" s="119">
        <v>12478.670000000002</v>
      </c>
      <c r="F426" s="119">
        <v>23836.069999999992</v>
      </c>
      <c r="G426" s="119">
        <v>21112.84</v>
      </c>
      <c r="H426" s="119">
        <v>31454.029999999992</v>
      </c>
      <c r="I426" s="119">
        <v>25101.71</v>
      </c>
      <c r="J426" s="119">
        <v>28351.279999999999</v>
      </c>
      <c r="K426" s="119">
        <v>11930.519999999999</v>
      </c>
      <c r="L426" s="119">
        <v>10563.349999999999</v>
      </c>
      <c r="M426" s="119">
        <v>59870.64</v>
      </c>
      <c r="N426" s="119">
        <v>59870.64</v>
      </c>
      <c r="O426" s="119">
        <v>59870.64</v>
      </c>
      <c r="P426" s="119">
        <v>59870.540000000008</v>
      </c>
      <c r="Q426" s="119">
        <f t="shared" si="8"/>
        <v>404310.93000000005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404310.93000000005</v>
      </c>
      <c r="V426" s="115"/>
    </row>
    <row r="427" spans="2:22" x14ac:dyDescent="0.2">
      <c r="B427" s="113"/>
      <c r="C427" s="117" t="s">
        <v>190</v>
      </c>
      <c r="D427" s="118" t="s">
        <v>423</v>
      </c>
      <c r="E427" s="119">
        <v>376268.05999999988</v>
      </c>
      <c r="F427" s="119">
        <v>501806.64000000013</v>
      </c>
      <c r="G427" s="119">
        <v>508588.44000000012</v>
      </c>
      <c r="H427" s="119">
        <v>508994.25000000006</v>
      </c>
      <c r="I427" s="119">
        <v>537507.69999999995</v>
      </c>
      <c r="J427" s="119">
        <v>542280.97</v>
      </c>
      <c r="K427" s="119">
        <v>714639.5</v>
      </c>
      <c r="L427" s="119">
        <v>545528.69999999995</v>
      </c>
      <c r="M427" s="119">
        <v>639572.28999999992</v>
      </c>
      <c r="N427" s="119">
        <v>639572.28999999992</v>
      </c>
      <c r="O427" s="119">
        <v>639572.28999999992</v>
      </c>
      <c r="P427" s="119">
        <v>639572.11000000022</v>
      </c>
      <c r="Q427" s="119">
        <f t="shared" si="8"/>
        <v>6793903.2400000002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6793903.2400000002</v>
      </c>
      <c r="V427" s="115"/>
    </row>
    <row r="428" spans="2:22" x14ac:dyDescent="0.2">
      <c r="B428" s="113"/>
      <c r="C428" s="117" t="s">
        <v>191</v>
      </c>
      <c r="D428" s="118" t="s">
        <v>424</v>
      </c>
      <c r="E428" s="119">
        <v>8882.9700000000012</v>
      </c>
      <c r="F428" s="119">
        <v>13758.760000000002</v>
      </c>
      <c r="G428" s="119">
        <v>1527207.5</v>
      </c>
      <c r="H428" s="119">
        <v>25641.450000000004</v>
      </c>
      <c r="I428" s="119">
        <v>12697.900000000001</v>
      </c>
      <c r="J428" s="119">
        <v>23104.239999999994</v>
      </c>
      <c r="K428" s="119">
        <v>19805.400000000001</v>
      </c>
      <c r="L428" s="119">
        <v>8661.1899999999987</v>
      </c>
      <c r="M428" s="119">
        <v>38276.990000000013</v>
      </c>
      <c r="N428" s="119">
        <v>38276.990000000013</v>
      </c>
      <c r="O428" s="119">
        <v>38276.990000000013</v>
      </c>
      <c r="P428" s="119">
        <v>38276.870000000003</v>
      </c>
      <c r="Q428" s="119">
        <f t="shared" si="8"/>
        <v>1792867.2499999998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1792867.2499999998</v>
      </c>
      <c r="V428" s="115"/>
    </row>
    <row r="429" spans="2:22" x14ac:dyDescent="0.2">
      <c r="B429" s="113"/>
      <c r="C429" s="117" t="s">
        <v>192</v>
      </c>
      <c r="D429" s="118" t="s">
        <v>425</v>
      </c>
      <c r="E429" s="119">
        <v>12799.220000000001</v>
      </c>
      <c r="F429" s="119">
        <v>15664.77</v>
      </c>
      <c r="G429" s="119">
        <v>37100.049999999996</v>
      </c>
      <c r="H429" s="119">
        <v>14233.11</v>
      </c>
      <c r="I429" s="119">
        <v>64840.01</v>
      </c>
      <c r="J429" s="119">
        <v>75867.27</v>
      </c>
      <c r="K429" s="119">
        <v>139120.32000000001</v>
      </c>
      <c r="L429" s="119">
        <v>14774.490000000003</v>
      </c>
      <c r="M429" s="119">
        <v>96831.439999999988</v>
      </c>
      <c r="N429" s="119">
        <v>96831.439999999988</v>
      </c>
      <c r="O429" s="119">
        <v>96831.439999999988</v>
      </c>
      <c r="P429" s="119">
        <v>96831.32</v>
      </c>
      <c r="Q429" s="119">
        <f t="shared" si="8"/>
        <v>761724.87999999989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761724.87999999989</v>
      </c>
      <c r="V429" s="115"/>
    </row>
    <row r="430" spans="2:22" ht="25.5" x14ac:dyDescent="0.2">
      <c r="B430" s="113"/>
      <c r="C430" s="117" t="s">
        <v>193</v>
      </c>
      <c r="D430" s="118" t="s">
        <v>419</v>
      </c>
      <c r="E430" s="119">
        <v>72303.27</v>
      </c>
      <c r="F430" s="119">
        <v>126135.09000000003</v>
      </c>
      <c r="G430" s="119">
        <v>85955.10000000002</v>
      </c>
      <c r="H430" s="119">
        <v>108027.82</v>
      </c>
      <c r="I430" s="119">
        <v>84638.17</v>
      </c>
      <c r="J430" s="119">
        <v>134667.12000000002</v>
      </c>
      <c r="K430" s="119">
        <v>93729.000000000015</v>
      </c>
      <c r="L430" s="119">
        <v>201901.62</v>
      </c>
      <c r="M430" s="119">
        <v>146746.01999999999</v>
      </c>
      <c r="N430" s="119">
        <v>146746.01999999999</v>
      </c>
      <c r="O430" s="119">
        <v>146746.01999999999</v>
      </c>
      <c r="P430" s="119">
        <v>146745.80000000002</v>
      </c>
      <c r="Q430" s="119">
        <f t="shared" si="8"/>
        <v>1494341.05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1494341.05</v>
      </c>
      <c r="V430" s="115"/>
    </row>
    <row r="431" spans="2:22" x14ac:dyDescent="0.2">
      <c r="B431" s="113"/>
      <c r="C431" s="117" t="s">
        <v>194</v>
      </c>
      <c r="D431" s="118" t="s">
        <v>426</v>
      </c>
      <c r="E431" s="119">
        <v>39994.629999999997</v>
      </c>
      <c r="F431" s="119">
        <v>19519.579999999998</v>
      </c>
      <c r="G431" s="119">
        <v>72094.28</v>
      </c>
      <c r="H431" s="119">
        <v>26480.949999999997</v>
      </c>
      <c r="I431" s="119">
        <v>41727.97</v>
      </c>
      <c r="J431" s="119">
        <v>41737.790000000008</v>
      </c>
      <c r="K431" s="119">
        <v>43071.18</v>
      </c>
      <c r="L431" s="119">
        <v>41224.620000000003</v>
      </c>
      <c r="M431" s="119">
        <v>92484.29</v>
      </c>
      <c r="N431" s="119">
        <v>92484.29</v>
      </c>
      <c r="O431" s="119">
        <v>92484.29</v>
      </c>
      <c r="P431" s="119">
        <v>92484.239999999991</v>
      </c>
      <c r="Q431" s="119">
        <f t="shared" si="8"/>
        <v>695788.11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695788.11</v>
      </c>
      <c r="V431" s="115"/>
    </row>
    <row r="432" spans="2:22" x14ac:dyDescent="0.2">
      <c r="B432" s="113"/>
      <c r="C432" s="117" t="s">
        <v>195</v>
      </c>
      <c r="D432" s="118" t="s">
        <v>427</v>
      </c>
      <c r="E432" s="119">
        <v>7496.68</v>
      </c>
      <c r="F432" s="119">
        <v>9792.66</v>
      </c>
      <c r="G432" s="119">
        <v>12727.07</v>
      </c>
      <c r="H432" s="119">
        <v>11366.67</v>
      </c>
      <c r="I432" s="119">
        <v>9794.4500000000007</v>
      </c>
      <c r="J432" s="119">
        <v>10168.709999999999</v>
      </c>
      <c r="K432" s="119">
        <v>9484.77</v>
      </c>
      <c r="L432" s="119">
        <v>9266.5299999999988</v>
      </c>
      <c r="M432" s="119">
        <v>17923.370000000003</v>
      </c>
      <c r="N432" s="119">
        <v>17923.370000000003</v>
      </c>
      <c r="O432" s="119">
        <v>17923.370000000003</v>
      </c>
      <c r="P432" s="119">
        <v>17923.349999999999</v>
      </c>
      <c r="Q432" s="119">
        <f t="shared" si="8"/>
        <v>151791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151791</v>
      </c>
      <c r="V432" s="115"/>
    </row>
    <row r="433" spans="2:22" x14ac:dyDescent="0.2">
      <c r="B433" s="113"/>
      <c r="C433" s="117" t="s">
        <v>196</v>
      </c>
      <c r="D433" s="118" t="s">
        <v>428</v>
      </c>
      <c r="E433" s="119">
        <v>66557.320000000007</v>
      </c>
      <c r="F433" s="119">
        <v>60753.679999999986</v>
      </c>
      <c r="G433" s="119">
        <v>103954.88</v>
      </c>
      <c r="H433" s="119">
        <v>88641.089999999982</v>
      </c>
      <c r="I433" s="119">
        <v>69259.17</v>
      </c>
      <c r="J433" s="119">
        <v>65273.02</v>
      </c>
      <c r="K433" s="119">
        <v>88029.52</v>
      </c>
      <c r="L433" s="119">
        <v>47501.61</v>
      </c>
      <c r="M433" s="119">
        <v>168827.46</v>
      </c>
      <c r="N433" s="119">
        <v>168827.46</v>
      </c>
      <c r="O433" s="119">
        <v>168827.46</v>
      </c>
      <c r="P433" s="119">
        <v>168827.33000000002</v>
      </c>
      <c r="Q433" s="119">
        <f t="shared" si="8"/>
        <v>1265280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1265280</v>
      </c>
      <c r="V433" s="115"/>
    </row>
    <row r="434" spans="2:22" x14ac:dyDescent="0.2">
      <c r="B434" s="113"/>
      <c r="C434" s="117" t="s">
        <v>197</v>
      </c>
      <c r="D434" s="118" t="s">
        <v>429</v>
      </c>
      <c r="E434" s="119">
        <v>8071.53</v>
      </c>
      <c r="F434" s="119">
        <v>44812.25</v>
      </c>
      <c r="G434" s="119">
        <v>10876.8</v>
      </c>
      <c r="H434" s="119">
        <v>12861.7</v>
      </c>
      <c r="I434" s="119">
        <v>11406.819999999998</v>
      </c>
      <c r="J434" s="119">
        <v>37349.99</v>
      </c>
      <c r="K434" s="119">
        <v>34454.449999999997</v>
      </c>
      <c r="L434" s="119">
        <v>7246.5899999999992</v>
      </c>
      <c r="M434" s="119">
        <v>37355.049999999996</v>
      </c>
      <c r="N434" s="119">
        <v>37355.049999999996</v>
      </c>
      <c r="O434" s="119">
        <v>37355.049999999996</v>
      </c>
      <c r="P434" s="119">
        <v>37354.930000000008</v>
      </c>
      <c r="Q434" s="119">
        <f t="shared" si="8"/>
        <v>316500.20999999996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316500.20999999996</v>
      </c>
      <c r="V434" s="115"/>
    </row>
    <row r="435" spans="2:22" x14ac:dyDescent="0.2">
      <c r="B435" s="113"/>
      <c r="C435" s="117" t="s">
        <v>198</v>
      </c>
      <c r="D435" s="118" t="s">
        <v>430</v>
      </c>
      <c r="E435" s="119">
        <v>25086.2</v>
      </c>
      <c r="F435" s="119">
        <v>30602.260000000002</v>
      </c>
      <c r="G435" s="119">
        <v>25689.050000000003</v>
      </c>
      <c r="H435" s="119">
        <v>24660.29</v>
      </c>
      <c r="I435" s="119">
        <v>40575.71</v>
      </c>
      <c r="J435" s="119">
        <v>27453.75</v>
      </c>
      <c r="K435" s="119">
        <v>27201.510000000002</v>
      </c>
      <c r="L435" s="119">
        <v>22705.31</v>
      </c>
      <c r="M435" s="119">
        <v>34560.269999999997</v>
      </c>
      <c r="N435" s="119">
        <v>34560.269999999997</v>
      </c>
      <c r="O435" s="119">
        <v>34560.269999999997</v>
      </c>
      <c r="P435" s="119">
        <v>34560.19</v>
      </c>
      <c r="Q435" s="119">
        <f t="shared" si="8"/>
        <v>362215.08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362215.08</v>
      </c>
      <c r="V435" s="115"/>
    </row>
    <row r="436" spans="2:22" x14ac:dyDescent="0.2">
      <c r="B436" s="113"/>
      <c r="C436" s="117" t="s">
        <v>199</v>
      </c>
      <c r="D436" s="118" t="s">
        <v>431</v>
      </c>
      <c r="E436" s="119">
        <v>92731.88</v>
      </c>
      <c r="F436" s="119">
        <v>87375.299999999988</v>
      </c>
      <c r="G436" s="119">
        <v>115452.59000000003</v>
      </c>
      <c r="H436" s="119">
        <v>140272.69000000003</v>
      </c>
      <c r="I436" s="119">
        <v>114845.20999999999</v>
      </c>
      <c r="J436" s="119">
        <v>94543.23</v>
      </c>
      <c r="K436" s="119">
        <v>93764.210000000021</v>
      </c>
      <c r="L436" s="119">
        <v>93717.77</v>
      </c>
      <c r="M436" s="119">
        <v>202810.89</v>
      </c>
      <c r="N436" s="119">
        <v>202652.55000000005</v>
      </c>
      <c r="O436" s="119">
        <v>202652.55000000005</v>
      </c>
      <c r="P436" s="119">
        <v>202652.36000000002</v>
      </c>
      <c r="Q436" s="119">
        <f t="shared" si="8"/>
        <v>1643471.2300000004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1643471.2300000004</v>
      </c>
      <c r="V436" s="115"/>
    </row>
    <row r="437" spans="2:22" x14ac:dyDescent="0.2">
      <c r="B437" s="113"/>
      <c r="C437" s="117" t="s">
        <v>200</v>
      </c>
      <c r="D437" s="118" t="s">
        <v>432</v>
      </c>
      <c r="E437" s="119">
        <v>58933.090000000004</v>
      </c>
      <c r="F437" s="119">
        <v>1582237.4000000001</v>
      </c>
      <c r="G437" s="119">
        <v>1180625.32</v>
      </c>
      <c r="H437" s="119">
        <v>1163254.2</v>
      </c>
      <c r="I437" s="119">
        <v>1156140.2500000002</v>
      </c>
      <c r="J437" s="119">
        <v>1175910.2</v>
      </c>
      <c r="K437" s="119">
        <v>2248994.86</v>
      </c>
      <c r="L437" s="119">
        <v>62192.130000000005</v>
      </c>
      <c r="M437" s="119">
        <v>1572286.4199999997</v>
      </c>
      <c r="N437" s="119">
        <v>1572286.4199999997</v>
      </c>
      <c r="O437" s="119">
        <v>1572286.4199999997</v>
      </c>
      <c r="P437" s="119">
        <v>1572286.2899999998</v>
      </c>
      <c r="Q437" s="119">
        <f t="shared" si="8"/>
        <v>14917433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14917433</v>
      </c>
      <c r="V437" s="115"/>
    </row>
    <row r="438" spans="2:22" x14ac:dyDescent="0.2">
      <c r="B438" s="113"/>
      <c r="C438" s="117" t="s">
        <v>201</v>
      </c>
      <c r="D438" s="118" t="s">
        <v>433</v>
      </c>
      <c r="E438" s="119">
        <v>14394.02</v>
      </c>
      <c r="F438" s="119">
        <v>910666.69</v>
      </c>
      <c r="G438" s="119">
        <v>3393517.05</v>
      </c>
      <c r="H438" s="119">
        <v>2274518.41</v>
      </c>
      <c r="I438" s="119">
        <v>562853.1</v>
      </c>
      <c r="J438" s="119">
        <v>1381921.25</v>
      </c>
      <c r="K438" s="119">
        <v>3111741.8899999997</v>
      </c>
      <c r="L438" s="119">
        <v>1507314.56</v>
      </c>
      <c r="M438" s="119">
        <v>3621043.58</v>
      </c>
      <c r="N438" s="119">
        <v>2264809.19</v>
      </c>
      <c r="O438" s="119">
        <v>2264809.19</v>
      </c>
      <c r="P438" s="119">
        <v>2264809.1100000003</v>
      </c>
      <c r="Q438" s="119">
        <f t="shared" si="8"/>
        <v>23572398.040000003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23572398.040000003</v>
      </c>
      <c r="V438" s="115"/>
    </row>
    <row r="439" spans="2:22" x14ac:dyDescent="0.2">
      <c r="B439" s="113"/>
      <c r="C439" s="117" t="s">
        <v>202</v>
      </c>
      <c r="D439" s="118" t="s">
        <v>434</v>
      </c>
      <c r="E439" s="119">
        <v>0</v>
      </c>
      <c r="F439" s="119">
        <v>2648.06</v>
      </c>
      <c r="G439" s="119">
        <v>1848.37</v>
      </c>
      <c r="H439" s="119">
        <v>12880.85</v>
      </c>
      <c r="I439" s="119">
        <v>6039.61</v>
      </c>
      <c r="J439" s="119">
        <v>4247.49</v>
      </c>
      <c r="K439" s="119">
        <v>7204.6699999999992</v>
      </c>
      <c r="L439" s="119">
        <v>3408.95</v>
      </c>
      <c r="M439" s="119">
        <v>9773.7000000000007</v>
      </c>
      <c r="N439" s="119">
        <v>9066.3700000000008</v>
      </c>
      <c r="O439" s="119">
        <v>9066.3700000000008</v>
      </c>
      <c r="P439" s="119">
        <v>9066.25</v>
      </c>
      <c r="Q439" s="119">
        <f t="shared" si="8"/>
        <v>75250.69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75250.69</v>
      </c>
      <c r="V439" s="115"/>
    </row>
    <row r="440" spans="2:22" x14ac:dyDescent="0.2">
      <c r="B440" s="113"/>
      <c r="C440" s="117" t="s">
        <v>203</v>
      </c>
      <c r="D440" s="118" t="s">
        <v>435</v>
      </c>
      <c r="E440" s="119">
        <v>0</v>
      </c>
      <c r="F440" s="119">
        <v>0</v>
      </c>
      <c r="G440" s="119">
        <v>167717.25</v>
      </c>
      <c r="H440" s="119">
        <v>11153.380000000001</v>
      </c>
      <c r="I440" s="119">
        <v>0</v>
      </c>
      <c r="J440" s="119">
        <v>125814.77</v>
      </c>
      <c r="K440" s="119">
        <v>368.12</v>
      </c>
      <c r="L440" s="119">
        <v>0</v>
      </c>
      <c r="M440" s="119">
        <v>121668.41</v>
      </c>
      <c r="N440" s="119">
        <v>121668.41</v>
      </c>
      <c r="O440" s="119">
        <v>121668.41</v>
      </c>
      <c r="P440" s="119">
        <v>121668.42</v>
      </c>
      <c r="Q440" s="119">
        <f t="shared" si="8"/>
        <v>791727.17000000016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791727.17000000016</v>
      </c>
      <c r="V440" s="115"/>
    </row>
    <row r="441" spans="2:22" x14ac:dyDescent="0.2">
      <c r="B441" s="113"/>
      <c r="C441" s="117" t="s">
        <v>204</v>
      </c>
      <c r="D441" s="118" t="s">
        <v>436</v>
      </c>
      <c r="E441" s="119">
        <v>138108.33000000002</v>
      </c>
      <c r="F441" s="119">
        <v>3532128</v>
      </c>
      <c r="G441" s="119">
        <v>1932189.68</v>
      </c>
      <c r="H441" s="119">
        <v>5032074.63</v>
      </c>
      <c r="I441" s="119">
        <v>3514441.48</v>
      </c>
      <c r="J441" s="119">
        <v>2063853.58</v>
      </c>
      <c r="K441" s="119">
        <v>3363047.86</v>
      </c>
      <c r="L441" s="119">
        <v>2319114.7000000002</v>
      </c>
      <c r="M441" s="119">
        <v>11567998.93</v>
      </c>
      <c r="N441" s="119">
        <v>10887510.890000001</v>
      </c>
      <c r="O441" s="119">
        <v>10887510.890000001</v>
      </c>
      <c r="P441" s="119">
        <v>10887510.710000001</v>
      </c>
      <c r="Q441" s="119">
        <f t="shared" si="8"/>
        <v>66125489.68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66125489.68</v>
      </c>
      <c r="V441" s="115"/>
    </row>
    <row r="442" spans="2:22" x14ac:dyDescent="0.2">
      <c r="B442" s="113"/>
      <c r="C442" s="117" t="s">
        <v>205</v>
      </c>
      <c r="D442" s="118" t="s">
        <v>437</v>
      </c>
      <c r="E442" s="119">
        <v>0</v>
      </c>
      <c r="F442" s="119">
        <v>29862.1</v>
      </c>
      <c r="G442" s="119">
        <v>0</v>
      </c>
      <c r="H442" s="119">
        <v>0</v>
      </c>
      <c r="I442" s="119">
        <v>0</v>
      </c>
      <c r="J442" s="119">
        <v>58895.01</v>
      </c>
      <c r="K442" s="119">
        <v>0</v>
      </c>
      <c r="L442" s="119">
        <v>0</v>
      </c>
      <c r="M442" s="119">
        <v>301955.71999999997</v>
      </c>
      <c r="N442" s="119">
        <v>301955.71999999997</v>
      </c>
      <c r="O442" s="119">
        <v>301955.71999999997</v>
      </c>
      <c r="P442" s="119">
        <v>301955.73</v>
      </c>
      <c r="Q442" s="119">
        <f t="shared" si="8"/>
        <v>1296580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1296580</v>
      </c>
      <c r="V442" s="115"/>
    </row>
    <row r="443" spans="2:22" x14ac:dyDescent="0.2">
      <c r="B443" s="113"/>
      <c r="C443" s="117" t="s">
        <v>206</v>
      </c>
      <c r="D443" s="118" t="s">
        <v>438</v>
      </c>
      <c r="E443" s="119">
        <v>0</v>
      </c>
      <c r="F443" s="119">
        <v>111574.87</v>
      </c>
      <c r="G443" s="119">
        <v>84979.93</v>
      </c>
      <c r="H443" s="119">
        <v>66334.740000000005</v>
      </c>
      <c r="I443" s="119">
        <v>519530.29999999993</v>
      </c>
      <c r="J443" s="119">
        <v>65613.94</v>
      </c>
      <c r="K443" s="119">
        <v>14612.93</v>
      </c>
      <c r="L443" s="119">
        <v>42320</v>
      </c>
      <c r="M443" s="119">
        <v>8295258.3300000001</v>
      </c>
      <c r="N443" s="119">
        <v>8295258.3300000001</v>
      </c>
      <c r="O443" s="119">
        <v>8295258.3300000001</v>
      </c>
      <c r="P443" s="119">
        <v>8295258.3000000007</v>
      </c>
      <c r="Q443" s="119">
        <f t="shared" si="8"/>
        <v>34086000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34086000</v>
      </c>
      <c r="V443" s="115"/>
    </row>
    <row r="444" spans="2:22" x14ac:dyDescent="0.2">
      <c r="B444" s="113"/>
      <c r="C444" s="117" t="s">
        <v>207</v>
      </c>
      <c r="D444" s="118" t="s">
        <v>439</v>
      </c>
      <c r="E444" s="119">
        <v>497587.79000000004</v>
      </c>
      <c r="F444" s="119">
        <v>571061.54</v>
      </c>
      <c r="G444" s="119">
        <v>2625976.34</v>
      </c>
      <c r="H444" s="119">
        <v>1497975.0299999998</v>
      </c>
      <c r="I444" s="119">
        <v>1066085.7199999997</v>
      </c>
      <c r="J444" s="119">
        <v>909590.5</v>
      </c>
      <c r="K444" s="119">
        <v>3082317.5</v>
      </c>
      <c r="L444" s="119">
        <v>584826.77</v>
      </c>
      <c r="M444" s="119">
        <v>5928447.6599999992</v>
      </c>
      <c r="N444" s="119">
        <v>5558932.6600000001</v>
      </c>
      <c r="O444" s="119">
        <v>5558932.6600000001</v>
      </c>
      <c r="P444" s="119">
        <v>5558932.6100000003</v>
      </c>
      <c r="Q444" s="119">
        <f t="shared" si="8"/>
        <v>33440666.779999997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33440666.779999997</v>
      </c>
      <c r="V444" s="115"/>
    </row>
    <row r="445" spans="2:22" ht="25.5" x14ac:dyDescent="0.2">
      <c r="B445" s="113"/>
      <c r="C445" s="117" t="s">
        <v>208</v>
      </c>
      <c r="D445" s="118" t="s">
        <v>440</v>
      </c>
      <c r="E445" s="119">
        <v>0</v>
      </c>
      <c r="F445" s="119">
        <v>154308</v>
      </c>
      <c r="G445" s="119">
        <v>377737.91999999993</v>
      </c>
      <c r="H445" s="119">
        <v>1179519.1499999999</v>
      </c>
      <c r="I445" s="119">
        <v>619941.76</v>
      </c>
      <c r="J445" s="119">
        <v>132195.96000000002</v>
      </c>
      <c r="K445" s="119">
        <v>791584.2</v>
      </c>
      <c r="L445" s="119">
        <v>0</v>
      </c>
      <c r="M445" s="119">
        <v>2813968.75</v>
      </c>
      <c r="N445" s="119">
        <v>2711664.43</v>
      </c>
      <c r="O445" s="119">
        <v>2711664.43</v>
      </c>
      <c r="P445" s="119">
        <v>2711664.4000000004</v>
      </c>
      <c r="Q445" s="119">
        <f t="shared" si="8"/>
        <v>14204249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14204249</v>
      </c>
      <c r="V445" s="115"/>
    </row>
    <row r="446" spans="2:22" x14ac:dyDescent="0.2">
      <c r="B446" s="113"/>
      <c r="C446" s="117" t="s">
        <v>209</v>
      </c>
      <c r="D446" s="118" t="s">
        <v>441</v>
      </c>
      <c r="E446" s="119">
        <v>29047.21</v>
      </c>
      <c r="F446" s="119">
        <v>30471.530000000002</v>
      </c>
      <c r="G446" s="119">
        <v>36560.320000000007</v>
      </c>
      <c r="H446" s="119">
        <v>132583.33000000002</v>
      </c>
      <c r="I446" s="119">
        <v>56256.270000000004</v>
      </c>
      <c r="J446" s="119">
        <v>58565.39</v>
      </c>
      <c r="K446" s="119">
        <v>34976.57</v>
      </c>
      <c r="L446" s="119">
        <v>28415.420000000002</v>
      </c>
      <c r="M446" s="119">
        <v>155200.06</v>
      </c>
      <c r="N446" s="119">
        <v>155200.06</v>
      </c>
      <c r="O446" s="119">
        <v>155200.06</v>
      </c>
      <c r="P446" s="119">
        <v>155199.96000000002</v>
      </c>
      <c r="Q446" s="119">
        <f t="shared" si="8"/>
        <v>1027676.1800000002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1027676.1800000002</v>
      </c>
      <c r="V446" s="115"/>
    </row>
    <row r="447" spans="2:22" x14ac:dyDescent="0.2">
      <c r="B447" s="113"/>
      <c r="C447" s="117" t="s">
        <v>210</v>
      </c>
      <c r="D447" s="118" t="s">
        <v>442</v>
      </c>
      <c r="E447" s="119">
        <v>264077.8</v>
      </c>
      <c r="F447" s="119">
        <v>257560.89</v>
      </c>
      <c r="G447" s="119">
        <v>307419.61</v>
      </c>
      <c r="H447" s="119">
        <v>10759.619999999999</v>
      </c>
      <c r="I447" s="119">
        <v>8390.93</v>
      </c>
      <c r="J447" s="119">
        <v>12254</v>
      </c>
      <c r="K447" s="119">
        <v>7793.1900000000005</v>
      </c>
      <c r="L447" s="119">
        <v>6945.89</v>
      </c>
      <c r="M447" s="119">
        <v>76685.08</v>
      </c>
      <c r="N447" s="119">
        <v>76685.08</v>
      </c>
      <c r="O447" s="119">
        <v>76685.08</v>
      </c>
      <c r="P447" s="119">
        <v>76685.009999999995</v>
      </c>
      <c r="Q447" s="119">
        <f t="shared" si="8"/>
        <v>1181942.18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1181942.18</v>
      </c>
      <c r="V447" s="115"/>
    </row>
    <row r="448" spans="2:22" x14ac:dyDescent="0.2">
      <c r="B448" s="113"/>
      <c r="C448" s="117" t="s">
        <v>211</v>
      </c>
      <c r="D448" s="118" t="s">
        <v>443</v>
      </c>
      <c r="E448" s="119">
        <v>204256.61000000004</v>
      </c>
      <c r="F448" s="119">
        <v>79476.210000000006</v>
      </c>
      <c r="G448" s="119">
        <v>241719.32</v>
      </c>
      <c r="H448" s="119">
        <v>217552.96</v>
      </c>
      <c r="I448" s="119">
        <v>203090.86</v>
      </c>
      <c r="J448" s="119">
        <v>218013.34000000005</v>
      </c>
      <c r="K448" s="119">
        <v>201992.37</v>
      </c>
      <c r="L448" s="119">
        <v>81679.42</v>
      </c>
      <c r="M448" s="119">
        <v>300929.70000000007</v>
      </c>
      <c r="N448" s="119">
        <v>300513.03000000003</v>
      </c>
      <c r="O448" s="119">
        <v>300513.03000000003</v>
      </c>
      <c r="P448" s="119">
        <v>300512.87999999995</v>
      </c>
      <c r="Q448" s="119">
        <f t="shared" si="8"/>
        <v>2650249.73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2650249.73</v>
      </c>
      <c r="V448" s="115"/>
    </row>
    <row r="449" spans="2:22" x14ac:dyDescent="0.2">
      <c r="B449" s="113"/>
      <c r="C449" s="117" t="s">
        <v>212</v>
      </c>
      <c r="D449" s="118" t="s">
        <v>444</v>
      </c>
      <c r="E449" s="119">
        <v>0</v>
      </c>
      <c r="F449" s="119">
        <v>763086</v>
      </c>
      <c r="G449" s="119">
        <v>712294.98</v>
      </c>
      <c r="H449" s="119">
        <v>2278831.8200000003</v>
      </c>
      <c r="I449" s="119">
        <v>488741.63</v>
      </c>
      <c r="J449" s="119">
        <v>695066.6399999999</v>
      </c>
      <c r="K449" s="119">
        <v>1191779.17</v>
      </c>
      <c r="L449" s="119">
        <v>1015.98</v>
      </c>
      <c r="M449" s="119">
        <v>2138111.600000001</v>
      </c>
      <c r="N449" s="119">
        <v>2138111.600000001</v>
      </c>
      <c r="O449" s="119">
        <v>2138111.600000001</v>
      </c>
      <c r="P449" s="119">
        <v>2138111.63</v>
      </c>
      <c r="Q449" s="119">
        <f t="shared" si="8"/>
        <v>14683262.650000006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14683262.650000006</v>
      </c>
      <c r="V449" s="115"/>
    </row>
    <row r="450" spans="2:22" x14ac:dyDescent="0.2">
      <c r="B450" s="113"/>
      <c r="C450" s="117" t="s">
        <v>213</v>
      </c>
      <c r="D450" s="118" t="s">
        <v>445</v>
      </c>
      <c r="E450" s="119">
        <v>0</v>
      </c>
      <c r="F450" s="119">
        <v>0</v>
      </c>
      <c r="G450" s="119">
        <v>0</v>
      </c>
      <c r="H450" s="119">
        <v>0</v>
      </c>
      <c r="I450" s="119">
        <v>9185.81</v>
      </c>
      <c r="J450" s="119">
        <v>59881.770000000004</v>
      </c>
      <c r="K450" s="119">
        <v>0</v>
      </c>
      <c r="L450" s="119">
        <v>0</v>
      </c>
      <c r="M450" s="119">
        <v>420442.82</v>
      </c>
      <c r="N450" s="119">
        <v>420442.82</v>
      </c>
      <c r="O450" s="119">
        <v>420442.82</v>
      </c>
      <c r="P450" s="119">
        <v>420442.81</v>
      </c>
      <c r="Q450" s="119">
        <f t="shared" si="8"/>
        <v>1750838.85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1750838.85</v>
      </c>
      <c r="V450" s="115"/>
    </row>
    <row r="451" spans="2:22" x14ac:dyDescent="0.2">
      <c r="B451" s="113"/>
      <c r="C451" s="117" t="s">
        <v>214</v>
      </c>
      <c r="D451" s="118" t="s">
        <v>446</v>
      </c>
      <c r="E451" s="119">
        <v>65782.64</v>
      </c>
      <c r="F451" s="119">
        <v>314872.37</v>
      </c>
      <c r="G451" s="119">
        <v>79684.66</v>
      </c>
      <c r="H451" s="119">
        <v>92319.8</v>
      </c>
      <c r="I451" s="119">
        <v>66952.95</v>
      </c>
      <c r="J451" s="119">
        <v>93679.99</v>
      </c>
      <c r="K451" s="119">
        <v>433641.99000000005</v>
      </c>
      <c r="L451" s="119">
        <v>111837.39</v>
      </c>
      <c r="M451" s="119">
        <v>364463.3</v>
      </c>
      <c r="N451" s="119">
        <v>364463.3</v>
      </c>
      <c r="O451" s="119">
        <v>364463.3</v>
      </c>
      <c r="P451" s="119">
        <v>364463.25</v>
      </c>
      <c r="Q451" s="119">
        <f t="shared" si="8"/>
        <v>2716624.94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2716624.94</v>
      </c>
      <c r="V451" s="115"/>
    </row>
    <row r="452" spans="2:22" x14ac:dyDescent="0.2">
      <c r="B452" s="113"/>
      <c r="C452" s="117" t="s">
        <v>215</v>
      </c>
      <c r="D452" s="118" t="s">
        <v>447</v>
      </c>
      <c r="E452" s="119">
        <v>66004.240000000005</v>
      </c>
      <c r="F452" s="119">
        <v>295712.95999999996</v>
      </c>
      <c r="G452" s="119">
        <v>66297.790000000008</v>
      </c>
      <c r="H452" s="119">
        <v>65779.5</v>
      </c>
      <c r="I452" s="119">
        <v>65271.82</v>
      </c>
      <c r="J452" s="119">
        <v>65702.030000000013</v>
      </c>
      <c r="K452" s="119">
        <v>64861.02</v>
      </c>
      <c r="L452" s="119">
        <v>64064.94000000001</v>
      </c>
      <c r="M452" s="119">
        <v>140019.69999999998</v>
      </c>
      <c r="N452" s="119">
        <v>140019.69999999998</v>
      </c>
      <c r="O452" s="119">
        <v>140019.69999999998</v>
      </c>
      <c r="P452" s="119">
        <v>140019.68</v>
      </c>
      <c r="Q452" s="119">
        <f t="shared" si="8"/>
        <v>1313773.0799999998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1313773.0799999998</v>
      </c>
      <c r="V452" s="115"/>
    </row>
    <row r="453" spans="2:22" x14ac:dyDescent="0.2">
      <c r="B453" s="113"/>
      <c r="C453" s="117" t="s">
        <v>216</v>
      </c>
      <c r="D453" s="118" t="s">
        <v>448</v>
      </c>
      <c r="E453" s="119">
        <v>86511.08</v>
      </c>
      <c r="F453" s="119">
        <v>121669.70999999999</v>
      </c>
      <c r="G453" s="119">
        <v>108560.15</v>
      </c>
      <c r="H453" s="119">
        <v>115408.35999999999</v>
      </c>
      <c r="I453" s="119">
        <v>93649</v>
      </c>
      <c r="J453" s="119">
        <v>119764.99</v>
      </c>
      <c r="K453" s="119">
        <v>92521.999999999985</v>
      </c>
      <c r="L453" s="119">
        <v>83427.999999999985</v>
      </c>
      <c r="M453" s="119">
        <v>113387.79000000001</v>
      </c>
      <c r="N453" s="119">
        <v>113387.79000000001</v>
      </c>
      <c r="O453" s="119">
        <v>113387.79000000001</v>
      </c>
      <c r="P453" s="119">
        <v>113387.67000000001</v>
      </c>
      <c r="Q453" s="119">
        <f t="shared" si="8"/>
        <v>1275064.3299999998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1275064.3299999998</v>
      </c>
      <c r="V453" s="115"/>
    </row>
    <row r="454" spans="2:22" x14ac:dyDescent="0.2">
      <c r="B454" s="113"/>
      <c r="C454" s="117" t="s">
        <v>217</v>
      </c>
      <c r="D454" s="118" t="s">
        <v>449</v>
      </c>
      <c r="E454" s="119">
        <v>144093.82</v>
      </c>
      <c r="F454" s="119">
        <v>169737.83</v>
      </c>
      <c r="G454" s="119">
        <v>143605.86999999997</v>
      </c>
      <c r="H454" s="119">
        <v>134599.12999999998</v>
      </c>
      <c r="I454" s="119">
        <v>148220.71</v>
      </c>
      <c r="J454" s="119">
        <v>140351.39000000001</v>
      </c>
      <c r="K454" s="119">
        <v>138789.02000000002</v>
      </c>
      <c r="L454" s="119">
        <v>134068.99</v>
      </c>
      <c r="M454" s="119">
        <v>164722.29000000007</v>
      </c>
      <c r="N454" s="119">
        <v>158788.69000000003</v>
      </c>
      <c r="O454" s="119">
        <v>158788.69000000003</v>
      </c>
      <c r="P454" s="119">
        <v>158788.42999999996</v>
      </c>
      <c r="Q454" s="119">
        <f t="shared" si="8"/>
        <v>1794554.8599999999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1794554.8599999999</v>
      </c>
      <c r="V454" s="115"/>
    </row>
    <row r="455" spans="2:22" x14ac:dyDescent="0.2">
      <c r="B455" s="113"/>
      <c r="C455" s="117" t="s">
        <v>218</v>
      </c>
      <c r="D455" s="118" t="s">
        <v>450</v>
      </c>
      <c r="E455" s="119">
        <v>13795.81</v>
      </c>
      <c r="F455" s="119">
        <v>13474.339999999998</v>
      </c>
      <c r="G455" s="119">
        <v>13840.119999999999</v>
      </c>
      <c r="H455" s="119">
        <v>13523.16</v>
      </c>
      <c r="I455" s="119">
        <v>13860.21</v>
      </c>
      <c r="J455" s="119">
        <v>13485.78</v>
      </c>
      <c r="K455" s="119">
        <v>12292.349999999999</v>
      </c>
      <c r="L455" s="119">
        <v>12156.27</v>
      </c>
      <c r="M455" s="119">
        <v>14858.23</v>
      </c>
      <c r="N455" s="119">
        <v>14429.3</v>
      </c>
      <c r="O455" s="119">
        <v>14429.3</v>
      </c>
      <c r="P455" s="119">
        <v>14429.269999999999</v>
      </c>
      <c r="Q455" s="119">
        <f t="shared" si="8"/>
        <v>164574.13999999996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164574.13999999996</v>
      </c>
      <c r="V455" s="115"/>
    </row>
    <row r="456" spans="2:22" ht="25.5" x14ac:dyDescent="0.2">
      <c r="B456" s="113"/>
      <c r="C456" s="117" t="s">
        <v>528</v>
      </c>
      <c r="D456" s="118" t="s">
        <v>529</v>
      </c>
      <c r="E456" s="119">
        <v>81840.53</v>
      </c>
      <c r="F456" s="119">
        <v>57316.310000000012</v>
      </c>
      <c r="G456" s="119">
        <v>145644.88000000003</v>
      </c>
      <c r="H456" s="119">
        <v>118953.16</v>
      </c>
      <c r="I456" s="119">
        <v>750210.36</v>
      </c>
      <c r="J456" s="119">
        <v>137334.09</v>
      </c>
      <c r="K456" s="119">
        <v>85753.430000000008</v>
      </c>
      <c r="L456" s="119">
        <v>106435.15</v>
      </c>
      <c r="M456" s="119">
        <v>97310.300000000017</v>
      </c>
      <c r="N456" s="119">
        <v>95810.280000000013</v>
      </c>
      <c r="O456" s="119">
        <v>95810.280000000013</v>
      </c>
      <c r="P456" s="119">
        <v>95810.08</v>
      </c>
      <c r="Q456" s="119">
        <f t="shared" si="8"/>
        <v>1868228.8500000003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1868228.8500000003</v>
      </c>
      <c r="V456" s="115"/>
    </row>
    <row r="457" spans="2:22" x14ac:dyDescent="0.2">
      <c r="B457" s="113"/>
      <c r="C457" s="117" t="s">
        <v>530</v>
      </c>
      <c r="D457" s="118" t="s">
        <v>531</v>
      </c>
      <c r="E457" s="119">
        <v>36586.909999999996</v>
      </c>
      <c r="F457" s="119">
        <v>91488.45</v>
      </c>
      <c r="G457" s="119">
        <v>114878.09</v>
      </c>
      <c r="H457" s="119">
        <v>118263.33</v>
      </c>
      <c r="I457" s="119">
        <v>119723.56999999999</v>
      </c>
      <c r="J457" s="119">
        <v>110618.85999999999</v>
      </c>
      <c r="K457" s="119">
        <v>115576.03</v>
      </c>
      <c r="L457" s="119">
        <v>130992.09999999999</v>
      </c>
      <c r="M457" s="119">
        <v>152711.28999999998</v>
      </c>
      <c r="N457" s="119">
        <v>152711.28999999998</v>
      </c>
      <c r="O457" s="119">
        <v>152711.28999999998</v>
      </c>
      <c r="P457" s="119">
        <v>152711.18000000002</v>
      </c>
      <c r="Q457" s="119">
        <f t="shared" si="8"/>
        <v>1448972.39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1448972.39</v>
      </c>
      <c r="V457" s="115"/>
    </row>
    <row r="458" spans="2:22" x14ac:dyDescent="0.2">
      <c r="B458" s="113"/>
      <c r="C458" s="117" t="s">
        <v>532</v>
      </c>
      <c r="D458" s="118" t="s">
        <v>373</v>
      </c>
      <c r="E458" s="119">
        <v>97496.35</v>
      </c>
      <c r="F458" s="119">
        <v>68179.420000000013</v>
      </c>
      <c r="G458" s="119">
        <v>105130.21</v>
      </c>
      <c r="H458" s="119">
        <v>123351.05</v>
      </c>
      <c r="I458" s="119">
        <v>105694.17</v>
      </c>
      <c r="J458" s="119">
        <v>105117.18999999999</v>
      </c>
      <c r="K458" s="119">
        <v>111569</v>
      </c>
      <c r="L458" s="119">
        <v>109474.45</v>
      </c>
      <c r="M458" s="119">
        <v>137823.58999999997</v>
      </c>
      <c r="N458" s="119">
        <v>137823.58999999997</v>
      </c>
      <c r="O458" s="119">
        <v>137823.58999999997</v>
      </c>
      <c r="P458" s="119">
        <v>137823.39000000001</v>
      </c>
      <c r="Q458" s="119">
        <f t="shared" si="8"/>
        <v>1377306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1377306</v>
      </c>
      <c r="V458" s="115"/>
    </row>
    <row r="459" spans="2:22" x14ac:dyDescent="0.2">
      <c r="B459" s="113"/>
      <c r="C459" s="117" t="s">
        <v>533</v>
      </c>
      <c r="D459" s="118" t="s">
        <v>534</v>
      </c>
      <c r="E459" s="119">
        <v>275082.33</v>
      </c>
      <c r="F459" s="119">
        <v>294152.73</v>
      </c>
      <c r="G459" s="119">
        <v>323729.37000000005</v>
      </c>
      <c r="H459" s="119">
        <v>323180.08</v>
      </c>
      <c r="I459" s="119">
        <v>320669.66000000003</v>
      </c>
      <c r="J459" s="119">
        <v>294419.45999999996</v>
      </c>
      <c r="K459" s="119">
        <v>325193.47000000003</v>
      </c>
      <c r="L459" s="119">
        <v>286661.94000000006</v>
      </c>
      <c r="M459" s="119">
        <v>437907.72</v>
      </c>
      <c r="N459" s="119">
        <v>437907.72</v>
      </c>
      <c r="O459" s="119">
        <v>437907.72</v>
      </c>
      <c r="P459" s="119">
        <v>437907.60999999987</v>
      </c>
      <c r="Q459" s="119">
        <f t="shared" si="8"/>
        <v>4194719.8100000005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4194719.8100000005</v>
      </c>
      <c r="V459" s="115"/>
    </row>
    <row r="460" spans="2:22" x14ac:dyDescent="0.2">
      <c r="B460" s="113"/>
      <c r="C460" s="117" t="s">
        <v>219</v>
      </c>
      <c r="D460" s="118" t="s">
        <v>451</v>
      </c>
      <c r="E460" s="119">
        <v>271788.81</v>
      </c>
      <c r="F460" s="119">
        <v>289281.52999999997</v>
      </c>
      <c r="G460" s="119">
        <v>435599.11</v>
      </c>
      <c r="H460" s="119">
        <v>332806.86000000004</v>
      </c>
      <c r="I460" s="119">
        <v>352606.31999999989</v>
      </c>
      <c r="J460" s="119">
        <v>1079652.5900000001</v>
      </c>
      <c r="K460" s="119">
        <v>452073.51000000007</v>
      </c>
      <c r="L460" s="119">
        <v>416911.55000000005</v>
      </c>
      <c r="M460" s="119">
        <v>2375673.27</v>
      </c>
      <c r="N460" s="119">
        <v>2372339.92</v>
      </c>
      <c r="O460" s="119">
        <v>2372339.92</v>
      </c>
      <c r="P460" s="119">
        <v>2372339.8499999996</v>
      </c>
      <c r="Q460" s="119">
        <f t="shared" si="8"/>
        <v>13123413.24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13123413.24</v>
      </c>
      <c r="V460" s="115"/>
    </row>
    <row r="461" spans="2:22" x14ac:dyDescent="0.2">
      <c r="B461" s="113"/>
      <c r="C461" s="117" t="s">
        <v>220</v>
      </c>
      <c r="D461" s="118" t="s">
        <v>452</v>
      </c>
      <c r="E461" s="119">
        <v>68981.180000000008</v>
      </c>
      <c r="F461" s="119">
        <v>69168.810000000012</v>
      </c>
      <c r="G461" s="119">
        <v>246737.44</v>
      </c>
      <c r="H461" s="119">
        <v>92153.73</v>
      </c>
      <c r="I461" s="119">
        <v>577373.71000000008</v>
      </c>
      <c r="J461" s="119">
        <v>687371.54</v>
      </c>
      <c r="K461" s="119">
        <v>611331.11</v>
      </c>
      <c r="L461" s="119">
        <v>1177478.42</v>
      </c>
      <c r="M461" s="119">
        <v>1143118.8900000001</v>
      </c>
      <c r="N461" s="119">
        <v>320452.23</v>
      </c>
      <c r="O461" s="119">
        <v>320452.23</v>
      </c>
      <c r="P461" s="119">
        <v>320452.17000000004</v>
      </c>
      <c r="Q461" s="119">
        <f t="shared" si="8"/>
        <v>5635071.4600000009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5635071.4600000009</v>
      </c>
      <c r="V461" s="115"/>
    </row>
    <row r="462" spans="2:22" x14ac:dyDescent="0.2">
      <c r="B462" s="113"/>
      <c r="C462" s="117" t="s">
        <v>221</v>
      </c>
      <c r="D462" s="118" t="s">
        <v>453</v>
      </c>
      <c r="E462" s="119">
        <v>141838.73000000001</v>
      </c>
      <c r="F462" s="119">
        <v>168835.96</v>
      </c>
      <c r="G462" s="119">
        <v>181298.09000000003</v>
      </c>
      <c r="H462" s="119">
        <v>165208.06999999998</v>
      </c>
      <c r="I462" s="119">
        <v>145872.67000000004</v>
      </c>
      <c r="J462" s="119">
        <v>148307.18000000002</v>
      </c>
      <c r="K462" s="119">
        <v>95641.49</v>
      </c>
      <c r="L462" s="119">
        <v>80092.67</v>
      </c>
      <c r="M462" s="119">
        <v>183977.62000000002</v>
      </c>
      <c r="N462" s="119">
        <v>183977.62000000002</v>
      </c>
      <c r="O462" s="119">
        <v>183977.62000000002</v>
      </c>
      <c r="P462" s="119">
        <v>183977.41999999995</v>
      </c>
      <c r="Q462" s="119">
        <f t="shared" si="8"/>
        <v>1863005.1400000004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1863005.1400000004</v>
      </c>
      <c r="V462" s="115"/>
    </row>
    <row r="463" spans="2:22" x14ac:dyDescent="0.2">
      <c r="B463" s="113"/>
      <c r="C463" s="117" t="s">
        <v>222</v>
      </c>
      <c r="D463" s="118" t="s">
        <v>454</v>
      </c>
      <c r="E463" s="119">
        <v>59833.62</v>
      </c>
      <c r="F463" s="119">
        <v>76772.55</v>
      </c>
      <c r="G463" s="119">
        <v>102158.33</v>
      </c>
      <c r="H463" s="119">
        <v>109469.60999999999</v>
      </c>
      <c r="I463" s="119">
        <v>87698.01999999999</v>
      </c>
      <c r="J463" s="119">
        <v>60320.220000000008</v>
      </c>
      <c r="K463" s="119">
        <v>163114.88</v>
      </c>
      <c r="L463" s="119">
        <v>83628.899999999994</v>
      </c>
      <c r="M463" s="119">
        <v>139893.44</v>
      </c>
      <c r="N463" s="119">
        <v>139893.44</v>
      </c>
      <c r="O463" s="119">
        <v>139893.44</v>
      </c>
      <c r="P463" s="119">
        <v>139893.34</v>
      </c>
      <c r="Q463" s="119">
        <f t="shared" si="8"/>
        <v>1302569.79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1302569.79</v>
      </c>
      <c r="V463" s="115"/>
    </row>
    <row r="464" spans="2:22" x14ac:dyDescent="0.2">
      <c r="B464" s="113"/>
      <c r="C464" s="117" t="s">
        <v>223</v>
      </c>
      <c r="D464" s="118" t="s">
        <v>455</v>
      </c>
      <c r="E464" s="119">
        <v>51328.08</v>
      </c>
      <c r="F464" s="119">
        <v>48053.450000000004</v>
      </c>
      <c r="G464" s="119">
        <v>46991.31</v>
      </c>
      <c r="H464" s="119">
        <v>60432.939999999988</v>
      </c>
      <c r="I464" s="119">
        <v>71507.12</v>
      </c>
      <c r="J464" s="119">
        <v>53133.659999999996</v>
      </c>
      <c r="K464" s="119">
        <v>68679.44</v>
      </c>
      <c r="L464" s="119">
        <v>46445.329999999994</v>
      </c>
      <c r="M464" s="119">
        <v>79011.50999999998</v>
      </c>
      <c r="N464" s="119">
        <v>79011.50999999998</v>
      </c>
      <c r="O464" s="119">
        <v>79011.50999999998</v>
      </c>
      <c r="P464" s="119">
        <v>79011.340000000011</v>
      </c>
      <c r="Q464" s="119">
        <f t="shared" si="8"/>
        <v>762617.2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762617.2</v>
      </c>
      <c r="V464" s="115"/>
    </row>
    <row r="465" spans="2:22" ht="25.5" x14ac:dyDescent="0.2">
      <c r="B465" s="113"/>
      <c r="C465" s="117" t="s">
        <v>224</v>
      </c>
      <c r="D465" s="118" t="s">
        <v>456</v>
      </c>
      <c r="E465" s="119">
        <v>29246.85</v>
      </c>
      <c r="F465" s="119">
        <v>25844.18</v>
      </c>
      <c r="G465" s="119">
        <v>27510.68</v>
      </c>
      <c r="H465" s="119">
        <v>30942.42</v>
      </c>
      <c r="I465" s="119">
        <v>30044.730000000003</v>
      </c>
      <c r="J465" s="119">
        <v>30953.85</v>
      </c>
      <c r="K465" s="119">
        <v>38530.900000000016</v>
      </c>
      <c r="L465" s="119">
        <v>24332.780000000002</v>
      </c>
      <c r="M465" s="119">
        <v>50979.929999999993</v>
      </c>
      <c r="N465" s="119">
        <v>50784.5</v>
      </c>
      <c r="O465" s="119">
        <v>50784.5</v>
      </c>
      <c r="P465" s="119">
        <v>50784.31</v>
      </c>
      <c r="Q465" s="119">
        <f t="shared" ref="Q465:Q528" si="9">SUM(E465:P465)</f>
        <v>440739.63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440739.63</v>
      </c>
      <c r="V465" s="115"/>
    </row>
    <row r="466" spans="2:22" x14ac:dyDescent="0.2">
      <c r="B466" s="113"/>
      <c r="C466" s="117" t="s">
        <v>225</v>
      </c>
      <c r="D466" s="118" t="s">
        <v>458</v>
      </c>
      <c r="E466" s="119">
        <v>0</v>
      </c>
      <c r="F466" s="119">
        <v>0</v>
      </c>
      <c r="G466" s="119">
        <v>0</v>
      </c>
      <c r="H466" s="119">
        <v>0</v>
      </c>
      <c r="I466" s="119">
        <v>0</v>
      </c>
      <c r="J466" s="119">
        <v>0</v>
      </c>
      <c r="K466" s="119">
        <v>0</v>
      </c>
      <c r="L466" s="119">
        <v>0</v>
      </c>
      <c r="M466" s="119">
        <v>67500</v>
      </c>
      <c r="N466" s="119">
        <v>67500</v>
      </c>
      <c r="O466" s="119">
        <v>67500</v>
      </c>
      <c r="P466" s="119">
        <v>67500</v>
      </c>
      <c r="Q466" s="119">
        <f t="shared" si="9"/>
        <v>270000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270000</v>
      </c>
      <c r="V466" s="115"/>
    </row>
    <row r="467" spans="2:22" x14ac:dyDescent="0.2">
      <c r="B467" s="113"/>
      <c r="C467" s="117" t="s">
        <v>226</v>
      </c>
      <c r="D467" s="118" t="s">
        <v>459</v>
      </c>
      <c r="E467" s="119">
        <v>0</v>
      </c>
      <c r="F467" s="119">
        <v>300221.5</v>
      </c>
      <c r="G467" s="119">
        <v>374052.04</v>
      </c>
      <c r="H467" s="119">
        <v>510339.32</v>
      </c>
      <c r="I467" s="119">
        <v>629903.92999999993</v>
      </c>
      <c r="J467" s="119">
        <v>957830.64</v>
      </c>
      <c r="K467" s="119">
        <v>106715.52</v>
      </c>
      <c r="L467" s="119">
        <v>0</v>
      </c>
      <c r="M467" s="119">
        <v>1777599.7099999995</v>
      </c>
      <c r="N467" s="119">
        <v>1777599.7099999995</v>
      </c>
      <c r="O467" s="119">
        <v>1777599.7099999995</v>
      </c>
      <c r="P467" s="119">
        <v>1777600.0899999999</v>
      </c>
      <c r="Q467" s="119">
        <f t="shared" si="9"/>
        <v>9989462.1699999981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9989462.1699999981</v>
      </c>
      <c r="V467" s="115"/>
    </row>
    <row r="468" spans="2:22" x14ac:dyDescent="0.2">
      <c r="B468" s="113"/>
      <c r="C468" s="117" t="s">
        <v>227</v>
      </c>
      <c r="D468" s="118" t="s">
        <v>460</v>
      </c>
      <c r="E468" s="119">
        <v>3075465.6199999996</v>
      </c>
      <c r="F468" s="119">
        <v>3294168.2000000007</v>
      </c>
      <c r="G468" s="119">
        <v>3387515.9</v>
      </c>
      <c r="H468" s="119">
        <v>3384322.59</v>
      </c>
      <c r="I468" s="119">
        <v>3168332.9200000004</v>
      </c>
      <c r="J468" s="119">
        <v>3293161.6700000004</v>
      </c>
      <c r="K468" s="119">
        <v>3368957.1599999997</v>
      </c>
      <c r="L468" s="119">
        <v>3436852.49</v>
      </c>
      <c r="M468" s="119">
        <v>3464602.85</v>
      </c>
      <c r="N468" s="119">
        <v>3452856.84</v>
      </c>
      <c r="O468" s="119">
        <v>3452856.84</v>
      </c>
      <c r="P468" s="119">
        <v>3452856.8400000008</v>
      </c>
      <c r="Q468" s="119">
        <f t="shared" si="9"/>
        <v>40231949.920000009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40231949.920000009</v>
      </c>
      <c r="V468" s="115"/>
    </row>
    <row r="469" spans="2:22" x14ac:dyDescent="0.2">
      <c r="B469" s="113"/>
      <c r="C469" s="117" t="s">
        <v>228</v>
      </c>
      <c r="D469" s="118" t="s">
        <v>461</v>
      </c>
      <c r="E469" s="119">
        <v>9070556.6100000013</v>
      </c>
      <c r="F469" s="119">
        <v>10038046.68</v>
      </c>
      <c r="G469" s="119">
        <v>10101437.420000002</v>
      </c>
      <c r="H469" s="119">
        <v>10395837.360000001</v>
      </c>
      <c r="I469" s="119">
        <v>9853681.9100000001</v>
      </c>
      <c r="J469" s="119">
        <v>10243124.109999999</v>
      </c>
      <c r="K469" s="119">
        <v>9832796.3199999984</v>
      </c>
      <c r="L469" s="119">
        <v>10059276.189999999</v>
      </c>
      <c r="M469" s="119">
        <v>11007407.140000001</v>
      </c>
      <c r="N469" s="119">
        <v>11007407.140000001</v>
      </c>
      <c r="O469" s="119">
        <v>11007407.140000001</v>
      </c>
      <c r="P469" s="119">
        <v>11007407.039999999</v>
      </c>
      <c r="Q469" s="119">
        <f t="shared" si="9"/>
        <v>123624385.06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123624385.06</v>
      </c>
      <c r="V469" s="115"/>
    </row>
    <row r="470" spans="2:22" x14ac:dyDescent="0.2">
      <c r="B470" s="113"/>
      <c r="C470" s="117" t="s">
        <v>229</v>
      </c>
      <c r="D470" s="118" t="s">
        <v>462</v>
      </c>
      <c r="E470" s="119">
        <v>3475755.2399999993</v>
      </c>
      <c r="F470" s="119">
        <v>3967975.82</v>
      </c>
      <c r="G470" s="119">
        <v>4209270.8899999997</v>
      </c>
      <c r="H470" s="119">
        <v>3930289.560000001</v>
      </c>
      <c r="I470" s="119">
        <v>3834993.5499999984</v>
      </c>
      <c r="J470" s="119">
        <v>3790908.939999999</v>
      </c>
      <c r="K470" s="119">
        <v>3751696.9600000004</v>
      </c>
      <c r="L470" s="119">
        <v>3741156.4899999993</v>
      </c>
      <c r="M470" s="119">
        <v>4386833.6800000016</v>
      </c>
      <c r="N470" s="119">
        <v>4363959.1800000025</v>
      </c>
      <c r="O470" s="119">
        <v>4363959.1800000025</v>
      </c>
      <c r="P470" s="119">
        <v>4363958.99</v>
      </c>
      <c r="Q470" s="119">
        <f t="shared" si="9"/>
        <v>48180758.479999997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48180758.479999997</v>
      </c>
      <c r="V470" s="115"/>
    </row>
    <row r="471" spans="2:22" x14ac:dyDescent="0.2">
      <c r="B471" s="113"/>
      <c r="C471" s="117" t="s">
        <v>230</v>
      </c>
      <c r="D471" s="118" t="s">
        <v>463</v>
      </c>
      <c r="E471" s="119">
        <v>2000</v>
      </c>
      <c r="F471" s="119">
        <v>615150</v>
      </c>
      <c r="G471" s="119">
        <v>962792.34000000008</v>
      </c>
      <c r="H471" s="119">
        <v>1351080</v>
      </c>
      <c r="I471" s="119">
        <v>608762.5</v>
      </c>
      <c r="J471" s="119">
        <v>1371559.85</v>
      </c>
      <c r="K471" s="119">
        <v>1368417.83</v>
      </c>
      <c r="L471" s="119">
        <v>959916.67</v>
      </c>
      <c r="M471" s="119">
        <v>912242.98</v>
      </c>
      <c r="N471" s="119">
        <v>910148.3</v>
      </c>
      <c r="O471" s="119">
        <v>910148.3</v>
      </c>
      <c r="P471" s="119">
        <v>910148.31</v>
      </c>
      <c r="Q471" s="119">
        <f t="shared" si="9"/>
        <v>10882367.080000002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10882367.080000002</v>
      </c>
      <c r="V471" s="115"/>
    </row>
    <row r="472" spans="2:22" x14ac:dyDescent="0.2">
      <c r="B472" s="113"/>
      <c r="C472" s="117" t="s">
        <v>231</v>
      </c>
      <c r="D472" s="118" t="s">
        <v>464</v>
      </c>
      <c r="E472" s="119">
        <v>3178145.22</v>
      </c>
      <c r="F472" s="119">
        <v>3200410.82</v>
      </c>
      <c r="G472" s="119">
        <v>3114407.7100000004</v>
      </c>
      <c r="H472" s="119">
        <v>3108062.24</v>
      </c>
      <c r="I472" s="119">
        <v>3169205.44</v>
      </c>
      <c r="J472" s="119">
        <v>3201958.1</v>
      </c>
      <c r="K472" s="119">
        <v>3225199.02</v>
      </c>
      <c r="L472" s="119">
        <v>3111795.87</v>
      </c>
      <c r="M472" s="119">
        <v>3327795.2600000002</v>
      </c>
      <c r="N472" s="119">
        <v>3327795.2600000002</v>
      </c>
      <c r="O472" s="119">
        <v>3327795.2600000002</v>
      </c>
      <c r="P472" s="119">
        <v>3327795.2000000002</v>
      </c>
      <c r="Q472" s="119">
        <f t="shared" si="9"/>
        <v>38620365.400000006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38620365.400000006</v>
      </c>
      <c r="V472" s="115"/>
    </row>
    <row r="473" spans="2:22" x14ac:dyDescent="0.2">
      <c r="B473" s="113"/>
      <c r="C473" s="117" t="s">
        <v>232</v>
      </c>
      <c r="D473" s="118" t="s">
        <v>465</v>
      </c>
      <c r="E473" s="119">
        <v>0</v>
      </c>
      <c r="F473" s="119">
        <v>955166.6</v>
      </c>
      <c r="G473" s="119">
        <v>543388.80000000005</v>
      </c>
      <c r="H473" s="119">
        <v>507121.12</v>
      </c>
      <c r="I473" s="119">
        <v>505116.07</v>
      </c>
      <c r="J473" s="119">
        <v>508893.85</v>
      </c>
      <c r="K473" s="119">
        <v>242083.34</v>
      </c>
      <c r="L473" s="119">
        <v>461083.33999999997</v>
      </c>
      <c r="M473" s="119">
        <v>530686.71999999997</v>
      </c>
      <c r="N473" s="119">
        <v>530686.71999999997</v>
      </c>
      <c r="O473" s="119">
        <v>530686.71999999997</v>
      </c>
      <c r="P473" s="119">
        <v>530686.71999999997</v>
      </c>
      <c r="Q473" s="119">
        <f t="shared" si="9"/>
        <v>5845599.9999999991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5845599.9999999991</v>
      </c>
      <c r="V473" s="115"/>
    </row>
    <row r="474" spans="2:22" x14ac:dyDescent="0.2">
      <c r="B474" s="113"/>
      <c r="C474" s="117" t="s">
        <v>233</v>
      </c>
      <c r="D474" s="118" t="s">
        <v>466</v>
      </c>
      <c r="E474" s="119">
        <v>231171.9</v>
      </c>
      <c r="F474" s="119">
        <v>1573137</v>
      </c>
      <c r="G474" s="119">
        <v>365008.06000000006</v>
      </c>
      <c r="H474" s="119">
        <v>1289615.1600000001</v>
      </c>
      <c r="I474" s="119">
        <v>880912.83000000007</v>
      </c>
      <c r="J474" s="119">
        <v>806619.02</v>
      </c>
      <c r="K474" s="119">
        <v>242867.14000000004</v>
      </c>
      <c r="L474" s="119">
        <v>237012.68999999997</v>
      </c>
      <c r="M474" s="119">
        <v>991667.55</v>
      </c>
      <c r="N474" s="119">
        <v>991667.55</v>
      </c>
      <c r="O474" s="119">
        <v>991667.55</v>
      </c>
      <c r="P474" s="119">
        <v>991667.55</v>
      </c>
      <c r="Q474" s="119">
        <f t="shared" si="9"/>
        <v>9593014.0000000019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9593014.0000000019</v>
      </c>
      <c r="V474" s="115"/>
    </row>
    <row r="475" spans="2:22" x14ac:dyDescent="0.2">
      <c r="B475" s="113"/>
      <c r="C475" s="117" t="s">
        <v>234</v>
      </c>
      <c r="D475" s="118" t="s">
        <v>467</v>
      </c>
      <c r="E475" s="119">
        <v>183610.63999999998</v>
      </c>
      <c r="F475" s="119">
        <v>184959.44999999998</v>
      </c>
      <c r="G475" s="119">
        <v>208826.43</v>
      </c>
      <c r="H475" s="119">
        <v>149476.77999999997</v>
      </c>
      <c r="I475" s="119">
        <v>188364.72999999998</v>
      </c>
      <c r="J475" s="119">
        <v>333077.48999999993</v>
      </c>
      <c r="K475" s="119">
        <v>309864.53999999992</v>
      </c>
      <c r="L475" s="119">
        <v>117141.48999999999</v>
      </c>
      <c r="M475" s="119">
        <v>300351.93999999994</v>
      </c>
      <c r="N475" s="119">
        <v>300351.93999999994</v>
      </c>
      <c r="O475" s="119">
        <v>300351.93999999994</v>
      </c>
      <c r="P475" s="119">
        <v>300351.74999999988</v>
      </c>
      <c r="Q475" s="119">
        <f t="shared" si="9"/>
        <v>2876729.1199999996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2876729.1199999996</v>
      </c>
      <c r="V475" s="115"/>
    </row>
    <row r="476" spans="2:22" x14ac:dyDescent="0.2">
      <c r="B476" s="113"/>
      <c r="C476" s="117" t="s">
        <v>235</v>
      </c>
      <c r="D476" s="118" t="s">
        <v>468</v>
      </c>
      <c r="E476" s="119">
        <v>200000</v>
      </c>
      <c r="F476" s="119">
        <v>3274000</v>
      </c>
      <c r="G476" s="119">
        <v>474000</v>
      </c>
      <c r="H476" s="119">
        <v>284000</v>
      </c>
      <c r="I476" s="119">
        <v>1114000</v>
      </c>
      <c r="J476" s="119">
        <v>304000</v>
      </c>
      <c r="K476" s="119">
        <v>3320000</v>
      </c>
      <c r="L476" s="119">
        <v>750000</v>
      </c>
      <c r="M476" s="119">
        <v>228500.25</v>
      </c>
      <c r="N476" s="119">
        <v>228500.25</v>
      </c>
      <c r="O476" s="119">
        <v>228500.25</v>
      </c>
      <c r="P476" s="119">
        <v>228500.25</v>
      </c>
      <c r="Q476" s="119">
        <f t="shared" si="9"/>
        <v>10634001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10634001</v>
      </c>
      <c r="V476" s="115"/>
    </row>
    <row r="477" spans="2:22" x14ac:dyDescent="0.2">
      <c r="B477" s="113"/>
      <c r="C477" s="117" t="s">
        <v>236</v>
      </c>
      <c r="D477" s="118" t="s">
        <v>469</v>
      </c>
      <c r="E477" s="119">
        <v>58271.450000000004</v>
      </c>
      <c r="F477" s="119">
        <v>58434.349999999991</v>
      </c>
      <c r="G477" s="119">
        <v>67722.67</v>
      </c>
      <c r="H477" s="119">
        <v>61033.099999999991</v>
      </c>
      <c r="I477" s="119">
        <v>80485.73</v>
      </c>
      <c r="J477" s="119">
        <v>92385.000000000015</v>
      </c>
      <c r="K477" s="119">
        <v>67613.939999999988</v>
      </c>
      <c r="L477" s="119">
        <v>64774.909999999989</v>
      </c>
      <c r="M477" s="119">
        <v>226129.72</v>
      </c>
      <c r="N477" s="119">
        <v>226129.72</v>
      </c>
      <c r="O477" s="119">
        <v>226129.72</v>
      </c>
      <c r="P477" s="119">
        <v>226129.66999999998</v>
      </c>
      <c r="Q477" s="119">
        <f t="shared" si="9"/>
        <v>1455239.9799999997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1455239.9799999997</v>
      </c>
      <c r="V477" s="115"/>
    </row>
    <row r="478" spans="2:22" x14ac:dyDescent="0.2">
      <c r="B478" s="113"/>
      <c r="C478" s="117" t="s">
        <v>237</v>
      </c>
      <c r="D478" s="118" t="s">
        <v>457</v>
      </c>
      <c r="E478" s="119">
        <v>0</v>
      </c>
      <c r="F478" s="119">
        <v>0</v>
      </c>
      <c r="G478" s="119">
        <v>518573.33</v>
      </c>
      <c r="H478" s="119">
        <v>636527.13</v>
      </c>
      <c r="I478" s="119">
        <v>0</v>
      </c>
      <c r="J478" s="119">
        <v>222500</v>
      </c>
      <c r="K478" s="119">
        <v>726811.5</v>
      </c>
      <c r="L478" s="119">
        <v>554520.56999999995</v>
      </c>
      <c r="M478" s="119">
        <v>340891.87</v>
      </c>
      <c r="N478" s="119">
        <v>340891.87</v>
      </c>
      <c r="O478" s="119">
        <v>340891.87</v>
      </c>
      <c r="P478" s="119">
        <v>340891.86</v>
      </c>
      <c r="Q478" s="119">
        <f t="shared" si="9"/>
        <v>4022500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4022500</v>
      </c>
      <c r="V478" s="115"/>
    </row>
    <row r="479" spans="2:22" x14ac:dyDescent="0.2">
      <c r="B479" s="113"/>
      <c r="C479" s="117" t="s">
        <v>238</v>
      </c>
      <c r="D479" s="118" t="s">
        <v>470</v>
      </c>
      <c r="E479" s="119">
        <v>17278.330000000002</v>
      </c>
      <c r="F479" s="119">
        <v>11053.33</v>
      </c>
      <c r="G479" s="119">
        <v>20611.660000000003</v>
      </c>
      <c r="H479" s="119">
        <v>17278.330000000002</v>
      </c>
      <c r="I479" s="119">
        <v>66836.649999999994</v>
      </c>
      <c r="J479" s="119">
        <v>110604.74</v>
      </c>
      <c r="K479" s="119">
        <v>33308.33</v>
      </c>
      <c r="L479" s="119">
        <v>33308.33</v>
      </c>
      <c r="M479" s="119">
        <v>19552.41</v>
      </c>
      <c r="N479" s="119">
        <v>19552.41</v>
      </c>
      <c r="O479" s="119">
        <v>19552.41</v>
      </c>
      <c r="P479" s="119">
        <v>19552.379999999997</v>
      </c>
      <c r="Q479" s="119">
        <f t="shared" si="9"/>
        <v>388489.30999999994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388489.30999999994</v>
      </c>
      <c r="V479" s="115"/>
    </row>
    <row r="480" spans="2:22" x14ac:dyDescent="0.2">
      <c r="B480" s="113"/>
      <c r="C480" s="117" t="s">
        <v>239</v>
      </c>
      <c r="D480" s="118" t="s">
        <v>471</v>
      </c>
      <c r="E480" s="119">
        <v>200076.68</v>
      </c>
      <c r="F480" s="119">
        <v>21537.35</v>
      </c>
      <c r="G480" s="119">
        <v>154096.33000000002</v>
      </c>
      <c r="H480" s="119">
        <v>73453.53</v>
      </c>
      <c r="I480" s="119">
        <v>946786.38</v>
      </c>
      <c r="J480" s="119">
        <v>134245.79999999999</v>
      </c>
      <c r="K480" s="119">
        <v>599501.47</v>
      </c>
      <c r="L480" s="119">
        <v>267441.88</v>
      </c>
      <c r="M480" s="119">
        <v>716026.32000000007</v>
      </c>
      <c r="N480" s="119">
        <v>716026.32000000007</v>
      </c>
      <c r="O480" s="119">
        <v>716026.32000000007</v>
      </c>
      <c r="P480" s="119">
        <v>716026.19</v>
      </c>
      <c r="Q480" s="119">
        <f t="shared" si="9"/>
        <v>5261244.57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5261244.57</v>
      </c>
      <c r="V480" s="115"/>
    </row>
    <row r="481" spans="2:22" x14ac:dyDescent="0.2">
      <c r="B481" s="113"/>
      <c r="C481" s="117" t="s">
        <v>240</v>
      </c>
      <c r="D481" s="118" t="s">
        <v>472</v>
      </c>
      <c r="E481" s="119">
        <v>0</v>
      </c>
      <c r="F481" s="119">
        <v>0</v>
      </c>
      <c r="G481" s="119">
        <v>836600</v>
      </c>
      <c r="H481" s="119">
        <v>1007130.35</v>
      </c>
      <c r="I481" s="119">
        <v>350146.78</v>
      </c>
      <c r="J481" s="119">
        <v>221205.32</v>
      </c>
      <c r="K481" s="119">
        <v>65897.040000000008</v>
      </c>
      <c r="L481" s="119">
        <v>771071.84</v>
      </c>
      <c r="M481" s="119">
        <v>723914.84</v>
      </c>
      <c r="N481" s="119">
        <v>618591.28</v>
      </c>
      <c r="O481" s="119">
        <v>618591.28</v>
      </c>
      <c r="P481" s="119">
        <v>618591.27</v>
      </c>
      <c r="Q481" s="119">
        <f t="shared" si="9"/>
        <v>5831740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5831740</v>
      </c>
      <c r="V481" s="115"/>
    </row>
    <row r="482" spans="2:22" x14ac:dyDescent="0.2">
      <c r="B482" s="113"/>
      <c r="C482" s="117" t="s">
        <v>241</v>
      </c>
      <c r="D482" s="118" t="s">
        <v>469</v>
      </c>
      <c r="E482" s="119">
        <v>2350</v>
      </c>
      <c r="F482" s="119">
        <v>2350</v>
      </c>
      <c r="G482" s="119">
        <v>2350</v>
      </c>
      <c r="H482" s="119">
        <v>2350</v>
      </c>
      <c r="I482" s="119">
        <v>19350</v>
      </c>
      <c r="J482" s="119">
        <v>10850</v>
      </c>
      <c r="K482" s="119">
        <v>2350</v>
      </c>
      <c r="L482" s="119">
        <v>2350</v>
      </c>
      <c r="M482" s="119">
        <v>1425.23</v>
      </c>
      <c r="N482" s="119">
        <v>1425.23</v>
      </c>
      <c r="O482" s="119">
        <v>1425.23</v>
      </c>
      <c r="P482" s="119">
        <v>1425.21</v>
      </c>
      <c r="Q482" s="119">
        <f t="shared" si="9"/>
        <v>50000.900000000009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50000.900000000009</v>
      </c>
      <c r="V482" s="115"/>
    </row>
    <row r="483" spans="2:22" ht="25.5" x14ac:dyDescent="0.2">
      <c r="B483" s="113"/>
      <c r="C483" s="117" t="s">
        <v>535</v>
      </c>
      <c r="D483" s="118" t="s">
        <v>536</v>
      </c>
      <c r="E483" s="119">
        <v>690844.1</v>
      </c>
      <c r="F483" s="119">
        <v>838027.24999999988</v>
      </c>
      <c r="G483" s="119">
        <v>1113328.8600000001</v>
      </c>
      <c r="H483" s="119">
        <v>254873.18000000002</v>
      </c>
      <c r="I483" s="119">
        <v>323869.48000000004</v>
      </c>
      <c r="J483" s="119">
        <v>421022.93</v>
      </c>
      <c r="K483" s="119">
        <v>412164.99999999994</v>
      </c>
      <c r="L483" s="119">
        <v>340462.5</v>
      </c>
      <c r="M483" s="119">
        <v>1186649.3199999998</v>
      </c>
      <c r="N483" s="119">
        <v>1185615.9899999998</v>
      </c>
      <c r="O483" s="119">
        <v>1185615.9899999998</v>
      </c>
      <c r="P483" s="119">
        <v>1185615.8299999996</v>
      </c>
      <c r="Q483" s="119">
        <f t="shared" si="9"/>
        <v>9138090.4300000016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9138090.4300000016</v>
      </c>
      <c r="V483" s="115"/>
    </row>
    <row r="484" spans="2:22" x14ac:dyDescent="0.2">
      <c r="B484" s="113"/>
      <c r="C484" s="117" t="s">
        <v>242</v>
      </c>
      <c r="D484" s="118" t="s">
        <v>473</v>
      </c>
      <c r="E484" s="119">
        <v>2274.83</v>
      </c>
      <c r="F484" s="119">
        <v>99204.83</v>
      </c>
      <c r="G484" s="119">
        <v>270180.11</v>
      </c>
      <c r="H484" s="119">
        <v>121238</v>
      </c>
      <c r="I484" s="119">
        <v>191910.72999999998</v>
      </c>
      <c r="J484" s="119">
        <v>176294.37</v>
      </c>
      <c r="K484" s="119">
        <v>810668.49</v>
      </c>
      <c r="L484" s="119">
        <v>200874.77000000002</v>
      </c>
      <c r="M484" s="119">
        <v>235057.75</v>
      </c>
      <c r="N484" s="119">
        <v>235057.75</v>
      </c>
      <c r="O484" s="119">
        <v>235057.75</v>
      </c>
      <c r="P484" s="119">
        <v>235057.7</v>
      </c>
      <c r="Q484" s="119">
        <f t="shared" si="9"/>
        <v>2812877.08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2812877.08</v>
      </c>
      <c r="V484" s="115"/>
    </row>
    <row r="485" spans="2:22" x14ac:dyDescent="0.2">
      <c r="B485" s="113"/>
      <c r="C485" s="117" t="s">
        <v>243</v>
      </c>
      <c r="D485" s="118" t="s">
        <v>474</v>
      </c>
      <c r="E485" s="119">
        <v>640288.47</v>
      </c>
      <c r="F485" s="119">
        <v>513612.19999999984</v>
      </c>
      <c r="G485" s="119">
        <v>636938.5199999999</v>
      </c>
      <c r="H485" s="119">
        <v>765882.30999999982</v>
      </c>
      <c r="I485" s="119">
        <v>593000.40999999992</v>
      </c>
      <c r="J485" s="119">
        <v>692470.89000000025</v>
      </c>
      <c r="K485" s="119">
        <v>759105.14000000025</v>
      </c>
      <c r="L485" s="119">
        <v>532708.6100000001</v>
      </c>
      <c r="M485" s="119">
        <v>1281471.0499999996</v>
      </c>
      <c r="N485" s="119">
        <v>1281471.0499999996</v>
      </c>
      <c r="O485" s="119">
        <v>1281471.0499999996</v>
      </c>
      <c r="P485" s="119">
        <v>1281470.1099999994</v>
      </c>
      <c r="Q485" s="119">
        <f t="shared" si="9"/>
        <v>10259889.809999999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10259889.809999999</v>
      </c>
      <c r="V485" s="115"/>
    </row>
    <row r="486" spans="2:22" x14ac:dyDescent="0.2">
      <c r="B486" s="113"/>
      <c r="C486" s="117" t="s">
        <v>244</v>
      </c>
      <c r="D486" s="118" t="s">
        <v>475</v>
      </c>
      <c r="E486" s="119">
        <v>549</v>
      </c>
      <c r="F486" s="119">
        <v>660</v>
      </c>
      <c r="G486" s="119">
        <v>12151</v>
      </c>
      <c r="H486" s="119">
        <v>567.46</v>
      </c>
      <c r="I486" s="119">
        <v>984.13000000000011</v>
      </c>
      <c r="J486" s="119">
        <v>1150.8000000000002</v>
      </c>
      <c r="K486" s="119">
        <v>369.04999999999995</v>
      </c>
      <c r="L486" s="119">
        <v>567.46</v>
      </c>
      <c r="M486" s="119">
        <v>355878.04</v>
      </c>
      <c r="N486" s="119">
        <v>355878.04</v>
      </c>
      <c r="O486" s="119">
        <v>355878.04</v>
      </c>
      <c r="P486" s="119">
        <v>355877.98</v>
      </c>
      <c r="Q486" s="119">
        <f t="shared" si="9"/>
        <v>1440511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1440511</v>
      </c>
      <c r="V486" s="115"/>
    </row>
    <row r="487" spans="2:22" x14ac:dyDescent="0.2">
      <c r="B487" s="113"/>
      <c r="C487" s="117" t="s">
        <v>245</v>
      </c>
      <c r="D487" s="118" t="s">
        <v>477</v>
      </c>
      <c r="E487" s="119">
        <v>4500.04</v>
      </c>
      <c r="F487" s="119">
        <v>3150</v>
      </c>
      <c r="G487" s="119">
        <v>6347.51</v>
      </c>
      <c r="H487" s="119">
        <v>7836.04</v>
      </c>
      <c r="I487" s="119">
        <v>21257.75</v>
      </c>
      <c r="J487" s="119">
        <v>7748.67</v>
      </c>
      <c r="K487" s="119">
        <v>18351.12</v>
      </c>
      <c r="L487" s="119">
        <v>2846.12</v>
      </c>
      <c r="M487" s="119">
        <v>319698.95</v>
      </c>
      <c r="N487" s="119">
        <v>319698.95</v>
      </c>
      <c r="O487" s="119">
        <v>319698.95</v>
      </c>
      <c r="P487" s="119">
        <v>319698.90000000002</v>
      </c>
      <c r="Q487" s="119">
        <f t="shared" si="9"/>
        <v>1350833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1350833</v>
      </c>
      <c r="V487" s="115"/>
    </row>
    <row r="488" spans="2:22" x14ac:dyDescent="0.2">
      <c r="B488" s="113"/>
      <c r="C488" s="117" t="s">
        <v>246</v>
      </c>
      <c r="D488" s="118" t="s">
        <v>478</v>
      </c>
      <c r="E488" s="119">
        <v>335594.32</v>
      </c>
      <c r="F488" s="119">
        <v>302621.33999999997</v>
      </c>
      <c r="G488" s="119">
        <v>397649.36000000022</v>
      </c>
      <c r="H488" s="119">
        <v>303706.36000000004</v>
      </c>
      <c r="I488" s="119">
        <v>410986.16000000032</v>
      </c>
      <c r="J488" s="119">
        <v>327960.98999999987</v>
      </c>
      <c r="K488" s="119">
        <v>556130.12999999989</v>
      </c>
      <c r="L488" s="119">
        <v>251863.99000000005</v>
      </c>
      <c r="M488" s="119">
        <v>611082.99999999988</v>
      </c>
      <c r="N488" s="119">
        <v>611082.99999999988</v>
      </c>
      <c r="O488" s="119">
        <v>611082.99999999988</v>
      </c>
      <c r="P488" s="119">
        <v>611082.5</v>
      </c>
      <c r="Q488" s="119">
        <f t="shared" si="9"/>
        <v>5330844.1500000004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5330844.1500000004</v>
      </c>
      <c r="V488" s="115"/>
    </row>
    <row r="489" spans="2:22" x14ac:dyDescent="0.2">
      <c r="B489" s="113"/>
      <c r="C489" s="117" t="s">
        <v>247</v>
      </c>
      <c r="D489" s="118" t="s">
        <v>479</v>
      </c>
      <c r="E489" s="119">
        <v>136989.34</v>
      </c>
      <c r="F489" s="119">
        <v>123595.79000000001</v>
      </c>
      <c r="G489" s="119">
        <v>144222.66999999998</v>
      </c>
      <c r="H489" s="119">
        <v>141760.24999999994</v>
      </c>
      <c r="I489" s="119">
        <v>144908.74</v>
      </c>
      <c r="J489" s="119">
        <v>145898.53000000003</v>
      </c>
      <c r="K489" s="119">
        <v>149061.32999999996</v>
      </c>
      <c r="L489" s="119">
        <v>123283.81999999998</v>
      </c>
      <c r="M489" s="119">
        <v>233030.43</v>
      </c>
      <c r="N489" s="119">
        <v>233030.43</v>
      </c>
      <c r="O489" s="119">
        <v>233030.43</v>
      </c>
      <c r="P489" s="119">
        <v>233030.2</v>
      </c>
      <c r="Q489" s="119">
        <f t="shared" si="9"/>
        <v>2041841.9599999997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2041841.9599999997</v>
      </c>
      <c r="V489" s="115"/>
    </row>
    <row r="490" spans="2:22" x14ac:dyDescent="0.2">
      <c r="B490" s="113"/>
      <c r="C490" s="117" t="s">
        <v>248</v>
      </c>
      <c r="D490" s="118" t="s">
        <v>480</v>
      </c>
      <c r="E490" s="119">
        <v>81644.009999999995</v>
      </c>
      <c r="F490" s="119">
        <v>78756.249999999956</v>
      </c>
      <c r="G490" s="119">
        <v>79517.880000000034</v>
      </c>
      <c r="H490" s="119">
        <v>99833.709999999977</v>
      </c>
      <c r="I490" s="119">
        <v>80640.51999999999</v>
      </c>
      <c r="J490" s="119">
        <v>99287.03</v>
      </c>
      <c r="K490" s="119">
        <v>101144.48999999999</v>
      </c>
      <c r="L490" s="119">
        <v>102029.15000000002</v>
      </c>
      <c r="M490" s="119">
        <v>129923.46000000002</v>
      </c>
      <c r="N490" s="119">
        <v>129923.46000000002</v>
      </c>
      <c r="O490" s="119">
        <v>129923.46000000002</v>
      </c>
      <c r="P490" s="119">
        <v>129923.33</v>
      </c>
      <c r="Q490" s="119">
        <f t="shared" si="9"/>
        <v>1242546.75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1242546.75</v>
      </c>
      <c r="V490" s="115"/>
    </row>
    <row r="491" spans="2:22" x14ac:dyDescent="0.2">
      <c r="B491" s="113"/>
      <c r="C491" s="117" t="s">
        <v>249</v>
      </c>
      <c r="D491" s="118" t="s">
        <v>481</v>
      </c>
      <c r="E491" s="119">
        <v>181014.54</v>
      </c>
      <c r="F491" s="119">
        <v>163830.14999999997</v>
      </c>
      <c r="G491" s="119">
        <v>196384.67999999996</v>
      </c>
      <c r="H491" s="119">
        <v>162859.69999999998</v>
      </c>
      <c r="I491" s="119">
        <v>168126.95999999996</v>
      </c>
      <c r="J491" s="119">
        <v>203777.79000000007</v>
      </c>
      <c r="K491" s="119">
        <v>190907.98</v>
      </c>
      <c r="L491" s="119">
        <v>164497.70000000001</v>
      </c>
      <c r="M491" s="119">
        <v>335109.67000000004</v>
      </c>
      <c r="N491" s="119">
        <v>335109.67000000004</v>
      </c>
      <c r="O491" s="119">
        <v>335109.67000000004</v>
      </c>
      <c r="P491" s="119">
        <v>335109.53000000009</v>
      </c>
      <c r="Q491" s="119">
        <f t="shared" si="9"/>
        <v>2771838.04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2771838.04</v>
      </c>
      <c r="V491" s="115"/>
    </row>
    <row r="492" spans="2:22" x14ac:dyDescent="0.2">
      <c r="B492" s="113"/>
      <c r="C492" s="117" t="s">
        <v>250</v>
      </c>
      <c r="D492" s="118" t="s">
        <v>482</v>
      </c>
      <c r="E492" s="119">
        <v>52982.47</v>
      </c>
      <c r="F492" s="119">
        <v>42729.69000000001</v>
      </c>
      <c r="G492" s="119">
        <v>45242.54</v>
      </c>
      <c r="H492" s="119">
        <v>59966.150000000016</v>
      </c>
      <c r="I492" s="119">
        <v>49261.560000000012</v>
      </c>
      <c r="J492" s="119">
        <v>53351.320000000014</v>
      </c>
      <c r="K492" s="119">
        <v>250747.86000000002</v>
      </c>
      <c r="L492" s="119">
        <v>46966.060000000019</v>
      </c>
      <c r="M492" s="119">
        <v>149436.32999999999</v>
      </c>
      <c r="N492" s="119">
        <v>149436.32999999999</v>
      </c>
      <c r="O492" s="119">
        <v>149436.32999999999</v>
      </c>
      <c r="P492" s="119">
        <v>149436.16999999998</v>
      </c>
      <c r="Q492" s="119">
        <f t="shared" si="9"/>
        <v>1198992.81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1198992.81</v>
      </c>
      <c r="V492" s="115"/>
    </row>
    <row r="493" spans="2:22" x14ac:dyDescent="0.2">
      <c r="B493" s="113"/>
      <c r="C493" s="117" t="s">
        <v>251</v>
      </c>
      <c r="D493" s="118" t="s">
        <v>483</v>
      </c>
      <c r="E493" s="119">
        <v>39391.67</v>
      </c>
      <c r="F493" s="119">
        <v>39391.67</v>
      </c>
      <c r="G493" s="119">
        <v>39391.67</v>
      </c>
      <c r="H493" s="119">
        <v>39391.67</v>
      </c>
      <c r="I493" s="119">
        <v>39391.67</v>
      </c>
      <c r="J493" s="119">
        <v>39391.67</v>
      </c>
      <c r="K493" s="119">
        <v>39391.67</v>
      </c>
      <c r="L493" s="119">
        <v>39391.67</v>
      </c>
      <c r="M493" s="119">
        <v>39391.67</v>
      </c>
      <c r="N493" s="119">
        <v>39391.660000000003</v>
      </c>
      <c r="O493" s="119">
        <v>39391.660000000003</v>
      </c>
      <c r="P493" s="119">
        <v>39391.65</v>
      </c>
      <c r="Q493" s="119">
        <f t="shared" si="9"/>
        <v>472700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472700</v>
      </c>
      <c r="V493" s="115"/>
    </row>
    <row r="494" spans="2:22" x14ac:dyDescent="0.2">
      <c r="B494" s="113"/>
      <c r="C494" s="117" t="s">
        <v>252</v>
      </c>
      <c r="D494" s="118" t="s">
        <v>484</v>
      </c>
      <c r="E494" s="119">
        <v>26665.72</v>
      </c>
      <c r="F494" s="119">
        <v>26642.33</v>
      </c>
      <c r="G494" s="119">
        <v>27832.41</v>
      </c>
      <c r="H494" s="119">
        <v>13625.76</v>
      </c>
      <c r="I494" s="119">
        <v>15220.53</v>
      </c>
      <c r="J494" s="119">
        <v>43037.97</v>
      </c>
      <c r="K494" s="119">
        <v>28371.170000000002</v>
      </c>
      <c r="L494" s="119">
        <v>27766.260000000002</v>
      </c>
      <c r="M494" s="119">
        <v>29570.019999999997</v>
      </c>
      <c r="N494" s="119">
        <v>29570.019999999997</v>
      </c>
      <c r="O494" s="119">
        <v>29570.019999999997</v>
      </c>
      <c r="P494" s="119">
        <v>29569.96</v>
      </c>
      <c r="Q494" s="119">
        <f t="shared" si="9"/>
        <v>327442.17000000004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327442.17000000004</v>
      </c>
      <c r="V494" s="115"/>
    </row>
    <row r="495" spans="2:22" x14ac:dyDescent="0.2">
      <c r="B495" s="113"/>
      <c r="C495" s="117" t="s">
        <v>253</v>
      </c>
      <c r="D495" s="118" t="s">
        <v>485</v>
      </c>
      <c r="E495" s="119">
        <v>0</v>
      </c>
      <c r="F495" s="119">
        <v>2367.4</v>
      </c>
      <c r="G495" s="119">
        <v>17800</v>
      </c>
      <c r="H495" s="119">
        <v>0</v>
      </c>
      <c r="I495" s="119">
        <v>659849.66999999993</v>
      </c>
      <c r="J495" s="119">
        <v>0</v>
      </c>
      <c r="K495" s="119">
        <v>466692.4</v>
      </c>
      <c r="L495" s="119">
        <v>0</v>
      </c>
      <c r="M495" s="119">
        <v>431648.08</v>
      </c>
      <c r="N495" s="119">
        <v>431648.08</v>
      </c>
      <c r="O495" s="119">
        <v>431648.08</v>
      </c>
      <c r="P495" s="119">
        <v>431648.06</v>
      </c>
      <c r="Q495" s="119">
        <f t="shared" si="9"/>
        <v>2873301.77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2873301.77</v>
      </c>
      <c r="V495" s="115"/>
    </row>
    <row r="496" spans="2:22" x14ac:dyDescent="0.2">
      <c r="B496" s="113"/>
      <c r="C496" s="117" t="s">
        <v>254</v>
      </c>
      <c r="D496" s="118" t="s">
        <v>486</v>
      </c>
      <c r="E496" s="119">
        <v>7254.6699999999992</v>
      </c>
      <c r="F496" s="119">
        <v>7917.4499999999989</v>
      </c>
      <c r="G496" s="119">
        <v>8580.239999999998</v>
      </c>
      <c r="H496" s="119">
        <v>7917.4499999999989</v>
      </c>
      <c r="I496" s="119">
        <v>8131.829999999999</v>
      </c>
      <c r="J496" s="119">
        <v>6179.1200000000008</v>
      </c>
      <c r="K496" s="119">
        <v>6492.9999999999991</v>
      </c>
      <c r="L496" s="119">
        <v>6517.5900000000011</v>
      </c>
      <c r="M496" s="119">
        <v>7402.59</v>
      </c>
      <c r="N496" s="119">
        <v>7402.59</v>
      </c>
      <c r="O496" s="119">
        <v>7402.59</v>
      </c>
      <c r="P496" s="119">
        <v>7402.4599999999982</v>
      </c>
      <c r="Q496" s="119">
        <f t="shared" si="9"/>
        <v>88601.579999999987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88601.579999999987</v>
      </c>
      <c r="V496" s="115"/>
    </row>
    <row r="497" spans="2:22" x14ac:dyDescent="0.2">
      <c r="B497" s="113"/>
      <c r="C497" s="117" t="s">
        <v>255</v>
      </c>
      <c r="D497" s="118" t="s">
        <v>476</v>
      </c>
      <c r="E497" s="119">
        <v>67683.75</v>
      </c>
      <c r="F497" s="119">
        <v>86825.72</v>
      </c>
      <c r="G497" s="119">
        <v>153473.06</v>
      </c>
      <c r="H497" s="119">
        <v>106449.1</v>
      </c>
      <c r="I497" s="119">
        <v>109023.79999999999</v>
      </c>
      <c r="J497" s="119">
        <v>90647.489999999991</v>
      </c>
      <c r="K497" s="119">
        <v>164654.18</v>
      </c>
      <c r="L497" s="119">
        <v>84539.95</v>
      </c>
      <c r="M497" s="119">
        <v>358339.39</v>
      </c>
      <c r="N497" s="119">
        <v>358339.39</v>
      </c>
      <c r="O497" s="119">
        <v>358339.39</v>
      </c>
      <c r="P497" s="119">
        <v>358339.33999999997</v>
      </c>
      <c r="Q497" s="119">
        <f t="shared" si="9"/>
        <v>2296654.56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2296654.56</v>
      </c>
      <c r="V497" s="115"/>
    </row>
    <row r="498" spans="2:22" x14ac:dyDescent="0.2">
      <c r="B498" s="113"/>
      <c r="C498" s="117" t="s">
        <v>256</v>
      </c>
      <c r="D498" s="118" t="s">
        <v>487</v>
      </c>
      <c r="E498" s="119">
        <v>30000</v>
      </c>
      <c r="F498" s="119">
        <v>30000</v>
      </c>
      <c r="G498" s="119">
        <v>30000</v>
      </c>
      <c r="H498" s="119">
        <v>30000</v>
      </c>
      <c r="I498" s="119">
        <v>30000</v>
      </c>
      <c r="J498" s="119">
        <v>30000</v>
      </c>
      <c r="K498" s="119">
        <v>30000</v>
      </c>
      <c r="L498" s="119">
        <v>30000</v>
      </c>
      <c r="M498" s="119">
        <v>30000</v>
      </c>
      <c r="N498" s="119">
        <v>30000</v>
      </c>
      <c r="O498" s="119">
        <v>30000</v>
      </c>
      <c r="P498" s="119">
        <v>30000</v>
      </c>
      <c r="Q498" s="119">
        <f t="shared" si="9"/>
        <v>360000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360000</v>
      </c>
      <c r="V498" s="115"/>
    </row>
    <row r="499" spans="2:22" x14ac:dyDescent="0.2">
      <c r="B499" s="113"/>
      <c r="C499" s="117" t="s">
        <v>257</v>
      </c>
      <c r="D499" s="118" t="s">
        <v>488</v>
      </c>
      <c r="E499" s="119">
        <v>224166</v>
      </c>
      <c r="F499" s="119">
        <v>380482.37</v>
      </c>
      <c r="G499" s="119">
        <v>232247.97000000003</v>
      </c>
      <c r="H499" s="119">
        <v>250463.19</v>
      </c>
      <c r="I499" s="119">
        <v>14859.490000000002</v>
      </c>
      <c r="J499" s="119">
        <v>23346.86</v>
      </c>
      <c r="K499" s="119">
        <v>73979.47</v>
      </c>
      <c r="L499" s="119">
        <v>0</v>
      </c>
      <c r="M499" s="119">
        <v>464782.31</v>
      </c>
      <c r="N499" s="119">
        <v>464782.31</v>
      </c>
      <c r="O499" s="119">
        <v>464782.31</v>
      </c>
      <c r="P499" s="119">
        <v>464782.25999999995</v>
      </c>
      <c r="Q499" s="119">
        <f t="shared" si="9"/>
        <v>3058674.54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3058674.54</v>
      </c>
      <c r="V499" s="115"/>
    </row>
    <row r="500" spans="2:22" x14ac:dyDescent="0.2">
      <c r="B500" s="113"/>
      <c r="C500" s="117" t="s">
        <v>258</v>
      </c>
      <c r="D500" s="118" t="s">
        <v>489</v>
      </c>
      <c r="E500" s="119">
        <v>29957274.66</v>
      </c>
      <c r="F500" s="119">
        <v>27731593.73</v>
      </c>
      <c r="G500" s="119">
        <v>28172796.199999999</v>
      </c>
      <c r="H500" s="119">
        <v>28553697.740000002</v>
      </c>
      <c r="I500" s="119">
        <v>29362114.399999999</v>
      </c>
      <c r="J500" s="119">
        <v>28492736.810000002</v>
      </c>
      <c r="K500" s="119">
        <v>30007877.169999994</v>
      </c>
      <c r="L500" s="119">
        <v>27896310.079999998</v>
      </c>
      <c r="M500" s="119">
        <v>29313876.41</v>
      </c>
      <c r="N500" s="119">
        <v>29228109.260000002</v>
      </c>
      <c r="O500" s="119">
        <v>29228109.260000002</v>
      </c>
      <c r="P500" s="119">
        <v>29228109.039999995</v>
      </c>
      <c r="Q500" s="119">
        <f t="shared" si="9"/>
        <v>347172604.76000005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347172604.76000005</v>
      </c>
      <c r="V500" s="115"/>
    </row>
    <row r="501" spans="2:22" x14ac:dyDescent="0.2">
      <c r="B501" s="113"/>
      <c r="C501" s="117" t="s">
        <v>259</v>
      </c>
      <c r="D501" s="118" t="s">
        <v>490</v>
      </c>
      <c r="E501" s="119">
        <v>6054999.9299999997</v>
      </c>
      <c r="F501" s="119">
        <v>5575833.3300000001</v>
      </c>
      <c r="G501" s="119">
        <v>5575833.3300000001</v>
      </c>
      <c r="H501" s="119">
        <v>5802066.5299999993</v>
      </c>
      <c r="I501" s="119">
        <v>5349600.13</v>
      </c>
      <c r="J501" s="119">
        <v>7875833.3300000001</v>
      </c>
      <c r="K501" s="119">
        <v>5590000</v>
      </c>
      <c r="L501" s="119">
        <v>5896000</v>
      </c>
      <c r="M501" s="119">
        <v>5896000</v>
      </c>
      <c r="N501" s="119">
        <v>4597640.6100000003</v>
      </c>
      <c r="O501" s="119">
        <v>4597640.6100000003</v>
      </c>
      <c r="P501" s="119">
        <v>4597640.62</v>
      </c>
      <c r="Q501" s="119">
        <f t="shared" si="9"/>
        <v>67409088.420000002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67409088.420000002</v>
      </c>
      <c r="V501" s="115"/>
    </row>
    <row r="502" spans="2:22" x14ac:dyDescent="0.2">
      <c r="B502" s="113"/>
      <c r="C502" s="117" t="s">
        <v>260</v>
      </c>
      <c r="D502" s="118" t="s">
        <v>491</v>
      </c>
      <c r="E502" s="119">
        <v>404444.58999999991</v>
      </c>
      <c r="F502" s="119">
        <v>931241.81999999983</v>
      </c>
      <c r="G502" s="119">
        <v>473044.81999999995</v>
      </c>
      <c r="H502" s="119">
        <v>485893.42999999993</v>
      </c>
      <c r="I502" s="119">
        <v>466920.99</v>
      </c>
      <c r="J502" s="119">
        <v>480361.19000000006</v>
      </c>
      <c r="K502" s="119">
        <v>469458.69999999995</v>
      </c>
      <c r="L502" s="119">
        <v>458275.21</v>
      </c>
      <c r="M502" s="119">
        <v>573123.04</v>
      </c>
      <c r="N502" s="119">
        <v>504713.41</v>
      </c>
      <c r="O502" s="119">
        <v>504713.41</v>
      </c>
      <c r="P502" s="119">
        <v>504713.41</v>
      </c>
      <c r="Q502" s="119">
        <f t="shared" si="9"/>
        <v>6256904.0199999996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6256904.0199999996</v>
      </c>
      <c r="V502" s="115"/>
    </row>
    <row r="503" spans="2:22" x14ac:dyDescent="0.2">
      <c r="B503" s="113"/>
      <c r="C503" s="117" t="s">
        <v>261</v>
      </c>
      <c r="D503" s="118" t="s">
        <v>492</v>
      </c>
      <c r="E503" s="119">
        <v>590224.92999999993</v>
      </c>
      <c r="F503" s="119">
        <v>573930.04000000015</v>
      </c>
      <c r="G503" s="119">
        <v>584748.15999999992</v>
      </c>
      <c r="H503" s="119">
        <v>583173.74999999988</v>
      </c>
      <c r="I503" s="119">
        <v>550693.16999999993</v>
      </c>
      <c r="J503" s="119">
        <v>548654.31999999995</v>
      </c>
      <c r="K503" s="119">
        <v>550517.61999999988</v>
      </c>
      <c r="L503" s="119">
        <v>375635.08999999997</v>
      </c>
      <c r="M503" s="119">
        <v>645358.87</v>
      </c>
      <c r="N503" s="119">
        <v>645358.86</v>
      </c>
      <c r="O503" s="119">
        <v>645358.86</v>
      </c>
      <c r="P503" s="119">
        <v>645358.7899999998</v>
      </c>
      <c r="Q503" s="119">
        <f t="shared" si="9"/>
        <v>6939012.46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6939012.46</v>
      </c>
      <c r="V503" s="115"/>
    </row>
    <row r="504" spans="2:22" x14ac:dyDescent="0.2">
      <c r="B504" s="113"/>
      <c r="C504" s="117" t="s">
        <v>262</v>
      </c>
      <c r="D504" s="118" t="s">
        <v>493</v>
      </c>
      <c r="E504" s="119">
        <v>0</v>
      </c>
      <c r="F504" s="119">
        <v>828228.07000000007</v>
      </c>
      <c r="G504" s="119">
        <v>152610</v>
      </c>
      <c r="H504" s="119">
        <v>585459.06999999995</v>
      </c>
      <c r="I504" s="119">
        <v>4741.32</v>
      </c>
      <c r="J504" s="119">
        <v>415283.69</v>
      </c>
      <c r="K504" s="119">
        <v>158908.75</v>
      </c>
      <c r="L504" s="119">
        <v>226727.88</v>
      </c>
      <c r="M504" s="119">
        <v>1587810.7799999998</v>
      </c>
      <c r="N504" s="119">
        <v>1587810.7799999998</v>
      </c>
      <c r="O504" s="119">
        <v>1587810.7799999998</v>
      </c>
      <c r="P504" s="119">
        <v>1587810.79</v>
      </c>
      <c r="Q504" s="119">
        <f t="shared" si="9"/>
        <v>8723201.9100000001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8723201.9100000001</v>
      </c>
      <c r="V504" s="115"/>
    </row>
    <row r="505" spans="2:22" x14ac:dyDescent="0.2">
      <c r="B505" s="113"/>
      <c r="C505" s="117" t="s">
        <v>263</v>
      </c>
      <c r="D505" s="118" t="s">
        <v>494</v>
      </c>
      <c r="E505" s="119">
        <v>5000</v>
      </c>
      <c r="F505" s="119">
        <v>0</v>
      </c>
      <c r="G505" s="119">
        <v>54731.75</v>
      </c>
      <c r="H505" s="119">
        <v>23575.98</v>
      </c>
      <c r="I505" s="119">
        <v>0</v>
      </c>
      <c r="J505" s="119">
        <v>309291.77</v>
      </c>
      <c r="K505" s="119">
        <v>34757.47</v>
      </c>
      <c r="L505" s="119">
        <v>0</v>
      </c>
      <c r="M505" s="119">
        <v>176237.09</v>
      </c>
      <c r="N505" s="119">
        <v>176237.09</v>
      </c>
      <c r="O505" s="119">
        <v>176237.09</v>
      </c>
      <c r="P505" s="119">
        <v>176237.06</v>
      </c>
      <c r="Q505" s="119">
        <f t="shared" si="9"/>
        <v>1132305.2999999998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1132305.2999999998</v>
      </c>
      <c r="V505" s="115"/>
    </row>
    <row r="506" spans="2:22" x14ac:dyDescent="0.2">
      <c r="B506" s="113"/>
      <c r="C506" s="117" t="s">
        <v>264</v>
      </c>
      <c r="D506" s="118" t="s">
        <v>495</v>
      </c>
      <c r="E506" s="119">
        <v>154470.17000000001</v>
      </c>
      <c r="F506" s="119">
        <v>309521.03999999998</v>
      </c>
      <c r="G506" s="119">
        <v>263211.28000000003</v>
      </c>
      <c r="H506" s="119">
        <v>176898.55000000005</v>
      </c>
      <c r="I506" s="119">
        <v>157382.73000000007</v>
      </c>
      <c r="J506" s="119">
        <v>147744.31</v>
      </c>
      <c r="K506" s="119">
        <v>146139.25</v>
      </c>
      <c r="L506" s="119">
        <v>101677.92000000001</v>
      </c>
      <c r="M506" s="119">
        <v>279498.58</v>
      </c>
      <c r="N506" s="119">
        <v>279498.58</v>
      </c>
      <c r="O506" s="119">
        <v>279498.58</v>
      </c>
      <c r="P506" s="119">
        <v>279498.24000000005</v>
      </c>
      <c r="Q506" s="119">
        <f t="shared" si="9"/>
        <v>2575039.2300000004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2575039.2300000004</v>
      </c>
      <c r="V506" s="115"/>
    </row>
    <row r="507" spans="2:22" x14ac:dyDescent="0.2">
      <c r="B507" s="113"/>
      <c r="C507" s="117" t="s">
        <v>265</v>
      </c>
      <c r="D507" s="118" t="s">
        <v>496</v>
      </c>
      <c r="E507" s="119">
        <v>51133572.210000001</v>
      </c>
      <c r="F507" s="119">
        <v>59516410.680000007</v>
      </c>
      <c r="G507" s="119">
        <v>61117211.770000003</v>
      </c>
      <c r="H507" s="119">
        <v>61317183.320000008</v>
      </c>
      <c r="I507" s="119">
        <v>61062189.259999998</v>
      </c>
      <c r="J507" s="119">
        <v>61903160.270000003</v>
      </c>
      <c r="K507" s="119">
        <v>61711377.060000002</v>
      </c>
      <c r="L507" s="119">
        <v>62111529.930000007</v>
      </c>
      <c r="M507" s="119">
        <v>64325640.68999999</v>
      </c>
      <c r="N507" s="119">
        <v>64325640.68999999</v>
      </c>
      <c r="O507" s="119">
        <v>64325640.68999999</v>
      </c>
      <c r="P507" s="119">
        <v>64325640.649999991</v>
      </c>
      <c r="Q507" s="119">
        <f t="shared" si="9"/>
        <v>737175197.21999979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737175197.21999979</v>
      </c>
      <c r="V507" s="115"/>
    </row>
    <row r="508" spans="2:22" x14ac:dyDescent="0.2">
      <c r="B508" s="113"/>
      <c r="C508" s="117" t="s">
        <v>266</v>
      </c>
      <c r="D508" s="118" t="s">
        <v>497</v>
      </c>
      <c r="E508" s="119">
        <v>107500</v>
      </c>
      <c r="F508" s="119">
        <v>174166.68</v>
      </c>
      <c r="G508" s="119">
        <v>319966.68</v>
      </c>
      <c r="H508" s="119">
        <v>328366.68</v>
      </c>
      <c r="I508" s="119">
        <v>61666.67</v>
      </c>
      <c r="J508" s="119">
        <v>61666.67</v>
      </c>
      <c r="K508" s="119">
        <v>57500</v>
      </c>
      <c r="L508" s="119">
        <v>57500</v>
      </c>
      <c r="M508" s="119">
        <v>424166.66000000003</v>
      </c>
      <c r="N508" s="119">
        <v>424166.66000000003</v>
      </c>
      <c r="O508" s="119">
        <v>424166.66000000003</v>
      </c>
      <c r="P508" s="119">
        <v>424166.64</v>
      </c>
      <c r="Q508" s="119">
        <f t="shared" si="9"/>
        <v>2865000.0000000005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2865000.0000000005</v>
      </c>
      <c r="V508" s="115"/>
    </row>
    <row r="509" spans="2:22" ht="25.5" x14ac:dyDescent="0.2">
      <c r="B509" s="113"/>
      <c r="C509" s="117" t="s">
        <v>267</v>
      </c>
      <c r="D509" s="118" t="s">
        <v>498</v>
      </c>
      <c r="E509" s="119">
        <v>274047.19</v>
      </c>
      <c r="F509" s="119">
        <v>291021.77</v>
      </c>
      <c r="G509" s="119">
        <v>436167.67999999993</v>
      </c>
      <c r="H509" s="119">
        <v>382884.48999999993</v>
      </c>
      <c r="I509" s="119">
        <v>295408.81999999995</v>
      </c>
      <c r="J509" s="119">
        <v>309170.25</v>
      </c>
      <c r="K509" s="119">
        <v>352593.91</v>
      </c>
      <c r="L509" s="119">
        <v>279380.05</v>
      </c>
      <c r="M509" s="119">
        <v>320762.89999999991</v>
      </c>
      <c r="N509" s="119">
        <v>316618.86999999994</v>
      </c>
      <c r="O509" s="119">
        <v>316618.86999999994</v>
      </c>
      <c r="P509" s="119">
        <v>316618.62000000011</v>
      </c>
      <c r="Q509" s="119">
        <f t="shared" si="9"/>
        <v>3891293.42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3891293.42</v>
      </c>
      <c r="V509" s="115"/>
    </row>
    <row r="510" spans="2:22" x14ac:dyDescent="0.2">
      <c r="B510" s="113"/>
      <c r="C510" s="117" t="s">
        <v>268</v>
      </c>
      <c r="D510" s="118" t="s">
        <v>499</v>
      </c>
      <c r="E510" s="119">
        <v>0</v>
      </c>
      <c r="F510" s="119">
        <v>0</v>
      </c>
      <c r="G510" s="119">
        <v>0</v>
      </c>
      <c r="H510" s="119">
        <v>0</v>
      </c>
      <c r="I510" s="119">
        <v>64647.29</v>
      </c>
      <c r="J510" s="119">
        <v>26891.18</v>
      </c>
      <c r="K510" s="119">
        <v>35122.75</v>
      </c>
      <c r="L510" s="119">
        <v>51770.89</v>
      </c>
      <c r="M510" s="119">
        <v>205391.97</v>
      </c>
      <c r="N510" s="119">
        <v>205391.97</v>
      </c>
      <c r="O510" s="119">
        <v>205391.97</v>
      </c>
      <c r="P510" s="119">
        <v>205391.98</v>
      </c>
      <c r="Q510" s="119">
        <f t="shared" si="9"/>
        <v>999999.99999999988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999999.99999999988</v>
      </c>
      <c r="V510" s="115"/>
    </row>
    <row r="511" spans="2:22" x14ac:dyDescent="0.2">
      <c r="B511" s="113"/>
      <c r="C511" s="117" t="s">
        <v>269</v>
      </c>
      <c r="D511" s="118" t="s">
        <v>500</v>
      </c>
      <c r="E511" s="119">
        <v>1236106.0500000003</v>
      </c>
      <c r="F511" s="119">
        <v>1216526.8699999989</v>
      </c>
      <c r="G511" s="119">
        <v>1208569.8300000017</v>
      </c>
      <c r="H511" s="119">
        <v>1190564.3400000001</v>
      </c>
      <c r="I511" s="119">
        <v>1288393.3600000013</v>
      </c>
      <c r="J511" s="119">
        <v>1217014.8099999987</v>
      </c>
      <c r="K511" s="119">
        <v>1238445.0600000008</v>
      </c>
      <c r="L511" s="119">
        <v>1141860.1500000006</v>
      </c>
      <c r="M511" s="119">
        <v>1879053.7099999976</v>
      </c>
      <c r="N511" s="119">
        <v>1878956.8299999977</v>
      </c>
      <c r="O511" s="119">
        <v>1878956.8299999977</v>
      </c>
      <c r="P511" s="119">
        <v>1878955.2899999975</v>
      </c>
      <c r="Q511" s="119">
        <f t="shared" si="9"/>
        <v>17253403.129999995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17253403.129999995</v>
      </c>
      <c r="V511" s="115"/>
    </row>
    <row r="512" spans="2:22" x14ac:dyDescent="0.2">
      <c r="B512" s="113"/>
      <c r="C512" s="117" t="s">
        <v>270</v>
      </c>
      <c r="D512" s="118" t="s">
        <v>501</v>
      </c>
      <c r="E512" s="119">
        <v>17845035.640000004</v>
      </c>
      <c r="F512" s="119">
        <v>18634051.260000005</v>
      </c>
      <c r="G512" s="119">
        <v>17083242.500000004</v>
      </c>
      <c r="H512" s="119">
        <v>19637589.59</v>
      </c>
      <c r="I512" s="119">
        <v>17209557.839999996</v>
      </c>
      <c r="J512" s="119">
        <v>18483992.120000005</v>
      </c>
      <c r="K512" s="119">
        <v>17761633.370000001</v>
      </c>
      <c r="L512" s="119">
        <v>18676755.07</v>
      </c>
      <c r="M512" s="119">
        <v>19563118.300000001</v>
      </c>
      <c r="N512" s="119">
        <v>19563118.300000001</v>
      </c>
      <c r="O512" s="119">
        <v>19563118.300000001</v>
      </c>
      <c r="P512" s="119">
        <v>19563118.100000001</v>
      </c>
      <c r="Q512" s="119">
        <f t="shared" si="9"/>
        <v>223584330.39000005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223584330.39000005</v>
      </c>
      <c r="V512" s="115"/>
    </row>
    <row r="513" spans="2:22" x14ac:dyDescent="0.2">
      <c r="B513" s="113"/>
      <c r="C513" s="117" t="s">
        <v>271</v>
      </c>
      <c r="D513" s="118" t="s">
        <v>502</v>
      </c>
      <c r="E513" s="119">
        <v>5704.26</v>
      </c>
      <c r="F513" s="119">
        <v>6293.58</v>
      </c>
      <c r="G513" s="119">
        <v>6199.26</v>
      </c>
      <c r="H513" s="119">
        <v>5247.76</v>
      </c>
      <c r="I513" s="119">
        <v>5247.76</v>
      </c>
      <c r="J513" s="119">
        <v>11099.33</v>
      </c>
      <c r="K513" s="119">
        <v>2378.27</v>
      </c>
      <c r="L513" s="119">
        <v>1550.0000000000002</v>
      </c>
      <c r="M513" s="119">
        <v>8407.36</v>
      </c>
      <c r="N513" s="119">
        <v>8407.36</v>
      </c>
      <c r="O513" s="119">
        <v>8407.36</v>
      </c>
      <c r="P513" s="119">
        <v>8407.31</v>
      </c>
      <c r="Q513" s="119">
        <f t="shared" si="9"/>
        <v>77349.61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77349.61</v>
      </c>
      <c r="V513" s="115"/>
    </row>
    <row r="514" spans="2:22" x14ac:dyDescent="0.2">
      <c r="B514" s="113"/>
      <c r="C514" s="117" t="s">
        <v>272</v>
      </c>
      <c r="D514" s="118" t="s">
        <v>503</v>
      </c>
      <c r="E514" s="119">
        <v>27078.100000000006</v>
      </c>
      <c r="F514" s="119">
        <v>31315.680000000004</v>
      </c>
      <c r="G514" s="119">
        <v>27744.300000000003</v>
      </c>
      <c r="H514" s="119">
        <v>27251.920000000009</v>
      </c>
      <c r="I514" s="119">
        <v>33527.94000000001</v>
      </c>
      <c r="J514" s="119">
        <v>35557.760000000002</v>
      </c>
      <c r="K514" s="119">
        <v>27498.130000000008</v>
      </c>
      <c r="L514" s="119">
        <v>26124.680000000004</v>
      </c>
      <c r="M514" s="119">
        <v>43169.290000000008</v>
      </c>
      <c r="N514" s="119">
        <v>43169.290000000008</v>
      </c>
      <c r="O514" s="119">
        <v>43169.290000000008</v>
      </c>
      <c r="P514" s="119">
        <v>43169.180000000008</v>
      </c>
      <c r="Q514" s="119">
        <f t="shared" si="9"/>
        <v>408775.56000000011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408775.56000000011</v>
      </c>
      <c r="V514" s="115"/>
    </row>
    <row r="515" spans="2:22" x14ac:dyDescent="0.2">
      <c r="B515" s="113"/>
      <c r="C515" s="117" t="s">
        <v>273</v>
      </c>
      <c r="D515" s="118" t="s">
        <v>504</v>
      </c>
      <c r="E515" s="119">
        <v>0</v>
      </c>
      <c r="F515" s="119">
        <v>54586.67</v>
      </c>
      <c r="G515" s="119">
        <v>112800</v>
      </c>
      <c r="H515" s="119">
        <v>156105.68</v>
      </c>
      <c r="I515" s="119">
        <v>53567.34</v>
      </c>
      <c r="J515" s="119">
        <v>105353.09</v>
      </c>
      <c r="K515" s="119">
        <v>94433.27</v>
      </c>
      <c r="L515" s="119">
        <v>0</v>
      </c>
      <c r="M515" s="119">
        <v>285963.49</v>
      </c>
      <c r="N515" s="119">
        <v>285963.49</v>
      </c>
      <c r="O515" s="119">
        <v>285963.49</v>
      </c>
      <c r="P515" s="119">
        <v>285963.48</v>
      </c>
      <c r="Q515" s="119">
        <f t="shared" si="9"/>
        <v>1720699.9999999998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1720699.9999999998</v>
      </c>
      <c r="V515" s="115"/>
    </row>
    <row r="516" spans="2:22" ht="25.5" x14ac:dyDescent="0.2">
      <c r="B516" s="113"/>
      <c r="C516" s="117" t="s">
        <v>274</v>
      </c>
      <c r="D516" s="118" t="s">
        <v>395</v>
      </c>
      <c r="E516" s="119">
        <v>81460.01999999999</v>
      </c>
      <c r="F516" s="119">
        <v>128012.61</v>
      </c>
      <c r="G516" s="119">
        <v>102111.03999999999</v>
      </c>
      <c r="H516" s="119">
        <v>128919.83000000002</v>
      </c>
      <c r="I516" s="119">
        <v>145061.46000000002</v>
      </c>
      <c r="J516" s="119">
        <v>103597.34999999999</v>
      </c>
      <c r="K516" s="119">
        <v>67695.850000000006</v>
      </c>
      <c r="L516" s="119">
        <v>55770</v>
      </c>
      <c r="M516" s="119">
        <v>69413.62</v>
      </c>
      <c r="N516" s="119">
        <v>69413.62</v>
      </c>
      <c r="O516" s="119">
        <v>69413.62</v>
      </c>
      <c r="P516" s="119">
        <v>69413.340000000011</v>
      </c>
      <c r="Q516" s="119">
        <f t="shared" si="9"/>
        <v>1090282.3599999999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1090282.3599999999</v>
      </c>
      <c r="V516" s="115"/>
    </row>
    <row r="517" spans="2:22" x14ac:dyDescent="0.2">
      <c r="B517" s="113"/>
      <c r="C517" s="117" t="s">
        <v>540</v>
      </c>
      <c r="D517" s="118" t="s">
        <v>541</v>
      </c>
      <c r="E517" s="119">
        <v>0</v>
      </c>
      <c r="F517" s="119">
        <v>0</v>
      </c>
      <c r="G517" s="119">
        <v>0</v>
      </c>
      <c r="H517" s="119">
        <v>0</v>
      </c>
      <c r="I517" s="119">
        <v>0</v>
      </c>
      <c r="J517" s="119">
        <v>0</v>
      </c>
      <c r="K517" s="119">
        <v>0</v>
      </c>
      <c r="L517" s="119">
        <v>0</v>
      </c>
      <c r="M517" s="119">
        <v>0</v>
      </c>
      <c r="N517" s="119">
        <v>0</v>
      </c>
      <c r="O517" s="119">
        <v>0</v>
      </c>
      <c r="P517" s="119">
        <v>0</v>
      </c>
      <c r="Q517" s="119">
        <f t="shared" si="9"/>
        <v>0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0</v>
      </c>
      <c r="V517" s="115"/>
    </row>
    <row r="518" spans="2:22" ht="25.5" x14ac:dyDescent="0.2">
      <c r="B518" s="113"/>
      <c r="C518" s="117" t="s">
        <v>542</v>
      </c>
      <c r="D518" s="118" t="s">
        <v>543</v>
      </c>
      <c r="E518" s="119">
        <v>0</v>
      </c>
      <c r="F518" s="119">
        <v>0</v>
      </c>
      <c r="G518" s="119">
        <v>0</v>
      </c>
      <c r="H518" s="119">
        <v>0</v>
      </c>
      <c r="I518" s="119">
        <v>0</v>
      </c>
      <c r="J518" s="119">
        <v>0</v>
      </c>
      <c r="K518" s="119">
        <v>0</v>
      </c>
      <c r="L518" s="119">
        <v>0</v>
      </c>
      <c r="M518" s="119">
        <v>0</v>
      </c>
      <c r="N518" s="119">
        <v>0</v>
      </c>
      <c r="O518" s="119">
        <v>0</v>
      </c>
      <c r="P518" s="119">
        <v>0</v>
      </c>
      <c r="Q518" s="119">
        <f t="shared" si="9"/>
        <v>0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0</v>
      </c>
      <c r="V518" s="115"/>
    </row>
    <row r="519" spans="2:22" ht="25.5" x14ac:dyDescent="0.2">
      <c r="B519" s="113"/>
      <c r="C519" s="117" t="s">
        <v>544</v>
      </c>
      <c r="D519" s="118" t="s">
        <v>545</v>
      </c>
      <c r="E519" s="119">
        <v>0</v>
      </c>
      <c r="F519" s="119">
        <v>0</v>
      </c>
      <c r="G519" s="119">
        <v>0</v>
      </c>
      <c r="H519" s="119">
        <v>0</v>
      </c>
      <c r="I519" s="119">
        <v>0</v>
      </c>
      <c r="J519" s="119">
        <v>0</v>
      </c>
      <c r="K519" s="119">
        <v>0</v>
      </c>
      <c r="L519" s="119">
        <v>0</v>
      </c>
      <c r="M519" s="119">
        <v>0</v>
      </c>
      <c r="N519" s="119">
        <v>0</v>
      </c>
      <c r="O519" s="119">
        <v>0</v>
      </c>
      <c r="P519" s="119">
        <v>0</v>
      </c>
      <c r="Q519" s="119">
        <f t="shared" si="9"/>
        <v>0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0</v>
      </c>
      <c r="V519" s="115"/>
    </row>
    <row r="520" spans="2:22" ht="25.5" x14ac:dyDescent="0.2">
      <c r="B520" s="113"/>
      <c r="C520" s="117" t="s">
        <v>546</v>
      </c>
      <c r="D520" s="118" t="s">
        <v>547</v>
      </c>
      <c r="E520" s="119">
        <v>0</v>
      </c>
      <c r="F520" s="119">
        <v>0</v>
      </c>
      <c r="G520" s="119">
        <v>0</v>
      </c>
      <c r="H520" s="119">
        <v>0</v>
      </c>
      <c r="I520" s="119">
        <v>0</v>
      </c>
      <c r="J520" s="119">
        <v>0</v>
      </c>
      <c r="K520" s="119">
        <v>0</v>
      </c>
      <c r="L520" s="119">
        <v>0</v>
      </c>
      <c r="M520" s="119">
        <v>0</v>
      </c>
      <c r="N520" s="119">
        <v>0</v>
      </c>
      <c r="O520" s="119">
        <v>0</v>
      </c>
      <c r="P520" s="119">
        <v>0</v>
      </c>
      <c r="Q520" s="119">
        <f t="shared" si="9"/>
        <v>0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0</v>
      </c>
      <c r="V520" s="115"/>
    </row>
    <row r="521" spans="2:22" x14ac:dyDescent="0.2">
      <c r="B521" s="113"/>
      <c r="C521" s="117" t="s">
        <v>548</v>
      </c>
      <c r="D521" s="118" t="s">
        <v>373</v>
      </c>
      <c r="E521" s="119">
        <v>0</v>
      </c>
      <c r="F521" s="119">
        <v>0</v>
      </c>
      <c r="G521" s="119">
        <v>0</v>
      </c>
      <c r="H521" s="119">
        <v>0</v>
      </c>
      <c r="I521" s="119">
        <v>0</v>
      </c>
      <c r="J521" s="119">
        <v>0</v>
      </c>
      <c r="K521" s="119">
        <v>0</v>
      </c>
      <c r="L521" s="119">
        <v>0</v>
      </c>
      <c r="M521" s="119">
        <v>0</v>
      </c>
      <c r="N521" s="119">
        <v>0</v>
      </c>
      <c r="O521" s="119">
        <v>0</v>
      </c>
      <c r="P521" s="119">
        <v>0</v>
      </c>
      <c r="Q521" s="119">
        <f t="shared" si="9"/>
        <v>0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0</v>
      </c>
      <c r="V521" s="115"/>
    </row>
    <row r="522" spans="2:22" x14ac:dyDescent="0.2">
      <c r="B522" s="113"/>
      <c r="C522" s="117" t="s">
        <v>549</v>
      </c>
      <c r="D522" s="118" t="s">
        <v>550</v>
      </c>
      <c r="E522" s="119">
        <v>0</v>
      </c>
      <c r="F522" s="119">
        <v>0</v>
      </c>
      <c r="G522" s="119">
        <v>0</v>
      </c>
      <c r="H522" s="119">
        <v>0</v>
      </c>
      <c r="I522" s="119">
        <v>0</v>
      </c>
      <c r="J522" s="119">
        <v>0</v>
      </c>
      <c r="K522" s="119">
        <v>0</v>
      </c>
      <c r="L522" s="119">
        <v>0</v>
      </c>
      <c r="M522" s="119">
        <v>73505.53</v>
      </c>
      <c r="N522" s="119">
        <v>73505.53</v>
      </c>
      <c r="O522" s="119">
        <v>73505.53</v>
      </c>
      <c r="P522" s="119">
        <v>73505.419999999984</v>
      </c>
      <c r="Q522" s="119">
        <f t="shared" si="9"/>
        <v>294022.01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294022.01</v>
      </c>
      <c r="V522" s="115"/>
    </row>
    <row r="523" spans="2:22" x14ac:dyDescent="0.2">
      <c r="B523" s="113"/>
      <c r="C523" s="117" t="s">
        <v>551</v>
      </c>
      <c r="D523" s="118" t="s">
        <v>552</v>
      </c>
      <c r="E523" s="119">
        <v>0</v>
      </c>
      <c r="F523" s="119">
        <v>0</v>
      </c>
      <c r="G523" s="119">
        <v>0</v>
      </c>
      <c r="H523" s="119">
        <v>0</v>
      </c>
      <c r="I523" s="119">
        <v>0</v>
      </c>
      <c r="J523" s="119">
        <v>0</v>
      </c>
      <c r="K523" s="119">
        <v>0</v>
      </c>
      <c r="L523" s="119">
        <v>0</v>
      </c>
      <c r="M523" s="119">
        <v>8640.0700000000015</v>
      </c>
      <c r="N523" s="119">
        <v>8640.0700000000015</v>
      </c>
      <c r="O523" s="119">
        <v>8640.0700000000015</v>
      </c>
      <c r="P523" s="119">
        <v>8640.0300000000025</v>
      </c>
      <c r="Q523" s="119">
        <f t="shared" si="9"/>
        <v>34560.240000000005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34560.240000000005</v>
      </c>
      <c r="V523" s="115"/>
    </row>
    <row r="524" spans="2:22" ht="25.5" x14ac:dyDescent="0.2">
      <c r="B524" s="113"/>
      <c r="C524" s="117" t="s">
        <v>553</v>
      </c>
      <c r="D524" s="118" t="s">
        <v>554</v>
      </c>
      <c r="E524" s="119">
        <v>0</v>
      </c>
      <c r="F524" s="119">
        <v>0</v>
      </c>
      <c r="G524" s="119">
        <v>0</v>
      </c>
      <c r="H524" s="119">
        <v>0</v>
      </c>
      <c r="I524" s="119">
        <v>0</v>
      </c>
      <c r="J524" s="119">
        <v>0</v>
      </c>
      <c r="K524" s="119">
        <v>0</v>
      </c>
      <c r="L524" s="119">
        <v>0</v>
      </c>
      <c r="M524" s="119">
        <v>416709.3</v>
      </c>
      <c r="N524" s="119">
        <v>416709.3</v>
      </c>
      <c r="O524" s="119">
        <v>416709.3</v>
      </c>
      <c r="P524" s="119">
        <v>416708.99999999994</v>
      </c>
      <c r="Q524" s="119">
        <f t="shared" si="9"/>
        <v>1666836.9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1666836.9</v>
      </c>
      <c r="V524" s="115"/>
    </row>
    <row r="525" spans="2:22" ht="25.5" x14ac:dyDescent="0.2">
      <c r="B525" s="113"/>
      <c r="C525" s="117" t="s">
        <v>555</v>
      </c>
      <c r="D525" s="118" t="s">
        <v>556</v>
      </c>
      <c r="E525" s="119">
        <v>0</v>
      </c>
      <c r="F525" s="119">
        <v>0</v>
      </c>
      <c r="G525" s="119">
        <v>0</v>
      </c>
      <c r="H525" s="119">
        <v>0</v>
      </c>
      <c r="I525" s="119">
        <v>0</v>
      </c>
      <c r="J525" s="119">
        <v>0</v>
      </c>
      <c r="K525" s="119">
        <v>0</v>
      </c>
      <c r="L525" s="119">
        <v>0</v>
      </c>
      <c r="M525" s="119">
        <v>183961.00999999998</v>
      </c>
      <c r="N525" s="119">
        <v>183961.00999999998</v>
      </c>
      <c r="O525" s="119">
        <v>183961.00999999998</v>
      </c>
      <c r="P525" s="119">
        <v>183960.62</v>
      </c>
      <c r="Q525" s="119">
        <f t="shared" si="9"/>
        <v>735843.64999999991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735843.64999999991</v>
      </c>
      <c r="V525" s="115"/>
    </row>
    <row r="526" spans="2:22" x14ac:dyDescent="0.2">
      <c r="B526" s="113"/>
      <c r="C526" s="117" t="s">
        <v>557</v>
      </c>
      <c r="D526" s="118" t="s">
        <v>558</v>
      </c>
      <c r="E526" s="119">
        <v>0</v>
      </c>
      <c r="F526" s="119">
        <v>0</v>
      </c>
      <c r="G526" s="119">
        <v>0</v>
      </c>
      <c r="H526" s="119">
        <v>0</v>
      </c>
      <c r="I526" s="119">
        <v>0</v>
      </c>
      <c r="J526" s="119">
        <v>0</v>
      </c>
      <c r="K526" s="119">
        <v>0</v>
      </c>
      <c r="L526" s="119">
        <v>0</v>
      </c>
      <c r="M526" s="119">
        <v>32486.320000000003</v>
      </c>
      <c r="N526" s="119">
        <v>32486.320000000003</v>
      </c>
      <c r="O526" s="119">
        <v>32486.320000000003</v>
      </c>
      <c r="P526" s="119">
        <v>32486.120000000003</v>
      </c>
      <c r="Q526" s="119">
        <f t="shared" si="9"/>
        <v>129945.08000000002</v>
      </c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129945.08000000002</v>
      </c>
      <c r="V526" s="115"/>
    </row>
    <row r="527" spans="2:22" x14ac:dyDescent="0.2">
      <c r="B527" s="113"/>
      <c r="C527" s="117" t="s">
        <v>559</v>
      </c>
      <c r="D527" s="118" t="s">
        <v>560</v>
      </c>
      <c r="E527" s="119">
        <v>0</v>
      </c>
      <c r="F527" s="119">
        <v>0</v>
      </c>
      <c r="G527" s="119">
        <v>0</v>
      </c>
      <c r="H527" s="119">
        <v>0</v>
      </c>
      <c r="I527" s="119">
        <v>0</v>
      </c>
      <c r="J527" s="119">
        <v>0</v>
      </c>
      <c r="K527" s="119">
        <v>0</v>
      </c>
      <c r="L527" s="119">
        <v>0</v>
      </c>
      <c r="M527" s="119">
        <v>463579.93</v>
      </c>
      <c r="N527" s="119">
        <v>463579.93</v>
      </c>
      <c r="O527" s="119">
        <v>463579.93</v>
      </c>
      <c r="P527" s="119">
        <v>463579.94</v>
      </c>
      <c r="Q527" s="119">
        <f t="shared" si="9"/>
        <v>1854319.73</v>
      </c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1854319.73</v>
      </c>
      <c r="V527" s="115"/>
    </row>
    <row r="528" spans="2:22" ht="25.5" x14ac:dyDescent="0.2">
      <c r="B528" s="113"/>
      <c r="C528" s="117" t="s">
        <v>561</v>
      </c>
      <c r="D528" s="118" t="s">
        <v>562</v>
      </c>
      <c r="E528" s="119">
        <v>0</v>
      </c>
      <c r="F528" s="119">
        <v>0</v>
      </c>
      <c r="G528" s="119">
        <v>0</v>
      </c>
      <c r="H528" s="119">
        <v>0</v>
      </c>
      <c r="I528" s="119">
        <v>0</v>
      </c>
      <c r="J528" s="119">
        <v>0</v>
      </c>
      <c r="K528" s="119">
        <v>0</v>
      </c>
      <c r="L528" s="119">
        <v>0</v>
      </c>
      <c r="M528" s="119">
        <v>341699.26</v>
      </c>
      <c r="N528" s="119">
        <v>341699.26</v>
      </c>
      <c r="O528" s="119">
        <v>341699.26</v>
      </c>
      <c r="P528" s="119">
        <v>341699.17000000004</v>
      </c>
      <c r="Q528" s="119">
        <f t="shared" si="9"/>
        <v>1366796.9500000002</v>
      </c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1366796.9500000002</v>
      </c>
      <c r="V528" s="115"/>
    </row>
    <row r="529" spans="2:22" ht="13.5" thickBot="1" x14ac:dyDescent="0.25">
      <c r="B529" s="88"/>
      <c r="C529" s="120"/>
      <c r="D529" s="121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94"/>
      <c r="S529" s="116"/>
      <c r="T529" s="88"/>
      <c r="U529" s="122"/>
      <c r="V529" s="94"/>
    </row>
    <row r="530" spans="2:22" ht="13.5" thickTop="1" x14ac:dyDescent="0.2"/>
  </sheetData>
  <sheetProtection algorithmName="SHA-512" hashValue="5z0b2mbDmOY2Zl6L6dfYiNtfv6knbXb4jdBkxGLA2qTplQ1f67RNDu6ksCEsfYamMkPvHVFaflTsKLWmH/3F1w==" saltValue="D+hHVMKlHMSDshsYgT5qcA==" spinCount="100000" sheet="1" objects="1" scenarios="1"/>
  <mergeCells count="4">
    <mergeCell ref="E269:Q269"/>
    <mergeCell ref="E4:Q4"/>
    <mergeCell ref="C7:D7"/>
    <mergeCell ref="C272:D272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2025-01-29T14:12:53Z</dcterms:modified>
</cp:coreProperties>
</file>