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.djuraskovic\Desktop\"/>
    </mc:Choice>
  </mc:AlternateContent>
  <workbookProtection workbookAlgorithmName="SHA-512" workbookHashValue="BBpYU4qM9K24oTp1MMnDUydLFzU6+mh6FmeLbIxjB58MtG0RXyplvBe7/infrn3nz47AwHsOjm8ayZVIXDrk2A==" workbookSaltValue="zR15KVKwi5/ZDM3IrtG84A==" workbookSpinCount="100000" lockStructure="1"/>
  <bookViews>
    <workbookView xWindow="0" yWindow="0" windowWidth="19230" windowHeight="7380"/>
  </bookViews>
  <sheets>
    <sheet name="Cental Budget" sheetId="10" r:id="rId1"/>
    <sheet name="Local Government_int" sheetId="31" r:id="rId2"/>
    <sheet name="Public expenditure_int" sheetId="32" r:id="rId3"/>
    <sheet name="MasterSheet" sheetId="13" state="hidden" r:id="rId4"/>
  </sheets>
  <externalReferences>
    <externalReference r:id="rId5"/>
  </externalReferences>
  <definedNames>
    <definedName name="_ftn1" localSheetId="2">'Public expenditure_int'!#REF!</definedName>
    <definedName name="_ftn2" localSheetId="2">'Public expenditure_int'!#REF!</definedName>
    <definedName name="_ftnref1" localSheetId="2">'Public expenditure_int'!#REF!</definedName>
    <definedName name="_ftnref2" localSheetId="2">'Public expenditure_int'!#REF!</definedName>
    <definedName name="_iva1" localSheetId="0" hidden="1">{#N/A,#N/A,FALSE,"CB";#N/A,#N/A,FALSE,"CMB";#N/A,#N/A,FALSE,"NBFI"}</definedName>
    <definedName name="_iva1" localSheetId="1" hidden="1">{#N/A,#N/A,FALSE,"CB";#N/A,#N/A,FALSE,"CMB";#N/A,#N/A,FALSE,"NBFI"}</definedName>
    <definedName name="_iva1" localSheetId="2" hidden="1">{#N/A,#N/A,FALSE,"CB";#N/A,#N/A,FALSE,"CMB";#N/A,#N/A,FALSE,"NBFI"}</definedName>
    <definedName name="_iva1" hidden="1">{#N/A,#N/A,FALSE,"CB";#N/A,#N/A,FALSE,"CMB";#N/A,#N/A,FALSE,"NBFI"}</definedName>
    <definedName name="_iva2" localSheetId="0" hidden="1">{#N/A,#N/A,FALSE,"CB";#N/A,#N/A,FALSE,"CMB";#N/A,#N/A,FALSE,"BSYS";#N/A,#N/A,FALSE,"NBFI";#N/A,#N/A,FALSE,"FSYS"}</definedName>
    <definedName name="_iva2" localSheetId="1" hidden="1">{#N/A,#N/A,FALSE,"CB";#N/A,#N/A,FALSE,"CMB";#N/A,#N/A,FALSE,"BSYS";#N/A,#N/A,FALSE,"NBFI";#N/A,#N/A,FALSE,"FSYS"}</definedName>
    <definedName name="_iva2" localSheetId="2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ChartA" localSheetId="0" hidden="1">{#N/A,#N/A,FALSE,"CB";#N/A,#N/A,FALSE,"CMB";#N/A,#N/A,FALSE,"NBFI"}</definedName>
    <definedName name="ChartA" localSheetId="1" hidden="1">{#N/A,#N/A,FALSE,"CB";#N/A,#N/A,FALSE,"CMB";#N/A,#N/A,FALSE,"NBFI"}</definedName>
    <definedName name="ChartA" localSheetId="2" hidden="1">{#N/A,#N/A,FALSE,"CB";#N/A,#N/A,FALSE,"CMB";#N/A,#N/A,FALSE,"NBFI"}</definedName>
    <definedName name="ChartA" hidden="1">{#N/A,#N/A,FALSE,"CB";#N/A,#N/A,FALSE,"CMB";#N/A,#N/A,FALSE,"NBFI"}</definedName>
    <definedName name="Chartvel" localSheetId="0" hidden="1">{#N/A,#N/A,FALSE,"CB";#N/A,#N/A,FALSE,"CMB";#N/A,#N/A,FALSE,"BSYS";#N/A,#N/A,FALSE,"NBFI";#N/A,#N/A,FALSE,"FSYS"}</definedName>
    <definedName name="Chartvel" localSheetId="1" hidden="1">{#N/A,#N/A,FALSE,"CB";#N/A,#N/A,FALSE,"CMB";#N/A,#N/A,FALSE,"BSYS";#N/A,#N/A,FALSE,"NBFI";#N/A,#N/A,FALSE,"FSYS"}</definedName>
    <definedName name="Chartvel" localSheetId="2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DE" localSheetId="0" hidden="1">{#N/A,#N/A,FALSE,"CREDIT"}</definedName>
    <definedName name="DE" localSheetId="1" hidden="1">{#N/A,#N/A,FALSE,"CREDIT"}</definedName>
    <definedName name="DE" localSheetId="2" hidden="1">{#N/A,#N/A,FALSE,"CREDIT"}</definedName>
    <definedName name="DE" hidden="1">{#N/A,#N/A,FALSE,"CREDIT"}</definedName>
    <definedName name="E" localSheetId="0" hidden="1">{#N/A,#N/A,FALSE,"DEPO"}</definedName>
    <definedName name="E" localSheetId="1" hidden="1">{#N/A,#N/A,FALSE,"DEPO"}</definedName>
    <definedName name="E" localSheetId="2" hidden="1">{#N/A,#N/A,FALSE,"DEPO"}</definedName>
    <definedName name="E" hidden="1">{#N/A,#N/A,FALSE,"DEPO"}</definedName>
    <definedName name="EEE" localSheetId="0" hidden="1">{#N/A,#N/A,FALSE,"EXCISE"}</definedName>
    <definedName name="EEE" localSheetId="1" hidden="1">{#N/A,#N/A,FALSE,"EXCISE"}</definedName>
    <definedName name="EEE" localSheetId="2" hidden="1">{#N/A,#N/A,FALSE,"EXCISE"}</definedName>
    <definedName name="EEE" hidden="1">{#N/A,#N/A,FALSE,"EXCISE"}</definedName>
    <definedName name="F" localSheetId="0" hidden="1">{#N/A,#N/A,FALSE,"CB";#N/A,#N/A,FALSE,"CMB";#N/A,#N/A,FALSE,"NBFI"}</definedName>
    <definedName name="F" localSheetId="1" hidden="1">{#N/A,#N/A,FALSE,"CB";#N/A,#N/A,FALSE,"CMB";#N/A,#N/A,FALSE,"NBFI"}</definedName>
    <definedName name="F" localSheetId="2" hidden="1">{#N/A,#N/A,FALSE,"CB";#N/A,#N/A,FALSE,"CMB";#N/A,#N/A,FALSE,"NBFI"}</definedName>
    <definedName name="F" hidden="1">{#N/A,#N/A,FALSE,"CB";#N/A,#N/A,FALSE,"CMB";#N/A,#N/A,FALSE,"NBFI"}</definedName>
    <definedName name="FFF" localSheetId="0" hidden="1">{#N/A,#N/A,FALSE,"CB";#N/A,#N/A,FALSE,"CMB";#N/A,#N/A,FALSE,"BSYS";#N/A,#N/A,FALSE,"NBFI";#N/A,#N/A,FALSE,"FSYS"}</definedName>
    <definedName name="FFF" localSheetId="1" hidden="1">{#N/A,#N/A,FALSE,"CB";#N/A,#N/A,FALSE,"CMB";#N/A,#N/A,FALSE,"BSYS";#N/A,#N/A,FALSE,"NBFI";#N/A,#N/A,FALSE,"FSYS"}</definedName>
    <definedName name="FFF" localSheetId="2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H" localSheetId="0" hidden="1">{#N/A,#N/A,FALSE,"BANKS"}</definedName>
    <definedName name="H" localSheetId="1" hidden="1">{#N/A,#N/A,FALSE,"BANKS"}</definedName>
    <definedName name="H" localSheetId="2" hidden="1">{#N/A,#N/A,FALSE,"BANKS"}</definedName>
    <definedName name="H" hidden="1">{#N/A,#N/A,FALSE,"BANKS"}</definedName>
    <definedName name="hello" localSheetId="0" hidden="1">{#N/A,#N/A,FALSE,"CB";#N/A,#N/A,FALSE,"CMB";#N/A,#N/A,FALSE,"BSYS";#N/A,#N/A,FALSE,"NBFI";#N/A,#N/A,FALSE,"FSYS"}</definedName>
    <definedName name="hello" localSheetId="1" hidden="1">{#N/A,#N/A,FALSE,"CB";#N/A,#N/A,FALSE,"CMB";#N/A,#N/A,FALSE,"BSYS";#N/A,#N/A,FALSE,"NBFI";#N/A,#N/A,FALSE,"FSYS"}</definedName>
    <definedName name="hello" localSheetId="2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va" localSheetId="0" hidden="1">{#N/A,#N/A,FALSE,"CB";#N/A,#N/A,FALSE,"CMB";#N/A,#N/A,FALSE,"NBFI"}</definedName>
    <definedName name="iva" localSheetId="1" hidden="1">{#N/A,#N/A,FALSE,"CB";#N/A,#N/A,FALSE,"CMB";#N/A,#N/A,FALSE,"NBFI"}</definedName>
    <definedName name="iva" localSheetId="2" hidden="1">{#N/A,#N/A,FALSE,"CB";#N/A,#N/A,FALSE,"CMB";#N/A,#N/A,FALSE,"NBFI"}</definedName>
    <definedName name="iva" hidden="1">{#N/A,#N/A,FALSE,"CB";#N/A,#N/A,FALSE,"CMB";#N/A,#N/A,FALSE,"NBFI"}</definedName>
    <definedName name="jan" localSheetId="0" hidden="1">{#N/A,#N/A,FALSE,"CB";#N/A,#N/A,FALSE,"CMB";#N/A,#N/A,FALSE,"NBFI"}</definedName>
    <definedName name="jan" localSheetId="1" hidden="1">{#N/A,#N/A,FALSE,"CB";#N/A,#N/A,FALSE,"CMB";#N/A,#N/A,FALSE,"NBFI"}</definedName>
    <definedName name="jan" localSheetId="2" hidden="1">{#N/A,#N/A,FALSE,"CB";#N/A,#N/A,FALSE,"CMB";#N/A,#N/A,FALSE,"NBFI"}</definedName>
    <definedName name="jan" hidden="1">{#N/A,#N/A,FALSE,"CB";#N/A,#N/A,FALSE,"CMB";#N/A,#N/A,FALSE,"NBFI"}</definedName>
    <definedName name="_xlnm.Print_Area" localSheetId="0">'Cental Budget'!$C$7:$G$84</definedName>
    <definedName name="_xlnm.Print_Area" localSheetId="1">'Local Government_int'!$C$9:$E$64</definedName>
    <definedName name="_xlnm.Print_Area" localSheetId="2">'Public expenditure_int'!$C$6:$E$67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yyy" localSheetId="0" hidden="1">{#N/A,#N/A,FALSE,"MS"}</definedName>
    <definedName name="yyy" localSheetId="1" hidden="1">{#N/A,#N/A,FALSE,"MS"}</definedName>
    <definedName name="yyy" localSheetId="2" hidden="1">{#N/A,#N/A,FALSE,"MS"}</definedName>
    <definedName name="yyy" hidden="1">{#N/A,#N/A,FALSE,"MS"}</definedName>
    <definedName name="yyyyy" localSheetId="0" hidden="1">{#N/A,#N/A,FALSE,"INTERST"}</definedName>
    <definedName name="yyyyy" localSheetId="1" hidden="1">{#N/A,#N/A,FALSE,"INTERST"}</definedName>
    <definedName name="yyyyy" localSheetId="2" hidden="1">{#N/A,#N/A,FALSE,"INTERST"}</definedName>
    <definedName name="yyyyy" hidden="1">{#N/A,#N/A,FALSE,"INTERST"}</definedName>
    <definedName name="Z_05AB59A7_9F04_4F70_A17E_8EF60EF35C7C_.wvu.PrintArea" localSheetId="0" hidden="1">'Cental Budget'!$B$8:$C$83</definedName>
    <definedName name="Z_5F444141_AB98_4370_9413_F1F0A45DC16B_.wvu.Cols" localSheetId="2" hidden="1">'Public expenditure_int'!#REF!</definedName>
    <definedName name="Z_5F444141_AB98_4370_9413_F1F0A45DC16B_.wvu.Rows" localSheetId="2" hidden="1">'Public expenditure_int'!$51:$51,'Public expenditure_int'!$55:$55,'Public expenditure_int'!$48:$48,'Public expenditure_int'!#REF!,'Public expenditure_int'!$72:$72</definedName>
    <definedName name="Z_636A372C_EE02_4B23_8381_E3299ADF8816_.wvu.Cols" localSheetId="0" hidden="1">'Cental Budget'!#REF!</definedName>
    <definedName name="Z_7AC1CC92_093E_4DA9_98F8_470D5521A68C_.wvu.Rows" localSheetId="0" hidden="1">'Cental Budget'!$46:$47,'Cental Budget'!$55:$59,'Cental Budget'!$61:$62,'Cental Budget'!$74:$74</definedName>
    <definedName name="Z_A32CDCC2_9D7B_41FA_91EC_562A88521235_.wvu.Cols" localSheetId="0" hidden="1">'Cental Budget'!#REF!,'Cental Budget'!#REF!</definedName>
    <definedName name="Z_A4D59F75_8091_4878_A19C_E6F7EFCC98D0_.wvu.Cols" localSheetId="2" hidden="1">'Public expenditure_int'!#REF!,'Public expenditure_int'!#REF!,'Public expenditure_int'!#REF!,'Public expenditure_int'!#REF!,'Public expenditure_int'!#REF!,'Public expenditure_int'!#REF!,'Public expenditure_int'!#REF!,'Public expenditure_int'!#REF!</definedName>
    <definedName name="Z_E484E83A_8AE1_4ACE_A5D4_7D98A52A9B4B_.wvu.Cols" localSheetId="2" hidden="1">'Public expenditure_int'!#REF!</definedName>
    <definedName name="Z_E484E83A_8AE1_4ACE_A5D4_7D98A52A9B4B_.wvu.Rows" localSheetId="2" hidden="1">'Public expenditure_int'!$51:$51,'Public expenditure_int'!$55:$55,'Public expenditure_int'!$48:$48,'Public expenditure_int'!#REF!,'Public expenditure_int'!$72:$72</definedName>
    <definedName name="Z_F37FAB72_D883_4CEB_A5EC_0FA851AD2DC3_.wvu.Cols" localSheetId="0" hidden="1">'Cental Budget'!#REF!</definedName>
  </definedNames>
  <calcPr calcId="162913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D6" i="32" l="1"/>
  <c r="D11" i="32"/>
  <c r="D12" i="32"/>
  <c r="E12" i="32" s="1"/>
  <c r="D13" i="32"/>
  <c r="D14" i="32"/>
  <c r="D15" i="32"/>
  <c r="D16" i="32"/>
  <c r="D17" i="32"/>
  <c r="D18" i="32"/>
  <c r="E18" i="32" s="1"/>
  <c r="D20" i="32"/>
  <c r="D21" i="32"/>
  <c r="E21" i="32" s="1"/>
  <c r="D22" i="32"/>
  <c r="D23" i="32"/>
  <c r="D27" i="32"/>
  <c r="D28" i="32"/>
  <c r="D32" i="32"/>
  <c r="D33" i="32"/>
  <c r="D34" i="32"/>
  <c r="D35" i="32"/>
  <c r="D36" i="32"/>
  <c r="D37" i="32"/>
  <c r="D38" i="32"/>
  <c r="D39" i="32"/>
  <c r="D40" i="32"/>
  <c r="D42" i="32"/>
  <c r="D44" i="32"/>
  <c r="D45" i="32"/>
  <c r="D46" i="32"/>
  <c r="D47" i="32"/>
  <c r="D48" i="32"/>
  <c r="D49" i="32"/>
  <c r="D50" i="32"/>
  <c r="D55" i="32"/>
  <c r="D56" i="32"/>
  <c r="D57" i="32"/>
  <c r="D58" i="32"/>
  <c r="D62" i="32"/>
  <c r="D63" i="32"/>
  <c r="D64" i="32"/>
  <c r="D65" i="32"/>
  <c r="E20" i="32" l="1"/>
  <c r="E65" i="32"/>
  <c r="E63" i="32"/>
  <c r="E58" i="32"/>
  <c r="E56" i="32"/>
  <c r="E50" i="32"/>
  <c r="E48" i="32"/>
  <c r="E46" i="32"/>
  <c r="E44" i="32"/>
  <c r="E39" i="32"/>
  <c r="E37" i="32"/>
  <c r="E35" i="32"/>
  <c r="E33" i="32"/>
  <c r="E28" i="32"/>
  <c r="E23" i="32"/>
  <c r="E17" i="32"/>
  <c r="E15" i="32"/>
  <c r="E13" i="32"/>
  <c r="E64" i="32"/>
  <c r="E62" i="32"/>
  <c r="E57" i="32"/>
  <c r="E55" i="32"/>
  <c r="E49" i="32"/>
  <c r="E47" i="32"/>
  <c r="E45" i="32"/>
  <c r="E42" i="32"/>
  <c r="E40" i="32"/>
  <c r="E38" i="32"/>
  <c r="E36" i="32"/>
  <c r="E34" i="32"/>
  <c r="E32" i="32"/>
  <c r="E27" i="32"/>
  <c r="E22" i="32"/>
  <c r="E16" i="32"/>
  <c r="E14" i="32"/>
  <c r="E11" i="32"/>
  <c r="D54" i="32"/>
  <c r="E54" i="32" s="1"/>
  <c r="D43" i="32"/>
  <c r="E43" i="32" s="1"/>
  <c r="D31" i="32"/>
  <c r="E31" i="32" s="1"/>
  <c r="D19" i="32"/>
  <c r="E19" i="32" s="1"/>
  <c r="D10" i="32"/>
  <c r="E10" i="32" s="1"/>
  <c r="D61" i="32"/>
  <c r="E61" i="32" s="1"/>
  <c r="F79" i="10" l="1"/>
  <c r="F46" i="10" l="1"/>
  <c r="D26" i="31" l="1"/>
  <c r="G43" i="10" l="1"/>
  <c r="D79" i="10" l="1"/>
  <c r="E79" i="10" l="1"/>
  <c r="F56" i="10"/>
  <c r="D41" i="32" s="1"/>
  <c r="E41" i="32" l="1"/>
  <c r="D29" i="32"/>
  <c r="G16" i="10"/>
  <c r="D30" i="32" l="1"/>
  <c r="E30" i="32" s="1"/>
  <c r="E29" i="32"/>
  <c r="G28" i="10"/>
  <c r="G36" i="10" l="1"/>
  <c r="G40" i="10"/>
  <c r="G27" i="10"/>
  <c r="G39" i="10"/>
  <c r="G15" i="10"/>
  <c r="G26" i="10"/>
  <c r="F25" i="10"/>
  <c r="G34" i="10"/>
  <c r="G42" i="10"/>
  <c r="G18" i="10"/>
  <c r="G29" i="10"/>
  <c r="G32" i="10"/>
  <c r="G17" i="10"/>
  <c r="G35" i="10"/>
  <c r="G38" i="10"/>
  <c r="F37" i="10"/>
  <c r="G14" i="10"/>
  <c r="G19" i="10"/>
  <c r="G31" i="10"/>
  <c r="F30" i="10"/>
  <c r="G33" i="10"/>
  <c r="G41" i="10"/>
  <c r="D25" i="10"/>
  <c r="G37" i="10" l="1"/>
  <c r="D26" i="32"/>
  <c r="E26" i="32" s="1"/>
  <c r="G30" i="10"/>
  <c r="D25" i="32"/>
  <c r="E25" i="32" s="1"/>
  <c r="G25" i="10"/>
  <c r="D24" i="32"/>
  <c r="D72" i="10"/>
  <c r="E24" i="32" l="1"/>
  <c r="D9" i="32"/>
  <c r="G76" i="10"/>
  <c r="E76" i="10"/>
  <c r="E9" i="32" l="1"/>
  <c r="D51" i="32"/>
  <c r="D37" i="10"/>
  <c r="D30" i="10"/>
  <c r="D20" i="10"/>
  <c r="D12" i="10"/>
  <c r="D59" i="32" l="1"/>
  <c r="D52" i="32"/>
  <c r="E51" i="32"/>
  <c r="D11" i="10"/>
  <c r="D53" i="32" l="1"/>
  <c r="E53" i="32" s="1"/>
  <c r="E52" i="32"/>
  <c r="D66" i="32"/>
  <c r="E59" i="32"/>
  <c r="D56" i="10"/>
  <c r="E66" i="32" l="1"/>
  <c r="D60" i="32"/>
  <c r="E60" i="32" s="1"/>
  <c r="G82" i="10"/>
  <c r="G47" i="10"/>
  <c r="G48" i="10"/>
  <c r="G49" i="10"/>
  <c r="G50" i="10"/>
  <c r="G51" i="10"/>
  <c r="G52" i="10"/>
  <c r="G53" i="10"/>
  <c r="G54" i="10"/>
  <c r="G55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73" i="10"/>
  <c r="G74" i="10"/>
  <c r="G75" i="10"/>
  <c r="F72" i="10"/>
  <c r="F44" i="10"/>
  <c r="D46" i="10"/>
  <c r="D44" i="10" s="1"/>
  <c r="C67" i="32"/>
  <c r="C66" i="32"/>
  <c r="C64" i="32"/>
  <c r="C63" i="32"/>
  <c r="C62" i="32"/>
  <c r="C60" i="32"/>
  <c r="C59" i="32"/>
  <c r="C57" i="32"/>
  <c r="C56" i="32"/>
  <c r="C55" i="32"/>
  <c r="C54" i="32"/>
  <c r="C53" i="32"/>
  <c r="C51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7" i="32"/>
  <c r="C6" i="32"/>
  <c r="D46" i="31"/>
  <c r="D9" i="31"/>
  <c r="C59" i="31"/>
  <c r="C58" i="31"/>
  <c r="C57" i="31"/>
  <c r="C55" i="31"/>
  <c r="C54" i="31"/>
  <c r="C52" i="31"/>
  <c r="C51" i="31"/>
  <c r="C49" i="31"/>
  <c r="C48" i="31"/>
  <c r="C47" i="31"/>
  <c r="C46" i="31"/>
  <c r="C45" i="31"/>
  <c r="C43" i="31"/>
  <c r="C42" i="31"/>
  <c r="C41" i="31"/>
  <c r="C40" i="31"/>
  <c r="C39" i="31"/>
  <c r="C38" i="31"/>
  <c r="C37" i="31"/>
  <c r="C36" i="31"/>
  <c r="C12" i="31"/>
  <c r="C9" i="31"/>
  <c r="E48" i="10"/>
  <c r="E49" i="10"/>
  <c r="E50" i="10"/>
  <c r="E51" i="10"/>
  <c r="E52" i="10"/>
  <c r="E53" i="10"/>
  <c r="E54" i="10"/>
  <c r="E55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73" i="10"/>
  <c r="E74" i="10"/>
  <c r="E75" i="10"/>
  <c r="E80" i="10"/>
  <c r="E82" i="10"/>
  <c r="E47" i="10"/>
  <c r="E53" i="31" l="1"/>
  <c r="E22" i="31"/>
  <c r="F45" i="10"/>
  <c r="G23" i="10"/>
  <c r="G24" i="10"/>
  <c r="G21" i="10"/>
  <c r="F20" i="10"/>
  <c r="G20" i="10" s="1"/>
  <c r="G13" i="10"/>
  <c r="F12" i="10"/>
  <c r="G22" i="10"/>
  <c r="E50" i="31"/>
  <c r="E23" i="31"/>
  <c r="E16" i="31"/>
  <c r="E17" i="31"/>
  <c r="E19" i="31"/>
  <c r="E21" i="31"/>
  <c r="E18" i="31"/>
  <c r="E20" i="31"/>
  <c r="G72" i="10"/>
  <c r="G46" i="10"/>
  <c r="E72" i="10"/>
  <c r="E46" i="10"/>
  <c r="E56" i="10"/>
  <c r="E43" i="10"/>
  <c r="E32" i="31"/>
  <c r="G56" i="10"/>
  <c r="D69" i="10"/>
  <c r="E42" i="31"/>
  <c r="E38" i="31"/>
  <c r="E37" i="31"/>
  <c r="E47" i="31"/>
  <c r="E40" i="31"/>
  <c r="E27" i="31"/>
  <c r="E49" i="31"/>
  <c r="E33" i="31"/>
  <c r="E26" i="31"/>
  <c r="E41" i="31"/>
  <c r="E56" i="31"/>
  <c r="E34" i="31"/>
  <c r="E28" i="31"/>
  <c r="E36" i="31"/>
  <c r="E30" i="31"/>
  <c r="E29" i="31"/>
  <c r="E35" i="31"/>
  <c r="E48" i="31"/>
  <c r="E55" i="31"/>
  <c r="E54" i="31"/>
  <c r="E31" i="31"/>
  <c r="E58" i="31"/>
  <c r="E46" i="31"/>
  <c r="E39" i="31"/>
  <c r="D24" i="31"/>
  <c r="G12" i="10" l="1"/>
  <c r="F11" i="10"/>
  <c r="D45" i="10"/>
  <c r="E29" i="10"/>
  <c r="E33" i="10"/>
  <c r="E34" i="10"/>
  <c r="E27" i="10"/>
  <c r="E35" i="10"/>
  <c r="E36" i="10"/>
  <c r="E38" i="10"/>
  <c r="E31" i="10"/>
  <c r="E26" i="10"/>
  <c r="E42" i="10"/>
  <c r="E23" i="10"/>
  <c r="E15" i="10"/>
  <c r="E44" i="10"/>
  <c r="G44" i="10"/>
  <c r="E39" i="10"/>
  <c r="E41" i="10"/>
  <c r="E18" i="10"/>
  <c r="E22" i="10"/>
  <c r="D25" i="31"/>
  <c r="E25" i="31" s="1"/>
  <c r="E24" i="31"/>
  <c r="E24" i="10"/>
  <c r="E40" i="10"/>
  <c r="E28" i="10"/>
  <c r="G11" i="10" l="1"/>
  <c r="E45" i="10"/>
  <c r="G45" i="10"/>
  <c r="E19" i="10"/>
  <c r="E14" i="10"/>
  <c r="E16" i="10"/>
  <c r="E13" i="10"/>
  <c r="E32" i="10"/>
  <c r="E17" i="10"/>
  <c r="E37" i="10"/>
  <c r="E25" i="10"/>
  <c r="E12" i="10" l="1"/>
  <c r="E30" i="10"/>
  <c r="D15" i="31" l="1"/>
  <c r="D14" i="31" l="1"/>
  <c r="E15" i="31"/>
  <c r="E14" i="31" l="1"/>
  <c r="D43" i="31"/>
  <c r="D51" i="31" l="1"/>
  <c r="E43" i="31"/>
  <c r="D44" i="31"/>
  <c r="D57" i="31" l="1"/>
  <c r="D52" i="31" s="1"/>
  <c r="D45" i="31"/>
  <c r="E45" i="31" s="1"/>
  <c r="E44" i="31"/>
  <c r="E51" i="31" l="1"/>
  <c r="E21" i="10"/>
  <c r="E57" i="31" l="1"/>
  <c r="E52" i="31"/>
  <c r="E20" i="10"/>
  <c r="E11" i="10" l="1"/>
  <c r="F69" i="10" l="1"/>
  <c r="F77" i="10" s="1"/>
  <c r="F83" i="10" s="1"/>
  <c r="F78" i="10" s="1"/>
  <c r="E69" i="10"/>
  <c r="D70" i="10"/>
  <c r="D77" i="10" s="1"/>
  <c r="D83" i="10" s="1"/>
  <c r="D78" i="10" s="1"/>
  <c r="D71" i="10" l="1"/>
  <c r="E70" i="10"/>
  <c r="F70" i="10"/>
  <c r="G69" i="10"/>
  <c r="E71" i="10" l="1"/>
  <c r="G70" i="10"/>
  <c r="F71" i="10"/>
  <c r="E77" i="10"/>
  <c r="G83" i="10" l="1"/>
  <c r="G77" i="10"/>
  <c r="G71" i="10"/>
  <c r="E81" i="10" l="1"/>
  <c r="E78" i="10" l="1"/>
  <c r="E83" i="10"/>
  <c r="G80" i="10" l="1"/>
  <c r="G81" i="10" l="1"/>
  <c r="G79" i="10"/>
  <c r="G78" i="10" l="1"/>
</calcChain>
</file>

<file path=xl/sharedStrings.xml><?xml version="1.0" encoding="utf-8"?>
<sst xmlns="http://schemas.openxmlformats.org/spreadsheetml/2006/main" count="1055" uniqueCount="409">
  <si>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</si>
  <si>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</si>
  <si>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</si>
  <si>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</si>
  <si>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</si>
  <si>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</si>
  <si>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</si>
  <si>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</si>
  <si>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</si>
  <si>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</si>
  <si>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</si>
  <si>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</si>
  <si>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</si>
  <si>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</si>
  <si>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</si>
  <si>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</si>
  <si>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</si>
  <si>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</si>
  <si>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</si>
  <si>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</si>
  <si>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</si>
  <si>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</si>
  <si>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</si>
  <si>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</si>
  <si>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</si>
  <si>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</si>
  <si>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</si>
  <si>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</si>
  <si>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</si>
  <si>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</si>
  <si>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</si>
  <si>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</si>
  <si>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</si>
  <si>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</si>
  <si>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</si>
  <si>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</si>
  <si>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</si>
  <si>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</si>
  <si>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</si>
  <si>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</si>
  <si>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</si>
  <si>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</si>
  <si>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</si>
  <si>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</si>
  <si>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</si>
  <si>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</si>
  <si>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</si>
  <si>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</si>
  <si>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</si>
  <si>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</si>
  <si>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</si>
  <si>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</si>
  <si>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</si>
  <si>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</si>
  <si>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</si>
  <si>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</si>
  <si>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</si>
  <si>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</si>
  <si>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</si>
  <si>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</si>
  <si>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</si>
  <si>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</si>
  <si>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</si>
  <si>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</si>
  <si>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</si>
  <si>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</si>
  <si>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</si>
  <si>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</si>
  <si>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</si>
  <si>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</si>
  <si>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</si>
  <si>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</si>
  <si>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</si>
  <si>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</si>
  <si>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</si>
  <si>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</si>
  <si>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</si>
  <si>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</si>
  <si>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</si>
  <si>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</si>
  <si>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</si>
  <si>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</si>
  <si>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</si>
  <si>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</si>
  <si>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</si>
  <si>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</si>
  <si>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</si>
  <si>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</si>
  <si>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</si>
  <si>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</si>
  <si>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</si>
  <si>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</si>
  <si>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</si>
  <si>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</si>
  <si>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</si>
  <si>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</si>
  <si>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</si>
  <si>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</si>
  <si>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</si>
  <si>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</si>
  <si>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</si>
  <si>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</si>
  <si>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</si>
  <si>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</si>
  <si>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</si>
  <si>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</si>
  <si>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</si>
  <si>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</si>
  <si>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</si>
  <si>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</si>
  <si>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</si>
  <si>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</si>
  <si>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</si>
  <si>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</si>
  <si>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</si>
  <si>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</si>
  <si>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</si>
  <si>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</si>
  <si>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</si>
  <si>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</si>
  <si>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</si>
  <si>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</si>
  <si>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</si>
  <si>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</si>
  <si>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</si>
  <si>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</si>
  <si>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</si>
  <si>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</si>
  <si>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</si>
  <si>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</si>
  <si>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</si>
  <si>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</si>
  <si>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</si>
  <si>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</si>
  <si>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</si>
  <si>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</si>
  <si>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</si>
  <si>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</si>
  <si>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</si>
  <si>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</si>
  <si>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</si>
  <si>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</si>
  <si>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</si>
  <si>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</si>
  <si>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</si>
  <si>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</si>
  <si>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</si>
  <si>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</si>
  <si>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</si>
  <si>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</si>
  <si>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</si>
  <si>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</si>
  <si>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</si>
  <si>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</si>
  <si>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</si>
  <si>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</si>
  <si>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</si>
  <si>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</si>
  <si>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</si>
  <si>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</si>
  <si>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</si>
  <si>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</si>
  <si>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</si>
  <si>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</si>
  <si>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</si>
  <si>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</si>
  <si>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</si>
  <si>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</si>
  <si>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</si>
  <si>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</si>
  <si>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</si>
  <si>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</si>
  <si>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</si>
  <si>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</si>
  <si>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</si>
  <si>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</si>
  <si>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</si>
  <si>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</si>
  <si>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</si>
  <si>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</si>
  <si>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</si>
  <si>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</si>
  <si>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</si>
  <si>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</si>
  <si>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</si>
  <si>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</si>
  <si>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</si>
  <si>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</si>
  <si>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</si>
  <si>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</si>
  <si>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</si>
  <si>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</si>
  <si>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</si>
  <si>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</si>
  <si>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</si>
  <si>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</si>
  <si>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</si>
  <si>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</si>
  <si>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</si>
  <si>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</si>
  <si>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</si>
  <si>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</si>
  <si>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</si>
  <si>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</si>
  <si>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</si>
  <si>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</si>
  <si>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</si>
  <si>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</si>
  <si>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</si>
  <si>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</si>
  <si>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</si>
  <si>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</si>
  <si>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</si>
  <si>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</si>
  <si>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</si>
  <si>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</si>
  <si>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</si>
  <si>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</si>
  <si>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</si>
  <si>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</si>
  <si>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</si>
  <si>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</si>
  <si>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</si>
  <si>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</si>
  <si>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</si>
  <si>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</si>
  <si>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</si>
  <si>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</si>
  <si>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</si>
  <si>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</si>
  <si>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</si>
  <si>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</si>
  <si>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</si>
  <si>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</si>
  <si>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</si>
  <si>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</si>
  <si>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</si>
  <si>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</si>
  <si>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</si>
  <si>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</si>
  <si>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</si>
  <si>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</si>
  <si>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</si>
  <si>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</si>
  <si>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</si>
  <si>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</si>
  <si>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</si>
  <si>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</si>
  <si>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</si>
  <si>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</si>
  <si>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</si>
  <si>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</si>
  <si>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</si>
  <si>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</si>
  <si>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</si>
  <si>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</si>
  <si>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</si>
  <si>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</si>
  <si>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</si>
  <si>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</si>
  <si>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</si>
  <si>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</si>
  <si>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</si>
  <si>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</si>
  <si>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</si>
  <si>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</si>
  <si>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</si>
  <si>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</si>
  <si>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</si>
  <si>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</si>
  <si>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</si>
  <si>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</si>
  <si>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</si>
  <si>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</si>
  <si>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</si>
  <si>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</si>
  <si>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</si>
  <si>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</si>
  <si>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</si>
  <si>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</si>
  <si>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</si>
  <si>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</si>
  <si>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</si>
  <si>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</si>
  <si>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</si>
  <si>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</si>
  <si>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</si>
  <si>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</si>
  <si>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</si>
  <si>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</si>
  <si>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</si>
  <si>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</si>
  <si>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</si>
  <si>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</si>
  <si>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</si>
  <si>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</si>
  <si>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</si>
  <si>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</si>
  <si>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</si>
  <si>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</si>
  <si>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</si>
  <si>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</si>
  <si>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</si>
  <si>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</si>
  <si>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</si>
  <si>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</si>
  <si>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</si>
  <si>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</si>
  <si>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</si>
  <si>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</si>
  <si>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</si>
  <si>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</si>
  <si>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</si>
  <si>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</si>
  <si>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</si>
  <si>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</si>
  <si>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</si>
  <si>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</si>
  <si>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</si>
  <si>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</si>
  <si>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</si>
  <si>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</si>
  <si>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</si>
  <si>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</si>
  <si>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</si>
  <si>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</si>
  <si>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</si>
  <si>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</si>
  <si>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</si>
  <si>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</si>
  <si>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</si>
  <si>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</si>
  <si>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</si>
  <si>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</si>
  <si>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</si>
  <si>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</si>
  <si>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</si>
  <si>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</si>
  <si>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</si>
  <si>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</si>
  <si>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</si>
  <si>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</si>
  <si>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</si>
  <si>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</si>
  <si>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</si>
  <si>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</si>
  <si>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</si>
  <si>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</si>
  <si>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</si>
  <si>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</si>
  <si>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</si>
  <si>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</si>
  <si>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</si>
  <si>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</si>
  <si>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</si>
  <si>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</si>
  <si>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</si>
  <si>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</si>
  <si>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</si>
  <si>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</si>
  <si>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</si>
  <si>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</si>
  <si>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</rPr>
      <t>per capita (</t>
    </r>
    <r>
      <rPr>
        <sz val="10"/>
        <rFont val="Calibri"/>
        <family val="2"/>
        <charset val="238"/>
      </rPr>
      <t>€</t>
    </r>
    <r>
      <rPr>
        <i/>
        <sz val="10"/>
        <rFont val="Calibri"/>
        <family val="2"/>
        <charset val="238"/>
      </rPr>
      <t>)*</t>
    </r>
  </si>
  <si>
    <r>
      <t xml:space="preserve">GDP </t>
    </r>
    <r>
      <rPr>
        <i/>
        <sz val="10"/>
        <rFont val="Calibri"/>
        <family val="2"/>
        <charset val="238"/>
      </rPr>
      <t>per capita (</t>
    </r>
    <r>
      <rPr>
        <sz val="10"/>
        <rFont val="Calibri"/>
        <family val="2"/>
        <charset val="238"/>
      </rPr>
      <t>€</t>
    </r>
    <r>
      <rPr>
        <i/>
        <sz val="10"/>
        <rFont val="Calibri"/>
        <family val="2"/>
        <charset val="238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</si>
  <si>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</si>
  <si>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</si>
  <si>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</si>
  <si>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</si>
  <si>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</si>
  <si>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</si>
  <si>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</si>
  <si>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</si>
  <si>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</si>
  <si>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</si>
  <si>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</si>
  <si>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</si>
  <si>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</si>
  <si>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</si>
  <si>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</si>
  <si>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</si>
  <si>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</si>
  <si>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</si>
  <si>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</si>
  <si>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</si>
  <si>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</si>
  <si>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</si>
  <si>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</si>
  <si>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</si>
  <si>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Korigovani suficit/deficit</t>
  </si>
  <si>
    <t xml:space="preserve">Kapitalni budzet </t>
  </si>
  <si>
    <t xml:space="preserve">Kapitalni izdaci tekućeg budžeta </t>
  </si>
  <si>
    <t>Napomena: Informacija je urađena na engleskom i crnogorskom jeziku</t>
  </si>
  <si>
    <t>Primici od otplate kredita</t>
  </si>
  <si>
    <t>Receipts from repayment of loans</t>
  </si>
  <si>
    <t xml:space="preserve">Primici od otplate kredita </t>
  </si>
  <si>
    <t xml:space="preserve">Receipts from repayment of loans </t>
  </si>
  <si>
    <t>Ostali državni porezi</t>
  </si>
  <si>
    <t>Other State Taxes</t>
  </si>
  <si>
    <t>Ostali državni prihodi</t>
  </si>
  <si>
    <t>mil.€</t>
  </si>
  <si>
    <t>Korigovani suficit/dficit</t>
  </si>
  <si>
    <t>Izdaci za kupovinu hartija od vrijednosti</t>
  </si>
  <si>
    <t>Deficit/ Surplus</t>
  </si>
  <si>
    <t>Korigovani deficit/ suficit</t>
  </si>
  <si>
    <t>Modified deficit/surplus</t>
  </si>
  <si>
    <t>Expenditures for the purchase of securities</t>
  </si>
  <si>
    <t xml:space="preserve">     </t>
  </si>
  <si>
    <t>Primici od prodaje imovine</t>
  </si>
  <si>
    <t>Suficit/Deficit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</si>
</sst>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0.000000000"/>
    <numFmt numFmtId="176" formatCode="0.0"/>
    <numFmt numFmtId="177" formatCode="0.0%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323E1A"/>
      <name val="Calibri"/>
      <family val="2"/>
      <scheme val="minor"/>
    </font>
    <font>
      <sz val="11"/>
      <name val="Calibri"/>
      <family val="2"/>
      <scheme val="minor"/>
    </font>
    <font>
      <sz val="10"/>
      <color rgb="FF323E1A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23E1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</borders>
  <cellStyleXfs count="42">
    <xf numFmtId="0" fontId="0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6" fillId="0" borderId="0" applyProtection="0"/>
    <xf numFmtId="0" fontId="7" fillId="0" borderId="0">
      <protection locked="0"/>
    </xf>
    <xf numFmtId="0" fontId="7" fillId="0" borderId="0">
      <protection locked="0"/>
    </xf>
    <xf numFmtId="0" fontId="8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0" borderId="0">
      <protection locked="0"/>
    </xf>
    <xf numFmtId="2" fontId="6" fillId="0" borderId="0" applyProtection="0"/>
    <xf numFmtId="0" fontId="6" fillId="0" borderId="0" applyNumberFormat="0" applyFont="0" applyFill="0" applyBorder="0" applyAlignment="0" applyProtection="0"/>
    <xf numFmtId="0" fontId="9" fillId="0" borderId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10" fillId="0" borderId="0"/>
    <xf numFmtId="0" fontId="11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4" fillId="0" borderId="0">
      <alignment vertical="center"/>
    </xf>
    <xf numFmtId="0" fontId="18" fillId="0" borderId="0"/>
    <xf numFmtId="0" fontId="5" fillId="0" borderId="0"/>
    <xf numFmtId="0" fontId="4" fillId="0" borderId="0"/>
    <xf numFmtId="0" fontId="4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174" fontId="5" fillId="0" borderId="0" applyFont="0" applyFill="0" applyBorder="0" applyAlignment="0" applyProtection="0"/>
    <xf numFmtId="0" fontId="13" fillId="0" borderId="0"/>
    <xf numFmtId="0" fontId="2" fillId="0" borderId="0"/>
    <xf numFmtId="0" fontId="1" fillId="0" borderId="0"/>
  </cellStyleXfs>
  <cellXfs count="270">
    <xf numFmtId="0" fontId="0" fillId="0" borderId="0" xfId="0"/>
    <xf numFmtId="0" fontId="4" fillId="0" borderId="0" xfId="27" applyFont="1"/>
    <xf numFmtId="49" fontId="4" fillId="0" borderId="0" xfId="27" applyNumberFormat="1" applyFont="1" applyAlignment="1">
      <alignment wrapText="1"/>
    </xf>
    <xf numFmtId="0" fontId="4" fillId="0" borderId="0" xfId="27" applyFont="1" applyFill="1"/>
    <xf numFmtId="0" fontId="4" fillId="2" borderId="0" xfId="27" applyFont="1" applyFill="1"/>
    <xf numFmtId="0" fontId="4" fillId="2" borderId="0" xfId="27" applyFont="1" applyFill="1" applyBorder="1"/>
    <xf numFmtId="0" fontId="20" fillId="2" borderId="0" xfId="27" applyFont="1" applyFill="1" applyBorder="1"/>
    <xf numFmtId="0" fontId="4" fillId="2" borderId="0" xfId="27" applyFont="1" applyFill="1" applyProtection="1"/>
    <xf numFmtId="0" fontId="3" fillId="2" borderId="0" xfId="27" applyFont="1" applyFill="1" applyBorder="1" applyAlignment="1">
      <alignment vertical="center"/>
    </xf>
    <xf numFmtId="0" fontId="4" fillId="2" borderId="0" xfId="27" applyFont="1" applyFill="1" applyProtection="1">
      <protection locked="0"/>
    </xf>
    <xf numFmtId="49" fontId="4" fillId="2" borderId="0" xfId="27" applyNumberFormat="1" applyFont="1" applyFill="1" applyAlignment="1">
      <alignment wrapText="1"/>
    </xf>
    <xf numFmtId="0" fontId="4" fillId="0" borderId="0" xfId="0" applyFont="1"/>
    <xf numFmtId="0" fontId="19" fillId="0" borderId="0" xfId="0" applyFont="1" applyFill="1" applyAlignment="1">
      <alignment horizontal="center" vertical="center"/>
    </xf>
    <xf numFmtId="0" fontId="4" fillId="0" borderId="0" xfId="27" applyFont="1" applyFill="1" applyBorder="1" applyAlignment="1">
      <alignment horizontal="center" vertical="center" wrapText="1"/>
    </xf>
    <xf numFmtId="0" fontId="21" fillId="3" borderId="1" xfId="27" applyFont="1" applyFill="1" applyBorder="1" applyAlignment="1">
      <alignment vertical="center"/>
    </xf>
    <xf numFmtId="0" fontId="19" fillId="0" borderId="0" xfId="27" applyFont="1" applyFill="1" applyBorder="1" applyAlignment="1">
      <alignment vertical="center"/>
    </xf>
    <xf numFmtId="0" fontId="19" fillId="0" borderId="0" xfId="27" applyFont="1" applyFill="1" applyAlignment="1">
      <alignment vertical="center"/>
    </xf>
    <xf numFmtId="0" fontId="19" fillId="0" borderId="0" xfId="27" applyFont="1" applyFill="1" applyBorder="1" applyAlignment="1">
      <alignment horizontal="center" vertical="center"/>
    </xf>
    <xf numFmtId="2" fontId="19" fillId="0" borderId="0" xfId="27" applyNumberFormat="1" applyFont="1" applyFill="1" applyBorder="1" applyAlignment="1">
      <alignment vertical="center"/>
    </xf>
    <xf numFmtId="2" fontId="19" fillId="0" borderId="0" xfId="27" applyNumberFormat="1" applyFont="1" applyFill="1" applyBorder="1" applyAlignment="1">
      <alignment horizontal="left" vertical="center"/>
    </xf>
    <xf numFmtId="49" fontId="19" fillId="0" borderId="0" xfId="27" applyNumberFormat="1" applyFont="1" applyFill="1" applyBorder="1" applyAlignment="1">
      <alignment vertical="center"/>
    </xf>
    <xf numFmtId="0" fontId="19" fillId="4" borderId="0" xfId="0" applyFont="1" applyFill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9" fillId="0" borderId="0" xfId="27" applyFont="1" applyAlignment="1">
      <alignment vertical="center"/>
    </xf>
    <xf numFmtId="1" fontId="19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16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16" fontId="19" fillId="0" borderId="0" xfId="0" applyNumberFormat="1" applyFont="1" applyFill="1" applyBorder="1" applyAlignment="1">
      <alignment horizontal="left" vertical="center"/>
    </xf>
    <xf numFmtId="17" fontId="19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17" fontId="19" fillId="0" borderId="0" xfId="0" applyNumberFormat="1" applyFont="1" applyFill="1" applyAlignment="1">
      <alignment vertical="center"/>
    </xf>
    <xf numFmtId="4" fontId="19" fillId="0" borderId="0" xfId="27" applyNumberFormat="1" applyFont="1" applyFill="1" applyBorder="1" applyAlignment="1">
      <alignment vertical="center"/>
    </xf>
    <xf numFmtId="164" fontId="19" fillId="0" borderId="0" xfId="27" applyNumberFormat="1" applyFont="1" applyFill="1" applyBorder="1" applyAlignment="1">
      <alignment vertical="center"/>
    </xf>
    <xf numFmtId="4" fontId="22" fillId="0" borderId="0" xfId="27" applyNumberFormat="1" applyFont="1" applyFill="1" applyBorder="1" applyAlignment="1">
      <alignment vertical="center"/>
    </xf>
    <xf numFmtId="164" fontId="22" fillId="0" borderId="0" xfId="27" applyNumberFormat="1" applyFont="1" applyFill="1" applyBorder="1" applyAlignment="1">
      <alignment vertical="center"/>
    </xf>
    <xf numFmtId="49" fontId="19" fillId="0" borderId="0" xfId="27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17" fontId="4" fillId="0" borderId="0" xfId="0" applyNumberFormat="1" applyFont="1"/>
    <xf numFmtId="0" fontId="23" fillId="5" borderId="2" xfId="27" applyFont="1" applyFill="1" applyBorder="1" applyAlignment="1">
      <alignment horizontal="center" vertical="center" wrapText="1"/>
    </xf>
    <xf numFmtId="0" fontId="23" fillId="5" borderId="5" xfId="27" applyFont="1" applyFill="1" applyBorder="1" applyAlignment="1">
      <alignment horizontal="center" vertical="center" wrapText="1"/>
    </xf>
    <xf numFmtId="2" fontId="25" fillId="2" borderId="0" xfId="27" applyNumberFormat="1" applyFont="1" applyFill="1" applyBorder="1" applyAlignment="1">
      <alignment vertical="center"/>
    </xf>
    <xf numFmtId="164" fontId="26" fillId="5" borderId="10" xfId="27" applyNumberFormat="1" applyFont="1" applyFill="1" applyBorder="1" applyAlignment="1">
      <alignment vertical="center"/>
    </xf>
    <xf numFmtId="166" fontId="26" fillId="5" borderId="10" xfId="27" applyNumberFormat="1" applyFont="1" applyFill="1" applyBorder="1" applyAlignment="1">
      <alignment vertical="center"/>
    </xf>
    <xf numFmtId="166" fontId="26" fillId="2" borderId="12" xfId="27" applyNumberFormat="1" applyFont="1" applyFill="1" applyBorder="1" applyAlignment="1">
      <alignment vertical="center"/>
    </xf>
    <xf numFmtId="166" fontId="27" fillId="2" borderId="12" xfId="27" applyNumberFormat="1" applyFont="1" applyFill="1" applyBorder="1" applyAlignment="1">
      <alignment vertical="center"/>
    </xf>
    <xf numFmtId="166" fontId="28" fillId="2" borderId="12" xfId="27" applyNumberFormat="1" applyFont="1" applyFill="1" applyBorder="1" applyAlignment="1">
      <alignment vertical="center"/>
    </xf>
    <xf numFmtId="166" fontId="26" fillId="2" borderId="14" xfId="27" applyNumberFormat="1" applyFont="1" applyFill="1" applyBorder="1" applyAlignment="1">
      <alignment vertical="center"/>
    </xf>
    <xf numFmtId="166" fontId="29" fillId="2" borderId="10" xfId="27" applyNumberFormat="1" applyFont="1" applyFill="1" applyBorder="1" applyAlignment="1">
      <alignment vertical="center"/>
    </xf>
    <xf numFmtId="176" fontId="26" fillId="5" borderId="11" xfId="27" applyNumberFormat="1" applyFont="1" applyFill="1" applyBorder="1" applyAlignment="1">
      <alignment vertical="center"/>
    </xf>
    <xf numFmtId="166" fontId="29" fillId="2" borderId="12" xfId="27" applyNumberFormat="1" applyFont="1" applyFill="1" applyBorder="1" applyAlignment="1">
      <alignment vertical="center"/>
    </xf>
    <xf numFmtId="176" fontId="26" fillId="2" borderId="15" xfId="27" applyNumberFormat="1" applyFont="1" applyFill="1" applyBorder="1" applyAlignment="1">
      <alignment vertical="center"/>
    </xf>
    <xf numFmtId="176" fontId="26" fillId="2" borderId="16" xfId="27" applyNumberFormat="1" applyFont="1" applyFill="1" applyBorder="1" applyAlignment="1">
      <alignment vertical="center"/>
    </xf>
    <xf numFmtId="176" fontId="26" fillId="2" borderId="17" xfId="27" applyNumberFormat="1" applyFont="1" applyFill="1" applyBorder="1" applyAlignment="1">
      <alignment vertical="center"/>
    </xf>
    <xf numFmtId="166" fontId="26" fillId="2" borderId="13" xfId="27" applyNumberFormat="1" applyFont="1" applyFill="1" applyBorder="1" applyAlignment="1">
      <alignment vertical="center"/>
    </xf>
    <xf numFmtId="0" fontId="24" fillId="2" borderId="0" xfId="28" applyFont="1" applyFill="1"/>
    <xf numFmtId="0" fontId="24" fillId="2" borderId="0" xfId="28" applyFont="1" applyFill="1" applyProtection="1">
      <protection locked="0"/>
    </xf>
    <xf numFmtId="0" fontId="24" fillId="2" borderId="0" xfId="0" applyFont="1" applyFill="1"/>
    <xf numFmtId="0" fontId="24" fillId="0" borderId="0" xfId="0" applyFont="1"/>
    <xf numFmtId="0" fontId="24" fillId="2" borderId="0" xfId="0" applyFont="1" applyFill="1" applyBorder="1"/>
    <xf numFmtId="0" fontId="24" fillId="0" borderId="0" xfId="0" applyFont="1" applyBorder="1"/>
    <xf numFmtId="0" fontId="23" fillId="2" borderId="0" xfId="0" applyFont="1" applyFill="1"/>
    <xf numFmtId="0" fontId="31" fillId="6" borderId="1" xfId="28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0" fontId="23" fillId="7" borderId="6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2" fontId="23" fillId="7" borderId="1" xfId="0" applyNumberFormat="1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2" fontId="23" fillId="2" borderId="8" xfId="0" applyNumberFormat="1" applyFont="1" applyFill="1" applyBorder="1" applyAlignment="1">
      <alignment vertical="center" wrapText="1"/>
    </xf>
    <xf numFmtId="0" fontId="23" fillId="2" borderId="0" xfId="0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2" fontId="24" fillId="2" borderId="22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/>
    </xf>
    <xf numFmtId="2" fontId="23" fillId="2" borderId="22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wrapText="1"/>
    </xf>
    <xf numFmtId="2" fontId="24" fillId="0" borderId="0" xfId="0" applyNumberFormat="1" applyFont="1" applyFill="1" applyBorder="1" applyAlignment="1">
      <alignment horizontal="right"/>
    </xf>
    <xf numFmtId="49" fontId="23" fillId="2" borderId="22" xfId="0" applyNumberFormat="1" applyFont="1" applyFill="1" applyBorder="1" applyAlignment="1">
      <alignment vertical="center" wrapText="1"/>
    </xf>
    <xf numFmtId="2" fontId="23" fillId="7" borderId="21" xfId="0" applyNumberFormat="1" applyFont="1" applyFill="1" applyBorder="1" applyAlignment="1">
      <alignment vertical="center"/>
    </xf>
    <xf numFmtId="2" fontId="23" fillId="7" borderId="21" xfId="0" applyNumberFormat="1" applyFont="1" applyFill="1" applyBorder="1" applyAlignment="1">
      <alignment horizontal="left" vertical="center"/>
    </xf>
    <xf numFmtId="49" fontId="23" fillId="2" borderId="8" xfId="0" applyNumberFormat="1" applyFont="1" applyFill="1" applyBorder="1" applyAlignment="1">
      <alignment vertical="center" wrapText="1"/>
    </xf>
    <xf numFmtId="49" fontId="24" fillId="2" borderId="22" xfId="0" applyNumberFormat="1" applyFont="1" applyFill="1" applyBorder="1" applyAlignment="1">
      <alignment vertical="center" wrapText="1"/>
    </xf>
    <xf numFmtId="0" fontId="23" fillId="2" borderId="0" xfId="0" applyFont="1" applyFill="1" applyBorder="1"/>
    <xf numFmtId="0" fontId="23" fillId="0" borderId="0" xfId="0" applyFont="1" applyFill="1" applyBorder="1"/>
    <xf numFmtId="0" fontId="23" fillId="0" borderId="0" xfId="0" applyFont="1" applyFill="1"/>
    <xf numFmtId="0" fontId="23" fillId="0" borderId="0" xfId="0" applyFont="1"/>
    <xf numFmtId="49" fontId="24" fillId="2" borderId="21" xfId="0" applyNumberFormat="1" applyFont="1" applyFill="1" applyBorder="1" applyAlignment="1">
      <alignment vertical="center" wrapText="1"/>
    </xf>
    <xf numFmtId="49" fontId="23" fillId="2" borderId="21" xfId="0" applyNumberFormat="1" applyFont="1" applyFill="1" applyBorder="1" applyAlignment="1">
      <alignment vertical="center" wrapText="1"/>
    </xf>
    <xf numFmtId="49" fontId="23" fillId="7" borderId="21" xfId="0" applyNumberFormat="1" applyFont="1" applyFill="1" applyBorder="1" applyAlignment="1">
      <alignment vertical="center" wrapText="1"/>
    </xf>
    <xf numFmtId="49" fontId="24" fillId="2" borderId="8" xfId="0" applyNumberFormat="1" applyFont="1" applyFill="1" applyBorder="1" applyAlignment="1">
      <alignment vertical="center" wrapText="1"/>
    </xf>
    <xf numFmtId="0" fontId="24" fillId="2" borderId="8" xfId="0" applyNumberFormat="1" applyFont="1" applyFill="1" applyBorder="1" applyAlignment="1">
      <alignment vertical="center" wrapText="1"/>
    </xf>
    <xf numFmtId="0" fontId="24" fillId="2" borderId="22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vertical="center" wrapText="1"/>
    </xf>
    <xf numFmtId="2" fontId="25" fillId="2" borderId="0" xfId="28" applyNumberFormat="1" applyFont="1" applyFill="1" applyBorder="1" applyAlignment="1">
      <alignment vertical="center"/>
    </xf>
    <xf numFmtId="2" fontId="24" fillId="2" borderId="0" xfId="0" applyNumberFormat="1" applyFont="1" applyFill="1"/>
    <xf numFmtId="2" fontId="23" fillId="2" borderId="0" xfId="0" applyNumberFormat="1" applyFont="1" applyFill="1" applyBorder="1" applyAlignment="1">
      <alignment wrapText="1"/>
    </xf>
    <xf numFmtId="49" fontId="24" fillId="2" borderId="0" xfId="0" applyNumberFormat="1" applyFont="1" applyFill="1" applyAlignment="1">
      <alignment wrapText="1"/>
    </xf>
    <xf numFmtId="49" fontId="24" fillId="2" borderId="0" xfId="0" applyNumberFormat="1" applyFont="1" applyFill="1" applyBorder="1" applyAlignment="1">
      <alignment wrapText="1"/>
    </xf>
    <xf numFmtId="49" fontId="23" fillId="2" borderId="0" xfId="0" applyNumberFormat="1" applyFont="1" applyFill="1" applyBorder="1" applyAlignment="1">
      <alignment wrapText="1"/>
    </xf>
    <xf numFmtId="49" fontId="24" fillId="0" borderId="0" xfId="0" applyNumberFormat="1" applyFont="1" applyAlignment="1">
      <alignment wrapText="1"/>
    </xf>
    <xf numFmtId="2" fontId="24" fillId="2" borderId="0" xfId="28" applyNumberFormat="1" applyFont="1" applyFill="1"/>
    <xf numFmtId="0" fontId="24" fillId="0" borderId="0" xfId="28" applyFont="1"/>
    <xf numFmtId="164" fontId="24" fillId="0" borderId="27" xfId="28" applyNumberFormat="1" applyFont="1" applyBorder="1" applyAlignment="1">
      <alignment horizontal="right" vertical="center"/>
    </xf>
    <xf numFmtId="0" fontId="23" fillId="2" borderId="0" xfId="28" applyFont="1" applyFill="1" applyBorder="1"/>
    <xf numFmtId="0" fontId="24" fillId="2" borderId="0" xfId="28" applyFont="1" applyFill="1" applyBorder="1"/>
    <xf numFmtId="4" fontId="24" fillId="2" borderId="0" xfId="28" applyNumberFormat="1" applyFont="1" applyFill="1"/>
    <xf numFmtId="166" fontId="32" fillId="2" borderId="0" xfId="28" applyNumberFormat="1" applyFont="1" applyFill="1" applyProtection="1">
      <protection hidden="1"/>
    </xf>
    <xf numFmtId="164" fontId="24" fillId="0" borderId="28" xfId="28" applyNumberFormat="1" applyFont="1" applyBorder="1" applyAlignment="1">
      <alignment horizontal="right" vertical="center"/>
    </xf>
    <xf numFmtId="166" fontId="32" fillId="2" borderId="0" xfId="28" applyNumberFormat="1" applyFont="1" applyFill="1" applyBorder="1" applyProtection="1">
      <protection hidden="1"/>
    </xf>
    <xf numFmtId="0" fontId="24" fillId="0" borderId="0" xfId="28" applyFont="1" applyFill="1" applyBorder="1"/>
    <xf numFmtId="164" fontId="24" fillId="0" borderId="0" xfId="28" applyNumberFormat="1" applyFont="1" applyFill="1" applyBorder="1" applyAlignment="1">
      <alignment horizontal="right" vertical="center"/>
    </xf>
    <xf numFmtId="0" fontId="31" fillId="8" borderId="1" xfId="28" applyFont="1" applyFill="1" applyBorder="1" applyAlignment="1">
      <alignment vertical="center"/>
    </xf>
    <xf numFmtId="0" fontId="23" fillId="9" borderId="29" xfId="28" applyFont="1" applyFill="1" applyBorder="1" applyAlignment="1">
      <alignment horizontal="center" vertical="center" wrapText="1"/>
    </xf>
    <xf numFmtId="0" fontId="23" fillId="9" borderId="3" xfId="28" applyFont="1" applyFill="1" applyBorder="1" applyAlignment="1">
      <alignment horizontal="center" vertical="center" wrapText="1"/>
    </xf>
    <xf numFmtId="2" fontId="23" fillId="9" borderId="1" xfId="28" applyNumberFormat="1" applyFont="1" applyFill="1" applyBorder="1" applyAlignment="1">
      <alignment horizontal="left" vertical="center" wrapText="1"/>
    </xf>
    <xf numFmtId="164" fontId="23" fillId="9" borderId="10" xfId="28" applyNumberFormat="1" applyFont="1" applyFill="1" applyBorder="1" applyAlignment="1">
      <alignment horizontal="right" vertical="center"/>
    </xf>
    <xf numFmtId="176" fontId="23" fillId="9" borderId="11" xfId="28" applyNumberFormat="1" applyFont="1" applyFill="1" applyBorder="1" applyAlignment="1">
      <alignment horizontal="right" vertical="center"/>
    </xf>
    <xf numFmtId="164" fontId="23" fillId="0" borderId="0" xfId="28" applyNumberFormat="1" applyFont="1" applyFill="1" applyBorder="1" applyAlignment="1">
      <alignment horizontal="right" vertical="center"/>
    </xf>
    <xf numFmtId="2" fontId="23" fillId="2" borderId="26" xfId="28" applyNumberFormat="1" applyFont="1" applyFill="1" applyBorder="1" applyAlignment="1">
      <alignment horizontal="left" vertical="center" wrapText="1"/>
    </xf>
    <xf numFmtId="164" fontId="23" fillId="2" borderId="13" xfId="28" applyNumberFormat="1" applyFont="1" applyFill="1" applyBorder="1" applyAlignment="1">
      <alignment horizontal="right" vertical="center"/>
    </xf>
    <xf numFmtId="176" fontId="23" fillId="2" borderId="19" xfId="28" applyNumberFormat="1" applyFont="1" applyFill="1" applyBorder="1" applyAlignment="1">
      <alignment horizontal="right" vertical="center"/>
    </xf>
    <xf numFmtId="165" fontId="24" fillId="0" borderId="0" xfId="28" applyNumberFormat="1" applyFont="1" applyFill="1" applyBorder="1"/>
    <xf numFmtId="2" fontId="24" fillId="2" borderId="7" xfId="28" applyNumberFormat="1" applyFont="1" applyFill="1" applyBorder="1" applyAlignment="1">
      <alignment horizontal="left" vertical="center" wrapText="1"/>
    </xf>
    <xf numFmtId="164" fontId="24" fillId="2" borderId="12" xfId="28" applyNumberFormat="1" applyFont="1" applyFill="1" applyBorder="1" applyAlignment="1">
      <alignment horizontal="right" vertical="center"/>
    </xf>
    <xf numFmtId="176" fontId="24" fillId="2" borderId="25" xfId="28" applyNumberFormat="1" applyFont="1" applyFill="1" applyBorder="1" applyAlignment="1">
      <alignment horizontal="right" vertical="center"/>
    </xf>
    <xf numFmtId="0" fontId="23" fillId="0" borderId="0" xfId="28" applyFont="1" applyFill="1" applyBorder="1" applyAlignment="1">
      <alignment horizontal="center" wrapText="1"/>
    </xf>
    <xf numFmtId="164" fontId="24" fillId="0" borderId="0" xfId="28" applyNumberFormat="1" applyFont="1" applyFill="1" applyBorder="1"/>
    <xf numFmtId="175" fontId="24" fillId="0" borderId="0" xfId="28" applyNumberFormat="1" applyFont="1" applyFill="1" applyBorder="1"/>
    <xf numFmtId="164" fontId="24" fillId="2" borderId="12" xfId="28" quotePrefix="1" applyNumberFormat="1" applyFont="1" applyFill="1" applyBorder="1" applyAlignment="1">
      <alignment horizontal="right" vertical="center"/>
    </xf>
    <xf numFmtId="2" fontId="23" fillId="2" borderId="7" xfId="28" applyNumberFormat="1" applyFont="1" applyFill="1" applyBorder="1" applyAlignment="1">
      <alignment horizontal="left" vertical="center" wrapText="1"/>
    </xf>
    <xf numFmtId="164" fontId="23" fillId="2" borderId="12" xfId="28" applyNumberFormat="1" applyFont="1" applyFill="1" applyBorder="1" applyAlignment="1">
      <alignment horizontal="right" vertical="center"/>
    </xf>
    <xf numFmtId="176" fontId="23" fillId="2" borderId="25" xfId="28" applyNumberFormat="1" applyFont="1" applyFill="1" applyBorder="1" applyAlignment="1">
      <alignment horizontal="right" vertical="center"/>
    </xf>
    <xf numFmtId="0" fontId="24" fillId="0" borderId="0" xfId="28" applyFont="1" applyFill="1" applyBorder="1" applyAlignment="1">
      <alignment horizontal="right"/>
    </xf>
    <xf numFmtId="164" fontId="33" fillId="0" borderId="0" xfId="28" applyNumberFormat="1" applyFont="1" applyFill="1" applyBorder="1"/>
    <xf numFmtId="0" fontId="23" fillId="0" borderId="0" xfId="28" applyFont="1" applyFill="1" applyBorder="1" applyAlignment="1">
      <alignment horizontal="right"/>
    </xf>
    <xf numFmtId="49" fontId="23" fillId="2" borderId="22" xfId="28" applyNumberFormat="1" applyFont="1" applyFill="1" applyBorder="1" applyAlignment="1">
      <alignment vertical="center" wrapText="1"/>
    </xf>
    <xf numFmtId="164" fontId="34" fillId="2" borderId="12" xfId="28" applyNumberFormat="1" applyFont="1" applyFill="1" applyBorder="1" applyAlignment="1">
      <alignment vertical="center"/>
    </xf>
    <xf numFmtId="176" fontId="34" fillId="2" borderId="25" xfId="28" applyNumberFormat="1" applyFont="1" applyFill="1" applyBorder="1" applyAlignment="1">
      <alignment vertical="center"/>
    </xf>
    <xf numFmtId="2" fontId="23" fillId="9" borderId="1" xfId="28" applyNumberFormat="1" applyFont="1" applyFill="1" applyBorder="1" applyAlignment="1">
      <alignment horizontal="left" vertical="center"/>
    </xf>
    <xf numFmtId="2" fontId="24" fillId="0" borderId="0" xfId="28" applyNumberFormat="1" applyFont="1" applyFill="1" applyBorder="1"/>
    <xf numFmtId="49" fontId="23" fillId="2" borderId="26" xfId="28" applyNumberFormat="1" applyFont="1" applyFill="1" applyBorder="1" applyAlignment="1">
      <alignment horizontal="left" vertical="center" wrapText="1"/>
    </xf>
    <xf numFmtId="49" fontId="23" fillId="0" borderId="7" xfId="28" applyNumberFormat="1" applyFont="1" applyFill="1" applyBorder="1" applyAlignment="1">
      <alignment horizontal="left" vertical="center" wrapText="1"/>
    </xf>
    <xf numFmtId="164" fontId="23" fillId="0" borderId="12" xfId="28" applyNumberFormat="1" applyFont="1" applyFill="1" applyBorder="1" applyAlignment="1">
      <alignment horizontal="right" vertical="center"/>
    </xf>
    <xf numFmtId="176" fontId="23" fillId="0" borderId="25" xfId="28" applyNumberFormat="1" applyFont="1" applyFill="1" applyBorder="1" applyAlignment="1">
      <alignment horizontal="right" vertical="center"/>
    </xf>
    <xf numFmtId="0" fontId="24" fillId="0" borderId="0" xfId="28" applyFont="1" applyFill="1"/>
    <xf numFmtId="49" fontId="23" fillId="2" borderId="7" xfId="28" applyNumberFormat="1" applyFont="1" applyFill="1" applyBorder="1" applyAlignment="1">
      <alignment horizontal="left" vertical="center" wrapText="1"/>
    </xf>
    <xf numFmtId="4" fontId="24" fillId="0" borderId="0" xfId="28" applyNumberFormat="1" applyFont="1" applyFill="1" applyBorder="1"/>
    <xf numFmtId="164" fontId="23" fillId="0" borderId="12" xfId="28" applyNumberFormat="1" applyFont="1" applyFill="1" applyBorder="1" applyAlignment="1">
      <alignment vertical="center"/>
    </xf>
    <xf numFmtId="49" fontId="23" fillId="0" borderId="21" xfId="28" applyNumberFormat="1" applyFont="1" applyFill="1" applyBorder="1" applyAlignment="1">
      <alignment vertical="center" wrapText="1"/>
    </xf>
    <xf numFmtId="164" fontId="23" fillId="0" borderId="10" xfId="28" applyNumberFormat="1" applyFont="1" applyFill="1" applyBorder="1" applyAlignment="1">
      <alignment horizontal="right" vertical="center"/>
    </xf>
    <xf numFmtId="176" fontId="23" fillId="0" borderId="11" xfId="28" applyNumberFormat="1" applyFont="1" applyFill="1" applyBorder="1" applyAlignment="1">
      <alignment horizontal="right" vertical="center"/>
    </xf>
    <xf numFmtId="49" fontId="24" fillId="2" borderId="26" xfId="28" applyNumberFormat="1" applyFont="1" applyFill="1" applyBorder="1" applyAlignment="1">
      <alignment horizontal="left" vertical="center" wrapText="1"/>
    </xf>
    <xf numFmtId="164" fontId="24" fillId="2" borderId="13" xfId="28" applyNumberFormat="1" applyFont="1" applyFill="1" applyBorder="1" applyAlignment="1">
      <alignment horizontal="right" vertical="center"/>
    </xf>
    <xf numFmtId="176" fontId="24" fillId="2" borderId="19" xfId="28" applyNumberFormat="1" applyFont="1" applyFill="1" applyBorder="1" applyAlignment="1">
      <alignment horizontal="right" vertical="center"/>
    </xf>
    <xf numFmtId="164" fontId="24" fillId="2" borderId="7" xfId="28" applyNumberFormat="1" applyFont="1" applyFill="1" applyBorder="1" applyAlignment="1">
      <alignment horizontal="left" vertical="center"/>
    </xf>
    <xf numFmtId="164" fontId="24" fillId="2" borderId="12" xfId="28" applyNumberFormat="1" applyFont="1" applyFill="1" applyBorder="1" applyAlignment="1">
      <alignment vertical="center"/>
    </xf>
    <xf numFmtId="49" fontId="23" fillId="2" borderId="6" xfId="28" applyNumberFormat="1" applyFont="1" applyFill="1" applyBorder="1" applyAlignment="1">
      <alignment horizontal="left" vertical="center" wrapText="1"/>
    </xf>
    <xf numFmtId="164" fontId="23" fillId="2" borderId="14" xfId="28" applyNumberFormat="1" applyFont="1" applyFill="1" applyBorder="1" applyAlignment="1">
      <alignment horizontal="right" vertical="center"/>
    </xf>
    <xf numFmtId="176" fontId="23" fillId="2" borderId="3" xfId="28" applyNumberFormat="1" applyFont="1" applyFill="1" applyBorder="1" applyAlignment="1">
      <alignment horizontal="right" vertical="center"/>
    </xf>
    <xf numFmtId="49" fontId="24" fillId="2" borderId="23" xfId="28" applyNumberFormat="1" applyFont="1" applyFill="1" applyBorder="1" applyAlignment="1">
      <alignment vertical="center" wrapText="1"/>
    </xf>
    <xf numFmtId="164" fontId="24" fillId="2" borderId="24" xfId="28" applyNumberFormat="1" applyFont="1" applyFill="1" applyBorder="1" applyAlignment="1">
      <alignment vertical="center"/>
    </xf>
    <xf numFmtId="49" fontId="23" fillId="2" borderId="1" xfId="28" applyNumberFormat="1" applyFont="1" applyFill="1" applyBorder="1" applyAlignment="1">
      <alignment horizontal="left" vertical="center" wrapText="1"/>
    </xf>
    <xf numFmtId="164" fontId="23" fillId="2" borderId="10" xfId="28" applyNumberFormat="1" applyFont="1" applyFill="1" applyBorder="1" applyAlignment="1">
      <alignment horizontal="right" vertical="center"/>
    </xf>
    <xf numFmtId="176" fontId="23" fillId="2" borderId="11" xfId="28" applyNumberFormat="1" applyFont="1" applyFill="1" applyBorder="1" applyAlignment="1">
      <alignment horizontal="right" vertical="center"/>
    </xf>
    <xf numFmtId="0" fontId="23" fillId="2" borderId="0" xfId="28" applyFont="1" applyFill="1"/>
    <xf numFmtId="49" fontId="23" fillId="9" borderId="21" xfId="28" applyNumberFormat="1" applyFont="1" applyFill="1" applyBorder="1" applyAlignment="1">
      <alignment horizontal="left" vertical="center" wrapText="1"/>
    </xf>
    <xf numFmtId="0" fontId="23" fillId="0" borderId="0" xfId="28" applyFont="1"/>
    <xf numFmtId="0" fontId="23" fillId="0" borderId="0" xfId="28" applyFont="1" applyFill="1" applyBorder="1"/>
    <xf numFmtId="49" fontId="23" fillId="9" borderId="21" xfId="28" applyNumberFormat="1" applyFont="1" applyFill="1" applyBorder="1" applyAlignment="1">
      <alignment vertical="center" wrapText="1"/>
    </xf>
    <xf numFmtId="164" fontId="23" fillId="9" borderId="10" xfId="28" applyNumberFormat="1" applyFont="1" applyFill="1" applyBorder="1" applyAlignment="1">
      <alignment vertical="center"/>
    </xf>
    <xf numFmtId="4" fontId="23" fillId="9" borderId="11" xfId="28" applyNumberFormat="1" applyFont="1" applyFill="1" applyBorder="1" applyAlignment="1">
      <alignment vertical="center"/>
    </xf>
    <xf numFmtId="176" fontId="23" fillId="9" borderId="11" xfId="28" applyNumberFormat="1" applyFont="1" applyFill="1" applyBorder="1" applyAlignment="1">
      <alignment vertical="center"/>
    </xf>
    <xf numFmtId="49" fontId="24" fillId="2" borderId="8" xfId="28" applyNumberFormat="1" applyFont="1" applyFill="1" applyBorder="1" applyAlignment="1">
      <alignment vertical="center" wrapText="1"/>
    </xf>
    <xf numFmtId="164" fontId="24" fillId="2" borderId="13" xfId="28" applyNumberFormat="1" applyFont="1" applyFill="1" applyBorder="1" applyAlignment="1">
      <alignment vertical="center"/>
    </xf>
    <xf numFmtId="176" fontId="24" fillId="2" borderId="19" xfId="28" applyNumberFormat="1" applyFont="1" applyFill="1" applyBorder="1" applyAlignment="1">
      <alignment vertical="center"/>
    </xf>
    <xf numFmtId="49" fontId="24" fillId="2" borderId="22" xfId="28" applyNumberFormat="1" applyFont="1" applyFill="1" applyBorder="1" applyAlignment="1">
      <alignment vertical="center" wrapText="1"/>
    </xf>
    <xf numFmtId="176" fontId="24" fillId="2" borderId="25" xfId="28" applyNumberFormat="1" applyFont="1" applyFill="1" applyBorder="1" applyAlignment="1">
      <alignment vertical="center"/>
    </xf>
    <xf numFmtId="4" fontId="24" fillId="2" borderId="0" xfId="28" applyNumberFormat="1" applyFont="1" applyFill="1" applyBorder="1"/>
    <xf numFmtId="49" fontId="24" fillId="2" borderId="0" xfId="28" applyNumberFormat="1" applyFont="1" applyFill="1" applyBorder="1" applyAlignment="1">
      <alignment wrapText="1"/>
    </xf>
    <xf numFmtId="49" fontId="23" fillId="2" borderId="9" xfId="28" applyNumberFormat="1" applyFont="1" applyFill="1" applyBorder="1" applyAlignment="1">
      <alignment vertical="center" wrapText="1"/>
    </xf>
    <xf numFmtId="164" fontId="23" fillId="2" borderId="14" xfId="28" applyNumberFormat="1" applyFont="1" applyFill="1" applyBorder="1" applyAlignment="1">
      <alignment vertical="center"/>
    </xf>
    <xf numFmtId="176" fontId="23" fillId="2" borderId="3" xfId="28" applyNumberFormat="1" applyFont="1" applyFill="1" applyBorder="1" applyAlignment="1">
      <alignment vertical="center"/>
    </xf>
    <xf numFmtId="2" fontId="25" fillId="2" borderId="0" xfId="28" applyNumberFormat="1" applyFont="1" applyFill="1" applyBorder="1" applyAlignment="1">
      <alignment vertical="center" wrapText="1"/>
    </xf>
    <xf numFmtId="49" fontId="24" fillId="2" borderId="0" xfId="28" applyNumberFormat="1" applyFont="1" applyFill="1" applyAlignment="1">
      <alignment wrapText="1"/>
    </xf>
    <xf numFmtId="164" fontId="23" fillId="2" borderId="0" xfId="28" applyNumberFormat="1" applyFont="1" applyFill="1" applyBorder="1"/>
    <xf numFmtId="164" fontId="23" fillId="0" borderId="0" xfId="28" applyNumberFormat="1" applyFont="1" applyFill="1" applyBorder="1"/>
    <xf numFmtId="2" fontId="24" fillId="2" borderId="0" xfId="28" applyNumberFormat="1" applyFont="1" applyFill="1" applyBorder="1" applyAlignment="1">
      <alignment wrapText="1"/>
    </xf>
    <xf numFmtId="1" fontId="24" fillId="2" borderId="0" xfId="28" applyNumberFormat="1" applyFont="1" applyFill="1" applyBorder="1" applyAlignment="1">
      <alignment wrapText="1"/>
    </xf>
    <xf numFmtId="164" fontId="24" fillId="0" borderId="23" xfId="28" applyNumberFormat="1" applyFont="1" applyBorder="1" applyAlignment="1">
      <alignment horizontal="right" vertical="center"/>
    </xf>
    <xf numFmtId="49" fontId="24" fillId="0" borderId="0" xfId="28" applyNumberFormat="1" applyFont="1" applyAlignment="1">
      <alignment wrapText="1"/>
    </xf>
    <xf numFmtId="176" fontId="26" fillId="2" borderId="18" xfId="27" applyNumberFormat="1" applyFont="1" applyFill="1" applyBorder="1" applyAlignment="1">
      <alignment vertical="center"/>
    </xf>
    <xf numFmtId="2" fontId="23" fillId="5" borderId="1" xfId="28" applyNumberFormat="1" applyFont="1" applyFill="1" applyBorder="1" applyAlignment="1">
      <alignment vertical="center"/>
    </xf>
    <xf numFmtId="176" fontId="26" fillId="5" borderId="11" xfId="28" applyNumberFormat="1" applyFont="1" applyFill="1" applyBorder="1" applyAlignment="1">
      <alignment vertical="center"/>
    </xf>
    <xf numFmtId="2" fontId="23" fillId="2" borderId="7" xfId="28" applyNumberFormat="1" applyFont="1" applyFill="1" applyBorder="1" applyAlignment="1">
      <alignment vertical="center"/>
    </xf>
    <xf numFmtId="166" fontId="26" fillId="2" borderId="12" xfId="28" applyNumberFormat="1" applyFont="1" applyFill="1" applyBorder="1" applyAlignment="1">
      <alignment vertical="center"/>
    </xf>
    <xf numFmtId="176" fontId="26" fillId="2" borderId="15" xfId="28" applyNumberFormat="1" applyFont="1" applyFill="1" applyBorder="1" applyAlignment="1">
      <alignment vertical="center"/>
    </xf>
    <xf numFmtId="2" fontId="24" fillId="2" borderId="7" xfId="28" applyNumberFormat="1" applyFont="1" applyFill="1" applyBorder="1" applyAlignment="1">
      <alignment vertical="center"/>
    </xf>
    <xf numFmtId="166" fontId="27" fillId="2" borderId="12" xfId="28" applyNumberFormat="1" applyFont="1" applyFill="1" applyBorder="1" applyAlignment="1">
      <alignment vertical="center"/>
    </xf>
    <xf numFmtId="176" fontId="26" fillId="2" borderId="16" xfId="28" applyNumberFormat="1" applyFont="1" applyFill="1" applyBorder="1" applyAlignment="1">
      <alignment vertical="center"/>
    </xf>
    <xf numFmtId="2" fontId="23" fillId="2" borderId="7" xfId="28" applyNumberFormat="1" applyFont="1" applyFill="1" applyBorder="1" applyAlignment="1">
      <alignment vertical="center" wrapText="1"/>
    </xf>
    <xf numFmtId="176" fontId="26" fillId="2" borderId="17" xfId="28" applyNumberFormat="1" applyFont="1" applyFill="1" applyBorder="1" applyAlignment="1">
      <alignment vertical="center"/>
    </xf>
    <xf numFmtId="166" fontId="26" fillId="5" borderId="10" xfId="28" applyNumberFormat="1" applyFont="1" applyFill="1" applyBorder="1" applyAlignment="1">
      <alignment vertical="center"/>
    </xf>
    <xf numFmtId="2" fontId="23" fillId="2" borderId="8" xfId="28" applyNumberFormat="1" applyFont="1" applyFill="1" applyBorder="1" applyAlignment="1">
      <alignment vertical="center"/>
    </xf>
    <xf numFmtId="2" fontId="23" fillId="2" borderId="9" xfId="28" applyNumberFormat="1" applyFont="1" applyFill="1" applyBorder="1" applyAlignment="1">
      <alignment vertical="center"/>
    </xf>
    <xf numFmtId="2" fontId="24" fillId="2" borderId="1" xfId="28" applyNumberFormat="1" applyFont="1" applyFill="1" applyBorder="1" applyAlignment="1">
      <alignment vertical="center"/>
    </xf>
    <xf numFmtId="2" fontId="23" fillId="2" borderId="6" xfId="28" applyNumberFormat="1" applyFont="1" applyFill="1" applyBorder="1" applyAlignment="1">
      <alignment vertical="center"/>
    </xf>
    <xf numFmtId="176" fontId="29" fillId="2" borderId="16" xfId="27" applyNumberFormat="1" applyFont="1" applyFill="1" applyBorder="1" applyAlignment="1">
      <alignment vertical="center"/>
    </xf>
    <xf numFmtId="176" fontId="4" fillId="2" borderId="0" xfId="27" applyNumberFormat="1" applyFont="1" applyFill="1" applyBorder="1"/>
    <xf numFmtId="0" fontId="24" fillId="0" borderId="0" xfId="28" applyFont="1" applyFill="1" applyBorder="1"/>
    <xf numFmtId="166" fontId="27" fillId="2" borderId="14" xfId="27" applyNumberFormat="1" applyFont="1" applyFill="1" applyBorder="1" applyAlignment="1">
      <alignment vertical="center"/>
    </xf>
    <xf numFmtId="0" fontId="24" fillId="0" borderId="0" xfId="28" applyFont="1" applyFill="1" applyBorder="1"/>
    <xf numFmtId="2" fontId="26" fillId="5" borderId="11" xfId="27" applyNumberFormat="1" applyFont="1" applyFill="1" applyBorder="1" applyAlignment="1">
      <alignment vertical="center"/>
    </xf>
    <xf numFmtId="176" fontId="36" fillId="2" borderId="25" xfId="28" applyNumberFormat="1" applyFont="1" applyFill="1" applyBorder="1" applyAlignment="1">
      <alignment vertical="center"/>
    </xf>
    <xf numFmtId="164" fontId="36" fillId="2" borderId="12" xfId="28" applyNumberFormat="1" applyFont="1" applyFill="1" applyBorder="1" applyAlignment="1">
      <alignment vertical="center"/>
    </xf>
    <xf numFmtId="2" fontId="24" fillId="0" borderId="6" xfId="28" applyNumberFormat="1" applyFont="1" applyFill="1" applyBorder="1" applyAlignment="1">
      <alignment vertical="center"/>
    </xf>
    <xf numFmtId="176" fontId="29" fillId="2" borderId="17" xfId="27" applyNumberFormat="1" applyFont="1" applyFill="1" applyBorder="1" applyAlignment="1">
      <alignment vertical="center"/>
    </xf>
    <xf numFmtId="166" fontId="4" fillId="2" borderId="0" xfId="27" applyNumberFormat="1" applyFont="1" applyFill="1" applyBorder="1"/>
    <xf numFmtId="166" fontId="23" fillId="5" borderId="2" xfId="27" applyNumberFormat="1" applyFont="1" applyFill="1" applyBorder="1" applyAlignment="1">
      <alignment horizontal="center" vertical="center" wrapText="1"/>
    </xf>
    <xf numFmtId="166" fontId="4" fillId="2" borderId="0" xfId="27" applyNumberFormat="1" applyFont="1" applyFill="1"/>
    <xf numFmtId="10" fontId="4" fillId="2" borderId="0" xfId="27" applyNumberFormat="1" applyFont="1" applyFill="1" applyBorder="1"/>
    <xf numFmtId="165" fontId="24" fillId="2" borderId="0" xfId="28" applyNumberFormat="1" applyFont="1" applyFill="1"/>
    <xf numFmtId="10" fontId="24" fillId="2" borderId="0" xfId="28" applyNumberFormat="1" applyFont="1" applyFill="1"/>
    <xf numFmtId="177" fontId="4" fillId="2" borderId="0" xfId="27" applyNumberFormat="1" applyFont="1" applyFill="1" applyBorder="1"/>
    <xf numFmtId="166" fontId="26" fillId="7" borderId="10" xfId="0" applyNumberFormat="1" applyFont="1" applyFill="1" applyBorder="1" applyAlignment="1">
      <alignment vertical="center"/>
    </xf>
    <xf numFmtId="167" fontId="26" fillId="7" borderId="18" xfId="0" applyNumberFormat="1" applyFont="1" applyFill="1" applyBorder="1" applyAlignment="1">
      <alignment vertical="center"/>
    </xf>
    <xf numFmtId="166" fontId="26" fillId="2" borderId="12" xfId="0" applyNumberFormat="1" applyFont="1" applyFill="1" applyBorder="1" applyAlignment="1">
      <alignment vertical="center"/>
    </xf>
    <xf numFmtId="166" fontId="27" fillId="2" borderId="12" xfId="0" applyNumberFormat="1" applyFont="1" applyFill="1" applyBorder="1" applyAlignment="1">
      <alignment vertical="center"/>
    </xf>
    <xf numFmtId="166" fontId="26" fillId="2" borderId="10" xfId="0" applyNumberFormat="1" applyFont="1" applyFill="1" applyBorder="1" applyAlignment="1">
      <alignment vertical="center"/>
    </xf>
    <xf numFmtId="176" fontId="26" fillId="2" borderId="18" xfId="0" applyNumberFormat="1" applyFont="1" applyFill="1" applyBorder="1" applyAlignment="1">
      <alignment vertical="center"/>
    </xf>
    <xf numFmtId="176" fontId="26" fillId="7" borderId="18" xfId="0" applyNumberFormat="1" applyFont="1" applyFill="1" applyBorder="1" applyAlignment="1">
      <alignment vertical="center"/>
    </xf>
    <xf numFmtId="166" fontId="27" fillId="2" borderId="13" xfId="0" applyNumberFormat="1" applyFont="1" applyFill="1" applyBorder="1" applyAlignment="1">
      <alignment vertical="center"/>
    </xf>
    <xf numFmtId="176" fontId="26" fillId="2" borderId="15" xfId="0" applyNumberFormat="1" applyFont="1" applyFill="1" applyBorder="1" applyAlignment="1">
      <alignment vertical="center"/>
    </xf>
    <xf numFmtId="176" fontId="26" fillId="2" borderId="16" xfId="0" applyNumberFormat="1" applyFont="1" applyFill="1" applyBorder="1" applyAlignment="1">
      <alignment vertical="center"/>
    </xf>
    <xf numFmtId="166" fontId="27" fillId="2" borderId="14" xfId="0" applyNumberFormat="1" applyFont="1" applyFill="1" applyBorder="1" applyAlignment="1">
      <alignment vertical="center"/>
    </xf>
    <xf numFmtId="176" fontId="26" fillId="2" borderId="17" xfId="0" applyNumberFormat="1" applyFont="1" applyFill="1" applyBorder="1" applyAlignment="1">
      <alignment vertical="center"/>
    </xf>
    <xf numFmtId="176" fontId="23" fillId="2" borderId="30" xfId="28" applyNumberFormat="1" applyFont="1" applyFill="1" applyBorder="1" applyAlignment="1">
      <alignment vertical="center"/>
    </xf>
    <xf numFmtId="49" fontId="22" fillId="2" borderId="8" xfId="28" applyNumberFormat="1" applyFont="1" applyFill="1" applyBorder="1" applyAlignment="1">
      <alignment vertical="center" wrapText="1"/>
    </xf>
    <xf numFmtId="164" fontId="22" fillId="2" borderId="13" xfId="28" applyNumberFormat="1" applyFont="1" applyFill="1" applyBorder="1" applyAlignment="1">
      <alignment vertical="center"/>
    </xf>
    <xf numFmtId="176" fontId="22" fillId="2" borderId="19" xfId="28" applyNumberFormat="1" applyFont="1" applyFill="1" applyBorder="1" applyAlignment="1">
      <alignment vertical="center"/>
    </xf>
    <xf numFmtId="0" fontId="30" fillId="3" borderId="26" xfId="28" applyFont="1" applyFill="1" applyBorder="1" applyAlignment="1">
      <alignment horizontal="center" vertical="center"/>
    </xf>
    <xf numFmtId="0" fontId="30" fillId="3" borderId="6" xfId="28" applyFont="1" applyFill="1" applyBorder="1" applyAlignment="1">
      <alignment horizontal="center" vertical="center"/>
    </xf>
    <xf numFmtId="0" fontId="23" fillId="5" borderId="20" xfId="27" applyFont="1" applyFill="1" applyBorder="1" applyAlignment="1">
      <alignment horizontal="center" vertical="center"/>
    </xf>
    <xf numFmtId="0" fontId="23" fillId="5" borderId="31" xfId="27" applyFont="1" applyFill="1" applyBorder="1" applyAlignment="1">
      <alignment horizontal="center" vertical="center"/>
    </xf>
    <xf numFmtId="166" fontId="37" fillId="5" borderId="1" xfId="0" applyNumberFormat="1" applyFont="1" applyFill="1" applyBorder="1" applyAlignment="1" applyProtection="1">
      <alignment horizontal="center" vertical="center"/>
      <protection hidden="1"/>
    </xf>
    <xf numFmtId="166" fontId="37" fillId="5" borderId="11" xfId="0" applyNumberFormat="1" applyFont="1" applyFill="1" applyBorder="1" applyAlignment="1" applyProtection="1">
      <alignment horizontal="center" vertical="center"/>
      <protection hidden="1"/>
    </xf>
    <xf numFmtId="2" fontId="30" fillId="6" borderId="8" xfId="0" applyNumberFormat="1" applyFont="1" applyFill="1" applyBorder="1" applyAlignment="1">
      <alignment horizontal="center" vertical="center"/>
    </xf>
    <xf numFmtId="2" fontId="30" fillId="6" borderId="9" xfId="0" applyNumberFormat="1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3" fillId="7" borderId="31" xfId="0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166" fontId="35" fillId="7" borderId="11" xfId="0" applyNumberFormat="1" applyFont="1" applyFill="1" applyBorder="1" applyAlignment="1">
      <alignment horizontal="center" vertical="center"/>
    </xf>
    <xf numFmtId="0" fontId="33" fillId="2" borderId="4" xfId="28" applyFont="1" applyFill="1" applyBorder="1" applyAlignment="1">
      <alignment horizontal="center"/>
    </xf>
    <xf numFmtId="166" fontId="35" fillId="9" borderId="1" xfId="28" applyNumberFormat="1" applyFont="1" applyFill="1" applyBorder="1" applyAlignment="1">
      <alignment horizontal="center" vertical="center"/>
    </xf>
    <xf numFmtId="166" fontId="35" fillId="9" borderId="11" xfId="28" applyNumberFormat="1" applyFont="1" applyFill="1" applyBorder="1" applyAlignment="1">
      <alignment horizontal="center" vertical="center"/>
    </xf>
    <xf numFmtId="2" fontId="30" fillId="8" borderId="26" xfId="28" applyNumberFormat="1" applyFont="1" applyFill="1" applyBorder="1" applyAlignment="1">
      <alignment horizontal="center" vertical="center"/>
    </xf>
    <xf numFmtId="2" fontId="30" fillId="8" borderId="6" xfId="28" applyNumberFormat="1" applyFont="1" applyFill="1" applyBorder="1" applyAlignment="1">
      <alignment horizontal="center" vertical="center"/>
    </xf>
    <xf numFmtId="0" fontId="23" fillId="9" borderId="32" xfId="28" applyFont="1" applyFill="1" applyBorder="1" applyAlignment="1">
      <alignment horizontal="center" vertical="center"/>
    </xf>
    <xf numFmtId="0" fontId="23" fillId="9" borderId="33" xfId="28" applyFont="1" applyFill="1" applyBorder="1" applyAlignment="1">
      <alignment horizontal="center" vertical="center"/>
    </xf>
    <xf numFmtId="0" fontId="23" fillId="0" borderId="0" xfId="28" applyFont="1" applyFill="1" applyBorder="1" applyAlignment="1">
      <alignment horizontal="center" wrapText="1"/>
    </xf>
    <xf numFmtId="0" fontId="24" fillId="0" borderId="0" xfId="28" applyFont="1" applyFill="1" applyBorder="1"/>
    <xf numFmtId="0" fontId="22" fillId="1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textRotation="45"/>
    </xf>
    <xf numFmtId="0" fontId="19" fillId="0" borderId="0" xfId="0" applyFont="1" applyFill="1" applyBorder="1" applyAlignment="1">
      <alignment horizontal="center" vertical="center"/>
    </xf>
    <xf numFmtId="16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textRotation="45"/>
    </xf>
  </cellXfs>
  <cellStyles count="42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22"/>
    <cellStyle name="Normal 11" xfId="23"/>
    <cellStyle name="Normal 12" xfId="24"/>
    <cellStyle name="Normal 13" xfId="40"/>
    <cellStyle name="Normal 14" xfId="41"/>
    <cellStyle name="Normal 15" xfId="25"/>
    <cellStyle name="Normal 16" xfId="26"/>
    <cellStyle name="Normal 2" xfId="27"/>
    <cellStyle name="Normal 2 2" xfId="28"/>
    <cellStyle name="Normal 3" xfId="29"/>
    <cellStyle name="Normal 4" xfId="30"/>
    <cellStyle name="Normal 48" xfId="31"/>
    <cellStyle name="Normal 5" xfId="32"/>
    <cellStyle name="Normal 6" xfId="33"/>
    <cellStyle name="Normal 7" xfId="34"/>
    <cellStyle name="Normal 8" xfId="35"/>
    <cellStyle name="Normal 9" xfId="36"/>
    <cellStyle name="Obično_KnjigaZIKS i Min pomorstva i saobracaja" xfId="37"/>
    <cellStyle name="percentage difference" xfId="38"/>
    <cellStyle name="Publication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1" val="0"/>
</file>

<file path=xl/ctrlProps/ctrlProp2.xml><?xml version="1.0" encoding="utf-8"?>
<formControlPr xmlns="http://schemas.microsoft.com/office/spreadsheetml/2009/9/main" objectType="List" dx="16" fmlaLink="[1]MasterSheet!$A$1" fmlaRange="[1]MasterSheet!$B$27:$B$28" noThreeD="1" sel="0" val="0"/>
</file>

<file path=xl/ctrlProps/ctrlProp3.xml><?xml version="1.0" encoding="utf-8"?>
<formControlPr xmlns="http://schemas.microsoft.com/office/spreadsheetml/2009/9/main" objectType="List" dx="16" fmlaLink="[1]MasterSheet!$A$1" fmlaRange="[1]MasterSheet!$B$27:$B$28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323850</xdr:colOff>
      <xdr:row>5</xdr:row>
      <xdr:rowOff>28575</xdr:rowOff>
    </xdr:to>
    <xdr:pic>
      <xdr:nvPicPr>
        <xdr:cNvPr id="38007" name="Picture 1" descr="520px-Coat_of_arms_of_Montenegro.svg.png">
          <a:extLst>
            <a:ext uri="{FF2B5EF4-FFF2-40B4-BE49-F238E27FC236}">
              <a16:creationId xmlns:a16="http://schemas.microsoft.com/office/drawing/2014/main" id="{00000000-0008-0000-0500-0000779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104775"/>
          <a:ext cx="8001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447675</xdr:colOff>
          <xdr:row>1</xdr:row>
          <xdr:rowOff>38100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19050</xdr:rowOff>
        </xdr:from>
        <xdr:to>
          <xdr:col>2</xdr:col>
          <xdr:colOff>1247775</xdr:colOff>
          <xdr:row>1</xdr:row>
          <xdr:rowOff>152400</xdr:rowOff>
        </xdr:to>
        <xdr:sp macro="" textlink="">
          <xdr:nvSpPr>
            <xdr:cNvPr id="78849" name="List Box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933450</xdr:colOff>
          <xdr:row>1</xdr:row>
          <xdr:rowOff>133350</xdr:rowOff>
        </xdr:to>
        <xdr:sp macro="" textlink="">
          <xdr:nvSpPr>
            <xdr:cNvPr id="79873" name="List Box 1" hidden="1">
              <a:extLst>
                <a:ext uri="{63B3BB69-23CF-44E3-9099-C40C66FF867C}">
                  <a14:compatExt spid="_x0000_s79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sr-Latn-CS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6355675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atjana.minic\Dropbox\MINISTARSTVO%20FINANSIJA\SEP\00_GDDS\GDDS%202006-2015-prema%20zavrsnom%20racun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tab"/>
      <sheetName val="Core data tab"/>
      <sheetName val="Cental Budget_int"/>
      <sheetName val="Local Government_int"/>
      <sheetName val="Public expenditure_int"/>
      <sheetName val="MasterSheet"/>
      <sheetName val="Sheet1"/>
    </sheetNames>
    <sheetDataSet>
      <sheetData sheetId="0" refreshError="1"/>
      <sheetData sheetId="1" refreshError="1"/>
      <sheetData sheetId="2" refreshError="1">
        <row r="11">
          <cell r="C11" t="str">
            <v>BDP (u mil. €)</v>
          </cell>
        </row>
      </sheetData>
      <sheetData sheetId="3" refreshError="1"/>
      <sheetData sheetId="4" refreshError="1"/>
      <sheetData sheetId="5" refreshError="1">
        <row r="1">
          <cell r="A1">
            <v>2</v>
          </cell>
        </row>
        <row r="159">
          <cell r="B159" t="str">
            <v>Lokalna samouprava</v>
          </cell>
        </row>
        <row r="160">
          <cell r="B160" t="str">
            <v>Local Government</v>
          </cell>
        </row>
        <row r="222">
          <cell r="B222" t="str">
            <v>Transferi inst. pojedinicima NVO i javnom sektoru</v>
          </cell>
          <cell r="C222" t="str">
            <v xml:space="preserve">Transfers to institutions, individuals, NGO and public sector </v>
          </cell>
        </row>
        <row r="228">
          <cell r="B228" t="str">
            <v xml:space="preserve">Kapitalni budzet </v>
          </cell>
          <cell r="C228" t="str">
            <v>Capital expenditures</v>
          </cell>
        </row>
        <row r="230">
          <cell r="B230" t="str">
            <v>Pozajmice i krediti</v>
          </cell>
          <cell r="C230" t="str">
            <v>Loans and credits</v>
          </cell>
        </row>
        <row r="232">
          <cell r="B232" t="str">
            <v>Otplata neizmirenih obaveza iz prethodnog perioda</v>
          </cell>
          <cell r="C232" t="str">
            <v>Repayment of liabilities from previous years</v>
          </cell>
        </row>
        <row r="233">
          <cell r="B233" t="str">
            <v>Rezerve</v>
          </cell>
          <cell r="C233" t="str">
            <v>Reserves</v>
          </cell>
        </row>
        <row r="234">
          <cell r="B234" t="str">
            <v>Neto povećanje obaveza</v>
          </cell>
          <cell r="C234" t="str">
            <v xml:space="preserve">Net increse of liabilities </v>
          </cell>
        </row>
        <row r="235">
          <cell r="B235" t="str">
            <v>Suficit/deficit</v>
          </cell>
          <cell r="C235" t="str">
            <v>Surplus/deficit</v>
          </cell>
        </row>
        <row r="236">
          <cell r="B236" t="str">
            <v>Primarni deficit</v>
          </cell>
          <cell r="C236" t="str">
            <v>Primary deficit</v>
          </cell>
        </row>
        <row r="237">
          <cell r="B237" t="str">
            <v>Otplata duga</v>
          </cell>
          <cell r="C237" t="str">
            <v>Repayment of debt</v>
          </cell>
        </row>
        <row r="238">
          <cell r="B238" t="str">
            <v>Otplata glavnice rezidentima</v>
          </cell>
          <cell r="C238" t="str">
            <v>Repayment of principal to residents</v>
          </cell>
        </row>
        <row r="239">
          <cell r="B239" t="str">
            <v>Otplata glavnice nerezidentima</v>
          </cell>
          <cell r="C239" t="str">
            <v>Repayment of principal to nonresidents</v>
          </cell>
        </row>
        <row r="240">
          <cell r="B240" t="str">
            <v>Otplata  obaveza iz prethodnog perioda</v>
          </cell>
          <cell r="C240" t="str">
            <v>Repayment of Arrears</v>
          </cell>
        </row>
        <row r="241">
          <cell r="B241" t="str">
            <v>Otplata garancija</v>
          </cell>
          <cell r="C241" t="str">
            <v>Repayment of Garantees</v>
          </cell>
        </row>
        <row r="242">
          <cell r="B242" t="str">
            <v>Nedostajuća sredstva</v>
          </cell>
        </row>
        <row r="243">
          <cell r="B243" t="str">
            <v>Finansiranje</v>
          </cell>
        </row>
        <row r="244">
          <cell r="B244" t="str">
            <v>Pozajmice i krediti iz domaćih izvora</v>
          </cell>
          <cell r="C244" t="str">
            <v>Borrowings and credits from domestic sources</v>
          </cell>
        </row>
        <row r="245">
          <cell r="B245" t="str">
            <v>Pozajmice i krediti iz inostranih izvora</v>
          </cell>
          <cell r="C245" t="str">
            <v>Borrowings and credits from foreign sources</v>
          </cell>
        </row>
        <row r="246">
          <cell r="C246" t="str">
            <v>Privatisation revenues</v>
          </cell>
        </row>
        <row r="248">
          <cell r="B248" t="str">
            <v>Korišćenje depozita lokalne samouprave</v>
          </cell>
          <cell r="C248" t="str">
            <v>Deposits of local government</v>
          </cell>
        </row>
        <row r="249">
          <cell r="B249" t="str">
            <v>Transferi iz budžeta CG</v>
          </cell>
          <cell r="C249" t="str">
            <v>Transfers from the Central Budget</v>
          </cell>
        </row>
        <row r="250">
          <cell r="B250" t="str">
            <v>Izvor: Ministarstvo finansija Crne Gore</v>
          </cell>
          <cell r="C250" t="str">
            <v>Sourse: Ministry of Finance of Montenegro</v>
          </cell>
        </row>
        <row r="257">
          <cell r="B257" t="str">
            <v>Javna potrošnja</v>
          </cell>
        </row>
        <row r="258">
          <cell r="B258" t="str">
            <v>Public expenditure</v>
          </cell>
        </row>
        <row r="259">
          <cell r="B259" t="str">
            <v>Izvorni prihodi</v>
          </cell>
          <cell r="C259" t="str">
            <v>Current revenues</v>
          </cell>
        </row>
        <row r="260">
          <cell r="B260" t="str">
            <v>Porezi</v>
          </cell>
          <cell r="C260" t="str">
            <v>Taxes</v>
          </cell>
        </row>
        <row r="261">
          <cell r="B261" t="str">
            <v>Porez na dohodak fizičkih lica</v>
          </cell>
          <cell r="C261" t="str">
            <v>Personal Income Tax</v>
          </cell>
        </row>
        <row r="262">
          <cell r="B262" t="str">
            <v>Porez na dobit pravnih lica</v>
          </cell>
          <cell r="C262" t="str">
            <v>Tax on Profits of Legal Persons</v>
          </cell>
        </row>
        <row r="263">
          <cell r="B263" t="str">
            <v>Porez na promet nepokretnosti</v>
          </cell>
          <cell r="C263" t="str">
            <v xml:space="preserve">Taxes on Property </v>
          </cell>
        </row>
        <row r="264">
          <cell r="B264" t="str">
            <v>Porez na dodatu vrijednost</v>
          </cell>
          <cell r="C264" t="str">
            <v>Value Added Tax</v>
          </cell>
        </row>
        <row r="265">
          <cell r="B265" t="str">
            <v>Akcize</v>
          </cell>
          <cell r="C265" t="str">
            <v>Excises</v>
          </cell>
        </row>
        <row r="266">
          <cell r="B266" t="str">
            <v>Porez na međunarodnu trgovinu i transakcije</v>
          </cell>
          <cell r="C266" t="str">
            <v>Tax on International Trade and Transactions</v>
          </cell>
        </row>
        <row r="267">
          <cell r="B267" t="str">
            <v>Lokalni porezi</v>
          </cell>
          <cell r="C267" t="str">
            <v>Local taxes</v>
          </cell>
        </row>
        <row r="268">
          <cell r="B268" t="str">
            <v>Ostali državni porezi</v>
          </cell>
          <cell r="C268" t="str">
            <v>Other State Taxes</v>
          </cell>
        </row>
        <row r="269">
          <cell r="B269" t="str">
            <v>Doprinosi</v>
          </cell>
          <cell r="C269" t="str">
            <v>Contributions</v>
          </cell>
        </row>
        <row r="270">
          <cell r="B270" t="str">
            <v>Doprinosi za penzijsko i invalidsko osiguranje</v>
          </cell>
          <cell r="C270" t="str">
            <v>Contributions for Pension and Disability Insurance</v>
          </cell>
        </row>
        <row r="271">
          <cell r="B271" t="str">
            <v>Doprinosi za zdravstveno osiguranje</v>
          </cell>
          <cell r="C271" t="str">
            <v>Contributions for Health Insurance</v>
          </cell>
        </row>
        <row r="272">
          <cell r="B272" t="str">
            <v>Doprinosi za osiguranje od nezaposlenosti</v>
          </cell>
          <cell r="C272" t="str">
            <v>Contributions for Insurance from Unemployment</v>
          </cell>
        </row>
        <row r="273">
          <cell r="B273" t="str">
            <v>Ostali doprinosi</v>
          </cell>
          <cell r="C273" t="str">
            <v>Other contributions</v>
          </cell>
        </row>
        <row r="274">
          <cell r="B274" t="str">
            <v>Takse</v>
          </cell>
          <cell r="C274" t="str">
            <v>Duties</v>
          </cell>
        </row>
        <row r="275">
          <cell r="B275" t="str">
            <v>Naknade</v>
          </cell>
          <cell r="C275" t="str">
            <v>Fees</v>
          </cell>
        </row>
        <row r="276">
          <cell r="B276" t="str">
            <v>Ostali prihodi</v>
          </cell>
          <cell r="C276" t="str">
            <v>Other revenues</v>
          </cell>
        </row>
        <row r="277">
          <cell r="B277" t="str">
            <v>Primici od otplate kredita</v>
          </cell>
          <cell r="C277" t="str">
            <v xml:space="preserve">Receipts from repayment of loans </v>
          </cell>
        </row>
        <row r="278">
          <cell r="B278" t="str">
            <v>Javna potrošnja</v>
          </cell>
          <cell r="C278" t="str">
            <v>Public expenditures</v>
          </cell>
        </row>
        <row r="279">
          <cell r="B279" t="str">
            <v>Tekuća javna potrošnja</v>
          </cell>
          <cell r="C279" t="str">
            <v>Current public expenditures</v>
          </cell>
        </row>
        <row r="280">
          <cell r="B280" t="str">
            <v>Tekući izdaci</v>
          </cell>
          <cell r="C280" t="str">
            <v>Current expenditures</v>
          </cell>
        </row>
        <row r="281">
          <cell r="B281" t="str">
            <v>Bruto zarade i doprinosi na teret poslodavca</v>
          </cell>
          <cell r="C281" t="str">
            <v>Gross salaries and contributions charged to employer</v>
          </cell>
        </row>
        <row r="287">
          <cell r="B287" t="str">
            <v>Ostala lična primanja</v>
          </cell>
          <cell r="C287" t="str">
            <v>Other personal income</v>
          </cell>
        </row>
        <row r="288">
          <cell r="B288" t="str">
            <v>Rashodi za materijal i usluge</v>
          </cell>
          <cell r="C288" t="str">
            <v>Expenditures for supplies and services</v>
          </cell>
        </row>
        <row r="289">
          <cell r="B289" t="str">
            <v>Tekuće održavanje</v>
          </cell>
          <cell r="C289" t="str">
            <v>Current maintenance</v>
          </cell>
        </row>
        <row r="290">
          <cell r="B290" t="str">
            <v>Kamate</v>
          </cell>
          <cell r="C290" t="str">
            <v>Interests</v>
          </cell>
        </row>
        <row r="291">
          <cell r="B291" t="str">
            <v>Renta</v>
          </cell>
          <cell r="C291" t="str">
            <v>Rent</v>
          </cell>
        </row>
        <row r="292">
          <cell r="B292" t="str">
            <v>Subvencije</v>
          </cell>
          <cell r="C292" t="str">
            <v>Subsidies</v>
          </cell>
        </row>
        <row r="293">
          <cell r="B293" t="str">
            <v>Ostali izdaci</v>
          </cell>
          <cell r="C293" t="str">
            <v>Other expenditures</v>
          </cell>
        </row>
        <row r="294">
          <cell r="B294" t="str">
            <v xml:space="preserve">Kapitalni izdaci tekućeg budžeta </v>
          </cell>
          <cell r="C294" t="str">
            <v>Capital expenditures of Current Budget and State Funds</v>
          </cell>
        </row>
        <row r="295">
          <cell r="B295" t="str">
            <v>Transferi za socijalnu zaštitu</v>
          </cell>
          <cell r="C295" t="str">
            <v>Social security transfers</v>
          </cell>
        </row>
        <row r="301">
          <cell r="B301" t="str">
            <v>Transferi instit. pojed. NVO i javnom sektoru</v>
          </cell>
          <cell r="C301" t="str">
            <v xml:space="preserve">Transfers to institutions, individuals, NGO and public sector </v>
          </cell>
        </row>
        <row r="306">
          <cell r="B306" t="str">
            <v>Kapitalni budžet</v>
          </cell>
          <cell r="C306" t="str">
            <v>Capital expenditures</v>
          </cell>
        </row>
        <row r="307">
          <cell r="B307" t="str">
            <v>Kapitalni budžet CG</v>
          </cell>
          <cell r="C307" t="str">
            <v>Capital Budget of Montenegro</v>
          </cell>
        </row>
        <row r="308">
          <cell r="B308" t="str">
            <v>Kapitalni budžet lokalne samouprave</v>
          </cell>
          <cell r="C308" t="str">
            <v>Capital Budget of Local Government</v>
          </cell>
        </row>
        <row r="309">
          <cell r="B309" t="str">
            <v>Pozajmice i krediti</v>
          </cell>
          <cell r="C309" t="str">
            <v>Loans and credits</v>
          </cell>
        </row>
        <row r="312">
          <cell r="B312" t="str">
            <v>Rezerve</v>
          </cell>
          <cell r="C312" t="str">
            <v>Reserves</v>
          </cell>
        </row>
        <row r="313">
          <cell r="B313" t="str">
            <v>Neto povećanje obaveza</v>
          </cell>
          <cell r="C313" t="str">
            <v xml:space="preserve">Net increse of liabilities </v>
          </cell>
        </row>
        <row r="314">
          <cell r="B314" t="str">
            <v>Suficit/deficit</v>
          </cell>
          <cell r="C314" t="str">
            <v>Surplus/deficit</v>
          </cell>
        </row>
        <row r="315">
          <cell r="B315" t="str">
            <v>Primarni deficit</v>
          </cell>
          <cell r="C315" t="str">
            <v>Primary deficit</v>
          </cell>
        </row>
        <row r="316">
          <cell r="B316" t="str">
            <v>Otplata duga</v>
          </cell>
          <cell r="C316" t="str">
            <v>Repayment of debt</v>
          </cell>
        </row>
        <row r="317">
          <cell r="B317" t="str">
            <v>Otplata glavnice rezidentima</v>
          </cell>
          <cell r="C317" t="str">
            <v>Repayment of principal to residents</v>
          </cell>
        </row>
        <row r="318">
          <cell r="B318" t="str">
            <v>Otplata glavnice nerezidentima</v>
          </cell>
          <cell r="C318" t="str">
            <v>Repayment of principal to nonresidents</v>
          </cell>
        </row>
        <row r="319">
          <cell r="B319" t="str">
            <v>Otplata obaveza iz prethodnog perioda</v>
          </cell>
          <cell r="C319" t="str">
            <v>Repayment of Arrears</v>
          </cell>
        </row>
        <row r="320">
          <cell r="B320" t="str">
            <v>Otplata garancija</v>
          </cell>
          <cell r="C320" t="str">
            <v>Repayment of Garantees</v>
          </cell>
        </row>
        <row r="321">
          <cell r="B321" t="str">
            <v>Nedostajuća sredstva</v>
          </cell>
          <cell r="C321" t="str">
            <v>Financing needs</v>
          </cell>
        </row>
        <row r="322">
          <cell r="B322" t="str">
            <v>Finansiranje</v>
          </cell>
          <cell r="C322" t="str">
            <v>Financing</v>
          </cell>
        </row>
        <row r="323">
          <cell r="B323" t="str">
            <v>Pozajmice i krediti iz domaćih izvora</v>
          </cell>
          <cell r="C323" t="str">
            <v>Borrowings and credits from domestic sources</v>
          </cell>
        </row>
        <row r="324">
          <cell r="B324" t="str">
            <v>Pozajmice i krediti iz inostranih izvora</v>
          </cell>
          <cell r="C324" t="str">
            <v>Borrowings and credits from foreign sources</v>
          </cell>
        </row>
        <row r="325">
          <cell r="B325" t="str">
            <v>Donacije</v>
          </cell>
          <cell r="C325" t="str">
            <v>Grants</v>
          </cell>
        </row>
        <row r="326">
          <cell r="B326" t="str">
            <v>Prihodi od privatizacije i prodaje imovine</v>
          </cell>
          <cell r="C326" t="str">
            <v>Privatisation revenues or selling property</v>
          </cell>
        </row>
        <row r="327">
          <cell r="B327" t="str">
            <v>Korišćenje depozita države</v>
          </cell>
          <cell r="C327" t="str">
            <v>Increase/Decrease of deposits</v>
          </cell>
        </row>
        <row r="328">
          <cell r="B328" t="str">
            <v>Izvor: Ministarstvo finansija Crne Gore</v>
          </cell>
          <cell r="C328" t="str">
            <v>Sourse: Ministry of Finance of Montenegro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70"/>
  <sheetViews>
    <sheetView tabSelected="1" topLeftCell="A85" zoomScaleNormal="100" zoomScaleSheetLayoutView="90" workbookViewId="0">
      <selection activeCell="F43" sqref="F43"/>
    </sheetView>
  </sheetViews>
  <sheetFormatPr defaultColWidth="9.140625" defaultRowHeight="12.75"/>
  <cols>
    <col min="1" max="2" width="9.140625" style="1" customWidth="1"/>
    <col min="3" max="3" width="53.7109375" style="1" customWidth="1"/>
    <col min="4" max="5" width="7.7109375" style="4" hidden="1" customWidth="1"/>
    <col min="6" max="6" width="7.140625" style="220" customWidth="1"/>
    <col min="7" max="7" width="7.28515625" style="4" customWidth="1"/>
    <col min="8" max="8" width="17.42578125" style="1" bestFit="1" customWidth="1"/>
    <col min="9" max="16384" width="9.140625" style="1"/>
  </cols>
  <sheetData>
    <row r="1" spans="1:25" ht="12.75" customHeight="1">
      <c r="A1" s="4"/>
      <c r="B1" s="4"/>
      <c r="C1" s="4"/>
      <c r="F1" s="21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>
      <c r="A2" s="4"/>
      <c r="B2" s="4"/>
      <c r="C2" s="6"/>
      <c r="D2" s="5"/>
      <c r="E2" s="5"/>
      <c r="F2" s="218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3.5" customHeight="1">
      <c r="A3" s="4"/>
      <c r="B3" s="4"/>
      <c r="C3" s="6"/>
      <c r="D3" s="5"/>
      <c r="E3" s="5"/>
      <c r="F3" s="21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5" customHeight="1">
      <c r="A4" s="4"/>
      <c r="B4" s="4"/>
      <c r="C4" s="6"/>
      <c r="D4" s="5"/>
      <c r="E4" s="5"/>
      <c r="F4" s="21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" customHeight="1">
      <c r="A5" s="4"/>
      <c r="B5" s="4"/>
      <c r="C5" s="6"/>
      <c r="D5" s="5"/>
      <c r="E5" s="5"/>
      <c r="F5" s="218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" customHeight="1" thickBot="1">
      <c r="A6" s="4"/>
      <c r="B6" s="4"/>
      <c r="C6" s="6"/>
      <c r="D6" s="5"/>
      <c r="E6" s="209"/>
      <c r="F6" s="218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8.75" customHeight="1" thickTop="1" thickBot="1">
      <c r="A7" s="4"/>
      <c r="B7" s="4"/>
      <c r="C7" s="14" t="s">
        <v>366</v>
      </c>
      <c r="D7" s="245">
        <v>4663130000</v>
      </c>
      <c r="E7" s="246"/>
      <c r="F7" s="245">
        <v>4950700000</v>
      </c>
      <c r="G7" s="246"/>
      <c r="H7" s="22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7.25" customHeight="1" thickTop="1" thickBot="1">
      <c r="A8" s="4"/>
      <c r="B8" s="7"/>
      <c r="C8" s="8"/>
      <c r="D8" s="5"/>
      <c r="E8" s="5"/>
      <c r="F8" s="21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5.75" customHeight="1" thickTop="1">
      <c r="A9" s="4"/>
      <c r="B9" s="9"/>
      <c r="C9" s="241" t="s">
        <v>126</v>
      </c>
      <c r="D9" s="243">
        <v>2018</v>
      </c>
      <c r="E9" s="244"/>
      <c r="F9" s="243">
        <v>2019</v>
      </c>
      <c r="G9" s="24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5" customHeight="1" thickBot="1">
      <c r="A10" s="4"/>
      <c r="B10" s="4"/>
      <c r="C10" s="242" t="s">
        <v>126</v>
      </c>
      <c r="D10" s="40" t="s">
        <v>259</v>
      </c>
      <c r="E10" s="41" t="s">
        <v>163</v>
      </c>
      <c r="F10" s="219" t="s">
        <v>259</v>
      </c>
      <c r="G10" s="41" t="s">
        <v>163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5" customHeight="1" thickTop="1" thickBot="1">
      <c r="A11" s="4"/>
      <c r="B11" s="4"/>
      <c r="C11" s="193" t="s">
        <v>127</v>
      </c>
      <c r="D11" s="43">
        <f>+D12+D20+D25+D30+D37+D42+D43</f>
        <v>1746018287.1400001</v>
      </c>
      <c r="E11" s="50">
        <f t="shared" ref="E11:E42" si="0">D11/D$7*100</f>
        <v>37.443054067546903</v>
      </c>
      <c r="F11" s="203">
        <f>F12+F20+F25+F30+F37+F42+F43</f>
        <v>1885212618.1599998</v>
      </c>
      <c r="G11" s="194">
        <f>F11/F$7*100</f>
        <v>38.079718386490796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5" customHeight="1" thickTop="1">
      <c r="A12" s="4"/>
      <c r="B12" s="4"/>
      <c r="C12" s="195" t="s">
        <v>2</v>
      </c>
      <c r="D12" s="45">
        <f>SUM(D13:D19)</f>
        <v>1068947201.3000001</v>
      </c>
      <c r="E12" s="52">
        <f t="shared" si="0"/>
        <v>22.923384106812378</v>
      </c>
      <c r="F12" s="196">
        <f>SUM(F13:F19)</f>
        <v>1172748653.1199999</v>
      </c>
      <c r="G12" s="197">
        <f t="shared" ref="G12:G43" si="1">F12/F$7*100</f>
        <v>23.688542087381581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" customHeight="1">
      <c r="A13" s="4"/>
      <c r="B13" s="4"/>
      <c r="C13" s="198" t="s">
        <v>3</v>
      </c>
      <c r="D13" s="46">
        <v>124898382.06000002</v>
      </c>
      <c r="E13" s="53">
        <f t="shared" si="0"/>
        <v>2.6784237638667592</v>
      </c>
      <c r="F13" s="199">
        <v>125000927.16</v>
      </c>
      <c r="G13" s="200">
        <f t="shared" si="1"/>
        <v>2.5249141971842368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5" customHeight="1">
      <c r="A14" s="4"/>
      <c r="B14" s="4"/>
      <c r="C14" s="198" t="s">
        <v>5</v>
      </c>
      <c r="D14" s="46">
        <v>68172478.429999992</v>
      </c>
      <c r="E14" s="53">
        <f t="shared" si="0"/>
        <v>1.4619467703023505</v>
      </c>
      <c r="F14" s="199">
        <v>72815973.079999998</v>
      </c>
      <c r="G14" s="200">
        <f t="shared" si="1"/>
        <v>1.4708217641949624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5" customHeight="1">
      <c r="A15" s="4" t="s">
        <v>406</v>
      </c>
      <c r="B15" s="4"/>
      <c r="C15" s="198" t="s">
        <v>7</v>
      </c>
      <c r="D15" s="46">
        <v>1836094.52</v>
      </c>
      <c r="E15" s="53">
        <f t="shared" si="0"/>
        <v>3.9374722986491903E-2</v>
      </c>
      <c r="F15" s="199">
        <v>2037253.77</v>
      </c>
      <c r="G15" s="200">
        <f t="shared" si="1"/>
        <v>4.1150822509948087E-2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" customHeight="1">
      <c r="A16" s="4"/>
      <c r="B16" s="4"/>
      <c r="C16" s="198" t="s">
        <v>9</v>
      </c>
      <c r="D16" s="46">
        <v>616913678.91000009</v>
      </c>
      <c r="E16" s="53">
        <f t="shared" si="0"/>
        <v>13.229604984420337</v>
      </c>
      <c r="F16" s="199">
        <v>695728953.52999997</v>
      </c>
      <c r="G16" s="200">
        <f t="shared" si="1"/>
        <v>14.053143061183265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" customHeight="1">
      <c r="A17" s="4"/>
      <c r="B17" s="4"/>
      <c r="C17" s="198" t="s">
        <v>12</v>
      </c>
      <c r="D17" s="46">
        <v>221178044.41</v>
      </c>
      <c r="E17" s="53">
        <f t="shared" si="0"/>
        <v>4.7431241335755168</v>
      </c>
      <c r="F17" s="199">
        <v>235518297.73999998</v>
      </c>
      <c r="G17" s="200">
        <f t="shared" si="1"/>
        <v>4.7572726632597409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5" customHeight="1">
      <c r="A18" s="4"/>
      <c r="B18" s="4"/>
      <c r="C18" s="198" t="s">
        <v>14</v>
      </c>
      <c r="D18" s="46">
        <v>26634891.989999998</v>
      </c>
      <c r="E18" s="53">
        <f t="shared" si="0"/>
        <v>0.57118055876632212</v>
      </c>
      <c r="F18" s="199">
        <v>28526540.739999998</v>
      </c>
      <c r="G18" s="200">
        <f t="shared" si="1"/>
        <v>0.57621226776011469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5" customHeight="1">
      <c r="A19" s="4"/>
      <c r="B19" s="4"/>
      <c r="C19" s="198" t="s">
        <v>398</v>
      </c>
      <c r="D19" s="46">
        <v>9313630.9799999986</v>
      </c>
      <c r="E19" s="53">
        <f t="shared" si="0"/>
        <v>0.19972917289460082</v>
      </c>
      <c r="F19" s="199">
        <v>13120707.1</v>
      </c>
      <c r="G19" s="200">
        <f t="shared" si="1"/>
        <v>0.26502731128931262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" customHeight="1">
      <c r="A20" s="4"/>
      <c r="B20" s="4"/>
      <c r="C20" s="195" t="s">
        <v>18</v>
      </c>
      <c r="D20" s="45">
        <f>SUM(D21:D24)</f>
        <v>524440114.39999998</v>
      </c>
      <c r="E20" s="53">
        <f t="shared" si="0"/>
        <v>11.246525711271184</v>
      </c>
      <c r="F20" s="196">
        <f>SUM(F21:F24)</f>
        <v>546265768.94000006</v>
      </c>
      <c r="G20" s="200">
        <f t="shared" si="1"/>
        <v>11.034111720362779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" customHeight="1">
      <c r="A21" s="4"/>
      <c r="B21" s="4"/>
      <c r="C21" s="198" t="s">
        <v>20</v>
      </c>
      <c r="D21" s="46">
        <v>316982958.28000003</v>
      </c>
      <c r="E21" s="53">
        <f t="shared" si="0"/>
        <v>6.7976436059041898</v>
      </c>
      <c r="F21" s="199">
        <v>329181424.36000001</v>
      </c>
      <c r="G21" s="200">
        <f t="shared" si="1"/>
        <v>6.6491894956268807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" customHeight="1">
      <c r="A22" s="4"/>
      <c r="B22" s="4"/>
      <c r="C22" s="198" t="s">
        <v>22</v>
      </c>
      <c r="D22" s="46">
        <v>182045765.34999999</v>
      </c>
      <c r="E22" s="53">
        <f t="shared" si="0"/>
        <v>3.9039393143661019</v>
      </c>
      <c r="F22" s="199">
        <v>187748508.43000001</v>
      </c>
      <c r="G22" s="200">
        <f t="shared" si="1"/>
        <v>3.7923628664633289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" customHeight="1">
      <c r="A23" s="4"/>
      <c r="B23" s="4"/>
      <c r="C23" s="198" t="s">
        <v>24</v>
      </c>
      <c r="D23" s="46">
        <v>13590597.370000001</v>
      </c>
      <c r="E23" s="53">
        <f t="shared" si="0"/>
        <v>0.29144796242009124</v>
      </c>
      <c r="F23" s="199">
        <v>15122153.449999999</v>
      </c>
      <c r="G23" s="200">
        <f t="shared" si="1"/>
        <v>0.30545485385905025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" customHeight="1">
      <c r="A24" s="4"/>
      <c r="B24" s="4"/>
      <c r="C24" s="198" t="s">
        <v>26</v>
      </c>
      <c r="D24" s="46">
        <v>11820793.4</v>
      </c>
      <c r="E24" s="53">
        <f t="shared" si="0"/>
        <v>0.25349482858080302</v>
      </c>
      <c r="F24" s="199">
        <v>14213682.699999999</v>
      </c>
      <c r="G24" s="200">
        <f t="shared" si="1"/>
        <v>0.28710450441351726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5" customHeight="1">
      <c r="A25" s="4"/>
      <c r="B25" s="4"/>
      <c r="C25" s="195" t="s">
        <v>28</v>
      </c>
      <c r="D25" s="45">
        <f>+SUM(D26:D29)</f>
        <v>16901007.649999999</v>
      </c>
      <c r="E25" s="53">
        <f t="shared" si="0"/>
        <v>0.36243912672389572</v>
      </c>
      <c r="F25" s="196">
        <f>SUM(F26:F29)</f>
        <v>15661588.440000001</v>
      </c>
      <c r="G25" s="200">
        <f t="shared" si="1"/>
        <v>0.31635098955703239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5" customHeight="1">
      <c r="A26" s="4"/>
      <c r="B26" s="4"/>
      <c r="C26" s="198" t="s">
        <v>30</v>
      </c>
      <c r="D26" s="46">
        <v>11385769.290000001</v>
      </c>
      <c r="E26" s="53">
        <f t="shared" si="0"/>
        <v>0.24416581330565526</v>
      </c>
      <c r="F26" s="199">
        <v>10077571.960000001</v>
      </c>
      <c r="G26" s="200">
        <f t="shared" si="1"/>
        <v>0.20355852626901247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" customHeight="1">
      <c r="A27" s="4"/>
      <c r="B27" s="4"/>
      <c r="C27" s="198" t="s">
        <v>31</v>
      </c>
      <c r="D27" s="46">
        <v>1307150.3700000001</v>
      </c>
      <c r="E27" s="53">
        <f t="shared" si="0"/>
        <v>2.8031609026555129E-2</v>
      </c>
      <c r="F27" s="199">
        <v>1146286.48</v>
      </c>
      <c r="G27" s="200">
        <f t="shared" si="1"/>
        <v>2.3154028319227582E-2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5" customHeight="1">
      <c r="A28" s="4"/>
      <c r="B28" s="4"/>
      <c r="C28" s="198" t="s">
        <v>33</v>
      </c>
      <c r="D28" s="46">
        <v>1589222.45</v>
      </c>
      <c r="E28" s="53">
        <f t="shared" si="0"/>
        <v>3.408059500807397E-2</v>
      </c>
      <c r="F28" s="199">
        <v>1911931.35</v>
      </c>
      <c r="G28" s="200">
        <f t="shared" si="1"/>
        <v>3.8619414426242754E-2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5" customHeight="1">
      <c r="A29" s="4"/>
      <c r="B29" s="4"/>
      <c r="C29" s="198" t="s">
        <v>36</v>
      </c>
      <c r="D29" s="46">
        <v>2618865.54</v>
      </c>
      <c r="E29" s="53">
        <f t="shared" si="0"/>
        <v>5.6161109383611442E-2</v>
      </c>
      <c r="F29" s="199">
        <v>2525798.65</v>
      </c>
      <c r="G29" s="200">
        <f t="shared" si="1"/>
        <v>5.1019020542549538E-2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5" customHeight="1">
      <c r="A30" s="4"/>
      <c r="B30" s="4"/>
      <c r="C30" s="195" t="s">
        <v>38</v>
      </c>
      <c r="D30" s="45">
        <f>+SUM(D31:D36)</f>
        <v>26419539.080000002</v>
      </c>
      <c r="E30" s="53">
        <f t="shared" si="0"/>
        <v>0.56656235361227336</v>
      </c>
      <c r="F30" s="196">
        <f>SUM(F31:F36)</f>
        <v>28237754.950000003</v>
      </c>
      <c r="G30" s="200">
        <f t="shared" si="1"/>
        <v>0.57037903629789732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" customHeight="1">
      <c r="A31" s="4"/>
      <c r="B31" s="4"/>
      <c r="C31" s="198" t="s">
        <v>39</v>
      </c>
      <c r="D31" s="46">
        <v>947484.32</v>
      </c>
      <c r="E31" s="53">
        <f t="shared" si="0"/>
        <v>2.0318634050519715E-2</v>
      </c>
      <c r="F31" s="199">
        <v>965434.28</v>
      </c>
      <c r="G31" s="200">
        <f t="shared" si="1"/>
        <v>1.9500965116044197E-2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5" customHeight="1">
      <c r="A32" s="4"/>
      <c r="B32" s="4"/>
      <c r="C32" s="198" t="s">
        <v>41</v>
      </c>
      <c r="D32" s="46">
        <v>3876798.48</v>
      </c>
      <c r="E32" s="53">
        <f t="shared" si="0"/>
        <v>8.3137259308661782E-2</v>
      </c>
      <c r="F32" s="199">
        <v>3784124.07</v>
      </c>
      <c r="G32" s="200">
        <f t="shared" si="1"/>
        <v>7.6436141757731224E-2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5" customHeight="1">
      <c r="A33" s="4"/>
      <c r="B33" s="4"/>
      <c r="C33" s="198" t="s">
        <v>44</v>
      </c>
      <c r="D33" s="46">
        <v>358346.22</v>
      </c>
      <c r="E33" s="53">
        <f t="shared" si="0"/>
        <v>7.6846714545809351E-3</v>
      </c>
      <c r="F33" s="199">
        <v>316614.28999999998</v>
      </c>
      <c r="G33" s="200">
        <f t="shared" si="1"/>
        <v>6.3953438907629221E-3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5" customHeight="1">
      <c r="A34" s="4"/>
      <c r="B34" s="4"/>
      <c r="C34" s="198" t="s">
        <v>46</v>
      </c>
      <c r="D34" s="46">
        <v>9008638.1300000008</v>
      </c>
      <c r="E34" s="53">
        <f t="shared" si="0"/>
        <v>0.19318865504500199</v>
      </c>
      <c r="F34" s="199">
        <v>9527565.8000000007</v>
      </c>
      <c r="G34" s="200">
        <f t="shared" si="1"/>
        <v>0.19244886177712245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" customHeight="1">
      <c r="A35" s="4"/>
      <c r="B35" s="4"/>
      <c r="C35" s="198" t="s">
        <v>49</v>
      </c>
      <c r="D35" s="46">
        <v>3247582.09</v>
      </c>
      <c r="E35" s="53">
        <f t="shared" si="0"/>
        <v>6.9643824855837172E-2</v>
      </c>
      <c r="F35" s="199">
        <v>3630136.59</v>
      </c>
      <c r="G35" s="200">
        <f t="shared" si="1"/>
        <v>7.3325723433049869E-2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" customHeight="1">
      <c r="A36" s="4"/>
      <c r="B36" s="4"/>
      <c r="C36" s="198" t="s">
        <v>50</v>
      </c>
      <c r="D36" s="46">
        <v>8980689.8399999999</v>
      </c>
      <c r="E36" s="53">
        <f t="shared" si="0"/>
        <v>0.19258930889767173</v>
      </c>
      <c r="F36" s="199">
        <v>10013879.92</v>
      </c>
      <c r="G36" s="200">
        <f t="shared" si="1"/>
        <v>0.20227200032318662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" customHeight="1">
      <c r="A37" s="4"/>
      <c r="B37" s="4"/>
      <c r="C37" s="195" t="s">
        <v>52</v>
      </c>
      <c r="D37" s="45">
        <f>+SUM(D38:D41)</f>
        <v>71315064.620000005</v>
      </c>
      <c r="E37" s="53">
        <f t="shared" si="0"/>
        <v>1.5293389766101311</v>
      </c>
      <c r="F37" s="196">
        <f>SUM(F38:F41)</f>
        <v>75820963.530000001</v>
      </c>
      <c r="G37" s="200">
        <f t="shared" si="1"/>
        <v>1.5315200583755832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" customHeight="1">
      <c r="A38" s="4"/>
      <c r="B38" s="4"/>
      <c r="C38" s="198" t="s">
        <v>54</v>
      </c>
      <c r="D38" s="46">
        <v>39748823.130000003</v>
      </c>
      <c r="E38" s="53">
        <f t="shared" si="0"/>
        <v>0.85240649799598123</v>
      </c>
      <c r="F38" s="199">
        <v>44361652.210000001</v>
      </c>
      <c r="G38" s="200">
        <f t="shared" si="1"/>
        <v>0.89606827741531503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" customHeight="1">
      <c r="A39" s="4"/>
      <c r="B39" s="4"/>
      <c r="C39" s="198" t="s">
        <v>56</v>
      </c>
      <c r="D39" s="46">
        <v>12944616.66</v>
      </c>
      <c r="E39" s="53">
        <f t="shared" si="0"/>
        <v>0.27759502008307729</v>
      </c>
      <c r="F39" s="199">
        <v>15650709.41</v>
      </c>
      <c r="G39" s="200">
        <f t="shared" si="1"/>
        <v>0.31613124224857092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5" customHeight="1">
      <c r="A40" s="4"/>
      <c r="B40" s="4"/>
      <c r="C40" s="198" t="s">
        <v>58</v>
      </c>
      <c r="D40" s="46">
        <v>3387594.33</v>
      </c>
      <c r="E40" s="53">
        <f t="shared" si="0"/>
        <v>7.2646362636255041E-2</v>
      </c>
      <c r="F40" s="199">
        <v>3083283.08</v>
      </c>
      <c r="G40" s="200">
        <f t="shared" si="1"/>
        <v>6.2279739834770843E-2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" customHeight="1">
      <c r="A41" s="4"/>
      <c r="B41" s="4"/>
      <c r="C41" s="198" t="s">
        <v>52</v>
      </c>
      <c r="D41" s="46">
        <v>15234030.5</v>
      </c>
      <c r="E41" s="53">
        <f t="shared" si="0"/>
        <v>0.32669109589481743</v>
      </c>
      <c r="F41" s="199">
        <v>12725318.83</v>
      </c>
      <c r="G41" s="200">
        <f t="shared" si="1"/>
        <v>0.25704079887692649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>
      <c r="A42" s="4"/>
      <c r="B42" s="4"/>
      <c r="C42" s="201" t="s">
        <v>392</v>
      </c>
      <c r="D42" s="45">
        <v>11285945.1</v>
      </c>
      <c r="E42" s="53">
        <f t="shared" si="0"/>
        <v>0.24202510116595505</v>
      </c>
      <c r="F42" s="196">
        <v>8269563.3100000005</v>
      </c>
      <c r="G42" s="200">
        <f t="shared" si="1"/>
        <v>0.16703826347789202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s="4" customFormat="1" ht="15" customHeight="1" thickBot="1">
      <c r="C43" s="195" t="s">
        <v>122</v>
      </c>
      <c r="D43" s="45">
        <v>26709414.989999998</v>
      </c>
      <c r="E43" s="54">
        <f t="shared" ref="E43:E63" si="2">D43/D$7*100</f>
        <v>0.57277869135108817</v>
      </c>
      <c r="F43" s="196">
        <v>38208325.869999997</v>
      </c>
      <c r="G43" s="202">
        <f t="shared" si="1"/>
        <v>0.77177623103803494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" customHeight="1" thickTop="1" thickBot="1">
      <c r="A44" s="4"/>
      <c r="B44" s="4"/>
      <c r="C44" s="193" t="s">
        <v>61</v>
      </c>
      <c r="D44" s="43">
        <f>D46+D56+D62+SUM(D63:D67)</f>
        <v>1914917366.9599998</v>
      </c>
      <c r="E44" s="50">
        <f t="shared" si="2"/>
        <v>41.065065030569592</v>
      </c>
      <c r="F44" s="44">
        <f>F46+F56+F62+SUM(F63:F67)</f>
        <v>2028496341.4899998</v>
      </c>
      <c r="G44" s="50">
        <f>F44/F$7*100</f>
        <v>40.97392977740521</v>
      </c>
      <c r="H44" s="22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3.5" customHeight="1" thickTop="1" thickBot="1">
      <c r="A45" s="4"/>
      <c r="B45" s="4"/>
      <c r="C45" s="193" t="s">
        <v>125</v>
      </c>
      <c r="D45" s="43">
        <f>D44-D63</f>
        <v>1650217939.6599998</v>
      </c>
      <c r="E45" s="50">
        <f t="shared" si="2"/>
        <v>35.388632520645999</v>
      </c>
      <c r="F45" s="44">
        <f>F44-F63</f>
        <v>1756113619.5999999</v>
      </c>
      <c r="G45" s="50">
        <f t="shared" ref="G45:G83" si="3">F45/F$7*100</f>
        <v>35.472026574019836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" customHeight="1" thickTop="1">
      <c r="A46" s="4"/>
      <c r="B46" s="4"/>
      <c r="C46" s="195" t="s">
        <v>62</v>
      </c>
      <c r="D46" s="45">
        <f>D47+SUM(D48:D55)</f>
        <v>845293420.8599999</v>
      </c>
      <c r="E46" s="53">
        <f t="shared" si="2"/>
        <v>18.127168250938745</v>
      </c>
      <c r="F46" s="45">
        <f>F47+SUM(F48:F55)</f>
        <v>895249267.50999999</v>
      </c>
      <c r="G46" s="52">
        <f>F46/F$7*100</f>
        <v>18.083286555638598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5" customHeight="1">
      <c r="A47" s="4"/>
      <c r="B47" s="4"/>
      <c r="C47" s="195" t="s">
        <v>63</v>
      </c>
      <c r="D47" s="51">
        <v>459795140.05000001</v>
      </c>
      <c r="E47" s="53">
        <f t="shared" si="2"/>
        <v>9.860225643505542</v>
      </c>
      <c r="F47" s="51">
        <v>472853876.71000004</v>
      </c>
      <c r="G47" s="53">
        <f t="shared" si="3"/>
        <v>9.551252887672451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" customHeight="1">
      <c r="A48" s="4"/>
      <c r="B48" s="4"/>
      <c r="C48" s="195" t="s">
        <v>74</v>
      </c>
      <c r="D48" s="51">
        <v>13162343.800000001</v>
      </c>
      <c r="E48" s="53">
        <f t="shared" si="2"/>
        <v>0.28226414018052254</v>
      </c>
      <c r="F48" s="51">
        <v>15183266.93</v>
      </c>
      <c r="G48" s="53">
        <f t="shared" si="3"/>
        <v>0.30668929504918496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" customHeight="1">
      <c r="A49" s="4"/>
      <c r="B49" s="4"/>
      <c r="C49" s="195" t="s">
        <v>76</v>
      </c>
      <c r="D49" s="51">
        <v>101016972.34</v>
      </c>
      <c r="E49" s="53">
        <f t="shared" si="2"/>
        <v>2.1662911465046011</v>
      </c>
      <c r="F49" s="51">
        <v>102497687.50999999</v>
      </c>
      <c r="G49" s="53">
        <f t="shared" si="3"/>
        <v>2.0703675744844161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" customHeight="1">
      <c r="A50" s="4"/>
      <c r="B50" s="4"/>
      <c r="C50" s="195" t="s">
        <v>78</v>
      </c>
      <c r="D50" s="51">
        <v>20962226.09</v>
      </c>
      <c r="E50" s="53">
        <f t="shared" si="2"/>
        <v>0.4495312395322455</v>
      </c>
      <c r="F50" s="51">
        <v>22503040.600000001</v>
      </c>
      <c r="G50" s="53">
        <f t="shared" si="3"/>
        <v>0.45454260205627495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" customHeight="1">
      <c r="A51" s="4"/>
      <c r="B51" s="4"/>
      <c r="C51" s="195" t="s">
        <v>79</v>
      </c>
      <c r="D51" s="51">
        <v>97597309.489999995</v>
      </c>
      <c r="E51" s="53">
        <f t="shared" si="2"/>
        <v>2.0929570801157165</v>
      </c>
      <c r="F51" s="51">
        <v>105803340.84999999</v>
      </c>
      <c r="G51" s="208">
        <f t="shared" si="3"/>
        <v>2.1371390076150845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" customHeight="1">
      <c r="A52" s="4"/>
      <c r="B52" s="4"/>
      <c r="C52" s="195" t="s">
        <v>81</v>
      </c>
      <c r="D52" s="51">
        <v>10693128.449999999</v>
      </c>
      <c r="E52" s="53">
        <f t="shared" si="2"/>
        <v>0.22931225271437849</v>
      </c>
      <c r="F52" s="51">
        <v>10953661.65</v>
      </c>
      <c r="G52" s="53">
        <f t="shared" si="3"/>
        <v>0.22125480538105724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" customHeight="1">
      <c r="A53" s="4"/>
      <c r="B53" s="4"/>
      <c r="C53" s="195" t="s">
        <v>83</v>
      </c>
      <c r="D53" s="51">
        <v>30560884.969999999</v>
      </c>
      <c r="E53" s="208">
        <f t="shared" si="2"/>
        <v>0.65537278544668498</v>
      </c>
      <c r="F53" s="51">
        <v>34539745.640000001</v>
      </c>
      <c r="G53" s="208">
        <f t="shared" si="3"/>
        <v>0.69767397822530153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" customHeight="1">
      <c r="A54" s="4"/>
      <c r="B54" s="4"/>
      <c r="C54" s="195" t="s">
        <v>85</v>
      </c>
      <c r="D54" s="51">
        <v>33134138.710000001</v>
      </c>
      <c r="E54" s="208">
        <f t="shared" si="2"/>
        <v>0.71055575782789671</v>
      </c>
      <c r="F54" s="51">
        <v>38823830.960000008</v>
      </c>
      <c r="G54" s="208">
        <f t="shared" si="3"/>
        <v>0.7842089191427476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" customHeight="1">
      <c r="A55" s="4"/>
      <c r="B55" s="4"/>
      <c r="C55" s="195" t="s">
        <v>129</v>
      </c>
      <c r="D55" s="51">
        <v>78371276.959999993</v>
      </c>
      <c r="E55" s="208">
        <f t="shared" si="2"/>
        <v>1.6806582051111592</v>
      </c>
      <c r="F55" s="51">
        <v>92090816.659999996</v>
      </c>
      <c r="G55" s="208">
        <f t="shared" si="3"/>
        <v>1.8601574860120791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" customHeight="1">
      <c r="A56" s="4"/>
      <c r="B56" s="4"/>
      <c r="C56" s="195" t="s">
        <v>86</v>
      </c>
      <c r="D56" s="51">
        <f>SUM(D57:D61)</f>
        <v>544485571.48000002</v>
      </c>
      <c r="E56" s="208">
        <f t="shared" si="2"/>
        <v>11.676397001155877</v>
      </c>
      <c r="F56" s="51">
        <f>SUM(F57:F61)</f>
        <v>554375302.22000003</v>
      </c>
      <c r="G56" s="208">
        <f t="shared" si="3"/>
        <v>11.197917511059043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" customHeight="1">
      <c r="A57" s="4"/>
      <c r="B57" s="4"/>
      <c r="C57" s="198" t="s">
        <v>88</v>
      </c>
      <c r="D57" s="47">
        <v>82294784.480000004</v>
      </c>
      <c r="E57" s="208">
        <f t="shared" si="2"/>
        <v>1.7647971315404032</v>
      </c>
      <c r="F57" s="47">
        <v>79883521.220000014</v>
      </c>
      <c r="G57" s="208">
        <f t="shared" si="3"/>
        <v>1.6135803264184865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" customHeight="1">
      <c r="A58" s="4"/>
      <c r="B58" s="4"/>
      <c r="C58" s="198" t="s">
        <v>90</v>
      </c>
      <c r="D58" s="47">
        <v>14196791.939999998</v>
      </c>
      <c r="E58" s="208">
        <f t="shared" si="2"/>
        <v>0.30444769800541693</v>
      </c>
      <c r="F58" s="47">
        <v>20398152.109999999</v>
      </c>
      <c r="G58" s="208">
        <f t="shared" si="3"/>
        <v>0.41202561476154886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" customHeight="1">
      <c r="A59" s="4"/>
      <c r="B59" s="4"/>
      <c r="C59" s="198" t="s">
        <v>92</v>
      </c>
      <c r="D59" s="47">
        <v>414750265.80000001</v>
      </c>
      <c r="E59" s="208">
        <f t="shared" si="2"/>
        <v>8.8942462637756172</v>
      </c>
      <c r="F59" s="47">
        <v>420870901.68000001</v>
      </c>
      <c r="G59" s="208">
        <f t="shared" si="3"/>
        <v>8.5012402625891283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" customHeight="1">
      <c r="A60" s="4"/>
      <c r="B60" s="4"/>
      <c r="C60" s="198" t="s">
        <v>94</v>
      </c>
      <c r="D60" s="47">
        <v>20004829.280000001</v>
      </c>
      <c r="E60" s="208">
        <f t="shared" si="2"/>
        <v>0.42900003388282126</v>
      </c>
      <c r="F60" s="47">
        <v>21699290.620000001</v>
      </c>
      <c r="G60" s="208">
        <f t="shared" si="3"/>
        <v>0.4383075245924819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" customHeight="1">
      <c r="A61" s="4"/>
      <c r="B61" s="4"/>
      <c r="C61" s="198" t="s">
        <v>96</v>
      </c>
      <c r="D61" s="47">
        <v>13238899.98</v>
      </c>
      <c r="E61" s="208">
        <f t="shared" si="2"/>
        <v>0.28390587395161621</v>
      </c>
      <c r="F61" s="47">
        <v>11523436.59</v>
      </c>
      <c r="G61" s="208">
        <f t="shared" si="3"/>
        <v>0.23276378269739634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.5" thickBot="1">
      <c r="A62" s="4"/>
      <c r="B62" s="4"/>
      <c r="C62" s="201" t="s">
        <v>99</v>
      </c>
      <c r="D62" s="51">
        <v>208726710.34</v>
      </c>
      <c r="E62" s="208">
        <f t="shared" si="2"/>
        <v>4.4761074715909697</v>
      </c>
      <c r="F62" s="51">
        <v>219689949.60999998</v>
      </c>
      <c r="G62" s="217">
        <f t="shared" si="3"/>
        <v>4.4375532674167291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" customHeight="1" thickTop="1" thickBot="1">
      <c r="A63" s="4"/>
      <c r="B63" s="4"/>
      <c r="C63" s="193" t="s">
        <v>130</v>
      </c>
      <c r="D63" s="44">
        <v>264699427.30000001</v>
      </c>
      <c r="E63" s="50">
        <f t="shared" si="2"/>
        <v>5.6764325099235924</v>
      </c>
      <c r="F63" s="44">
        <v>272382721.88999999</v>
      </c>
      <c r="G63" s="50">
        <f t="shared" si="3"/>
        <v>5.5019032033853801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" customHeight="1" thickTop="1">
      <c r="A64" s="4"/>
      <c r="B64" s="4"/>
      <c r="C64" s="204" t="s">
        <v>110</v>
      </c>
      <c r="D64" s="55">
        <v>4596369</v>
      </c>
      <c r="E64" s="53">
        <f>D64/D$7*100</f>
        <v>9.8568322135561312E-2</v>
      </c>
      <c r="F64" s="55">
        <v>3176935.98</v>
      </c>
      <c r="G64" s="52">
        <f t="shared" si="3"/>
        <v>6.4171450097965932E-2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" customHeight="1" thickBot="1">
      <c r="A65" s="4"/>
      <c r="B65" s="4"/>
      <c r="C65" s="205" t="s">
        <v>117</v>
      </c>
      <c r="D65" s="48">
        <v>23887500.050000001</v>
      </c>
      <c r="E65" s="53">
        <f t="shared" ref="E65:E83" si="4">D65/D$7*100</f>
        <v>0.51226322341431618</v>
      </c>
      <c r="F65" s="48">
        <v>24296455.59</v>
      </c>
      <c r="G65" s="53">
        <f t="shared" si="3"/>
        <v>0.49076808511927605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" customHeight="1" thickTop="1" thickBot="1">
      <c r="A66" s="4"/>
      <c r="B66" s="4"/>
      <c r="C66" s="206" t="s">
        <v>112</v>
      </c>
      <c r="D66" s="49">
        <v>0</v>
      </c>
      <c r="E66" s="192">
        <f t="shared" si="4"/>
        <v>0</v>
      </c>
      <c r="F66" s="49">
        <v>38684699.409999996</v>
      </c>
      <c r="G66" s="192">
        <f t="shared" si="3"/>
        <v>0.78139857818086322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" customHeight="1" thickTop="1" thickBot="1">
      <c r="A67" s="4"/>
      <c r="B67" s="4"/>
      <c r="C67" s="206" t="s">
        <v>115</v>
      </c>
      <c r="D67" s="49">
        <v>23228367.93</v>
      </c>
      <c r="E67" s="192">
        <f t="shared" si="4"/>
        <v>0.4981282514105333</v>
      </c>
      <c r="F67" s="49">
        <v>20641009.280000001</v>
      </c>
      <c r="G67" s="192">
        <f t="shared" si="3"/>
        <v>0.41693112650736264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" customHeight="1" thickTop="1" thickBot="1">
      <c r="A68" s="4"/>
      <c r="B68" s="4"/>
      <c r="C68" s="195" t="s">
        <v>151</v>
      </c>
      <c r="D68" s="45">
        <v>28097590.27</v>
      </c>
      <c r="E68" s="192">
        <f t="shared" si="4"/>
        <v>0.60254786527504056</v>
      </c>
      <c r="F68" s="45">
        <v>1205943.3700000001</v>
      </c>
      <c r="G68" s="192">
        <f t="shared" si="3"/>
        <v>2.4359047609428971E-2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s="3" customFormat="1" ht="15" customHeight="1" thickTop="1" thickBot="1">
      <c r="A69" s="4"/>
      <c r="B69" s="4"/>
      <c r="C69" s="193" t="s">
        <v>408</v>
      </c>
      <c r="D69" s="44">
        <f>D11-D44</f>
        <v>-168899079.81999969</v>
      </c>
      <c r="E69" s="50">
        <f t="shared" si="4"/>
        <v>-3.6220109630226842</v>
      </c>
      <c r="F69" s="44">
        <f>F11-F44</f>
        <v>-143283723.32999992</v>
      </c>
      <c r="G69" s="213">
        <f t="shared" si="3"/>
        <v>-2.8942113909144149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s="3" customFormat="1" ht="15" customHeight="1" thickTop="1" thickBot="1">
      <c r="A70" s="4"/>
      <c r="B70" s="4"/>
      <c r="C70" s="193" t="s">
        <v>388</v>
      </c>
      <c r="D70" s="44">
        <f>D69-D68</f>
        <v>-196996670.08999971</v>
      </c>
      <c r="E70" s="50">
        <f t="shared" si="4"/>
        <v>-4.2245588282977256</v>
      </c>
      <c r="F70" s="44">
        <f>F69-F68</f>
        <v>-144489666.69999993</v>
      </c>
      <c r="G70" s="213">
        <f t="shared" si="3"/>
        <v>-2.9185704385238438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s="3" customFormat="1" ht="15" customHeight="1" thickTop="1" thickBot="1">
      <c r="A71" s="4"/>
      <c r="B71" s="4"/>
      <c r="C71" s="193" t="s">
        <v>132</v>
      </c>
      <c r="D71" s="44">
        <f>D70+D51</f>
        <v>-99399360.599999711</v>
      </c>
      <c r="E71" s="50">
        <f t="shared" si="4"/>
        <v>-2.1316017481820091</v>
      </c>
      <c r="F71" s="44">
        <f>F70+F51</f>
        <v>-38686325.849999934</v>
      </c>
      <c r="G71" s="50">
        <f t="shared" si="3"/>
        <v>-0.78143143090875899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s="3" customFormat="1" ht="15" customHeight="1" thickTop="1" thickBot="1">
      <c r="A72" s="4"/>
      <c r="B72" s="4"/>
      <c r="C72" s="193" t="s">
        <v>0</v>
      </c>
      <c r="D72" s="44">
        <f>SUM(D73:D75)</f>
        <v>696281459.91000009</v>
      </c>
      <c r="E72" s="50">
        <f t="shared" si="4"/>
        <v>14.931633042827459</v>
      </c>
      <c r="F72" s="44">
        <f>SUM(F73:F75)</f>
        <v>507341253.09000003</v>
      </c>
      <c r="G72" s="50">
        <f t="shared" si="3"/>
        <v>10.247869050639304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s="3" customFormat="1" ht="15" customHeight="1" thickTop="1">
      <c r="A73" s="4"/>
      <c r="B73" s="4"/>
      <c r="C73" s="198" t="s">
        <v>134</v>
      </c>
      <c r="D73" s="199">
        <v>234823593.10000002</v>
      </c>
      <c r="E73" s="53">
        <f t="shared" si="4"/>
        <v>5.0357505173563677</v>
      </c>
      <c r="F73" s="199">
        <v>178415558.28</v>
      </c>
      <c r="G73" s="52">
        <f t="shared" si="3"/>
        <v>3.6038450780697682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s="3" customFormat="1" ht="15" customHeight="1" thickBot="1">
      <c r="A74" s="4"/>
      <c r="B74" s="4"/>
      <c r="C74" s="198" t="s">
        <v>136</v>
      </c>
      <c r="D74" s="199">
        <v>461457866.81</v>
      </c>
      <c r="E74" s="53">
        <f t="shared" si="4"/>
        <v>9.8958825254710892</v>
      </c>
      <c r="F74" s="199">
        <v>328925694.81</v>
      </c>
      <c r="G74" s="53">
        <f t="shared" si="3"/>
        <v>6.6440239725695367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s="3" customFormat="1" ht="15" hidden="1" customHeight="1" thickBot="1">
      <c r="A75" s="4"/>
      <c r="B75" s="4"/>
      <c r="C75" s="198" t="s">
        <v>115</v>
      </c>
      <c r="D75" s="199">
        <v>0</v>
      </c>
      <c r="E75" s="53">
        <f t="shared" si="4"/>
        <v>0</v>
      </c>
      <c r="F75" s="199">
        <v>0</v>
      </c>
      <c r="G75" s="53">
        <f t="shared" si="3"/>
        <v>0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s="3" customFormat="1" ht="15" customHeight="1" thickTop="1" thickBot="1">
      <c r="A76" s="4"/>
      <c r="B76" s="4"/>
      <c r="C76" s="193" t="s">
        <v>401</v>
      </c>
      <c r="D76" s="44">
        <v>69245296.659999996</v>
      </c>
      <c r="E76" s="50">
        <f t="shared" si="4"/>
        <v>1.4849531679365575</v>
      </c>
      <c r="F76" s="44">
        <v>57328698.380000003</v>
      </c>
      <c r="G76" s="50">
        <f t="shared" si="3"/>
        <v>1.1579917664168704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" customHeight="1" thickTop="1" thickBot="1">
      <c r="A77" s="4"/>
      <c r="B77" s="4"/>
      <c r="C77" s="193" t="s">
        <v>140</v>
      </c>
      <c r="D77" s="44">
        <f>D70-D72-D76</f>
        <v>-962523426.65999973</v>
      </c>
      <c r="E77" s="50">
        <f t="shared" si="4"/>
        <v>-20.64114503906174</v>
      </c>
      <c r="F77" s="44">
        <f>F69-F72-F76</f>
        <v>-707953674.79999995</v>
      </c>
      <c r="G77" s="50">
        <f t="shared" si="3"/>
        <v>-14.300072207970588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" customHeight="1" thickTop="1" thickBot="1">
      <c r="A78" s="4"/>
      <c r="B78" s="4"/>
      <c r="C78" s="193" t="s">
        <v>120</v>
      </c>
      <c r="D78" s="44">
        <f>SUM(D80:D83)+D68</f>
        <v>962523426.65999973</v>
      </c>
      <c r="E78" s="50">
        <f t="shared" si="4"/>
        <v>20.64114503906174</v>
      </c>
      <c r="F78" s="44">
        <f>F79+F82+F83</f>
        <v>707953674.79999995</v>
      </c>
      <c r="G78" s="50">
        <f t="shared" si="3"/>
        <v>14.300072207970588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" customHeight="1" thickTop="1">
      <c r="A79" s="4"/>
      <c r="B79" s="4"/>
      <c r="C79" s="198" t="s">
        <v>110</v>
      </c>
      <c r="D79" s="46">
        <f>+D80+D81</f>
        <v>1123373439.1199999</v>
      </c>
      <c r="E79" s="53">
        <f t="shared" ref="E79" si="5">D79/D$7*100</f>
        <v>24.090545172877441</v>
      </c>
      <c r="F79" s="46">
        <f>+F80+F81</f>
        <v>1015018293.4299999</v>
      </c>
      <c r="G79" s="53">
        <f t="shared" ref="G79" si="6">F79/F$7*100</f>
        <v>20.502520722928068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" customHeight="1">
      <c r="A80" s="4"/>
      <c r="B80" s="4"/>
      <c r="C80" s="198" t="s">
        <v>143</v>
      </c>
      <c r="D80" s="46">
        <v>213600000</v>
      </c>
      <c r="E80" s="53">
        <f t="shared" si="4"/>
        <v>4.5806143084151634</v>
      </c>
      <c r="F80" s="46">
        <v>363438000</v>
      </c>
      <c r="G80" s="53">
        <f t="shared" si="3"/>
        <v>7.3411436766517859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" customHeight="1">
      <c r="A81" s="4"/>
      <c r="B81" s="4"/>
      <c r="C81" s="198" t="s">
        <v>121</v>
      </c>
      <c r="D81" s="46">
        <v>909773439.12</v>
      </c>
      <c r="E81" s="53">
        <f t="shared" si="4"/>
        <v>19.509930864462284</v>
      </c>
      <c r="F81" s="46">
        <v>651580293.42999995</v>
      </c>
      <c r="G81" s="53">
        <f t="shared" si="3"/>
        <v>13.161377046276282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s="3" customFormat="1" ht="13.5" thickBot="1">
      <c r="B82" s="4"/>
      <c r="C82" s="216" t="s">
        <v>407</v>
      </c>
      <c r="D82" s="211">
        <v>15749081.710000001</v>
      </c>
      <c r="E82" s="54">
        <f t="shared" si="4"/>
        <v>0.3377362782079848</v>
      </c>
      <c r="F82" s="211">
        <v>4278082.92</v>
      </c>
      <c r="G82" s="54">
        <f t="shared" si="3"/>
        <v>8.6413697456925287E-2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25" thickTop="1" thickBot="1">
      <c r="A83" s="4"/>
      <c r="B83" s="4"/>
      <c r="C83" s="207" t="s">
        <v>124</v>
      </c>
      <c r="D83" s="211">
        <f>-+D77-(D80+D81+D82)-D68</f>
        <v>-204696684.44000021</v>
      </c>
      <c r="E83" s="54">
        <f t="shared" si="4"/>
        <v>-4.3896842772987288</v>
      </c>
      <c r="F83" s="211">
        <f>-F77-SUM(F80:F82)</f>
        <v>-311342701.54999995</v>
      </c>
      <c r="G83" s="54">
        <f t="shared" si="3"/>
        <v>-6.2888622124144051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.5" thickTop="1">
      <c r="A84" s="4"/>
      <c r="B84" s="4"/>
      <c r="C84" s="42" t="s">
        <v>262</v>
      </c>
      <c r="F84" s="2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>
      <c r="A85" s="4"/>
      <c r="B85" s="4"/>
      <c r="C85" s="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.5" customHeight="1">
      <c r="A86" s="4"/>
      <c r="B86" s="4"/>
      <c r="C86" s="10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.5" customHeight="1">
      <c r="A87" s="4"/>
      <c r="B87" s="4"/>
      <c r="C87" s="10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>
      <c r="A88" s="4"/>
      <c r="B88" s="4"/>
      <c r="C88" s="10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>
      <c r="A89" s="4"/>
      <c r="B89" s="4"/>
      <c r="C89" s="10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>
      <c r="A90" s="4"/>
      <c r="B90" s="4"/>
      <c r="C90" s="10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>
      <c r="A91" s="4"/>
      <c r="B91" s="4"/>
      <c r="C91" s="10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>
      <c r="A92" s="4"/>
      <c r="B92" s="4"/>
      <c r="C92" s="10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>
      <c r="A93" s="4"/>
      <c r="B93" s="4"/>
      <c r="C93" s="1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>
      <c r="A94" s="4"/>
      <c r="B94" s="4"/>
      <c r="C94" s="10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>
      <c r="A95" s="4"/>
      <c r="B95" s="4"/>
      <c r="C95" s="10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>
      <c r="A96" s="4"/>
      <c r="B96" s="4"/>
      <c r="C96" s="10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3">
      <c r="A97" s="4"/>
      <c r="B97" s="4"/>
      <c r="C97" s="10"/>
    </row>
    <row r="98" spans="1:3">
      <c r="A98" s="4"/>
      <c r="B98" s="4"/>
      <c r="C98" s="10"/>
    </row>
    <row r="99" spans="1:3">
      <c r="A99" s="4"/>
      <c r="B99" s="4"/>
      <c r="C99" s="10"/>
    </row>
    <row r="100" spans="1:3">
      <c r="A100" s="4"/>
      <c r="B100" s="4"/>
      <c r="C100" s="10"/>
    </row>
    <row r="101" spans="1:3">
      <c r="A101" s="4"/>
      <c r="B101" s="4"/>
      <c r="C101" s="10"/>
    </row>
    <row r="102" spans="1:3">
      <c r="A102" s="4"/>
      <c r="B102" s="4"/>
      <c r="C102" s="10"/>
    </row>
    <row r="103" spans="1:3">
      <c r="A103" s="4"/>
      <c r="B103" s="4"/>
      <c r="C103" s="10"/>
    </row>
    <row r="104" spans="1:3">
      <c r="A104" s="4"/>
      <c r="B104" s="4"/>
      <c r="C104" s="4"/>
    </row>
    <row r="105" spans="1:3">
      <c r="A105" s="4"/>
      <c r="B105" s="4"/>
      <c r="C105" s="4"/>
    </row>
    <row r="106" spans="1:3">
      <c r="A106" s="4"/>
      <c r="B106" s="4"/>
      <c r="C106" s="4"/>
    </row>
    <row r="107" spans="1:3">
      <c r="A107" s="4"/>
      <c r="B107" s="4"/>
      <c r="C107" s="4"/>
    </row>
    <row r="108" spans="1:3">
      <c r="A108" s="4"/>
      <c r="B108" s="4"/>
      <c r="C108" s="4"/>
    </row>
    <row r="109" spans="1:3">
      <c r="A109" s="4"/>
      <c r="B109" s="4"/>
      <c r="C109" s="4"/>
    </row>
    <row r="110" spans="1:3">
      <c r="A110" s="4"/>
      <c r="B110" s="4"/>
      <c r="C110" s="4"/>
    </row>
    <row r="111" spans="1:3">
      <c r="A111" s="4"/>
      <c r="B111" s="4"/>
      <c r="C111" s="4"/>
    </row>
    <row r="112" spans="1:3">
      <c r="A112" s="4"/>
      <c r="B112" s="4"/>
      <c r="C112" s="4"/>
    </row>
    <row r="113" spans="1:3">
      <c r="A113" s="4"/>
      <c r="B113" s="4"/>
      <c r="C113" s="4"/>
    </row>
    <row r="114" spans="1:3">
      <c r="A114" s="4"/>
      <c r="B114" s="4"/>
      <c r="C114" s="4"/>
    </row>
    <row r="115" spans="1:3">
      <c r="A115" s="4"/>
      <c r="B115" s="4"/>
      <c r="C115" s="4"/>
    </row>
    <row r="116" spans="1:3">
      <c r="A116" s="4"/>
      <c r="B116" s="4"/>
      <c r="C116" s="4"/>
    </row>
    <row r="117" spans="1:3">
      <c r="A117" s="4"/>
      <c r="B117" s="4"/>
      <c r="C117" s="4"/>
    </row>
    <row r="118" spans="1:3">
      <c r="A118" s="4"/>
      <c r="B118" s="4"/>
      <c r="C118" s="4"/>
    </row>
    <row r="119" spans="1:3">
      <c r="A119" s="4"/>
      <c r="B119" s="4"/>
      <c r="C119" s="4"/>
    </row>
    <row r="120" spans="1:3">
      <c r="A120" s="4"/>
      <c r="B120" s="4"/>
      <c r="C120" s="4"/>
    </row>
    <row r="121" spans="1:3">
      <c r="A121" s="4"/>
      <c r="B121" s="4"/>
      <c r="C121" s="4"/>
    </row>
    <row r="122" spans="1:3">
      <c r="A122" s="4"/>
      <c r="B122" s="4"/>
      <c r="C122" s="4"/>
    </row>
    <row r="123" spans="1:3">
      <c r="A123" s="4"/>
      <c r="B123" s="4"/>
      <c r="C123" s="4"/>
    </row>
    <row r="124" spans="1:3">
      <c r="A124" s="4"/>
      <c r="B124" s="4"/>
      <c r="C124" s="4"/>
    </row>
    <row r="125" spans="1:3">
      <c r="A125" s="4"/>
      <c r="B125" s="4"/>
      <c r="C125" s="4"/>
    </row>
    <row r="126" spans="1:3">
      <c r="A126" s="4"/>
      <c r="B126" s="4"/>
      <c r="C126" s="4"/>
    </row>
    <row r="127" spans="1:3">
      <c r="A127" s="4"/>
      <c r="B127" s="4"/>
      <c r="C127" s="4"/>
    </row>
    <row r="128" spans="1:3">
      <c r="A128" s="4"/>
      <c r="B128" s="4"/>
      <c r="C128" s="4"/>
    </row>
    <row r="129" spans="1:1">
      <c r="A129" s="4"/>
    </row>
    <row r="169" spans="3:3">
      <c r="C169" s="2"/>
    </row>
    <row r="170" spans="3:3">
      <c r="C170" s="2"/>
    </row>
  </sheetData>
  <sheetProtection algorithmName="SHA-512" hashValue="jueJlHNbCmJ3lAsnTpe9VOmmTs1g6sYxnturiENGBuQkGdsTqDCT4gPnN5b50v/8dJl8qdHv1MgW1AJkPRGdRA==" saltValue="JLyItVpnz07fCqioiaXeuQ==" spinCount="100000" sheet="1" formatCells="0" formatColumns="0" formatRows="0" sort="0" autoFilter="0"/>
  <mergeCells count="5">
    <mergeCell ref="C9:C10"/>
    <mergeCell ref="D9:E9"/>
    <mergeCell ref="F9:G9"/>
    <mergeCell ref="D7:E7"/>
    <mergeCell ref="F7:G7"/>
  </mergeCells>
  <printOptions horizontalCentered="1" verticalCentered="1"/>
  <pageMargins left="0" right="0" top="0.196850393700787" bottom="0.196850393700787" header="0" footer="0"/>
  <pageSetup paperSize="9" scale="7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447675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CL188"/>
  <sheetViews>
    <sheetView zoomScaleNormal="100" zoomScaleSheetLayoutView="100" workbookViewId="0">
      <pane ySplit="13" topLeftCell="A44" activePane="bottomLeft" state="frozen"/>
      <selection pane="bottomLeft" activeCell="F37" sqref="F37"/>
    </sheetView>
  </sheetViews>
  <sheetFormatPr defaultColWidth="9.140625" defaultRowHeight="12.75"/>
  <cols>
    <col min="1" max="2" width="9.140625" style="59" customWidth="1"/>
    <col min="3" max="3" width="57" style="59" customWidth="1"/>
    <col min="4" max="4" width="8" style="58" customWidth="1"/>
    <col min="5" max="5" width="5.5703125" style="58" customWidth="1"/>
    <col min="6" max="26" width="9.140625" style="58"/>
    <col min="27" max="63" width="9.140625" style="59"/>
    <col min="64" max="64" width="15.42578125" style="59" customWidth="1"/>
    <col min="65" max="65" width="12.7109375" style="59" customWidth="1"/>
    <col min="66" max="66" width="11.85546875" style="59" customWidth="1"/>
    <col min="67" max="16384" width="9.140625" style="59"/>
  </cols>
  <sheetData>
    <row r="1" spans="1:88">
      <c r="A1" s="58"/>
      <c r="B1" s="58"/>
      <c r="C1" s="58"/>
    </row>
    <row r="2" spans="1:88">
      <c r="A2" s="58"/>
      <c r="B2" s="58"/>
      <c r="C2" s="58"/>
    </row>
    <row r="3" spans="1:88" ht="13.5" customHeight="1">
      <c r="A3" s="58"/>
      <c r="B3" s="58"/>
      <c r="C3" s="58"/>
    </row>
    <row r="4" spans="1:88" ht="13.5" customHeight="1">
      <c r="A4" s="58"/>
      <c r="B4" s="58"/>
      <c r="C4" s="58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</row>
    <row r="5" spans="1:88" ht="13.5" customHeight="1">
      <c r="A5" s="58"/>
      <c r="B5" s="58"/>
      <c r="C5" s="58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</row>
    <row r="6" spans="1:88">
      <c r="A6" s="58"/>
      <c r="B6" s="58"/>
      <c r="C6" s="62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</row>
    <row r="7" spans="1:88" ht="15" customHeight="1">
      <c r="A7" s="58"/>
      <c r="B7" s="58"/>
      <c r="C7" s="58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</row>
    <row r="8" spans="1:88" ht="13.5" thickBot="1">
      <c r="A8" s="58"/>
      <c r="B8" s="58"/>
      <c r="C8" s="58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</row>
    <row r="9" spans="1:88" ht="15.75" customHeight="1" thickTop="1" thickBot="1">
      <c r="A9" s="58"/>
      <c r="B9" s="58"/>
      <c r="C9" s="63" t="str">
        <f>'[1]Cental Budget_int'!C11</f>
        <v>BDP (u mil. €)</v>
      </c>
      <c r="D9" s="251">
        <f>+'Cental Budget'!F7</f>
        <v>4950700000</v>
      </c>
      <c r="E9" s="25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</row>
    <row r="10" spans="1:88" ht="12.75" customHeight="1" thickTop="1">
      <c r="A10" s="58"/>
      <c r="B10" s="58"/>
      <c r="C10" s="58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</row>
    <row r="11" spans="1:88" ht="2.25" customHeight="1" thickBot="1">
      <c r="A11" s="58"/>
      <c r="B11" s="58"/>
      <c r="C11" s="58"/>
      <c r="D11" s="253"/>
      <c r="E11" s="253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</row>
    <row r="12" spans="1:88" ht="15" customHeight="1" thickTop="1">
      <c r="A12" s="58"/>
      <c r="B12" s="58"/>
      <c r="C12" s="247" t="str">
        <f>IF([1]MasterSheet!$A$1=1,[1]MasterSheet!B160,[1]MasterSheet!B159)</f>
        <v>Lokalna samouprava</v>
      </c>
      <c r="D12" s="249">
        <v>2019</v>
      </c>
      <c r="E12" s="25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</row>
    <row r="13" spans="1:88" ht="17.25" customHeight="1" thickBot="1">
      <c r="A13" s="58"/>
      <c r="B13" s="58"/>
      <c r="C13" s="248"/>
      <c r="D13" s="66" t="s">
        <v>399</v>
      </c>
      <c r="E13" s="67" t="s">
        <v>149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</row>
    <row r="14" spans="1:88" ht="15" customHeight="1" thickTop="1" thickBot="1">
      <c r="A14" s="58"/>
      <c r="B14" s="58"/>
      <c r="C14" s="68" t="s">
        <v>127</v>
      </c>
      <c r="D14" s="225">
        <f>+D15+D19+D20+D21+D22+D23</f>
        <v>265739773.69</v>
      </c>
      <c r="E14" s="226">
        <f t="shared" ref="E14:E44" si="0">+D14/$D$9*100</f>
        <v>5.3677212048801177</v>
      </c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</row>
    <row r="15" spans="1:88" ht="15" customHeight="1" thickTop="1">
      <c r="A15" s="58"/>
      <c r="B15" s="58"/>
      <c r="C15" s="71" t="s">
        <v>2</v>
      </c>
      <c r="D15" s="227">
        <f>D16+D17+D18</f>
        <v>172340950.69999999</v>
      </c>
      <c r="E15" s="200">
        <f t="shared" si="0"/>
        <v>3.4811430848162885</v>
      </c>
      <c r="F15" s="72"/>
      <c r="G15" s="72"/>
      <c r="H15" s="72"/>
      <c r="I15" s="72"/>
      <c r="J15" s="72"/>
      <c r="K15" s="72"/>
      <c r="L15" s="72"/>
      <c r="M15" s="72"/>
      <c r="N15" s="69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</row>
    <row r="16" spans="1:88" ht="15" customHeight="1">
      <c r="A16" s="58"/>
      <c r="B16" s="58"/>
      <c r="C16" s="74" t="s">
        <v>3</v>
      </c>
      <c r="D16" s="228">
        <v>55112893.480000012</v>
      </c>
      <c r="E16" s="200">
        <f t="shared" si="0"/>
        <v>1.11323436039348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</row>
    <row r="17" spans="1:88" ht="15" customHeight="1">
      <c r="A17" s="58"/>
      <c r="B17" s="58"/>
      <c r="C17" s="74" t="s">
        <v>7</v>
      </c>
      <c r="D17" s="228">
        <v>22496860.130000003</v>
      </c>
      <c r="E17" s="200">
        <f t="shared" si="0"/>
        <v>0.45441776173066439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75"/>
      <c r="BN17" s="75"/>
      <c r="BO17" s="64"/>
      <c r="BP17" s="64"/>
      <c r="BQ17" s="64"/>
      <c r="BR17" s="64"/>
      <c r="BS17" s="64"/>
      <c r="BT17" s="64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</row>
    <row r="18" spans="1:88" ht="15" customHeight="1">
      <c r="A18" s="58"/>
      <c r="B18" s="58"/>
      <c r="C18" s="74" t="s">
        <v>11</v>
      </c>
      <c r="D18" s="228">
        <v>94731197.089999989</v>
      </c>
      <c r="E18" s="200">
        <f t="shared" si="0"/>
        <v>1.9134909626921444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75"/>
      <c r="BN18" s="75"/>
      <c r="BO18" s="64"/>
      <c r="BP18" s="64"/>
      <c r="BQ18" s="64"/>
      <c r="BR18" s="64"/>
      <c r="BS18" s="64"/>
      <c r="BT18" s="64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</row>
    <row r="19" spans="1:88" ht="15" customHeight="1">
      <c r="A19" s="58"/>
      <c r="B19" s="58"/>
      <c r="C19" s="76" t="s">
        <v>28</v>
      </c>
      <c r="D19" s="227">
        <v>5473078.0999999996</v>
      </c>
      <c r="E19" s="200">
        <f t="shared" si="0"/>
        <v>0.11055160078372755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75"/>
      <c r="BN19" s="75"/>
      <c r="BO19" s="75"/>
      <c r="BP19" s="64"/>
      <c r="BQ19" s="64"/>
      <c r="BR19" s="64"/>
      <c r="BS19" s="64"/>
      <c r="BT19" s="64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</row>
    <row r="20" spans="1:88" ht="15" customHeight="1">
      <c r="A20" s="58"/>
      <c r="B20" s="58"/>
      <c r="C20" s="76" t="s">
        <v>38</v>
      </c>
      <c r="D20" s="227">
        <v>65191213.050000004</v>
      </c>
      <c r="E20" s="200">
        <f t="shared" si="0"/>
        <v>1.3168079877593069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75"/>
      <c r="BN20" s="75"/>
      <c r="BO20" s="75"/>
      <c r="BP20" s="64"/>
      <c r="BQ20" s="64"/>
      <c r="BR20" s="64"/>
      <c r="BS20" s="64"/>
      <c r="BT20" s="64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</row>
    <row r="21" spans="1:88" ht="15" customHeight="1">
      <c r="A21" s="58"/>
      <c r="B21" s="58"/>
      <c r="C21" s="76" t="s">
        <v>52</v>
      </c>
      <c r="D21" s="227">
        <v>17910642.84</v>
      </c>
      <c r="E21" s="200">
        <f t="shared" si="0"/>
        <v>0.36178000767568225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78"/>
      <c r="BP21" s="78"/>
      <c r="BQ21" s="78"/>
      <c r="BR21" s="77"/>
      <c r="BS21" s="64"/>
      <c r="BT21" s="64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</row>
    <row r="22" spans="1:88" ht="15" customHeight="1">
      <c r="A22" s="58"/>
      <c r="B22" s="58"/>
      <c r="C22" s="76" t="s">
        <v>394</v>
      </c>
      <c r="D22" s="227">
        <v>0</v>
      </c>
      <c r="E22" s="200">
        <f t="shared" si="0"/>
        <v>0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</row>
    <row r="23" spans="1:88" ht="13.5" thickBot="1">
      <c r="A23" s="58"/>
      <c r="B23" s="58"/>
      <c r="C23" s="79" t="s">
        <v>122</v>
      </c>
      <c r="D23" s="227">
        <v>4823889</v>
      </c>
      <c r="E23" s="200">
        <f t="shared" si="0"/>
        <v>9.7438523845112812E-2</v>
      </c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</row>
    <row r="24" spans="1:88" ht="15" customHeight="1" thickTop="1" thickBot="1">
      <c r="A24" s="58"/>
      <c r="B24" s="58"/>
      <c r="C24" s="80" t="s">
        <v>61</v>
      </c>
      <c r="D24" s="225">
        <f>+D26+D35+D36+D37+D38+D39+D40+D41</f>
        <v>219699390.02999994</v>
      </c>
      <c r="E24" s="226">
        <f t="shared" si="0"/>
        <v>4.4377439560062202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</row>
    <row r="25" spans="1:88" ht="15" customHeight="1" thickTop="1" thickBot="1">
      <c r="A25" s="58"/>
      <c r="B25" s="58"/>
      <c r="C25" s="81" t="s">
        <v>258</v>
      </c>
      <c r="D25" s="225">
        <f>D24-D37</f>
        <v>153287198.55999994</v>
      </c>
      <c r="E25" s="226">
        <f t="shared" si="0"/>
        <v>3.0962732252004757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</row>
    <row r="26" spans="1:88" ht="15" customHeight="1" thickTop="1">
      <c r="A26" s="58"/>
      <c r="B26" s="58"/>
      <c r="C26" s="82" t="s">
        <v>62</v>
      </c>
      <c r="D26" s="227">
        <f>+D27+D28+D29+D31+D32+D33+D34+D30</f>
        <v>91705918.37999998</v>
      </c>
      <c r="E26" s="200">
        <f t="shared" si="0"/>
        <v>1.852382862625487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</row>
    <row r="27" spans="1:88" ht="15" customHeight="1">
      <c r="A27" s="58"/>
      <c r="B27" s="58"/>
      <c r="C27" s="79" t="s">
        <v>63</v>
      </c>
      <c r="D27" s="227">
        <v>51695571.279999994</v>
      </c>
      <c r="E27" s="200">
        <f t="shared" si="0"/>
        <v>1.0442073096733795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</row>
    <row r="28" spans="1:88" ht="15" customHeight="1">
      <c r="A28" s="60"/>
      <c r="B28" s="60"/>
      <c r="C28" s="79" t="s">
        <v>74</v>
      </c>
      <c r="D28" s="227">
        <v>4321575.09</v>
      </c>
      <c r="E28" s="200">
        <f t="shared" si="0"/>
        <v>8.7292202920799075E-2</v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</row>
    <row r="29" spans="1:88" ht="15" customHeight="1">
      <c r="A29" s="60"/>
      <c r="B29" s="60"/>
      <c r="C29" s="79" t="s">
        <v>76</v>
      </c>
      <c r="D29" s="227">
        <v>17347471.16</v>
      </c>
      <c r="E29" s="200">
        <f t="shared" si="0"/>
        <v>0.35040441068939748</v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</row>
    <row r="30" spans="1:88" ht="15" customHeight="1">
      <c r="A30" s="58"/>
      <c r="B30" s="58"/>
      <c r="C30" s="79" t="s">
        <v>78</v>
      </c>
      <c r="D30" s="227">
        <v>5980597.3899999997</v>
      </c>
      <c r="E30" s="200">
        <f t="shared" si="0"/>
        <v>0.1208030660310663</v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</row>
    <row r="31" spans="1:88" ht="15" customHeight="1">
      <c r="A31" s="58"/>
      <c r="B31" s="58"/>
      <c r="C31" s="79" t="s">
        <v>79</v>
      </c>
      <c r="D31" s="227">
        <v>3758759.5300000003</v>
      </c>
      <c r="E31" s="200">
        <f t="shared" si="0"/>
        <v>7.592379926071062E-2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</row>
    <row r="32" spans="1:88" ht="15" customHeight="1">
      <c r="A32" s="58"/>
      <c r="B32" s="58"/>
      <c r="C32" s="79" t="s">
        <v>81</v>
      </c>
      <c r="D32" s="227">
        <v>682514.94000000006</v>
      </c>
      <c r="E32" s="200">
        <f t="shared" si="0"/>
        <v>1.3786231038035026E-2</v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</row>
    <row r="33" spans="1:88" ht="15" customHeight="1">
      <c r="A33" s="58"/>
      <c r="B33" s="58"/>
      <c r="C33" s="79" t="s">
        <v>83</v>
      </c>
      <c r="D33" s="227">
        <v>1809516.2400000002</v>
      </c>
      <c r="E33" s="200">
        <f t="shared" si="0"/>
        <v>3.6550714848405282E-2</v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</row>
    <row r="34" spans="1:88" ht="15" customHeight="1">
      <c r="A34" s="58"/>
      <c r="B34" s="58"/>
      <c r="C34" s="79" t="s">
        <v>85</v>
      </c>
      <c r="D34" s="227">
        <v>6109912.75</v>
      </c>
      <c r="E34" s="200">
        <f t="shared" si="0"/>
        <v>0.12341512816369403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</row>
    <row r="35" spans="1:88" ht="15" customHeight="1">
      <c r="A35" s="58"/>
      <c r="B35" s="58"/>
      <c r="C35" s="79" t="s">
        <v>86</v>
      </c>
      <c r="D35" s="227">
        <v>465880.51999999996</v>
      </c>
      <c r="E35" s="200">
        <f t="shared" si="0"/>
        <v>9.4103969135677767E-3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</row>
    <row r="36" spans="1:88" ht="15" customHeight="1">
      <c r="A36" s="58"/>
      <c r="B36" s="58"/>
      <c r="C36" s="79" t="str">
        <f>IF([1]MasterSheet!$A$1=1,[1]MasterSheet!C222,[1]MasterSheet!B222)</f>
        <v>Transferi inst. pojedinicima NVO i javnom sektoru</v>
      </c>
      <c r="D36" s="227">
        <v>55332678.769999996</v>
      </c>
      <c r="E36" s="200">
        <f t="shared" si="0"/>
        <v>1.1176738394570462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</row>
    <row r="37" spans="1:88" ht="15" customHeight="1">
      <c r="A37" s="62"/>
      <c r="B37" s="84"/>
      <c r="C37" s="79" t="str">
        <f>IF([1]MasterSheet!$A$1=1,[1]MasterSheet!C228,[1]MasterSheet!B228)</f>
        <v xml:space="preserve">Kapitalni budzet </v>
      </c>
      <c r="D37" s="227">
        <v>66412191.469999999</v>
      </c>
      <c r="E37" s="200">
        <f t="shared" si="0"/>
        <v>1.3414707308057445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</row>
    <row r="38" spans="1:88" s="87" customFormat="1" ht="16.5" customHeight="1">
      <c r="A38" s="58"/>
      <c r="B38" s="58"/>
      <c r="C38" s="79" t="str">
        <f>IF([1]MasterSheet!$A$1=1,[1]MasterSheet!C230,[1]MasterSheet!B230)</f>
        <v>Pozajmice i krediti</v>
      </c>
      <c r="D38" s="227">
        <v>2585155.19</v>
      </c>
      <c r="E38" s="200">
        <f t="shared" si="0"/>
        <v>5.2217973013917222E-2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</row>
    <row r="39" spans="1:88">
      <c r="A39" s="58"/>
      <c r="B39" s="58"/>
      <c r="C39" s="79" t="str">
        <f>IF([1]MasterSheet!$A$1=1,[1]MasterSheet!C232,[1]MasterSheet!B232)</f>
        <v>Otplata neizmirenih obaveza iz prethodnog perioda</v>
      </c>
      <c r="D39" s="227">
        <v>0</v>
      </c>
      <c r="E39" s="200">
        <f t="shared" si="0"/>
        <v>0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</row>
    <row r="40" spans="1:88" ht="13.5" thickBot="1">
      <c r="A40" s="58"/>
      <c r="B40" s="58"/>
      <c r="C40" s="79" t="str">
        <f>IF([1]MasterSheet!$A$1=1,[1]MasterSheet!C233,[1]MasterSheet!B233)</f>
        <v>Rezerve</v>
      </c>
      <c r="D40" s="227">
        <v>3197565.7</v>
      </c>
      <c r="E40" s="200">
        <f t="shared" si="0"/>
        <v>6.4588153190457909E-2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</row>
    <row r="41" spans="1:88" ht="14.25" thickTop="1" thickBot="1">
      <c r="A41" s="58"/>
      <c r="B41" s="58"/>
      <c r="C41" s="88" t="str">
        <f>IF([1]MasterSheet!$A$1=1,[1]MasterSheet!C241,[1]MasterSheet!B241)</f>
        <v>Otplata garancija</v>
      </c>
      <c r="D41" s="229">
        <v>0</v>
      </c>
      <c r="E41" s="230">
        <f t="shared" si="0"/>
        <v>0</v>
      </c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</row>
    <row r="42" spans="1:88" ht="14.25" thickTop="1" thickBot="1">
      <c r="A42" s="58"/>
      <c r="B42" s="58"/>
      <c r="C42" s="89" t="str">
        <f>IF([1]MasterSheet!$A$1=1,[1]MasterSheet!C234,[1]MasterSheet!B234)</f>
        <v>Neto povećanje obaveza</v>
      </c>
      <c r="D42" s="229">
        <v>-14548107.25</v>
      </c>
      <c r="E42" s="230">
        <f t="shared" si="0"/>
        <v>-0.29385960066253258</v>
      </c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</row>
    <row r="43" spans="1:88" ht="14.25" thickTop="1" thickBot="1">
      <c r="A43" s="58"/>
      <c r="B43" s="58"/>
      <c r="C43" s="90" t="str">
        <f>IF([1]MasterSheet!$A$1=1,[1]MasterSheet!C235,[1]MasterSheet!B235)</f>
        <v>Suficit/deficit</v>
      </c>
      <c r="D43" s="225">
        <f>+D14-D24</f>
        <v>46040383.660000056</v>
      </c>
      <c r="E43" s="231">
        <f t="shared" si="0"/>
        <v>0.92997724887389777</v>
      </c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</row>
    <row r="44" spans="1:88" ht="14.25" thickTop="1" thickBot="1">
      <c r="A44" s="58"/>
      <c r="B44" s="58"/>
      <c r="C44" s="90" t="s">
        <v>400</v>
      </c>
      <c r="D44" s="225">
        <f>D43-D42</f>
        <v>60588490.910000056</v>
      </c>
      <c r="E44" s="231">
        <f t="shared" si="0"/>
        <v>1.2238368495364302</v>
      </c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</row>
    <row r="45" spans="1:88" ht="14.25" thickTop="1" thickBot="1">
      <c r="A45" s="58"/>
      <c r="B45" s="58"/>
      <c r="C45" s="90" t="str">
        <f>IF([1]MasterSheet!$A$1=1,[1]MasterSheet!C236,[1]MasterSheet!B236)</f>
        <v>Primarni deficit</v>
      </c>
      <c r="D45" s="225">
        <f>+D44+D31</f>
        <v>64347250.440000057</v>
      </c>
      <c r="E45" s="231">
        <f t="shared" ref="E45:E58" si="1">+D45/$D$9*100</f>
        <v>1.2997606487971409</v>
      </c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</row>
    <row r="46" spans="1:88" ht="14.25" thickTop="1" thickBot="1">
      <c r="A46" s="58"/>
      <c r="B46" s="58"/>
      <c r="C46" s="90" t="str">
        <f>IF([1]MasterSheet!$A$1=1,[1]MasterSheet!C237,[1]MasterSheet!B237)</f>
        <v>Otplata duga</v>
      </c>
      <c r="D46" s="225">
        <f>SUM(D47:D49)</f>
        <v>66445660.920000009</v>
      </c>
      <c r="E46" s="231">
        <f t="shared" si="1"/>
        <v>1.3421467857070719</v>
      </c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</row>
    <row r="47" spans="1:88" ht="13.5" thickTop="1">
      <c r="A47" s="58"/>
      <c r="B47" s="58"/>
      <c r="C47" s="91" t="str">
        <f>IF([1]MasterSheet!$A$1=1,[1]MasterSheet!C238,[1]MasterSheet!B238)</f>
        <v>Otplata glavnice rezidentima</v>
      </c>
      <c r="D47" s="232">
        <v>15211583</v>
      </c>
      <c r="E47" s="233">
        <f t="shared" si="1"/>
        <v>0.30726125598400228</v>
      </c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</row>
    <row r="48" spans="1:88">
      <c r="A48" s="58"/>
      <c r="B48" s="58"/>
      <c r="C48" s="83" t="str">
        <f>IF([1]MasterSheet!$A$1=1,[1]MasterSheet!C239,[1]MasterSheet!B239)</f>
        <v>Otplata glavnice nerezidentima</v>
      </c>
      <c r="D48" s="228">
        <v>2138427.67</v>
      </c>
      <c r="E48" s="234">
        <f t="shared" si="1"/>
        <v>4.3194450683741691E-2</v>
      </c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</row>
    <row r="49" spans="1:90" ht="13.5" thickBot="1">
      <c r="A49" s="58"/>
      <c r="B49" s="58"/>
      <c r="C49" s="83" t="str">
        <f>IF([1]MasterSheet!$A$1=1,[1]MasterSheet!C240,[1]MasterSheet!B240)</f>
        <v>Otplata  obaveza iz prethodnog perioda</v>
      </c>
      <c r="D49" s="228">
        <v>49095650.250000007</v>
      </c>
      <c r="E49" s="234">
        <f t="shared" si="1"/>
        <v>0.99169107903932796</v>
      </c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</row>
    <row r="50" spans="1:90" ht="14.25" thickTop="1" thickBot="1">
      <c r="A50" s="58"/>
      <c r="B50" s="58"/>
      <c r="C50" s="90" t="s">
        <v>401</v>
      </c>
      <c r="D50" s="225">
        <v>0</v>
      </c>
      <c r="E50" s="231">
        <f t="shared" si="1"/>
        <v>0</v>
      </c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</row>
    <row r="51" spans="1:90" ht="14.25" thickTop="1" thickBot="1">
      <c r="A51" s="58"/>
      <c r="B51" s="58"/>
      <c r="C51" s="90" t="str">
        <f>IF([1]MasterSheet!$A$1=1,[1]MasterSheet!C245,[1]MasterSheet!B242)</f>
        <v>Nedostajuća sredstva</v>
      </c>
      <c r="D51" s="225">
        <f>+D43-D46-D50</f>
        <v>-20405277.259999953</v>
      </c>
      <c r="E51" s="231">
        <f t="shared" si="1"/>
        <v>-0.41216953683317414</v>
      </c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</row>
    <row r="52" spans="1:90" ht="14.25" thickTop="1" thickBot="1">
      <c r="A52" s="58"/>
      <c r="B52" s="58"/>
      <c r="C52" s="90" t="str">
        <f>IF([1]MasterSheet!$A$1=1,[1]MasterSheet!C246,[1]MasterSheet!B243)</f>
        <v>Finansiranje</v>
      </c>
      <c r="D52" s="225">
        <f>SUM(D54:D57)+D58</f>
        <v>20405277.259999953</v>
      </c>
      <c r="E52" s="231">
        <f t="shared" si="1"/>
        <v>0.41216953683317414</v>
      </c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</row>
    <row r="53" spans="1:90" ht="14.25" hidden="1" thickTop="1" thickBot="1">
      <c r="A53" s="58"/>
      <c r="B53" s="58"/>
      <c r="C53" s="92" t="s">
        <v>110</v>
      </c>
      <c r="D53" s="232">
        <v>8000000</v>
      </c>
      <c r="E53" s="233">
        <f t="shared" ref="E53" si="2">+D53/$D$9*100</f>
        <v>0.16159331003696445</v>
      </c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</row>
    <row r="54" spans="1:90" ht="13.5" thickTop="1">
      <c r="A54" s="58"/>
      <c r="B54" s="58"/>
      <c r="C54" s="92" t="str">
        <f>IF([1]MasterSheet!$A$1=1,[1]MasterSheet!C244,[1]MasterSheet!B244)</f>
        <v>Pozajmice i krediti iz domaćih izvora</v>
      </c>
      <c r="D54" s="232">
        <v>11839970.32</v>
      </c>
      <c r="E54" s="233">
        <f t="shared" si="1"/>
        <v>0.2391574993435272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</row>
    <row r="55" spans="1:90">
      <c r="A55" s="58"/>
      <c r="B55" s="58"/>
      <c r="C55" s="93" t="str">
        <f>IF([1]MasterSheet!$A$1=1,[1]MasterSheet!C245,[1]MasterSheet!B245)</f>
        <v>Pozajmice i krediti iz inostranih izvora</v>
      </c>
      <c r="D55" s="228">
        <v>6173603.1899999995</v>
      </c>
      <c r="E55" s="234">
        <f t="shared" si="1"/>
        <v>0.12470162179085784</v>
      </c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</row>
    <row r="56" spans="1:90">
      <c r="A56" s="58"/>
      <c r="B56" s="58"/>
      <c r="C56" s="83" t="s">
        <v>123</v>
      </c>
      <c r="D56" s="228">
        <v>12970994.25</v>
      </c>
      <c r="E56" s="234">
        <f t="shared" si="1"/>
        <v>0.26200323691599164</v>
      </c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</row>
    <row r="57" spans="1:90" ht="13.5" thickBot="1">
      <c r="A57" s="58"/>
      <c r="B57" s="58"/>
      <c r="C57" s="94" t="str">
        <f>IF([1]MasterSheet!$A$1=1,[1]MasterSheet!C248,[1]MasterSheet!B248)</f>
        <v>Korišćenje depozita lokalne samouprave</v>
      </c>
      <c r="D57" s="235">
        <f>-D51-SUM(D54:D56)-D58</f>
        <v>-20637359.150000043</v>
      </c>
      <c r="E57" s="236">
        <f t="shared" si="1"/>
        <v>-0.41685739693376778</v>
      </c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</row>
    <row r="58" spans="1:90" ht="14.25" thickTop="1" thickBot="1">
      <c r="A58" s="58"/>
      <c r="B58" s="58"/>
      <c r="C58" s="90" t="str">
        <f>IF([1]MasterSheet!$A$1=1,[1]MasterSheet!C249,[1]MasterSheet!B249)</f>
        <v>Transferi iz budžeta CG</v>
      </c>
      <c r="D58" s="225">
        <v>10058068.65</v>
      </c>
      <c r="E58" s="231">
        <f t="shared" si="1"/>
        <v>0.20316457571656535</v>
      </c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</row>
    <row r="59" spans="1:90" ht="13.5" thickTop="1">
      <c r="A59" s="58"/>
      <c r="B59" s="58"/>
      <c r="C59" s="95" t="str">
        <f>IF([1]MasterSheet!$A$1=1,[1]MasterSheet!C250,[1]MasterSheet!B250)</f>
        <v>Izvor: Ministarstvo finansija Crne Gore</v>
      </c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</row>
    <row r="60" spans="1:90">
      <c r="A60" s="58"/>
      <c r="B60" s="58"/>
      <c r="C60" s="58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</row>
    <row r="61" spans="1:90">
      <c r="A61" s="58"/>
      <c r="B61" s="58"/>
      <c r="C61" s="58"/>
      <c r="AA61" s="58"/>
      <c r="AB61" s="58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</row>
    <row r="62" spans="1:90">
      <c r="A62" s="58"/>
      <c r="B62" s="58"/>
      <c r="C62" s="58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</row>
    <row r="63" spans="1:90">
      <c r="A63" s="58"/>
      <c r="B63" s="58"/>
      <c r="C63" s="96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</row>
    <row r="64" spans="1:90">
      <c r="A64" s="58"/>
      <c r="B64" s="58"/>
      <c r="C64" s="58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</row>
    <row r="65" spans="1:88">
      <c r="A65" s="58"/>
      <c r="B65" s="58"/>
      <c r="C65" s="58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</row>
    <row r="66" spans="1:88">
      <c r="A66" s="58"/>
      <c r="B66" s="58"/>
      <c r="C66" s="58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</row>
    <row r="67" spans="1:88">
      <c r="A67" s="58"/>
      <c r="B67" s="58"/>
      <c r="C67" s="58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</row>
    <row r="68" spans="1:88">
      <c r="A68" s="58"/>
      <c r="B68" s="58"/>
      <c r="C68" s="58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</row>
    <row r="69" spans="1:88">
      <c r="A69" s="58"/>
      <c r="B69" s="58"/>
      <c r="C69" s="97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</row>
    <row r="70" spans="1:88">
      <c r="A70" s="58"/>
      <c r="B70" s="58"/>
      <c r="C70" s="97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</row>
    <row r="71" spans="1:88">
      <c r="A71" s="58"/>
      <c r="B71" s="58"/>
      <c r="C71" s="97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</row>
    <row r="72" spans="1:88">
      <c r="A72" s="58"/>
      <c r="B72" s="58"/>
      <c r="C72" s="98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</row>
    <row r="73" spans="1:88">
      <c r="A73" s="58"/>
      <c r="B73" s="58"/>
      <c r="C73" s="98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</row>
    <row r="74" spans="1:88">
      <c r="A74" s="58"/>
      <c r="B74" s="58"/>
      <c r="C74" s="98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</row>
    <row r="75" spans="1:88">
      <c r="A75" s="58"/>
      <c r="B75" s="58"/>
      <c r="C75" s="98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</row>
    <row r="76" spans="1:88">
      <c r="A76" s="58"/>
      <c r="B76" s="58"/>
      <c r="C76" s="99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</row>
    <row r="77" spans="1:88">
      <c r="A77" s="58"/>
      <c r="B77" s="58"/>
      <c r="C77" s="99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</row>
    <row r="78" spans="1:88">
      <c r="A78" s="58"/>
      <c r="B78" s="58"/>
      <c r="C78" s="99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</row>
    <row r="79" spans="1:88">
      <c r="A79" s="58"/>
      <c r="B79" s="58"/>
      <c r="C79" s="99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</row>
    <row r="80" spans="1:88">
      <c r="A80" s="58"/>
      <c r="B80" s="58"/>
      <c r="C80" s="100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</row>
    <row r="81" spans="1:88">
      <c r="A81" s="58"/>
      <c r="B81" s="58"/>
      <c r="C81" s="98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</row>
    <row r="82" spans="1:88">
      <c r="A82" s="58"/>
      <c r="B82" s="58"/>
      <c r="C82" s="98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</row>
    <row r="83" spans="1:88">
      <c r="A83" s="58"/>
      <c r="B83" s="58"/>
      <c r="C83" s="98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</row>
    <row r="84" spans="1:88">
      <c r="A84" s="58"/>
      <c r="B84" s="58"/>
      <c r="C84" s="98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</row>
    <row r="85" spans="1:88">
      <c r="A85" s="58"/>
      <c r="B85" s="58"/>
      <c r="C85" s="98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</row>
    <row r="86" spans="1:88">
      <c r="A86" s="58"/>
      <c r="B86" s="58"/>
      <c r="C86" s="98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</row>
    <row r="87" spans="1:88">
      <c r="A87" s="58"/>
      <c r="B87" s="58"/>
      <c r="C87" s="98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</row>
    <row r="88" spans="1:88">
      <c r="A88" s="58"/>
      <c r="B88" s="58"/>
      <c r="C88" s="98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</row>
    <row r="89" spans="1:88">
      <c r="A89" s="58"/>
      <c r="B89" s="58"/>
      <c r="C89" s="98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</row>
    <row r="90" spans="1:88">
      <c r="A90" s="58"/>
      <c r="B90" s="58"/>
      <c r="C90" s="98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</row>
    <row r="91" spans="1:88">
      <c r="A91" s="58"/>
      <c r="B91" s="58"/>
      <c r="C91" s="98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</row>
    <row r="92" spans="1:88">
      <c r="A92" s="58"/>
      <c r="B92" s="58"/>
      <c r="C92" s="98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</row>
    <row r="93" spans="1:88">
      <c r="A93" s="58"/>
      <c r="B93" s="58"/>
      <c r="C93" s="98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/>
    </row>
    <row r="94" spans="1:88">
      <c r="A94" s="58"/>
      <c r="B94" s="58"/>
      <c r="C94" s="98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  <c r="CI94" s="65"/>
      <c r="CJ94" s="65"/>
    </row>
    <row r="95" spans="1:88">
      <c r="A95" s="58"/>
      <c r="B95" s="58"/>
      <c r="C95" s="98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</row>
    <row r="96" spans="1:88">
      <c r="A96" s="58"/>
      <c r="B96" s="58"/>
      <c r="C96" s="98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</row>
    <row r="97" spans="1:88">
      <c r="A97" s="58"/>
      <c r="B97" s="58"/>
      <c r="C97" s="98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</row>
    <row r="98" spans="1:88">
      <c r="A98" s="58"/>
      <c r="B98" s="58"/>
      <c r="C98" s="98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  <c r="CC98" s="65"/>
      <c r="CD98" s="65"/>
      <c r="CE98" s="65"/>
      <c r="CF98" s="65"/>
      <c r="CG98" s="65"/>
      <c r="CH98" s="65"/>
      <c r="CI98" s="65"/>
      <c r="CJ98" s="65"/>
    </row>
    <row r="99" spans="1:88">
      <c r="A99" s="58"/>
      <c r="B99" s="58"/>
      <c r="C99" s="98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</row>
    <row r="100" spans="1:88">
      <c r="A100" s="58"/>
      <c r="B100" s="58"/>
      <c r="C100" s="98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</row>
    <row r="101" spans="1:88">
      <c r="A101" s="58"/>
      <c r="B101" s="58"/>
      <c r="C101" s="98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</row>
    <row r="102" spans="1:88">
      <c r="A102" s="58"/>
      <c r="B102" s="58"/>
      <c r="C102" s="98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</row>
    <row r="103" spans="1:88">
      <c r="A103" s="58"/>
      <c r="B103" s="58"/>
      <c r="C103" s="98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/>
    </row>
    <row r="104" spans="1:88">
      <c r="A104" s="58"/>
      <c r="B104" s="58"/>
      <c r="C104" s="98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</row>
    <row r="105" spans="1:88">
      <c r="A105" s="58"/>
      <c r="B105" s="58"/>
      <c r="C105" s="98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5"/>
    </row>
    <row r="106" spans="1:88">
      <c r="A106" s="58"/>
      <c r="B106" s="58"/>
      <c r="C106" s="98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</row>
    <row r="107" spans="1:88">
      <c r="A107" s="58"/>
      <c r="B107" s="58"/>
      <c r="C107" s="98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</row>
    <row r="108" spans="1:88">
      <c r="A108" s="58"/>
      <c r="B108" s="58"/>
      <c r="C108" s="98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</row>
    <row r="109" spans="1:88">
      <c r="A109" s="58"/>
      <c r="B109" s="58"/>
      <c r="C109" s="98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</row>
    <row r="110" spans="1:88">
      <c r="A110" s="58"/>
      <c r="B110" s="58"/>
      <c r="C110" s="98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65"/>
      <c r="CI110" s="65"/>
      <c r="CJ110" s="65"/>
    </row>
    <row r="111" spans="1:88">
      <c r="A111" s="58"/>
      <c r="B111" s="58"/>
      <c r="C111" s="98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65"/>
      <c r="CI111" s="65"/>
      <c r="CJ111" s="65"/>
    </row>
    <row r="112" spans="1:88">
      <c r="A112" s="58"/>
      <c r="B112" s="58"/>
      <c r="C112" s="98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/>
      <c r="CI112" s="65"/>
      <c r="CJ112" s="65"/>
    </row>
    <row r="113" spans="1:88">
      <c r="A113" s="58"/>
      <c r="B113" s="58"/>
      <c r="C113" s="98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</row>
    <row r="114" spans="1:88">
      <c r="A114" s="58"/>
      <c r="B114" s="58"/>
      <c r="C114" s="98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/>
      <c r="CI114" s="65"/>
      <c r="CJ114" s="65"/>
    </row>
    <row r="115" spans="1:88">
      <c r="A115" s="58"/>
      <c r="B115" s="58"/>
      <c r="C115" s="98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</row>
    <row r="116" spans="1:88">
      <c r="A116" s="58"/>
      <c r="B116" s="58"/>
      <c r="C116" s="98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</row>
    <row r="117" spans="1:88">
      <c r="A117" s="58"/>
      <c r="B117" s="58"/>
      <c r="C117" s="98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65"/>
      <c r="CI117" s="65"/>
      <c r="CJ117" s="65"/>
    </row>
    <row r="118" spans="1:88">
      <c r="A118" s="58"/>
      <c r="B118" s="58"/>
      <c r="C118" s="98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</row>
    <row r="119" spans="1:88">
      <c r="A119" s="58"/>
      <c r="B119" s="58"/>
      <c r="C119" s="98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</row>
    <row r="120" spans="1:88">
      <c r="A120" s="58"/>
      <c r="B120" s="58"/>
      <c r="C120" s="98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65"/>
      <c r="CI120" s="65"/>
      <c r="CJ120" s="65"/>
    </row>
    <row r="121" spans="1:88">
      <c r="C121" s="101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</row>
    <row r="122" spans="1:88">
      <c r="C122" s="101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</row>
    <row r="123" spans="1:88">
      <c r="C123" s="101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</row>
    <row r="124" spans="1:88">
      <c r="C124" s="101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</row>
    <row r="125" spans="1:88">
      <c r="C125" s="101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</row>
    <row r="126" spans="1:88">
      <c r="C126" s="101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</row>
    <row r="127" spans="1:88">
      <c r="C127" s="101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</row>
    <row r="128" spans="1:88">
      <c r="C128" s="101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</row>
    <row r="129" spans="3:88">
      <c r="C129" s="101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</row>
    <row r="130" spans="3:88">
      <c r="C130" s="101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</row>
    <row r="131" spans="3:88">
      <c r="C131" s="101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</row>
    <row r="132" spans="3:88">
      <c r="C132" s="101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</row>
    <row r="133" spans="3:88">
      <c r="C133" s="101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</row>
    <row r="134" spans="3:88">
      <c r="C134" s="101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</row>
    <row r="135" spans="3:88">
      <c r="C135" s="101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</row>
    <row r="136" spans="3:88">
      <c r="C136" s="101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</row>
    <row r="137" spans="3:88">
      <c r="C137" s="101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</row>
    <row r="138" spans="3:88">
      <c r="C138" s="101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</row>
    <row r="139" spans="3:88">
      <c r="C139" s="101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</row>
    <row r="140" spans="3:88">
      <c r="C140" s="101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</row>
    <row r="141" spans="3:88">
      <c r="C141" s="101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</row>
    <row r="142" spans="3:88">
      <c r="C142" s="101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  <c r="CD142" s="65"/>
      <c r="CE142" s="65"/>
      <c r="CF142" s="65"/>
      <c r="CG142" s="65"/>
      <c r="CH142" s="65"/>
      <c r="CI142" s="65"/>
      <c r="CJ142" s="65"/>
    </row>
    <row r="143" spans="3:88">
      <c r="C143" s="101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</row>
    <row r="144" spans="3:88">
      <c r="C144" s="101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65"/>
    </row>
    <row r="145" spans="3:88">
      <c r="C145" s="101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65"/>
    </row>
    <row r="146" spans="3:88">
      <c r="C146" s="101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65"/>
    </row>
    <row r="147" spans="3:88">
      <c r="C147" s="101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</row>
    <row r="148" spans="3:88">
      <c r="C148" s="101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</row>
    <row r="149" spans="3:88">
      <c r="C149" s="101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</row>
    <row r="150" spans="3:88">
      <c r="C150" s="101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</row>
    <row r="151" spans="3:88">
      <c r="C151" s="101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</row>
    <row r="152" spans="3:88">
      <c r="C152" s="101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</row>
    <row r="153" spans="3:88">
      <c r="C153" s="101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</row>
    <row r="154" spans="3:88">
      <c r="C154" s="101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</row>
    <row r="155" spans="3:88">
      <c r="C155" s="101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</row>
    <row r="156" spans="3:88">
      <c r="C156" s="101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</row>
    <row r="157" spans="3:88">
      <c r="C157" s="101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</row>
    <row r="158" spans="3:88">
      <c r="C158" s="101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</row>
    <row r="159" spans="3:88">
      <c r="C159" s="101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</row>
    <row r="160" spans="3:88">
      <c r="C160" s="101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</row>
    <row r="161" spans="3:88">
      <c r="C161" s="101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65"/>
      <c r="CA161" s="65"/>
      <c r="CB161" s="65"/>
      <c r="CC161" s="65"/>
      <c r="CD161" s="65"/>
      <c r="CE161" s="65"/>
      <c r="CF161" s="65"/>
      <c r="CG161" s="65"/>
      <c r="CH161" s="65"/>
      <c r="CI161" s="65"/>
      <c r="CJ161" s="65"/>
    </row>
    <row r="162" spans="3:88">
      <c r="C162" s="101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65"/>
      <c r="BZ162" s="65"/>
      <c r="CA162" s="65"/>
      <c r="CB162" s="65"/>
      <c r="CC162" s="65"/>
      <c r="CD162" s="65"/>
      <c r="CE162" s="65"/>
      <c r="CF162" s="65"/>
      <c r="CG162" s="65"/>
      <c r="CH162" s="65"/>
      <c r="CI162" s="65"/>
      <c r="CJ162" s="65"/>
    </row>
    <row r="163" spans="3:88">
      <c r="C163" s="101"/>
    </row>
    <row r="164" spans="3:88">
      <c r="C164" s="101"/>
    </row>
    <row r="165" spans="3:88">
      <c r="C165" s="101"/>
    </row>
    <row r="166" spans="3:88">
      <c r="C166" s="101"/>
    </row>
    <row r="167" spans="3:88">
      <c r="C167" s="101"/>
    </row>
    <row r="168" spans="3:88">
      <c r="C168" s="101"/>
    </row>
    <row r="169" spans="3:88">
      <c r="C169" s="101"/>
    </row>
    <row r="170" spans="3:88">
      <c r="C170" s="101"/>
    </row>
    <row r="171" spans="3:88">
      <c r="C171" s="101"/>
    </row>
    <row r="172" spans="3:88">
      <c r="C172" s="101"/>
    </row>
    <row r="173" spans="3:88">
      <c r="C173" s="101"/>
    </row>
    <row r="174" spans="3:88">
      <c r="C174" s="101"/>
    </row>
    <row r="175" spans="3:88">
      <c r="C175" s="101"/>
    </row>
    <row r="176" spans="3:88">
      <c r="C176" s="101"/>
    </row>
    <row r="177" spans="3:3">
      <c r="C177" s="101"/>
    </row>
    <row r="178" spans="3:3">
      <c r="C178" s="101"/>
    </row>
    <row r="179" spans="3:3">
      <c r="C179" s="101"/>
    </row>
    <row r="180" spans="3:3">
      <c r="C180" s="101"/>
    </row>
    <row r="181" spans="3:3">
      <c r="C181" s="101"/>
    </row>
    <row r="182" spans="3:3">
      <c r="C182" s="101"/>
    </row>
    <row r="183" spans="3:3">
      <c r="C183" s="101"/>
    </row>
    <row r="184" spans="3:3">
      <c r="C184" s="101"/>
    </row>
    <row r="185" spans="3:3">
      <c r="C185" s="101"/>
    </row>
    <row r="186" spans="3:3">
      <c r="C186" s="101"/>
    </row>
    <row r="187" spans="3:3">
      <c r="C187" s="101"/>
    </row>
    <row r="188" spans="3:3">
      <c r="C188" s="101"/>
    </row>
  </sheetData>
  <sheetProtection algorithmName="SHA-512" hashValue="n1KnbnRzAsgsZfcdNyv7ui95AuyvhXx60UbBjld4ce+RpM0dD0yvihrzFLoTKMjDVBTcodmpwLYgLFn4/XmJVA==" saltValue="hsri1wbpwVkCfksNjYqZjg==" spinCount="100000" sheet="1" formatCells="0" formatColumns="0" formatRows="0" sort="0" autoFilter="0" pivotTables="0"/>
  <mergeCells count="4">
    <mergeCell ref="C12:C13"/>
    <mergeCell ref="D12:E12"/>
    <mergeCell ref="D9:E9"/>
    <mergeCell ref="D11:E11"/>
  </mergeCells>
  <printOptions horizontalCentered="1" verticalCentered="1"/>
  <pageMargins left="0.196850393700787" right="0.196850393700787" top="0.196850393700787" bottom="0.196850393700787" header="0.31496062992126" footer="0.31496062992126"/>
  <pageSetup paperSize="9" scale="75" orientation="landscape" horizontalDpi="4294967294" verticalDpi="4294967294" r:id="rId1"/>
  <rowBreaks count="1" manualBreakCount="1">
    <brk id="6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List Box 1">
              <controlPr defaultSize="0" autoLine="0" autoPict="0">
                <anchor moveWithCells="1">
                  <from>
                    <xdr:col>0</xdr:col>
                    <xdr:colOff>28575</xdr:colOff>
                    <xdr:row>0</xdr:row>
                    <xdr:rowOff>19050</xdr:rowOff>
                  </from>
                  <to>
                    <xdr:col>2</xdr:col>
                    <xdr:colOff>1247775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FU721"/>
  <sheetViews>
    <sheetView zoomScaleNormal="100" zoomScaleSheetLayoutView="85" workbookViewId="0">
      <pane ySplit="8" topLeftCell="A9" activePane="bottomLeft" state="frozen"/>
      <selection pane="bottomLeft" activeCell="E64" sqref="E64"/>
    </sheetView>
  </sheetViews>
  <sheetFormatPr defaultColWidth="9.140625" defaultRowHeight="12.75"/>
  <cols>
    <col min="1" max="1" width="13.42578125" style="103" customWidth="1"/>
    <col min="2" max="2" width="9.140625" style="103" customWidth="1"/>
    <col min="3" max="3" width="45" style="103" customWidth="1"/>
    <col min="4" max="4" width="9.7109375" style="56" customWidth="1"/>
    <col min="5" max="5" width="7" style="56" customWidth="1"/>
    <col min="6" max="6" width="14.5703125" style="103" bestFit="1" customWidth="1"/>
    <col min="7" max="7" width="9.140625" style="103" customWidth="1"/>
    <col min="8" max="8" width="11" style="103" bestFit="1" customWidth="1"/>
    <col min="9" max="9" width="9.140625" style="103" customWidth="1"/>
    <col min="10" max="10" width="11" style="103" bestFit="1" customWidth="1"/>
    <col min="11" max="11" width="9.140625" style="103" customWidth="1"/>
    <col min="12" max="12" width="11" style="103" bestFit="1" customWidth="1"/>
    <col min="13" max="64" width="9.140625" style="103" customWidth="1"/>
    <col min="65" max="65" width="12.7109375" style="103" customWidth="1"/>
    <col min="66" max="66" width="11.85546875" style="103" customWidth="1"/>
    <col min="67" max="72" width="9.140625" style="103" customWidth="1"/>
    <col min="73" max="73" width="9.140625" style="103" hidden="1" customWidth="1"/>
    <col min="74" max="74" width="10" style="103" hidden="1" customWidth="1"/>
    <col min="75" max="79" width="9.140625" style="103" hidden="1" customWidth="1"/>
    <col min="80" max="113" width="9.140625" style="103" customWidth="1"/>
    <col min="114" max="114" width="9.140625" style="103"/>
    <col min="115" max="115" width="11" style="103" bestFit="1" customWidth="1"/>
    <col min="116" max="116" width="17.42578125" style="103" bestFit="1" customWidth="1"/>
    <col min="117" max="117" width="9.140625" style="103"/>
    <col min="118" max="120" width="9.140625" style="103" hidden="1" customWidth="1"/>
    <col min="121" max="121" width="17.42578125" style="104" hidden="1" customWidth="1"/>
    <col min="122" max="122" width="9.140625" style="103" hidden="1" customWidth="1"/>
    <col min="123" max="123" width="11.5703125" style="103" hidden="1" customWidth="1"/>
    <col min="124" max="125" width="9.140625" style="103" hidden="1" customWidth="1"/>
    <col min="126" max="136" width="0" style="103" hidden="1" customWidth="1"/>
    <col min="137" max="138" width="9.140625" style="103"/>
    <col min="139" max="139" width="0" style="103" hidden="1" customWidth="1"/>
    <col min="140" max="16384" width="9.140625" style="103"/>
  </cols>
  <sheetData>
    <row r="1" spans="1:177">
      <c r="A1" s="56"/>
      <c r="B1" s="56">
        <v>0</v>
      </c>
      <c r="C1" s="56"/>
    </row>
    <row r="2" spans="1:177" ht="15" customHeight="1">
      <c r="A2" s="56"/>
      <c r="B2" s="56"/>
      <c r="C2" s="105"/>
      <c r="D2" s="107"/>
      <c r="E2" s="107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</row>
    <row r="3" spans="1:177">
      <c r="A3" s="56"/>
      <c r="B3" s="56"/>
      <c r="C3" s="56"/>
      <c r="D3" s="108"/>
      <c r="E3" s="108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DQ3" s="109"/>
    </row>
    <row r="4" spans="1:177">
      <c r="A4" s="56"/>
      <c r="B4" s="56"/>
      <c r="C4" s="56"/>
      <c r="D4" s="110"/>
      <c r="E4" s="110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2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</row>
    <row r="5" spans="1:177" ht="13.5" thickBot="1">
      <c r="A5" s="56"/>
      <c r="B5" s="56"/>
      <c r="C5" s="56"/>
      <c r="D5" s="110"/>
      <c r="E5" s="110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2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</row>
    <row r="6" spans="1:177" ht="16.5" customHeight="1" thickTop="1" thickBot="1">
      <c r="A6" s="56"/>
      <c r="B6" s="56"/>
      <c r="C6" s="113" t="str">
        <f>'[1]Cental Budget_int'!C11</f>
        <v>BDP (u mil. €)</v>
      </c>
      <c r="D6" s="254">
        <f>+'Cental Budget'!F7</f>
        <v>4950700000</v>
      </c>
      <c r="E6" s="255"/>
      <c r="F6" s="222"/>
      <c r="G6" s="223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2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</row>
    <row r="7" spans="1:177" ht="17.25" customHeight="1" thickTop="1">
      <c r="A7" s="56"/>
      <c r="B7" s="57"/>
      <c r="C7" s="256" t="str">
        <f>IF([1]MasterSheet!$A$1=1,[1]MasterSheet!B258,[1]MasterSheet!B257)</f>
        <v>Javna potrošnja</v>
      </c>
      <c r="D7" s="258">
        <v>2019</v>
      </c>
      <c r="E7" s="25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2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</row>
    <row r="8" spans="1:177" ht="16.5" customHeight="1" thickBot="1">
      <c r="A8" s="56"/>
      <c r="B8" s="56"/>
      <c r="C8" s="257"/>
      <c r="D8" s="114" t="s">
        <v>399</v>
      </c>
      <c r="E8" s="115" t="s">
        <v>149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2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</row>
    <row r="9" spans="1:177" ht="15" customHeight="1" thickTop="1" thickBot="1">
      <c r="A9" s="56"/>
      <c r="B9" s="56"/>
      <c r="C9" s="116" t="str">
        <f>IF([1]MasterSheet!$A$1=1,[1]MasterSheet!C259,[1]MasterSheet!B259)</f>
        <v>Izvorni prihodi</v>
      </c>
      <c r="D9" s="117">
        <f>D10+D19+SUM(D24:D28)</f>
        <v>2150952391.8499999</v>
      </c>
      <c r="E9" s="118">
        <f t="shared" ref="E9:E28" si="0">+D9/D$6*100</f>
        <v>43.447439591370916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9"/>
      <c r="DH9" s="111"/>
      <c r="DI9" s="111"/>
      <c r="DJ9" s="111"/>
      <c r="DK9" s="111"/>
      <c r="DL9" s="111"/>
      <c r="DM9" s="111"/>
      <c r="DN9" s="111"/>
      <c r="DO9" s="111"/>
      <c r="DP9" s="111"/>
      <c r="DQ9" s="112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</row>
    <row r="10" spans="1:177" ht="15" customHeight="1" thickTop="1">
      <c r="A10" s="56"/>
      <c r="B10" s="56"/>
      <c r="C10" s="120" t="str">
        <f>IF([1]MasterSheet!$A$1=1,[1]MasterSheet!C260,[1]MasterSheet!B260)</f>
        <v>Porezi</v>
      </c>
      <c r="D10" s="121">
        <f>SUM(D11:D18)</f>
        <v>1345089603.8199997</v>
      </c>
      <c r="E10" s="122">
        <f t="shared" si="0"/>
        <v>27.169685172197866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23"/>
      <c r="DM10" s="111"/>
      <c r="DN10" s="111"/>
      <c r="DO10" s="111"/>
      <c r="DP10" s="111"/>
      <c r="DQ10" s="112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</row>
    <row r="11" spans="1:177" ht="15" customHeight="1">
      <c r="A11" s="56"/>
      <c r="B11" s="56"/>
      <c r="C11" s="124" t="str">
        <f>IF([1]MasterSheet!$A$1=1,[1]MasterSheet!C261,[1]MasterSheet!B261)</f>
        <v>Porez na dohodak fizičkih lica</v>
      </c>
      <c r="D11" s="125">
        <f>'Cental Budget'!F13+'Local Government_int'!D16</f>
        <v>180113820.64000002</v>
      </c>
      <c r="E11" s="126">
        <f t="shared" si="0"/>
        <v>3.6381485575777166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111"/>
      <c r="DO11" s="111"/>
      <c r="DP11" s="111"/>
      <c r="DQ11" s="112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</row>
    <row r="12" spans="1:177" ht="15" customHeight="1">
      <c r="A12" s="56"/>
      <c r="B12" s="56"/>
      <c r="C12" s="124" t="str">
        <f>IF([1]MasterSheet!$A$1=1,[1]MasterSheet!C262,[1]MasterSheet!B262)</f>
        <v>Porez na dobit pravnih lica</v>
      </c>
      <c r="D12" s="125">
        <f>'Cental Budget'!F14</f>
        <v>72815973.079999998</v>
      </c>
      <c r="E12" s="126">
        <f t="shared" si="0"/>
        <v>1.4708217641949624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23"/>
      <c r="DM12" s="111"/>
      <c r="DN12" s="111"/>
      <c r="DO12" s="111"/>
      <c r="DP12" s="111"/>
      <c r="DQ12" s="112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</row>
    <row r="13" spans="1:177" ht="15" customHeight="1">
      <c r="A13" s="56"/>
      <c r="B13" s="56"/>
      <c r="C13" s="124" t="str">
        <f>IF([1]MasterSheet!$A$1=1,[1]MasterSheet!C263,[1]MasterSheet!B263)</f>
        <v>Porez na promet nepokretnosti</v>
      </c>
      <c r="D13" s="125">
        <f>'Cental Budget'!F15+'Local Government_int'!D17</f>
        <v>24534113.900000002</v>
      </c>
      <c r="E13" s="126">
        <f t="shared" si="0"/>
        <v>0.49556858424061245</v>
      </c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2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</row>
    <row r="14" spans="1:177" ht="15" customHeight="1">
      <c r="A14" s="107"/>
      <c r="B14" s="56"/>
      <c r="C14" s="124" t="str">
        <f>IF([1]MasterSheet!$A$1=1,[1]MasterSheet!C264,[1]MasterSheet!B264)</f>
        <v>Porez na dodatu vrijednost</v>
      </c>
      <c r="D14" s="125">
        <f>'Cental Budget'!F16</f>
        <v>695728953.52999997</v>
      </c>
      <c r="E14" s="126">
        <f t="shared" si="0"/>
        <v>14.053143061183265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28"/>
      <c r="DM14" s="111"/>
      <c r="DN14" s="111"/>
      <c r="DO14" s="111"/>
      <c r="DP14" s="111"/>
      <c r="DQ14" s="112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</row>
    <row r="15" spans="1:177" ht="15" customHeight="1">
      <c r="A15" s="107"/>
      <c r="B15" s="56"/>
      <c r="C15" s="124" t="str">
        <f>IF([1]MasterSheet!$A$1=1,[1]MasterSheet!C265,[1]MasterSheet!B265)</f>
        <v>Akcize</v>
      </c>
      <c r="D15" s="125">
        <f>'Cental Budget'!F17</f>
        <v>235518297.73999998</v>
      </c>
      <c r="E15" s="126">
        <f t="shared" si="0"/>
        <v>4.7572726632597409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260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29"/>
      <c r="DM15" s="111"/>
      <c r="DN15" s="111"/>
      <c r="DO15" s="111"/>
      <c r="DP15" s="111"/>
      <c r="DQ15" s="112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</row>
    <row r="16" spans="1:177" ht="19.5" customHeight="1">
      <c r="A16" s="107"/>
      <c r="B16" s="56"/>
      <c r="C16" s="124" t="str">
        <f>IF([1]MasterSheet!$A$1=1,[1]MasterSheet!C266,[1]MasterSheet!B266)</f>
        <v>Porez na međunarodnu trgovinu i transakcije</v>
      </c>
      <c r="D16" s="125">
        <f>'Cental Budget'!F18</f>
        <v>28526540.739999998</v>
      </c>
      <c r="E16" s="126">
        <f t="shared" si="0"/>
        <v>0.57621226776011469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2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</row>
    <row r="17" spans="1:177" ht="15" customHeight="1">
      <c r="A17" s="107"/>
      <c r="B17" s="56"/>
      <c r="C17" s="124" t="str">
        <f>IF([1]MasterSheet!$A$1=1,[1]MasterSheet!C267,[1]MasterSheet!B267)</f>
        <v>Lokalni porezi</v>
      </c>
      <c r="D17" s="130">
        <f>'Local Government_int'!D18</f>
        <v>94731197.089999989</v>
      </c>
      <c r="E17" s="126">
        <f t="shared" si="0"/>
        <v>1.9134909626921444</v>
      </c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2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</row>
    <row r="18" spans="1:177" ht="15" customHeight="1">
      <c r="A18" s="56"/>
      <c r="B18" s="56"/>
      <c r="C18" s="124" t="str">
        <f>IF([1]MasterSheet!$A$1=1,[1]MasterSheet!C268,[1]MasterSheet!B268)</f>
        <v>Ostali državni porezi</v>
      </c>
      <c r="D18" s="125">
        <f>'Cental Budget'!F19</f>
        <v>13120707.1</v>
      </c>
      <c r="E18" s="126">
        <f t="shared" si="0"/>
        <v>0.26502731128931262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2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</row>
    <row r="19" spans="1:177" ht="15" customHeight="1">
      <c r="A19" s="56"/>
      <c r="B19" s="56"/>
      <c r="C19" s="131" t="str">
        <f>IF([1]MasterSheet!$A$1=1,[1]MasterSheet!C269,[1]MasterSheet!B269)</f>
        <v>Doprinosi</v>
      </c>
      <c r="D19" s="132">
        <f>SUM(D20:D23)</f>
        <v>546265768.94000006</v>
      </c>
      <c r="E19" s="133">
        <f t="shared" si="0"/>
        <v>11.034111720362779</v>
      </c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34"/>
      <c r="BN19" s="134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2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</row>
    <row r="20" spans="1:177" ht="15" customHeight="1">
      <c r="A20" s="56"/>
      <c r="B20" s="56"/>
      <c r="C20" s="124" t="str">
        <f>IF([1]MasterSheet!$A$1=1,[1]MasterSheet!C270,[1]MasterSheet!B270)</f>
        <v>Doprinosi za penzijsko i invalidsko osiguranje</v>
      </c>
      <c r="D20" s="125">
        <f>'Cental Budget'!F21</f>
        <v>329181424.36000001</v>
      </c>
      <c r="E20" s="126">
        <f t="shared" si="0"/>
        <v>6.6491894956268807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34"/>
      <c r="BN20" s="134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2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</row>
    <row r="21" spans="1:177" ht="15" customHeight="1">
      <c r="A21" s="56"/>
      <c r="B21" s="56"/>
      <c r="C21" s="124" t="str">
        <f>IF([1]MasterSheet!$A$1=1,[1]MasterSheet!C271,[1]MasterSheet!B271)</f>
        <v>Doprinosi za zdravstveno osiguranje</v>
      </c>
      <c r="D21" s="125">
        <f>'Cental Budget'!F22</f>
        <v>187748508.43000001</v>
      </c>
      <c r="E21" s="126">
        <f t="shared" si="0"/>
        <v>3.7923628664633289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34"/>
      <c r="BN21" s="134"/>
      <c r="BO21" s="111"/>
      <c r="BP21" s="111"/>
      <c r="BQ21" s="111"/>
      <c r="BR21" s="111"/>
      <c r="BS21" s="111"/>
      <c r="BT21" s="111"/>
      <c r="BU21" s="111"/>
      <c r="BV21" s="135"/>
      <c r="BW21" s="135"/>
      <c r="BX21" s="135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2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</row>
    <row r="22" spans="1:177" ht="15" customHeight="1">
      <c r="A22" s="56"/>
      <c r="B22" s="56"/>
      <c r="C22" s="124" t="str">
        <f>IF([1]MasterSheet!$A$1=1,[1]MasterSheet!C272,[1]MasterSheet!B272)</f>
        <v>Doprinosi za osiguranje od nezaposlenosti</v>
      </c>
      <c r="D22" s="125">
        <f>'Cental Budget'!F23</f>
        <v>15122153.449999999</v>
      </c>
      <c r="E22" s="126">
        <f t="shared" si="0"/>
        <v>0.30545485385905025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34"/>
      <c r="BN22" s="134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2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</row>
    <row r="23" spans="1:177" ht="15" customHeight="1">
      <c r="A23" s="56"/>
      <c r="B23" s="56"/>
      <c r="C23" s="124" t="str">
        <f>IF([1]MasterSheet!$A$1=1,[1]MasterSheet!C273,[1]MasterSheet!B273)</f>
        <v>Ostali doprinosi</v>
      </c>
      <c r="D23" s="125">
        <f>'Cental Budget'!F24</f>
        <v>14213682.699999999</v>
      </c>
      <c r="E23" s="126">
        <f t="shared" si="0"/>
        <v>0.28710450441351726</v>
      </c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34"/>
      <c r="BN23" s="134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2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</row>
    <row r="24" spans="1:177" ht="15" customHeight="1">
      <c r="A24" s="102"/>
      <c r="B24" s="56"/>
      <c r="C24" s="131" t="str">
        <f>IF([1]MasterSheet!$A$1=1,[1]MasterSheet!C274,[1]MasterSheet!B274)</f>
        <v>Takse</v>
      </c>
      <c r="D24" s="132">
        <f>'Cental Budget'!F25+'Local Government_int'!D19</f>
        <v>21134666.539999999</v>
      </c>
      <c r="E24" s="133">
        <f t="shared" si="0"/>
        <v>0.42690259034075989</v>
      </c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36"/>
      <c r="BN24" s="136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2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</row>
    <row r="25" spans="1:177" ht="15" customHeight="1">
      <c r="A25" s="56"/>
      <c r="B25" s="56"/>
      <c r="C25" s="131" t="str">
        <f>IF([1]MasterSheet!$A$1=1,[1]MasterSheet!C275,[1]MasterSheet!B275)</f>
        <v>Naknade</v>
      </c>
      <c r="D25" s="132">
        <f>'Cental Budget'!F30+'Local Government_int'!D20</f>
        <v>93428968</v>
      </c>
      <c r="E25" s="133">
        <f t="shared" si="0"/>
        <v>1.887187024057204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2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</row>
    <row r="26" spans="1:177" ht="15.75" customHeight="1">
      <c r="A26" s="56"/>
      <c r="B26" s="56"/>
      <c r="C26" s="131" t="str">
        <f>IF([1]MasterSheet!$A$1=1,[1]MasterSheet!C276,[1]MasterSheet!B276)</f>
        <v>Ostali prihodi</v>
      </c>
      <c r="D26" s="132">
        <f>'Cental Budget'!F37+'Local Government_int'!D21</f>
        <v>93731606.370000005</v>
      </c>
      <c r="E26" s="133">
        <f t="shared" si="0"/>
        <v>1.8933000660512658</v>
      </c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2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</row>
    <row r="27" spans="1:177">
      <c r="A27" s="56"/>
      <c r="B27" s="56"/>
      <c r="C27" s="131" t="str">
        <f>IF([1]MasterSheet!$A$1=1,[1]MasterSheet!C277,[1]MasterSheet!B277)</f>
        <v>Primici od otplate kredita</v>
      </c>
      <c r="D27" s="132">
        <f>'Cental Budget'!F42+'Local Government_int'!D22</f>
        <v>8269563.3100000005</v>
      </c>
      <c r="E27" s="133">
        <f t="shared" si="0"/>
        <v>0.16703826347789202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2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</row>
    <row r="28" spans="1:177" ht="15" customHeight="1" thickBot="1">
      <c r="A28" s="56"/>
      <c r="B28" s="56"/>
      <c r="C28" s="137" t="str">
        <f>IF([1]MasterSheet!$A$1=1,[1]MasterSheet!C325,[1]MasterSheet!B325)</f>
        <v>Donacije</v>
      </c>
      <c r="D28" s="138">
        <f>'Cental Budget'!F43+'Local Government_int'!D23</f>
        <v>43032214.869999997</v>
      </c>
      <c r="E28" s="139">
        <f t="shared" si="0"/>
        <v>0.8692147548831477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2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</row>
    <row r="29" spans="1:177" ht="15" customHeight="1" thickTop="1" thickBot="1">
      <c r="A29" s="56"/>
      <c r="B29" s="56"/>
      <c r="C29" s="140" t="str">
        <f>IF([1]MasterSheet!$A$1=1,[1]MasterSheet!C278,[1]MasterSheet!B278)</f>
        <v>Javna potrošnja</v>
      </c>
      <c r="D29" s="117">
        <f>D31+D41+D42+D43+SUM(D46:D48)+D50</f>
        <v>2248195731.5200005</v>
      </c>
      <c r="E29" s="118">
        <f t="shared" ref="E29:E63" si="1">+D29/D$6*100</f>
        <v>45.411673733411448</v>
      </c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2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</row>
    <row r="30" spans="1:177" ht="15" customHeight="1" thickTop="1" thickBot="1">
      <c r="A30" s="56"/>
      <c r="B30" s="56"/>
      <c r="C30" s="140" t="str">
        <f>IF([1]MasterSheet!$A$1=1,[1]MasterSheet!C279,[1]MasterSheet!B279)</f>
        <v>Tekuća javna potrošnja</v>
      </c>
      <c r="D30" s="117">
        <f>D29-D43</f>
        <v>1909400818.1600003</v>
      </c>
      <c r="E30" s="118">
        <f t="shared" si="1"/>
        <v>38.56829979922032</v>
      </c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2"/>
      <c r="DQ30" s="111"/>
      <c r="DR30" s="14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</row>
    <row r="31" spans="1:177" ht="15" customHeight="1" thickTop="1">
      <c r="A31" s="56"/>
      <c r="B31" s="56"/>
      <c r="C31" s="142" t="str">
        <f>IF([1]MasterSheet!$A$1=1,[1]MasterSheet!C280,[1]MasterSheet!B280)</f>
        <v>Tekući izdaci</v>
      </c>
      <c r="D31" s="121">
        <f>D32+SUM(D33:D40)</f>
        <v>986955185.88999999</v>
      </c>
      <c r="E31" s="122">
        <f t="shared" si="1"/>
        <v>19.935669418264084</v>
      </c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2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</row>
    <row r="32" spans="1:177" s="146" customFormat="1" ht="15" customHeight="1">
      <c r="A32" s="56"/>
      <c r="B32" s="56"/>
      <c r="C32" s="143" t="str">
        <f>IF([1]MasterSheet!$A$1=1,[1]MasterSheet!C281,[1]MasterSheet!B281)</f>
        <v>Bruto zarade i doprinosi na teret poslodavca</v>
      </c>
      <c r="D32" s="144">
        <f>'Cental Budget'!F47+'Local Government_int'!D27</f>
        <v>524549447.99000001</v>
      </c>
      <c r="E32" s="145">
        <f t="shared" si="1"/>
        <v>10.59546019734583</v>
      </c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2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</row>
    <row r="33" spans="1:177" ht="15" customHeight="1">
      <c r="A33" s="56"/>
      <c r="B33" s="56"/>
      <c r="C33" s="147" t="str">
        <f>IF([1]MasterSheet!$A$1=1,[1]MasterSheet!C287,[1]MasterSheet!B287)</f>
        <v>Ostala lična primanja</v>
      </c>
      <c r="D33" s="132">
        <f>'Cental Budget'!F48+'Local Government_int'!D28</f>
        <v>19504842.02</v>
      </c>
      <c r="E33" s="133">
        <f t="shared" si="1"/>
        <v>0.393981497969984</v>
      </c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2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</row>
    <row r="34" spans="1:177" ht="15" customHeight="1">
      <c r="A34" s="56"/>
      <c r="B34" s="56"/>
      <c r="C34" s="147" t="str">
        <f>IF([1]MasterSheet!$A$1=1,[1]MasterSheet!C288,[1]MasterSheet!B288)</f>
        <v>Rashodi za materijal i usluge</v>
      </c>
      <c r="D34" s="132">
        <f>'Cental Budget'!F49+'Local Government_int'!D29</f>
        <v>119845158.66999999</v>
      </c>
      <c r="E34" s="133">
        <f t="shared" si="1"/>
        <v>2.4207719851738134</v>
      </c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2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</row>
    <row r="35" spans="1:177" ht="15" customHeight="1">
      <c r="A35" s="56"/>
      <c r="B35" s="56"/>
      <c r="C35" s="147" t="str">
        <f>IF([1]MasterSheet!$A$1=1,[1]MasterSheet!C289,[1]MasterSheet!B289)</f>
        <v>Tekuće održavanje</v>
      </c>
      <c r="D35" s="132">
        <f>'Cental Budget'!F50+'Local Government_int'!D30</f>
        <v>28483637.990000002</v>
      </c>
      <c r="E35" s="133">
        <f t="shared" si="1"/>
        <v>0.57534566808734122</v>
      </c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23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2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</row>
    <row r="36" spans="1:177" ht="15" customHeight="1">
      <c r="A36" s="56"/>
      <c r="B36" s="56"/>
      <c r="C36" s="147" t="str">
        <f>IF([1]MasterSheet!$A$1=1,[1]MasterSheet!C290,[1]MasterSheet!B290)</f>
        <v>Kamate</v>
      </c>
      <c r="D36" s="132">
        <f>'Cental Budget'!F51+'Local Government_int'!D31</f>
        <v>109562100.38</v>
      </c>
      <c r="E36" s="133">
        <f t="shared" si="1"/>
        <v>2.2130628068757954</v>
      </c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2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T36" s="111"/>
      <c r="FU36" s="111"/>
    </row>
    <row r="37" spans="1:177" ht="15" customHeight="1">
      <c r="A37" s="56"/>
      <c r="B37" s="56"/>
      <c r="C37" s="147" t="str">
        <f>IF([1]MasterSheet!$A$1=1,[1]MasterSheet!C291,[1]MasterSheet!B291)</f>
        <v>Renta</v>
      </c>
      <c r="D37" s="132">
        <f>'Cental Budget'!F52+'Local Government_int'!D32</f>
        <v>11636176.59</v>
      </c>
      <c r="E37" s="133">
        <f t="shared" si="1"/>
        <v>0.23504103641909224</v>
      </c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48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2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</row>
    <row r="38" spans="1:177" ht="15" customHeight="1">
      <c r="A38" s="56"/>
      <c r="B38" s="56"/>
      <c r="C38" s="147" t="str">
        <f>IF([1]MasterSheet!$A$1=1,[1]MasterSheet!C292,[1]MasterSheet!B292)</f>
        <v>Subvencije</v>
      </c>
      <c r="D38" s="132">
        <f>'Cental Budget'!F53+'Local Government_int'!D33</f>
        <v>36349261.880000003</v>
      </c>
      <c r="E38" s="133">
        <f t="shared" si="1"/>
        <v>0.73422469307370686</v>
      </c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2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11"/>
      <c r="FO38" s="111"/>
      <c r="FP38" s="111"/>
      <c r="FQ38" s="111"/>
      <c r="FR38" s="111"/>
      <c r="FS38" s="111"/>
      <c r="FT38" s="111"/>
      <c r="FU38" s="111"/>
    </row>
    <row r="39" spans="1:177" ht="16.5" customHeight="1">
      <c r="A39" s="56"/>
      <c r="B39" s="56"/>
      <c r="C39" s="147" t="str">
        <f>IF([1]MasterSheet!$A$1=1,[1]MasterSheet!C293,[1]MasterSheet!B293)</f>
        <v>Ostali izdaci</v>
      </c>
      <c r="D39" s="132">
        <f>'Cental Budget'!F54+'Local Government_int'!D34</f>
        <v>44933743.710000008</v>
      </c>
      <c r="E39" s="133">
        <f t="shared" si="1"/>
        <v>0.90762404730644164</v>
      </c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2"/>
      <c r="DR39" s="111"/>
      <c r="DS39" s="128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</row>
    <row r="40" spans="1:177" s="146" customFormat="1">
      <c r="B40" s="56"/>
      <c r="C40" s="143" t="str">
        <f>IF([1]MasterSheet!$A$1=1,[1]MasterSheet!C294,[1]MasterSheet!B294)</f>
        <v xml:space="preserve">Kapitalni izdaci tekućeg budžeta </v>
      </c>
      <c r="D40" s="149">
        <f>'Cental Budget'!F55</f>
        <v>92090816.659999996</v>
      </c>
      <c r="E40" s="145">
        <f t="shared" si="1"/>
        <v>1.8601574860120791</v>
      </c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2"/>
      <c r="DR40" s="111"/>
      <c r="DS40" s="128"/>
      <c r="DT40" s="111"/>
      <c r="DU40" s="111"/>
      <c r="DV40" s="111"/>
      <c r="DW40" s="111"/>
      <c r="DX40" s="111"/>
      <c r="DY40" s="111"/>
      <c r="DZ40" s="111"/>
      <c r="EA40" s="111"/>
      <c r="EB40" s="111"/>
      <c r="EC40" s="111"/>
      <c r="ED40" s="111"/>
      <c r="EE40" s="111"/>
      <c r="EF40" s="111"/>
      <c r="EG40" s="111"/>
      <c r="EH40" s="111"/>
      <c r="EI40" s="111"/>
      <c r="EJ40" s="111"/>
      <c r="EK40" s="111"/>
      <c r="EL40" s="111"/>
      <c r="EM40" s="111"/>
      <c r="EN40" s="111"/>
      <c r="EO40" s="111"/>
      <c r="EP40" s="111"/>
      <c r="EQ40" s="111"/>
      <c r="ER40" s="111"/>
      <c r="ES40" s="111"/>
      <c r="ET40" s="111"/>
      <c r="EU40" s="111"/>
      <c r="EV40" s="111"/>
      <c r="EW40" s="111"/>
      <c r="EX40" s="111"/>
      <c r="EY40" s="111"/>
      <c r="EZ40" s="111"/>
      <c r="FA40" s="111"/>
      <c r="FB40" s="111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</row>
    <row r="41" spans="1:177">
      <c r="A41" s="56"/>
      <c r="B41" s="56"/>
      <c r="C41" s="147" t="str">
        <f>IF([1]MasterSheet!$A$1=1,[1]MasterSheet!C295,[1]MasterSheet!B295)</f>
        <v>Transferi za socijalnu zaštitu</v>
      </c>
      <c r="D41" s="132">
        <f>'Cental Budget'!F56+'Local Government_int'!D35</f>
        <v>554841182.74000001</v>
      </c>
      <c r="E41" s="133">
        <f t="shared" si="1"/>
        <v>11.20732790797261</v>
      </c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9"/>
      <c r="DH41" s="111"/>
      <c r="DI41" s="111"/>
      <c r="DJ41" s="111"/>
      <c r="DK41" s="111"/>
      <c r="DL41" s="111"/>
      <c r="DM41" s="111"/>
      <c r="DN41" s="111"/>
      <c r="DO41" s="111"/>
      <c r="DP41" s="111"/>
      <c r="DQ41" s="112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11"/>
      <c r="FO41" s="111"/>
      <c r="FP41" s="111"/>
      <c r="FQ41" s="111"/>
      <c r="FR41" s="111"/>
      <c r="FS41" s="111"/>
      <c r="FT41" s="111"/>
      <c r="FU41" s="111"/>
    </row>
    <row r="42" spans="1:177" ht="13.5" thickBot="1">
      <c r="A42" s="56"/>
      <c r="B42" s="56"/>
      <c r="C42" s="147" t="str">
        <f>IF([1]MasterSheet!$A$1=1,[1]MasterSheet!C301,[1]MasterSheet!B301)</f>
        <v>Transferi instit. pojed. NVO i javnom sektoru</v>
      </c>
      <c r="D42" s="132">
        <f>'Cental Budget'!F62+'Local Government_int'!D36</f>
        <v>275022628.38</v>
      </c>
      <c r="E42" s="133">
        <f t="shared" si="1"/>
        <v>5.5552271068737751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9"/>
      <c r="DH42" s="111"/>
      <c r="DI42" s="119"/>
      <c r="DJ42" s="111"/>
      <c r="DK42" s="111"/>
      <c r="DL42" s="111"/>
      <c r="DM42" s="111"/>
      <c r="DN42" s="111"/>
      <c r="DO42" s="111"/>
      <c r="DP42" s="111"/>
      <c r="DQ42" s="112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</row>
    <row r="43" spans="1:177" s="146" customFormat="1" ht="15" customHeight="1" thickTop="1" thickBot="1">
      <c r="A43" s="56"/>
      <c r="B43" s="56"/>
      <c r="C43" s="150" t="str">
        <f>IF([1]MasterSheet!$A$1=1,[1]MasterSheet!C306,[1]MasterSheet!B306)</f>
        <v>Kapitalni budžet</v>
      </c>
      <c r="D43" s="151">
        <f>SUM(D44:D45)</f>
        <v>338794913.36000001</v>
      </c>
      <c r="E43" s="152">
        <f t="shared" si="1"/>
        <v>6.8433739341911242</v>
      </c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2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</row>
    <row r="44" spans="1:177" ht="15" customHeight="1" thickTop="1">
      <c r="A44" s="56"/>
      <c r="B44" s="56"/>
      <c r="C44" s="153" t="str">
        <f>IF([1]MasterSheet!$A$1=1,[1]MasterSheet!C307,[1]MasterSheet!B307)</f>
        <v>Kapitalni budžet CG</v>
      </c>
      <c r="D44" s="154">
        <f>'Cental Budget'!F63</f>
        <v>272382721.88999999</v>
      </c>
      <c r="E44" s="155">
        <f t="shared" si="1"/>
        <v>5.5019032033853801</v>
      </c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2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</row>
    <row r="45" spans="1:177" ht="15" customHeight="1">
      <c r="A45" s="56"/>
      <c r="B45" s="56"/>
      <c r="C45" s="156" t="str">
        <f>IF([1]MasterSheet!$A$1=1,[1]MasterSheet!C308,[1]MasterSheet!B308)</f>
        <v>Kapitalni budžet lokalne samouprave</v>
      </c>
      <c r="D45" s="157">
        <f>'Local Government_int'!D37</f>
        <v>66412191.469999999</v>
      </c>
      <c r="E45" s="126">
        <f t="shared" si="1"/>
        <v>1.3414707308057445</v>
      </c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2"/>
      <c r="DR45" s="111"/>
      <c r="DS45" s="111"/>
      <c r="DT45" s="111"/>
      <c r="DU45" s="111"/>
      <c r="DV45" s="111"/>
      <c r="DW45" s="111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M45" s="111"/>
      <c r="EN45" s="111"/>
      <c r="EO45" s="111"/>
      <c r="EP45" s="111"/>
      <c r="EQ45" s="111"/>
      <c r="ER45" s="111"/>
      <c r="ES45" s="111"/>
      <c r="ET45" s="111"/>
      <c r="EU45" s="111"/>
      <c r="EV45" s="111"/>
      <c r="EW45" s="111"/>
      <c r="EX45" s="111"/>
      <c r="EY45" s="111"/>
      <c r="EZ45" s="111"/>
      <c r="FA45" s="111"/>
      <c r="FB45" s="111"/>
      <c r="FC45" s="111"/>
      <c r="FD45" s="111"/>
      <c r="FE45" s="111"/>
      <c r="FF45" s="111"/>
      <c r="FG45" s="111"/>
      <c r="FH45" s="111"/>
      <c r="FI45" s="111"/>
      <c r="FJ45" s="111"/>
      <c r="FK45" s="111"/>
      <c r="FL45" s="111"/>
      <c r="FM45" s="111"/>
      <c r="FN45" s="111"/>
      <c r="FO45" s="111"/>
      <c r="FP45" s="111"/>
      <c r="FQ45" s="111"/>
      <c r="FR45" s="111"/>
      <c r="FS45" s="111"/>
      <c r="FT45" s="111"/>
      <c r="FU45" s="111"/>
    </row>
    <row r="46" spans="1:177" ht="15" customHeight="1">
      <c r="A46" s="56"/>
      <c r="B46" s="56"/>
      <c r="C46" s="147" t="str">
        <f>IF([1]MasterSheet!$A$1=1,[1]MasterSheet!C309,[1]MasterSheet!B309)</f>
        <v>Pozajmice i krediti</v>
      </c>
      <c r="D46" s="132">
        <f>'Cental Budget'!F64+'Local Government_int'!D38</f>
        <v>5762091.1699999999</v>
      </c>
      <c r="E46" s="133">
        <f t="shared" si="1"/>
        <v>0.11638942311188318</v>
      </c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2"/>
      <c r="DR46" s="111"/>
      <c r="DS46" s="111"/>
      <c r="DT46" s="111"/>
      <c r="DU46" s="111"/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1"/>
      <c r="FE46" s="111"/>
      <c r="FF46" s="111"/>
      <c r="FG46" s="111"/>
      <c r="FH46" s="111"/>
      <c r="FI46" s="111"/>
      <c r="FJ46" s="111"/>
      <c r="FK46" s="111"/>
      <c r="FL46" s="111"/>
      <c r="FM46" s="111"/>
      <c r="FN46" s="111"/>
      <c r="FO46" s="111"/>
      <c r="FP46" s="111"/>
      <c r="FQ46" s="111"/>
      <c r="FR46" s="111"/>
      <c r="FS46" s="111"/>
      <c r="FT46" s="111"/>
      <c r="FU46" s="111"/>
    </row>
    <row r="47" spans="1:177" ht="15" customHeight="1" thickBot="1">
      <c r="A47" s="56"/>
      <c r="B47" s="56"/>
      <c r="C47" s="158" t="str">
        <f>IF([1]MasterSheet!$A$1=1,[1]MasterSheet!C312,[1]MasterSheet!B312)</f>
        <v>Rezerve</v>
      </c>
      <c r="D47" s="159">
        <f>'Cental Budget'!F65+'Local Government_int'!D40</f>
        <v>27494021.289999999</v>
      </c>
      <c r="E47" s="160">
        <f t="shared" si="1"/>
        <v>0.55535623830973391</v>
      </c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DQ47" s="112"/>
      <c r="DR47" s="111"/>
      <c r="DS47" s="111"/>
      <c r="DT47" s="111"/>
      <c r="DU47" s="111"/>
      <c r="DV47" s="111"/>
      <c r="DW47" s="111"/>
      <c r="DX47" s="111"/>
      <c r="DY47" s="111"/>
      <c r="DZ47" s="111"/>
      <c r="EA47" s="111"/>
      <c r="EB47" s="111"/>
      <c r="EC47" s="111"/>
      <c r="ED47" s="111"/>
      <c r="EE47" s="111"/>
      <c r="EF47" s="111"/>
      <c r="EG47" s="111"/>
      <c r="EH47" s="111"/>
      <c r="EI47" s="111"/>
      <c r="EJ47" s="111"/>
      <c r="EK47" s="111"/>
      <c r="EL47" s="111"/>
      <c r="EM47" s="111"/>
      <c r="EN47" s="111"/>
      <c r="EO47" s="111"/>
      <c r="EP47" s="111"/>
      <c r="EQ47" s="111"/>
      <c r="ER47" s="111"/>
      <c r="ES47" s="111"/>
      <c r="ET47" s="111"/>
      <c r="EU47" s="111"/>
      <c r="EV47" s="111"/>
      <c r="EW47" s="111"/>
      <c r="EX47" s="111"/>
      <c r="EY47" s="111"/>
      <c r="EZ47" s="111"/>
      <c r="FA47" s="111"/>
      <c r="FB47" s="111"/>
      <c r="FC47" s="111"/>
      <c r="FD47" s="111"/>
      <c r="FE47" s="111"/>
      <c r="FF47" s="111"/>
      <c r="FG47" s="111"/>
      <c r="FH47" s="111"/>
      <c r="FI47" s="111"/>
      <c r="FJ47" s="111"/>
      <c r="FK47" s="111"/>
      <c r="FL47" s="111"/>
      <c r="FM47" s="111"/>
      <c r="FN47" s="111"/>
      <c r="FO47" s="111"/>
      <c r="FP47" s="111"/>
      <c r="FQ47" s="111"/>
      <c r="FR47" s="111"/>
      <c r="FS47" s="111"/>
      <c r="FT47" s="111"/>
      <c r="FU47" s="111"/>
    </row>
    <row r="48" spans="1:177" ht="15" customHeight="1" thickTop="1" thickBot="1">
      <c r="A48" s="56"/>
      <c r="B48" s="56"/>
      <c r="C48" s="161" t="str">
        <f>IF([1]MasterSheet!$A$1=1,[1]MasterSheet!C320,[1]MasterSheet!B320)</f>
        <v>Otplata garancija</v>
      </c>
      <c r="D48" s="162">
        <f>'Cental Budget'!F66+'Local Government_int'!D41</f>
        <v>38684699.409999996</v>
      </c>
      <c r="E48" s="237">
        <f t="shared" si="1"/>
        <v>0.78139857818086322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  <c r="DA48" s="111"/>
      <c r="DB48" s="111"/>
      <c r="DC48" s="111"/>
      <c r="DD48" s="111"/>
      <c r="DE48" s="111"/>
      <c r="DF48" s="111"/>
      <c r="DG48" s="111"/>
      <c r="DH48" s="111"/>
      <c r="DI48" s="111"/>
      <c r="DJ48" s="111"/>
      <c r="DK48" s="111"/>
      <c r="DL48" s="111"/>
      <c r="DM48" s="111"/>
      <c r="DN48" s="111"/>
      <c r="DO48" s="111"/>
      <c r="DP48" s="111"/>
      <c r="DQ48" s="112"/>
      <c r="DR48" s="111"/>
      <c r="DS48" s="111"/>
      <c r="DT48" s="111"/>
      <c r="DU48" s="111"/>
      <c r="DV48" s="111"/>
      <c r="DW48" s="111"/>
      <c r="DX48" s="111"/>
      <c r="DY48" s="111"/>
      <c r="DZ48" s="111"/>
      <c r="EA48" s="111"/>
      <c r="EB48" s="111"/>
      <c r="EC48" s="111"/>
      <c r="ED48" s="111"/>
      <c r="EE48" s="111"/>
      <c r="EF48" s="111"/>
      <c r="EG48" s="111"/>
      <c r="EH48" s="111"/>
      <c r="EI48" s="111"/>
      <c r="EJ48" s="111"/>
      <c r="EK48" s="111"/>
      <c r="EL48" s="111"/>
      <c r="EM48" s="111"/>
      <c r="EN48" s="111"/>
      <c r="EO48" s="111"/>
      <c r="EP48" s="111"/>
      <c r="EQ48" s="111"/>
      <c r="ER48" s="111"/>
      <c r="ES48" s="111"/>
      <c r="ET48" s="111"/>
      <c r="EU48" s="111"/>
      <c r="EV48" s="111"/>
      <c r="EW48" s="111"/>
      <c r="EX48" s="111"/>
      <c r="EY48" s="111"/>
      <c r="EZ48" s="111"/>
      <c r="FA48" s="111"/>
      <c r="FB48" s="111"/>
      <c r="FC48" s="111"/>
      <c r="FD48" s="111"/>
      <c r="FE48" s="111"/>
      <c r="FF48" s="111"/>
      <c r="FG48" s="111"/>
      <c r="FH48" s="111"/>
      <c r="FI48" s="111"/>
      <c r="FJ48" s="111"/>
      <c r="FK48" s="111"/>
      <c r="FL48" s="111"/>
      <c r="FM48" s="111"/>
      <c r="FN48" s="111"/>
      <c r="FO48" s="111"/>
      <c r="FP48" s="111"/>
      <c r="FQ48" s="111"/>
      <c r="FR48" s="111"/>
      <c r="FS48" s="111"/>
      <c r="FT48" s="111"/>
      <c r="FU48" s="111"/>
    </row>
    <row r="49" spans="1:177" ht="15" customHeight="1" thickTop="1" thickBot="1">
      <c r="A49" s="56"/>
      <c r="B49" s="56"/>
      <c r="C49" s="163" t="str">
        <f>IF([1]MasterSheet!$A$1=1,[1]MasterSheet!C313,[1]MasterSheet!B313)</f>
        <v>Neto povećanje obaveza</v>
      </c>
      <c r="D49" s="164">
        <f>'Cental Budget'!F68+'Local Government_int'!D42</f>
        <v>-13342163.879999999</v>
      </c>
      <c r="E49" s="165">
        <f t="shared" si="1"/>
        <v>-0.26950055305310355</v>
      </c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2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</row>
    <row r="50" spans="1:177" ht="15" customHeight="1" thickTop="1" thickBot="1">
      <c r="A50" s="56"/>
      <c r="B50" s="56"/>
      <c r="C50" s="163" t="s">
        <v>115</v>
      </c>
      <c r="D50" s="164">
        <f>'Cental Budget'!F67+'Local Government_int'!D39</f>
        <v>20641009.280000001</v>
      </c>
      <c r="E50" s="165">
        <f t="shared" si="1"/>
        <v>0.41693112650736264</v>
      </c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2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  <c r="FH50" s="111"/>
      <c r="FI50" s="111"/>
      <c r="FJ50" s="111"/>
      <c r="FK50" s="111"/>
      <c r="FL50" s="111"/>
      <c r="FM50" s="111"/>
      <c r="FN50" s="111"/>
      <c r="FO50" s="111"/>
      <c r="FP50" s="111"/>
      <c r="FQ50" s="111"/>
      <c r="FR50" s="111"/>
      <c r="FS50" s="111"/>
      <c r="FT50" s="111"/>
      <c r="FU50" s="111"/>
    </row>
    <row r="51" spans="1:177" s="168" customFormat="1" ht="15" customHeight="1" thickTop="1" thickBot="1">
      <c r="A51" s="166"/>
      <c r="B51" s="56"/>
      <c r="C51" s="167" t="str">
        <f>IF([1]MasterSheet!$A$1=1,[1]MasterSheet!C314,[1]MasterSheet!B314)</f>
        <v>Suficit/deficit</v>
      </c>
      <c r="D51" s="117">
        <f>D9-D29</f>
        <v>-97243339.670000553</v>
      </c>
      <c r="E51" s="118">
        <f t="shared" si="1"/>
        <v>-1.9642341420405309</v>
      </c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12"/>
      <c r="DQ51" s="169"/>
      <c r="DR51" s="169"/>
      <c r="DS51" s="169"/>
      <c r="DT51" s="169"/>
      <c r="DU51" s="169"/>
      <c r="DV51" s="169"/>
      <c r="DW51" s="169"/>
      <c r="DX51" s="169"/>
      <c r="DY51" s="169"/>
      <c r="DZ51" s="169"/>
      <c r="EA51" s="169"/>
      <c r="EB51" s="169"/>
      <c r="EC51" s="169"/>
      <c r="ED51" s="169"/>
      <c r="EE51" s="169"/>
      <c r="EF51" s="169"/>
      <c r="EG51" s="169"/>
      <c r="EH51" s="169"/>
      <c r="EI51" s="169"/>
      <c r="EJ51" s="169"/>
      <c r="EK51" s="169"/>
      <c r="EL51" s="169"/>
      <c r="EM51" s="169"/>
      <c r="EN51" s="169"/>
      <c r="EO51" s="169"/>
      <c r="EP51" s="169"/>
      <c r="EQ51" s="169"/>
      <c r="ER51" s="169"/>
      <c r="ES51" s="169"/>
      <c r="ET51" s="169"/>
      <c r="EU51" s="169"/>
      <c r="EV51" s="169"/>
      <c r="EW51" s="169"/>
      <c r="EX51" s="169"/>
      <c r="EY51" s="169"/>
      <c r="EZ51" s="169"/>
      <c r="FA51" s="169"/>
      <c r="FB51" s="169"/>
      <c r="FC51" s="169"/>
      <c r="FD51" s="169"/>
      <c r="FE51" s="169"/>
      <c r="FF51" s="169"/>
      <c r="FG51" s="169"/>
      <c r="FH51" s="169"/>
      <c r="FI51" s="169"/>
      <c r="FJ51" s="169"/>
      <c r="FK51" s="169"/>
      <c r="FL51" s="169"/>
      <c r="FM51" s="169"/>
      <c r="FN51" s="169"/>
      <c r="FO51" s="169"/>
      <c r="FP51" s="169"/>
      <c r="FQ51" s="169"/>
      <c r="FR51" s="169"/>
      <c r="FS51" s="169"/>
      <c r="FT51" s="169"/>
    </row>
    <row r="52" spans="1:177" s="168" customFormat="1" ht="15" customHeight="1" thickTop="1" thickBot="1">
      <c r="A52" s="166"/>
      <c r="B52" s="56"/>
      <c r="C52" s="167" t="s">
        <v>388</v>
      </c>
      <c r="D52" s="117">
        <f>D51-D49</f>
        <v>-83901175.790000558</v>
      </c>
      <c r="E52" s="118">
        <f t="shared" si="1"/>
        <v>-1.6947335889874273</v>
      </c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12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</row>
    <row r="53" spans="1:177" s="168" customFormat="1" ht="15" customHeight="1" thickTop="1" thickBot="1">
      <c r="A53" s="166"/>
      <c r="B53" s="56"/>
      <c r="C53" s="167" t="str">
        <f>IF([1]MasterSheet!$A$1=1,[1]MasterSheet!C315,[1]MasterSheet!B315)</f>
        <v>Primarni deficit</v>
      </c>
      <c r="D53" s="117">
        <f>D52+D36</f>
        <v>25660924.589999437</v>
      </c>
      <c r="E53" s="118">
        <f t="shared" si="1"/>
        <v>0.51832921788836805</v>
      </c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69"/>
      <c r="CQ53" s="169"/>
      <c r="CR53" s="169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169"/>
      <c r="DH53" s="169"/>
      <c r="DI53" s="169"/>
      <c r="DJ53" s="169"/>
      <c r="DK53" s="169"/>
      <c r="DL53" s="169"/>
      <c r="DM53" s="169"/>
      <c r="DN53" s="169"/>
      <c r="DO53" s="169"/>
      <c r="DP53" s="169"/>
      <c r="DQ53" s="112"/>
      <c r="DR53" s="169"/>
      <c r="DS53" s="169"/>
      <c r="DT53" s="169"/>
      <c r="DU53" s="169"/>
      <c r="DV53" s="169"/>
      <c r="DW53" s="169"/>
      <c r="DX53" s="169"/>
      <c r="DY53" s="169"/>
      <c r="DZ53" s="169"/>
      <c r="EA53" s="169"/>
      <c r="EB53" s="169"/>
      <c r="EC53" s="169"/>
      <c r="ED53" s="169"/>
      <c r="EE53" s="169"/>
      <c r="EF53" s="169"/>
      <c r="EG53" s="169"/>
      <c r="EH53" s="169"/>
      <c r="EI53" s="169"/>
      <c r="EJ53" s="169"/>
      <c r="EK53" s="169"/>
      <c r="EL53" s="169"/>
      <c r="EM53" s="169"/>
      <c r="EN53" s="169"/>
      <c r="EO53" s="169"/>
      <c r="EP53" s="169"/>
      <c r="EQ53" s="169"/>
      <c r="ER53" s="169"/>
      <c r="ES53" s="169"/>
      <c r="ET53" s="169"/>
      <c r="EU53" s="169"/>
      <c r="EV53" s="169"/>
      <c r="EW53" s="169"/>
      <c r="EX53" s="169"/>
      <c r="EY53" s="169"/>
      <c r="EZ53" s="169"/>
      <c r="FA53" s="169"/>
      <c r="FB53" s="169"/>
      <c r="FC53" s="169"/>
      <c r="FD53" s="169"/>
      <c r="FE53" s="169"/>
      <c r="FF53" s="169"/>
      <c r="FG53" s="169"/>
      <c r="FH53" s="169"/>
      <c r="FI53" s="169"/>
      <c r="FJ53" s="169"/>
      <c r="FK53" s="169"/>
      <c r="FL53" s="169"/>
      <c r="FM53" s="169"/>
      <c r="FN53" s="169"/>
      <c r="FO53" s="169"/>
      <c r="FP53" s="169"/>
      <c r="FQ53" s="169"/>
      <c r="FR53" s="169"/>
      <c r="FS53" s="169"/>
      <c r="FT53" s="169"/>
      <c r="FU53" s="169"/>
    </row>
    <row r="54" spans="1:177" ht="15" customHeight="1" thickTop="1" thickBot="1">
      <c r="A54" s="56"/>
      <c r="B54" s="56"/>
      <c r="C54" s="170" t="str">
        <f>IF([1]MasterSheet!$A$1=1,[1]MasterSheet!C316,[1]MasterSheet!B316)</f>
        <v>Otplata duga</v>
      </c>
      <c r="D54" s="171">
        <f>SUM(D55:D57)</f>
        <v>573786914.00999999</v>
      </c>
      <c r="E54" s="173">
        <f t="shared" si="1"/>
        <v>11.590015836346375</v>
      </c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2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</row>
    <row r="55" spans="1:177" ht="14.25" customHeight="1" thickTop="1">
      <c r="A55" s="56"/>
      <c r="B55" s="56"/>
      <c r="C55" s="174" t="str">
        <f>IF([1]MasterSheet!$A$1=1,[1]MasterSheet!C317,[1]MasterSheet!B317)</f>
        <v>Otplata glavnice rezidentima</v>
      </c>
      <c r="D55" s="175">
        <f>'Cental Budget'!F73+'Local Government_int'!D47</f>
        <v>193627141.28</v>
      </c>
      <c r="E55" s="176">
        <f t="shared" si="1"/>
        <v>3.9111063340537702</v>
      </c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2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1"/>
      <c r="EN55" s="111"/>
      <c r="EO55" s="111"/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1"/>
      <c r="FF55" s="111"/>
      <c r="FG55" s="111"/>
      <c r="FH55" s="111"/>
      <c r="FI55" s="111"/>
      <c r="FJ55" s="111"/>
      <c r="FK55" s="111"/>
      <c r="FL55" s="111"/>
      <c r="FM55" s="111"/>
      <c r="FN55" s="111"/>
      <c r="FO55" s="111"/>
      <c r="FP55" s="111"/>
      <c r="FQ55" s="111"/>
      <c r="FR55" s="111"/>
      <c r="FS55" s="111"/>
      <c r="FT55" s="111"/>
      <c r="FU55" s="111"/>
    </row>
    <row r="56" spans="1:177" ht="15" customHeight="1">
      <c r="A56" s="56"/>
      <c r="B56" s="56"/>
      <c r="C56" s="177" t="str">
        <f>IF([1]MasterSheet!$A$1=1,[1]MasterSheet!C318,[1]MasterSheet!B318)</f>
        <v>Otplata glavnice nerezidentima</v>
      </c>
      <c r="D56" s="157">
        <f>'Cental Budget'!F74+'Local Government_int'!D48</f>
        <v>331064122.48000002</v>
      </c>
      <c r="E56" s="178">
        <f t="shared" si="1"/>
        <v>6.6872184232532774</v>
      </c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2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11"/>
      <c r="FM56" s="111"/>
      <c r="FN56" s="111"/>
      <c r="FO56" s="111"/>
      <c r="FP56" s="111"/>
      <c r="FQ56" s="111"/>
      <c r="FR56" s="111"/>
      <c r="FS56" s="111"/>
      <c r="FT56" s="111"/>
      <c r="FU56" s="111"/>
    </row>
    <row r="57" spans="1:177" ht="15" customHeight="1" thickBot="1">
      <c r="A57" s="56"/>
      <c r="B57" s="56"/>
      <c r="C57" s="177" t="str">
        <f>IF([1]MasterSheet!$A$1=1,[1]MasterSheet!C319,[1]MasterSheet!B319)</f>
        <v>Otplata obaveza iz prethodnog perioda</v>
      </c>
      <c r="D57" s="157">
        <f>'Cental Budget'!F75+'Local Government_int'!D49</f>
        <v>49095650.250000007</v>
      </c>
      <c r="E57" s="178">
        <f t="shared" si="1"/>
        <v>0.99169107903932796</v>
      </c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DQ57" s="112"/>
      <c r="DR57" s="111"/>
      <c r="DS57" s="111"/>
      <c r="DT57" s="111"/>
      <c r="DU57" s="111"/>
      <c r="DV57" s="111"/>
      <c r="DW57" s="111"/>
      <c r="DX57" s="111"/>
      <c r="DY57" s="111"/>
      <c r="DZ57" s="111"/>
      <c r="EA57" s="111"/>
      <c r="EB57" s="111"/>
      <c r="EC57" s="111"/>
      <c r="ED57" s="111"/>
      <c r="EE57" s="111"/>
      <c r="EF57" s="111"/>
      <c r="EG57" s="111"/>
      <c r="EH57" s="111"/>
      <c r="EI57" s="111"/>
      <c r="EJ57" s="111"/>
      <c r="EK57" s="111"/>
      <c r="EL57" s="111"/>
      <c r="EM57" s="111"/>
      <c r="EN57" s="111"/>
      <c r="EO57" s="111"/>
      <c r="EP57" s="111"/>
      <c r="EQ57" s="111"/>
      <c r="ER57" s="111"/>
      <c r="ES57" s="111"/>
      <c r="ET57" s="111"/>
      <c r="EU57" s="111"/>
      <c r="EV57" s="111"/>
      <c r="EW57" s="111"/>
      <c r="EX57" s="111"/>
      <c r="EY57" s="111"/>
      <c r="EZ57" s="111"/>
      <c r="FA57" s="111"/>
      <c r="FB57" s="111"/>
      <c r="FC57" s="111"/>
      <c r="FD57" s="111"/>
      <c r="FE57" s="111"/>
      <c r="FF57" s="111"/>
      <c r="FG57" s="111"/>
      <c r="FH57" s="111"/>
      <c r="FI57" s="111"/>
      <c r="FJ57" s="111"/>
      <c r="FK57" s="111"/>
      <c r="FL57" s="111"/>
      <c r="FM57" s="111"/>
      <c r="FN57" s="111"/>
      <c r="FO57" s="111"/>
      <c r="FP57" s="111"/>
      <c r="FQ57" s="111"/>
      <c r="FR57" s="111"/>
      <c r="FS57" s="111"/>
      <c r="FT57" s="111"/>
      <c r="FU57" s="111"/>
    </row>
    <row r="58" spans="1:177" ht="15" customHeight="1" thickTop="1" thickBot="1">
      <c r="A58" s="56"/>
      <c r="B58" s="56"/>
      <c r="C58" s="170" t="s">
        <v>401</v>
      </c>
      <c r="D58" s="171">
        <f>+'Cental Budget'!F76+'Local Government_int'!D50</f>
        <v>57328698.380000003</v>
      </c>
      <c r="E58" s="172">
        <f t="shared" ref="E58" si="2">+D58/D$6*100</f>
        <v>1.1579917664168704</v>
      </c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  <c r="BI58" s="210"/>
      <c r="BJ58" s="210"/>
      <c r="BK58" s="210"/>
      <c r="BL58" s="210"/>
      <c r="BM58" s="210"/>
      <c r="BN58" s="210"/>
      <c r="BO58" s="210"/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210"/>
      <c r="CD58" s="210"/>
      <c r="CE58" s="210"/>
      <c r="CF58" s="210"/>
      <c r="CG58" s="210"/>
      <c r="CH58" s="210"/>
      <c r="CI58" s="210"/>
      <c r="CJ58" s="210"/>
      <c r="CK58" s="210"/>
      <c r="CL58" s="210"/>
      <c r="CM58" s="210"/>
      <c r="CN58" s="210"/>
      <c r="CO58" s="210"/>
      <c r="CP58" s="210"/>
      <c r="CQ58" s="210"/>
      <c r="CR58" s="210"/>
      <c r="CS58" s="210"/>
      <c r="CT58" s="210"/>
      <c r="CU58" s="210"/>
      <c r="CV58" s="210"/>
      <c r="CW58" s="210"/>
      <c r="CX58" s="210"/>
      <c r="CY58" s="210"/>
      <c r="CZ58" s="210"/>
      <c r="DA58" s="210"/>
      <c r="DB58" s="210"/>
      <c r="DC58" s="210"/>
      <c r="DD58" s="210"/>
      <c r="DE58" s="210"/>
      <c r="DF58" s="210"/>
      <c r="DG58" s="210"/>
      <c r="DH58" s="210"/>
      <c r="DI58" s="210"/>
      <c r="DJ58" s="210"/>
      <c r="DK58" s="210"/>
      <c r="DL58" s="210"/>
      <c r="DM58" s="210"/>
      <c r="DN58" s="210"/>
      <c r="DO58" s="210"/>
      <c r="DP58" s="210"/>
      <c r="DQ58" s="112"/>
      <c r="DR58" s="210"/>
      <c r="DS58" s="210"/>
      <c r="DT58" s="210"/>
      <c r="DU58" s="210"/>
      <c r="DV58" s="210"/>
      <c r="DW58" s="210"/>
      <c r="DX58" s="210"/>
      <c r="DY58" s="210"/>
      <c r="DZ58" s="210"/>
      <c r="EA58" s="210"/>
      <c r="EB58" s="210"/>
      <c r="EC58" s="210"/>
      <c r="ED58" s="210"/>
      <c r="EE58" s="210"/>
      <c r="EF58" s="210"/>
      <c r="EG58" s="210"/>
      <c r="EH58" s="210"/>
      <c r="EI58" s="210"/>
      <c r="EJ58" s="210"/>
      <c r="EK58" s="210"/>
      <c r="EL58" s="210"/>
      <c r="EM58" s="210"/>
      <c r="EN58" s="210"/>
      <c r="EO58" s="210"/>
      <c r="EP58" s="210"/>
      <c r="EQ58" s="210"/>
      <c r="ER58" s="210"/>
      <c r="ES58" s="210"/>
      <c r="ET58" s="210"/>
      <c r="EU58" s="210"/>
      <c r="EV58" s="210"/>
      <c r="EW58" s="210"/>
      <c r="EX58" s="210"/>
      <c r="EY58" s="210"/>
      <c r="EZ58" s="210"/>
      <c r="FA58" s="210"/>
      <c r="FB58" s="210"/>
      <c r="FC58" s="210"/>
      <c r="FD58" s="210"/>
      <c r="FE58" s="210"/>
      <c r="FF58" s="210"/>
      <c r="FG58" s="210"/>
      <c r="FH58" s="210"/>
      <c r="FI58" s="210"/>
      <c r="FJ58" s="210"/>
      <c r="FK58" s="210"/>
      <c r="FL58" s="210"/>
      <c r="FM58" s="210"/>
      <c r="FN58" s="210"/>
      <c r="FO58" s="210"/>
      <c r="FP58" s="210"/>
      <c r="FQ58" s="210"/>
      <c r="FR58" s="210"/>
      <c r="FS58" s="210"/>
      <c r="FT58" s="210"/>
      <c r="FU58" s="210"/>
    </row>
    <row r="59" spans="1:177" ht="15" customHeight="1" thickTop="1" thickBot="1">
      <c r="A59" s="56"/>
      <c r="B59" s="56"/>
      <c r="C59" s="170" t="str">
        <f>IF([1]MasterSheet!$A$1=1,[1]MasterSheet!C321,[1]MasterSheet!B321)</f>
        <v>Nedostajuća sredstva</v>
      </c>
      <c r="D59" s="171">
        <f>D51-D54-D58</f>
        <v>-728358952.06000054</v>
      </c>
      <c r="E59" s="173">
        <f t="shared" si="1"/>
        <v>-14.712241744803775</v>
      </c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  <c r="DA59" s="111"/>
      <c r="DB59" s="111"/>
      <c r="DC59" s="111"/>
      <c r="DD59" s="111"/>
      <c r="DE59" s="111"/>
      <c r="DF59" s="111"/>
      <c r="DG59" s="111"/>
      <c r="DH59" s="111"/>
      <c r="DI59" s="111"/>
      <c r="DJ59" s="111"/>
      <c r="DK59" s="111"/>
      <c r="DL59" s="111"/>
      <c r="DM59" s="111"/>
      <c r="DN59" s="111"/>
      <c r="DO59" s="111"/>
      <c r="DP59" s="111"/>
      <c r="DQ59" s="112"/>
      <c r="DR59" s="111"/>
      <c r="DS59" s="111"/>
      <c r="DT59" s="111"/>
      <c r="DU59" s="111"/>
      <c r="DV59" s="111"/>
      <c r="DW59" s="111"/>
      <c r="DX59" s="111"/>
      <c r="DY59" s="111"/>
      <c r="DZ59" s="111"/>
      <c r="EA59" s="111"/>
      <c r="EB59" s="111"/>
      <c r="EC59" s="111"/>
      <c r="ED59" s="111"/>
      <c r="EE59" s="111"/>
      <c r="EF59" s="111"/>
      <c r="EG59" s="111"/>
      <c r="EH59" s="111"/>
      <c r="EI59" s="111"/>
      <c r="EJ59" s="111"/>
      <c r="EK59" s="111"/>
      <c r="EL59" s="111"/>
      <c r="EM59" s="111"/>
      <c r="EN59" s="111"/>
      <c r="EO59" s="111"/>
      <c r="EP59" s="111"/>
      <c r="EQ59" s="111"/>
      <c r="ER59" s="111"/>
      <c r="ES59" s="111"/>
      <c r="ET59" s="111"/>
      <c r="EU59" s="111"/>
      <c r="EV59" s="111"/>
      <c r="EW59" s="111"/>
      <c r="EX59" s="111"/>
      <c r="EY59" s="111"/>
      <c r="EZ59" s="111"/>
      <c r="FA59" s="111"/>
      <c r="FB59" s="111"/>
      <c r="FC59" s="111"/>
      <c r="FD59" s="111"/>
      <c r="FE59" s="111"/>
      <c r="FF59" s="111"/>
      <c r="FG59" s="111"/>
      <c r="FH59" s="111"/>
      <c r="FI59" s="111"/>
      <c r="FJ59" s="111"/>
      <c r="FK59" s="111"/>
      <c r="FL59" s="111"/>
      <c r="FM59" s="111"/>
      <c r="FN59" s="111"/>
      <c r="FO59" s="111"/>
      <c r="FP59" s="111"/>
      <c r="FQ59" s="111"/>
      <c r="FR59" s="111"/>
      <c r="FS59" s="111"/>
      <c r="FT59" s="111"/>
      <c r="FU59" s="111"/>
    </row>
    <row r="60" spans="1:177" ht="15" customHeight="1" thickTop="1" thickBot="1">
      <c r="A60" s="56"/>
      <c r="B60" s="56"/>
      <c r="C60" s="170" t="str">
        <f>IF([1]MasterSheet!$A$1=1,[1]MasterSheet!C322,[1]MasterSheet!B322)</f>
        <v>Finansiranje</v>
      </c>
      <c r="D60" s="171">
        <f>SUM(D62:D65)+D66</f>
        <v>728358952.06000054</v>
      </c>
      <c r="E60" s="173">
        <f t="shared" si="1"/>
        <v>14.712241744803775</v>
      </c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111"/>
      <c r="CX60" s="111"/>
      <c r="CY60" s="111"/>
      <c r="CZ60" s="111"/>
      <c r="DA60" s="111"/>
      <c r="DB60" s="111"/>
      <c r="DC60" s="111"/>
      <c r="DD60" s="111"/>
      <c r="DE60" s="111"/>
      <c r="DF60" s="111"/>
      <c r="DG60" s="111"/>
      <c r="DH60" s="111"/>
      <c r="DI60" s="111"/>
      <c r="DJ60" s="111"/>
      <c r="DK60" s="111"/>
      <c r="DL60" s="111"/>
      <c r="DM60" s="111"/>
      <c r="DN60" s="111"/>
      <c r="DO60" s="111"/>
      <c r="DP60" s="111"/>
      <c r="DQ60" s="112"/>
      <c r="DR60" s="111"/>
      <c r="DS60" s="111"/>
      <c r="DT60" s="111"/>
      <c r="DU60" s="111"/>
      <c r="DV60" s="111"/>
      <c r="DW60" s="111"/>
      <c r="DX60" s="111"/>
      <c r="DY60" s="111"/>
      <c r="DZ60" s="111"/>
      <c r="EA60" s="111"/>
      <c r="EB60" s="111"/>
      <c r="EC60" s="111"/>
      <c r="ED60" s="111"/>
      <c r="EE60" s="111"/>
      <c r="EF60" s="111"/>
      <c r="EG60" s="111"/>
      <c r="EH60" s="111"/>
      <c r="EI60" s="111"/>
      <c r="EJ60" s="111"/>
      <c r="EK60" s="111"/>
      <c r="EL60" s="111"/>
      <c r="EM60" s="111"/>
      <c r="EN60" s="111"/>
      <c r="EO60" s="111"/>
      <c r="EP60" s="111"/>
      <c r="EQ60" s="111"/>
      <c r="ER60" s="111"/>
      <c r="ES60" s="111"/>
      <c r="ET60" s="111"/>
      <c r="EU60" s="111"/>
      <c r="EV60" s="111"/>
      <c r="EW60" s="111"/>
      <c r="EX60" s="111"/>
      <c r="EY60" s="111"/>
      <c r="EZ60" s="111"/>
      <c r="FA60" s="111"/>
      <c r="FB60" s="111"/>
      <c r="FC60" s="111"/>
      <c r="FD60" s="111"/>
      <c r="FE60" s="111"/>
      <c r="FF60" s="111"/>
      <c r="FG60" s="111"/>
      <c r="FH60" s="111"/>
      <c r="FI60" s="111"/>
      <c r="FJ60" s="111"/>
      <c r="FK60" s="111"/>
      <c r="FL60" s="111"/>
      <c r="FM60" s="111"/>
      <c r="FN60" s="111"/>
      <c r="FO60" s="111"/>
      <c r="FP60" s="111"/>
      <c r="FQ60" s="111"/>
      <c r="FR60" s="111"/>
      <c r="FS60" s="111"/>
      <c r="FT60" s="111"/>
      <c r="FU60" s="111"/>
    </row>
    <row r="61" spans="1:177" ht="15" customHeight="1" thickTop="1">
      <c r="A61" s="56"/>
      <c r="B61" s="56"/>
      <c r="C61" s="238" t="s">
        <v>110</v>
      </c>
      <c r="D61" s="239">
        <f>SUM(D62:D63)</f>
        <v>1033031866.9400001</v>
      </c>
      <c r="E61" s="240">
        <f t="shared" ref="E61" si="3">+D61/D$6*100</f>
        <v>20.866379844062457</v>
      </c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  <c r="BI61" s="212"/>
      <c r="BJ61" s="212"/>
      <c r="BK61" s="212"/>
      <c r="BL61" s="212"/>
      <c r="BM61" s="212"/>
      <c r="BN61" s="212"/>
      <c r="BO61" s="212"/>
      <c r="BP61" s="212"/>
      <c r="BQ61" s="212"/>
      <c r="BR61" s="212"/>
      <c r="BS61" s="212"/>
      <c r="BT61" s="212"/>
      <c r="BU61" s="212"/>
      <c r="BV61" s="212"/>
      <c r="BW61" s="212"/>
      <c r="BX61" s="212"/>
      <c r="BY61" s="212"/>
      <c r="BZ61" s="212"/>
      <c r="CA61" s="212"/>
      <c r="CB61" s="212"/>
      <c r="CC61" s="212"/>
      <c r="CD61" s="212"/>
      <c r="CE61" s="212"/>
      <c r="CF61" s="212"/>
      <c r="CG61" s="212"/>
      <c r="CH61" s="212"/>
      <c r="CI61" s="212"/>
      <c r="CJ61" s="212"/>
      <c r="CK61" s="212"/>
      <c r="CL61" s="212"/>
      <c r="CM61" s="212"/>
      <c r="CN61" s="212"/>
      <c r="CO61" s="212"/>
      <c r="CP61" s="212"/>
      <c r="CQ61" s="212"/>
      <c r="CR61" s="212"/>
      <c r="CS61" s="212"/>
      <c r="CT61" s="212"/>
      <c r="CU61" s="212"/>
      <c r="CV61" s="212"/>
      <c r="CW61" s="212"/>
      <c r="CX61" s="212"/>
      <c r="CY61" s="212"/>
      <c r="CZ61" s="212"/>
      <c r="DA61" s="212"/>
      <c r="DB61" s="212"/>
      <c r="DC61" s="212"/>
      <c r="DD61" s="212"/>
      <c r="DE61" s="212"/>
      <c r="DF61" s="212"/>
      <c r="DG61" s="212"/>
      <c r="DH61" s="212"/>
      <c r="DI61" s="212"/>
      <c r="DJ61" s="212"/>
      <c r="DK61" s="212"/>
      <c r="DL61" s="212"/>
      <c r="DM61" s="212"/>
      <c r="DN61" s="212"/>
      <c r="DO61" s="212"/>
      <c r="DP61" s="212"/>
      <c r="DQ61" s="112"/>
      <c r="DR61" s="212"/>
      <c r="DS61" s="212"/>
      <c r="DT61" s="212"/>
      <c r="DU61" s="212"/>
      <c r="DV61" s="212"/>
      <c r="DW61" s="212"/>
      <c r="DX61" s="212"/>
      <c r="DY61" s="212"/>
      <c r="DZ61" s="212"/>
      <c r="EA61" s="212"/>
      <c r="EB61" s="212"/>
      <c r="EC61" s="212"/>
      <c r="ED61" s="212"/>
      <c r="EE61" s="212"/>
      <c r="EF61" s="212"/>
      <c r="EG61" s="212"/>
      <c r="EH61" s="212"/>
      <c r="EI61" s="212"/>
      <c r="EJ61" s="212"/>
      <c r="EK61" s="212"/>
      <c r="EL61" s="212"/>
      <c r="EM61" s="212"/>
      <c r="EN61" s="212"/>
      <c r="EO61" s="212"/>
      <c r="EP61" s="212"/>
      <c r="EQ61" s="212"/>
      <c r="ER61" s="212"/>
      <c r="ES61" s="212"/>
      <c r="ET61" s="212"/>
      <c r="EU61" s="212"/>
      <c r="EV61" s="212"/>
      <c r="EW61" s="212"/>
      <c r="EX61" s="212"/>
      <c r="EY61" s="212"/>
      <c r="EZ61" s="212"/>
      <c r="FA61" s="212"/>
      <c r="FB61" s="212"/>
      <c r="FC61" s="212"/>
      <c r="FD61" s="212"/>
      <c r="FE61" s="212"/>
      <c r="FF61" s="212"/>
      <c r="FG61" s="212"/>
      <c r="FH61" s="212"/>
      <c r="FI61" s="212"/>
      <c r="FJ61" s="212"/>
      <c r="FK61" s="212"/>
      <c r="FL61" s="212"/>
      <c r="FM61" s="212"/>
      <c r="FN61" s="212"/>
      <c r="FO61" s="212"/>
      <c r="FP61" s="212"/>
      <c r="FQ61" s="212"/>
      <c r="FR61" s="212"/>
      <c r="FS61" s="212"/>
      <c r="FT61" s="212"/>
      <c r="FU61" s="212"/>
    </row>
    <row r="62" spans="1:177" ht="15" customHeight="1">
      <c r="A62" s="56"/>
      <c r="B62" s="56"/>
      <c r="C62" s="177" t="str">
        <f>IF([1]MasterSheet!$A$1=1,[1]MasterSheet!C323,[1]MasterSheet!B323)</f>
        <v>Pozajmice i krediti iz domaćih izvora</v>
      </c>
      <c r="D62" s="157">
        <f>'Cental Budget'!F80+'Local Government_int'!D54</f>
        <v>375277970.31999999</v>
      </c>
      <c r="E62" s="178">
        <f t="shared" si="1"/>
        <v>7.5803011759953129</v>
      </c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DQ62" s="112"/>
      <c r="DR62" s="111"/>
      <c r="DS62" s="111"/>
      <c r="DT62" s="111"/>
      <c r="DU62" s="111"/>
      <c r="DV62" s="111"/>
      <c r="DW62" s="111"/>
      <c r="DX62" s="111"/>
      <c r="DY62" s="111"/>
      <c r="DZ62" s="111"/>
      <c r="EA62" s="111"/>
      <c r="EB62" s="111"/>
      <c r="EC62" s="111"/>
      <c r="ED62" s="111"/>
      <c r="EE62" s="111"/>
      <c r="EF62" s="111"/>
      <c r="EG62" s="111"/>
      <c r="EH62" s="111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1"/>
      <c r="FN62" s="111"/>
      <c r="FO62" s="111"/>
      <c r="FP62" s="111"/>
      <c r="FQ62" s="111"/>
      <c r="FR62" s="111"/>
      <c r="FS62" s="111"/>
      <c r="FT62" s="111"/>
      <c r="FU62" s="111"/>
    </row>
    <row r="63" spans="1:177" ht="15" customHeight="1">
      <c r="A63" s="56"/>
      <c r="B63" s="56"/>
      <c r="C63" s="177" t="str">
        <f>IF([1]MasterSheet!$A$1=1,[1]MasterSheet!C324,[1]MasterSheet!B324)</f>
        <v>Pozajmice i krediti iz inostranih izvora</v>
      </c>
      <c r="D63" s="157">
        <f>'Cental Budget'!F81+'Local Government_int'!D55</f>
        <v>657753896.62</v>
      </c>
      <c r="E63" s="178">
        <f t="shared" si="1"/>
        <v>13.286078668067141</v>
      </c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  <c r="DA63" s="111"/>
      <c r="DB63" s="111"/>
      <c r="DC63" s="111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DQ63" s="112"/>
      <c r="DR63" s="111"/>
      <c r="DS63" s="111"/>
      <c r="DT63" s="111"/>
      <c r="DU63" s="111"/>
      <c r="DV63" s="111"/>
      <c r="DW63" s="111"/>
      <c r="DX63" s="111"/>
      <c r="DY63" s="111"/>
      <c r="DZ63" s="111"/>
      <c r="EA63" s="111"/>
      <c r="EB63" s="111"/>
      <c r="EC63" s="111"/>
      <c r="ED63" s="111"/>
      <c r="EE63" s="111"/>
      <c r="EF63" s="111"/>
      <c r="EG63" s="111"/>
      <c r="EH63" s="111"/>
      <c r="EI63" s="111"/>
      <c r="EJ63" s="111"/>
      <c r="EK63" s="111"/>
      <c r="EL63" s="111"/>
      <c r="EM63" s="111"/>
      <c r="EN63" s="111"/>
      <c r="EO63" s="111"/>
      <c r="EP63" s="111"/>
      <c r="EQ63" s="111"/>
      <c r="ER63" s="111"/>
      <c r="ES63" s="111"/>
      <c r="ET63" s="111"/>
      <c r="EU63" s="111"/>
      <c r="EV63" s="111"/>
      <c r="EW63" s="111"/>
      <c r="EX63" s="111"/>
      <c r="EY63" s="111"/>
      <c r="EZ63" s="111"/>
      <c r="FA63" s="111"/>
      <c r="FB63" s="111"/>
      <c r="FC63" s="111"/>
      <c r="FD63" s="111"/>
      <c r="FE63" s="111"/>
      <c r="FF63" s="111"/>
      <c r="FG63" s="111"/>
      <c r="FH63" s="111"/>
      <c r="FI63" s="111"/>
      <c r="FJ63" s="111"/>
      <c r="FK63" s="111"/>
      <c r="FL63" s="111"/>
      <c r="FM63" s="111"/>
      <c r="FN63" s="111"/>
      <c r="FO63" s="111"/>
      <c r="FP63" s="111"/>
      <c r="FQ63" s="111"/>
      <c r="FR63" s="111"/>
      <c r="FS63" s="111"/>
      <c r="FT63" s="111"/>
      <c r="FU63" s="111"/>
    </row>
    <row r="64" spans="1:177" s="146" customFormat="1" ht="15" customHeight="1">
      <c r="B64" s="56"/>
      <c r="C64" s="177" t="str">
        <f>IF([1]MasterSheet!$A$1=1,[1]MasterSheet!C326,[1]MasterSheet!B326)</f>
        <v>Prihodi od privatizacije i prodaje imovine</v>
      </c>
      <c r="D64" s="157">
        <f>'Cental Budget'!F82+'Local Government_int'!D56</f>
        <v>17249077.170000002</v>
      </c>
      <c r="E64" s="214">
        <f>+D64/D$6*100</f>
        <v>0.34841693437291699</v>
      </c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  <c r="DA64" s="111"/>
      <c r="DB64" s="111"/>
      <c r="DC64" s="111"/>
      <c r="DD64" s="111"/>
      <c r="DE64" s="111"/>
      <c r="DF64" s="111"/>
      <c r="DG64" s="111"/>
      <c r="DH64" s="111"/>
      <c r="DI64" s="111"/>
      <c r="DJ64" s="111"/>
      <c r="DK64" s="111"/>
      <c r="DL64" s="111"/>
      <c r="DM64" s="111"/>
      <c r="DN64" s="111"/>
      <c r="DO64" s="111"/>
      <c r="DP64" s="111"/>
      <c r="DQ64" s="112"/>
      <c r="DR64" s="111"/>
      <c r="DS64" s="111"/>
      <c r="DT64" s="111"/>
      <c r="DU64" s="111"/>
      <c r="DV64" s="111"/>
      <c r="DW64" s="111"/>
      <c r="DX64" s="111"/>
      <c r="DY64" s="111"/>
      <c r="DZ64" s="111"/>
      <c r="EA64" s="111"/>
      <c r="EB64" s="111"/>
      <c r="EC64" s="111"/>
      <c r="ED64" s="111"/>
      <c r="EE64" s="111"/>
      <c r="EF64" s="111"/>
      <c r="EG64" s="111"/>
      <c r="EH64" s="111"/>
      <c r="EI64" s="111"/>
      <c r="EJ64" s="111"/>
      <c r="EK64" s="111"/>
      <c r="EL64" s="111"/>
      <c r="EM64" s="111"/>
      <c r="EN64" s="111"/>
      <c r="EO64" s="111"/>
      <c r="EP64" s="111"/>
      <c r="EQ64" s="111"/>
      <c r="ER64" s="111"/>
      <c r="ES64" s="111"/>
      <c r="ET64" s="111"/>
      <c r="EU64" s="111"/>
      <c r="EV64" s="111"/>
      <c r="EW64" s="111"/>
      <c r="EX64" s="111"/>
      <c r="EY64" s="111"/>
      <c r="EZ64" s="111"/>
      <c r="FA64" s="111"/>
      <c r="FB64" s="111"/>
      <c r="FC64" s="111"/>
      <c r="FD64" s="111"/>
      <c r="FE64" s="111"/>
      <c r="FF64" s="111"/>
      <c r="FG64" s="111"/>
      <c r="FH64" s="111"/>
      <c r="FI64" s="111"/>
      <c r="FJ64" s="111"/>
      <c r="FK64" s="111"/>
      <c r="FL64" s="111"/>
      <c r="FM64" s="111"/>
      <c r="FN64" s="111"/>
      <c r="FO64" s="111"/>
      <c r="FP64" s="111"/>
      <c r="FQ64" s="111"/>
      <c r="FR64" s="111"/>
      <c r="FS64" s="111"/>
      <c r="FT64" s="111"/>
      <c r="FU64" s="111"/>
    </row>
    <row r="65" spans="1:177" s="146" customFormat="1" ht="15" customHeight="1">
      <c r="B65" s="56"/>
      <c r="C65" s="177" t="s">
        <v>162</v>
      </c>
      <c r="D65" s="215">
        <f>'Local Government_int'!D58</f>
        <v>10058068.65</v>
      </c>
      <c r="E65" s="214">
        <f>+D65/D$6*100</f>
        <v>0.20316457571656535</v>
      </c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1"/>
      <c r="CW65" s="111"/>
      <c r="CX65" s="111"/>
      <c r="CY65" s="111"/>
      <c r="CZ65" s="111"/>
      <c r="DA65" s="111"/>
      <c r="DB65" s="111"/>
      <c r="DC65" s="111"/>
      <c r="DD65" s="111"/>
      <c r="DE65" s="111"/>
      <c r="DF65" s="111"/>
      <c r="DG65" s="111"/>
      <c r="DH65" s="111"/>
      <c r="DI65" s="111"/>
      <c r="DJ65" s="111"/>
      <c r="DK65" s="111"/>
      <c r="DL65" s="111"/>
      <c r="DM65" s="111"/>
      <c r="DN65" s="111"/>
      <c r="DO65" s="111"/>
      <c r="DP65" s="111"/>
      <c r="DQ65" s="112"/>
      <c r="DR65" s="111"/>
      <c r="DS65" s="111"/>
      <c r="DT65" s="111"/>
      <c r="DU65" s="111"/>
      <c r="DV65" s="111"/>
      <c r="DW65" s="111"/>
      <c r="DX65" s="111"/>
      <c r="DY65" s="111"/>
      <c r="DZ65" s="111"/>
      <c r="EA65" s="111"/>
      <c r="EB65" s="111"/>
      <c r="EC65" s="111"/>
      <c r="ED65" s="111"/>
      <c r="EE65" s="111"/>
      <c r="EF65" s="111"/>
      <c r="EG65" s="111"/>
      <c r="EH65" s="111"/>
      <c r="EI65" s="111"/>
      <c r="EJ65" s="111"/>
      <c r="EK65" s="111"/>
      <c r="EL65" s="111"/>
      <c r="EM65" s="111"/>
      <c r="EN65" s="111"/>
      <c r="EO65" s="111"/>
      <c r="EP65" s="111"/>
      <c r="EQ65" s="111"/>
      <c r="ER65" s="111"/>
      <c r="ES65" s="111"/>
      <c r="ET65" s="111"/>
      <c r="EU65" s="111"/>
      <c r="EV65" s="111"/>
      <c r="EW65" s="111"/>
      <c r="EX65" s="111"/>
      <c r="EY65" s="111"/>
      <c r="EZ65" s="111"/>
      <c r="FA65" s="111"/>
      <c r="FB65" s="111"/>
      <c r="FC65" s="111"/>
      <c r="FD65" s="111"/>
      <c r="FE65" s="111"/>
      <c r="FF65" s="111"/>
      <c r="FG65" s="111"/>
      <c r="FH65" s="111"/>
      <c r="FI65" s="111"/>
      <c r="FJ65" s="111"/>
      <c r="FK65" s="111"/>
      <c r="FL65" s="111"/>
      <c r="FM65" s="111"/>
      <c r="FN65" s="111"/>
      <c r="FO65" s="111"/>
      <c r="FP65" s="111"/>
      <c r="FQ65" s="111"/>
      <c r="FR65" s="111"/>
      <c r="FS65" s="111"/>
      <c r="FT65" s="111"/>
      <c r="FU65" s="111"/>
    </row>
    <row r="66" spans="1:177" ht="15" customHeight="1" thickBot="1">
      <c r="A66" s="56"/>
      <c r="B66" s="56"/>
      <c r="C66" s="181" t="str">
        <f>IF([1]MasterSheet!$A$1=1,[1]MasterSheet!C327,[1]MasterSheet!B327)</f>
        <v>Korišćenje depozita države</v>
      </c>
      <c r="D66" s="182">
        <f>-D59-SUM(D62:D65)</f>
        <v>-331980060.69999945</v>
      </c>
      <c r="E66" s="183">
        <f>+D66/D$6*100</f>
        <v>-6.7057196093481624</v>
      </c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11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DQ66" s="112"/>
      <c r="DR66" s="111"/>
      <c r="DS66" s="111"/>
      <c r="DT66" s="111"/>
      <c r="DU66" s="111"/>
      <c r="DV66" s="111"/>
      <c r="DW66" s="111"/>
      <c r="DX66" s="111"/>
      <c r="DY66" s="111"/>
      <c r="DZ66" s="111"/>
      <c r="EA66" s="111"/>
      <c r="EB66" s="111"/>
      <c r="EC66" s="111"/>
      <c r="ED66" s="111"/>
      <c r="EE66" s="111"/>
      <c r="EF66" s="111"/>
      <c r="EG66" s="111"/>
      <c r="EH66" s="111"/>
      <c r="EI66" s="111"/>
      <c r="EJ66" s="111"/>
      <c r="EK66" s="111"/>
      <c r="EL66" s="111"/>
      <c r="EM66" s="111"/>
      <c r="EN66" s="111"/>
      <c r="EO66" s="111"/>
      <c r="EP66" s="111"/>
      <c r="EQ66" s="111"/>
      <c r="ER66" s="111"/>
      <c r="ES66" s="111"/>
      <c r="ET66" s="111"/>
      <c r="EU66" s="111"/>
      <c r="EV66" s="111"/>
      <c r="EW66" s="111"/>
      <c r="EX66" s="111"/>
      <c r="EY66" s="111"/>
      <c r="EZ66" s="111"/>
      <c r="FA66" s="111"/>
      <c r="FB66" s="111"/>
      <c r="FC66" s="111"/>
      <c r="FD66" s="111"/>
      <c r="FE66" s="111"/>
      <c r="FF66" s="111"/>
      <c r="FG66" s="111"/>
      <c r="FH66" s="111"/>
      <c r="FI66" s="111"/>
      <c r="FJ66" s="111"/>
      <c r="FK66" s="111"/>
      <c r="FL66" s="111"/>
      <c r="FM66" s="111"/>
      <c r="FN66" s="111"/>
      <c r="FO66" s="111"/>
      <c r="FP66" s="111"/>
      <c r="FQ66" s="111"/>
      <c r="FR66" s="111"/>
      <c r="FS66" s="111"/>
      <c r="FT66" s="111"/>
      <c r="FU66" s="111"/>
    </row>
    <row r="67" spans="1:177" ht="15" customHeight="1" thickTop="1">
      <c r="A67" s="56"/>
      <c r="B67" s="56"/>
      <c r="C67" s="184" t="str">
        <f>IF([1]MasterSheet!$A$1=1,[1]MasterSheet!C328,[1]MasterSheet!B328)</f>
        <v>Izvor: Ministarstvo finansija Crne Gore</v>
      </c>
      <c r="D67" s="179"/>
      <c r="E67" s="179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  <c r="CN67" s="111"/>
      <c r="CO67" s="111"/>
      <c r="CP67" s="111"/>
      <c r="CQ67" s="111"/>
      <c r="CR67" s="111"/>
      <c r="CS67" s="111"/>
      <c r="CT67" s="111"/>
      <c r="CU67" s="111"/>
      <c r="CV67" s="111"/>
      <c r="CW67" s="111"/>
      <c r="CX67" s="111"/>
      <c r="CY67" s="111"/>
      <c r="CZ67" s="111"/>
      <c r="DA67" s="111"/>
      <c r="DB67" s="111"/>
      <c r="DC67" s="111"/>
      <c r="DD67" s="111"/>
      <c r="DE67" s="111"/>
      <c r="DF67" s="111"/>
      <c r="DG67" s="111"/>
      <c r="DH67" s="111"/>
      <c r="DI67" s="111"/>
      <c r="DJ67" s="111"/>
      <c r="DK67" s="111"/>
      <c r="DL67" s="111"/>
      <c r="DM67" s="111"/>
      <c r="DN67" s="111"/>
      <c r="DO67" s="111"/>
      <c r="DP67" s="111"/>
      <c r="DQ67" s="112"/>
      <c r="DR67" s="111"/>
      <c r="DS67" s="111"/>
      <c r="DT67" s="111"/>
      <c r="DU67" s="111"/>
      <c r="DV67" s="111"/>
      <c r="DW67" s="111"/>
      <c r="DX67" s="111"/>
      <c r="DY67" s="111"/>
      <c r="DZ67" s="111"/>
      <c r="EA67" s="111"/>
      <c r="EB67" s="111"/>
      <c r="EC67" s="111"/>
      <c r="ED67" s="111"/>
      <c r="EE67" s="111"/>
      <c r="EF67" s="111"/>
      <c r="EG67" s="111"/>
      <c r="EH67" s="111"/>
      <c r="EI67" s="111"/>
      <c r="EJ67" s="111"/>
      <c r="EK67" s="111"/>
      <c r="EL67" s="111"/>
      <c r="EM67" s="111"/>
      <c r="EN67" s="111"/>
      <c r="EO67" s="111"/>
      <c r="EP67" s="111"/>
      <c r="EQ67" s="111"/>
      <c r="ER67" s="111"/>
      <c r="ES67" s="111"/>
      <c r="ET67" s="111"/>
      <c r="EU67" s="111"/>
      <c r="EV67" s="111"/>
      <c r="EW67" s="111"/>
      <c r="EX67" s="111"/>
      <c r="EY67" s="111"/>
      <c r="EZ67" s="111"/>
      <c r="FA67" s="111"/>
      <c r="FB67" s="111"/>
      <c r="FC67" s="111"/>
      <c r="FD67" s="111"/>
      <c r="FE67" s="111"/>
      <c r="FF67" s="111"/>
      <c r="FG67" s="111"/>
      <c r="FH67" s="111"/>
      <c r="FI67" s="111"/>
      <c r="FJ67" s="111"/>
      <c r="FK67" s="111"/>
      <c r="FL67" s="111"/>
      <c r="FM67" s="111"/>
      <c r="FN67" s="111"/>
      <c r="FO67" s="111"/>
      <c r="FP67" s="111"/>
      <c r="FQ67" s="111"/>
      <c r="FR67" s="111"/>
      <c r="FS67" s="111"/>
      <c r="FT67" s="111"/>
      <c r="FU67" s="111"/>
    </row>
    <row r="68" spans="1:177" ht="15" hidden="1" customHeight="1">
      <c r="A68" s="56"/>
      <c r="B68" s="56"/>
      <c r="C68" s="185"/>
      <c r="D68" s="179"/>
      <c r="E68" s="179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111"/>
      <c r="CM68" s="111"/>
      <c r="CN68" s="111"/>
      <c r="CO68" s="111"/>
      <c r="CP68" s="111"/>
      <c r="CQ68" s="111"/>
      <c r="CR68" s="111"/>
      <c r="CS68" s="111"/>
      <c r="CT68" s="111"/>
      <c r="CU68" s="111"/>
      <c r="CV68" s="111"/>
      <c r="CW68" s="111"/>
      <c r="CX68" s="111"/>
      <c r="CY68" s="111"/>
      <c r="CZ68" s="111"/>
      <c r="DA68" s="111"/>
      <c r="DB68" s="111"/>
      <c r="DC68" s="111"/>
      <c r="DD68" s="111"/>
      <c r="DE68" s="111"/>
      <c r="DF68" s="111"/>
      <c r="DG68" s="111"/>
      <c r="DH68" s="111"/>
      <c r="DI68" s="111"/>
      <c r="DJ68" s="111"/>
      <c r="DK68" s="111"/>
      <c r="DL68" s="111"/>
      <c r="DM68" s="111"/>
      <c r="DN68" s="111"/>
      <c r="DO68" s="111"/>
      <c r="DP68" s="111"/>
      <c r="DQ68" s="112"/>
      <c r="DR68" s="111"/>
      <c r="DS68" s="111"/>
      <c r="DT68" s="111"/>
      <c r="DU68" s="111"/>
      <c r="DV68" s="111"/>
      <c r="DW68" s="111"/>
      <c r="DX68" s="111"/>
      <c r="DY68" s="111"/>
      <c r="DZ68" s="111"/>
      <c r="EA68" s="111"/>
      <c r="EB68" s="111"/>
      <c r="EC68" s="111"/>
      <c r="ED68" s="111"/>
      <c r="EE68" s="111"/>
      <c r="EF68" s="111"/>
      <c r="EG68" s="111"/>
      <c r="EH68" s="111"/>
      <c r="EI68" s="111"/>
      <c r="EJ68" s="111"/>
      <c r="EK68" s="111"/>
      <c r="EL68" s="111"/>
      <c r="EM68" s="111"/>
      <c r="EN68" s="111"/>
      <c r="EO68" s="111"/>
      <c r="EP68" s="111"/>
      <c r="EQ68" s="111"/>
      <c r="ER68" s="111"/>
      <c r="ES68" s="111"/>
      <c r="ET68" s="111"/>
      <c r="EU68" s="111"/>
      <c r="EV68" s="111"/>
      <c r="EW68" s="111"/>
      <c r="EX68" s="111"/>
      <c r="EY68" s="111"/>
      <c r="EZ68" s="111"/>
      <c r="FA68" s="111"/>
      <c r="FB68" s="111"/>
      <c r="FC68" s="111"/>
      <c r="FD68" s="111"/>
      <c r="FE68" s="111"/>
      <c r="FF68" s="111"/>
      <c r="FG68" s="111"/>
      <c r="FH68" s="111"/>
      <c r="FI68" s="111"/>
      <c r="FJ68" s="111"/>
      <c r="FK68" s="111"/>
      <c r="FL68" s="111"/>
      <c r="FM68" s="111"/>
      <c r="FN68" s="111"/>
      <c r="FO68" s="111"/>
      <c r="FP68" s="111"/>
      <c r="FQ68" s="111"/>
      <c r="FR68" s="111"/>
      <c r="FS68" s="111"/>
      <c r="FT68" s="111"/>
      <c r="FU68" s="111"/>
    </row>
    <row r="69" spans="1:177" ht="15" hidden="1" customHeight="1" thickBot="1">
      <c r="A69" s="56"/>
      <c r="B69" s="56"/>
      <c r="C69" s="180"/>
      <c r="D69" s="106"/>
      <c r="E69" s="10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  <c r="CN69" s="111"/>
      <c r="CO69" s="111"/>
      <c r="CP69" s="111"/>
      <c r="CQ69" s="111"/>
      <c r="CR69" s="111"/>
      <c r="CS69" s="111"/>
      <c r="CT69" s="111"/>
      <c r="CU69" s="111"/>
      <c r="CV69" s="111"/>
      <c r="CW69" s="111"/>
      <c r="CX69" s="111"/>
      <c r="CY69" s="111"/>
      <c r="CZ69" s="111"/>
      <c r="DA69" s="111"/>
      <c r="DB69" s="111"/>
      <c r="DC69" s="111"/>
      <c r="DD69" s="111"/>
      <c r="DE69" s="111"/>
      <c r="DF69" s="111"/>
      <c r="DG69" s="111"/>
      <c r="DH69" s="111"/>
      <c r="DI69" s="111"/>
      <c r="DJ69" s="111"/>
      <c r="DK69" s="111"/>
      <c r="DL69" s="111"/>
      <c r="DM69" s="111"/>
      <c r="DN69" s="111"/>
      <c r="DO69" s="111"/>
      <c r="DP69" s="111"/>
      <c r="DQ69" s="112"/>
      <c r="DR69" s="111"/>
      <c r="DS69" s="111"/>
      <c r="DT69" s="111"/>
      <c r="DU69" s="111"/>
      <c r="DV69" s="111"/>
      <c r="DW69" s="111"/>
      <c r="DX69" s="111"/>
      <c r="DY69" s="111"/>
      <c r="DZ69" s="111"/>
      <c r="EA69" s="111"/>
      <c r="EB69" s="111"/>
      <c r="EC69" s="111"/>
      <c r="ED69" s="111"/>
      <c r="EE69" s="111"/>
      <c r="EF69" s="111"/>
      <c r="EG69" s="111"/>
      <c r="EH69" s="111"/>
      <c r="EI69" s="111"/>
      <c r="EJ69" s="111"/>
      <c r="EK69" s="111"/>
      <c r="EL69" s="111"/>
      <c r="EM69" s="111"/>
      <c r="EN69" s="111"/>
      <c r="EO69" s="111"/>
      <c r="EP69" s="111"/>
      <c r="EQ69" s="111"/>
      <c r="ER69" s="111"/>
      <c r="ES69" s="111"/>
      <c r="ET69" s="111"/>
      <c r="EU69" s="111"/>
      <c r="EV69" s="111"/>
      <c r="EW69" s="111"/>
      <c r="EX69" s="111"/>
      <c r="EY69" s="111"/>
      <c r="EZ69" s="111"/>
      <c r="FA69" s="111"/>
      <c r="FB69" s="111"/>
      <c r="FC69" s="111"/>
      <c r="FD69" s="111"/>
      <c r="FE69" s="111"/>
      <c r="FF69" s="111"/>
      <c r="FG69" s="111"/>
      <c r="FH69" s="111"/>
      <c r="FI69" s="111"/>
      <c r="FJ69" s="111"/>
      <c r="FK69" s="111"/>
      <c r="FL69" s="111"/>
      <c r="FM69" s="111"/>
      <c r="FN69" s="111"/>
      <c r="FO69" s="111"/>
      <c r="FP69" s="111"/>
      <c r="FQ69" s="111"/>
      <c r="FR69" s="111"/>
      <c r="FS69" s="111"/>
      <c r="FT69" s="111"/>
      <c r="FU69" s="111"/>
    </row>
    <row r="70" spans="1:177" ht="14.25" hidden="1" customHeight="1" thickTop="1">
      <c r="A70" s="56"/>
      <c r="B70" s="56"/>
      <c r="C70" s="180"/>
      <c r="D70" s="186"/>
      <c r="E70" s="18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187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7"/>
      <c r="BH70" s="187"/>
      <c r="BI70" s="187"/>
      <c r="BJ70" s="187"/>
      <c r="BK70" s="187"/>
      <c r="BL70" s="187"/>
      <c r="BM70" s="187"/>
      <c r="BN70" s="187"/>
      <c r="BO70" s="187"/>
      <c r="BP70" s="187"/>
      <c r="BQ70" s="187"/>
      <c r="BR70" s="187"/>
      <c r="BS70" s="187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/>
      <c r="CN70" s="111"/>
      <c r="CO70" s="111"/>
      <c r="CP70" s="111"/>
      <c r="CQ70" s="111"/>
      <c r="CR70" s="111"/>
      <c r="CS70" s="111"/>
      <c r="CT70" s="111"/>
      <c r="CU70" s="111"/>
      <c r="CV70" s="111"/>
      <c r="CW70" s="111"/>
      <c r="CX70" s="111"/>
      <c r="CY70" s="111"/>
      <c r="CZ70" s="111"/>
      <c r="DA70" s="111"/>
      <c r="DB70" s="111"/>
      <c r="DC70" s="111"/>
      <c r="DD70" s="111"/>
      <c r="DE70" s="111"/>
      <c r="DF70" s="111"/>
      <c r="DG70" s="111"/>
      <c r="DH70" s="111"/>
      <c r="DI70" s="111"/>
      <c r="DJ70" s="111"/>
      <c r="DK70" s="111"/>
      <c r="DL70" s="111"/>
      <c r="DM70" s="111"/>
      <c r="DN70" s="111"/>
      <c r="DO70" s="111"/>
      <c r="DP70" s="111"/>
      <c r="DQ70" s="112"/>
      <c r="DR70" s="111"/>
      <c r="DS70" s="111"/>
      <c r="DT70" s="111"/>
      <c r="DU70" s="111"/>
      <c r="DV70" s="111"/>
      <c r="DW70" s="111"/>
      <c r="DX70" s="111"/>
      <c r="DY70" s="111"/>
      <c r="DZ70" s="111"/>
      <c r="EA70" s="111"/>
      <c r="EB70" s="111"/>
      <c r="EC70" s="111"/>
      <c r="ED70" s="111"/>
      <c r="EE70" s="111"/>
      <c r="EF70" s="111"/>
      <c r="EG70" s="111"/>
      <c r="EH70" s="111"/>
      <c r="EI70" s="111"/>
      <c r="EJ70" s="111"/>
      <c r="EK70" s="111"/>
      <c r="EL70" s="111"/>
      <c r="EM70" s="111"/>
      <c r="EN70" s="111"/>
      <c r="EO70" s="111"/>
      <c r="EP70" s="111"/>
      <c r="EQ70" s="111"/>
      <c r="ER70" s="111"/>
      <c r="ES70" s="111"/>
      <c r="ET70" s="111"/>
      <c r="EU70" s="111"/>
      <c r="EV70" s="111"/>
      <c r="EW70" s="111"/>
      <c r="EX70" s="111"/>
      <c r="EY70" s="111"/>
      <c r="EZ70" s="111"/>
      <c r="FA70" s="111"/>
      <c r="FB70" s="111"/>
      <c r="FC70" s="111"/>
      <c r="FD70" s="111"/>
      <c r="FE70" s="111"/>
      <c r="FF70" s="111"/>
      <c r="FG70" s="111"/>
      <c r="FH70" s="111"/>
      <c r="FI70" s="111"/>
      <c r="FJ70" s="111"/>
      <c r="FK70" s="111"/>
      <c r="FL70" s="111"/>
      <c r="FM70" s="111"/>
      <c r="FN70" s="111"/>
      <c r="FO70" s="111"/>
      <c r="FP70" s="111"/>
      <c r="FQ70" s="111"/>
      <c r="FR70" s="111"/>
      <c r="FS70" s="111"/>
      <c r="FT70" s="111"/>
      <c r="FU70" s="111"/>
    </row>
    <row r="71" spans="1:177" ht="15" hidden="1" customHeight="1">
      <c r="A71" s="56"/>
      <c r="B71" s="56"/>
      <c r="C71" s="180"/>
      <c r="D71" s="186"/>
      <c r="E71" s="18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111"/>
      <c r="CH71" s="111"/>
      <c r="CI71" s="111"/>
      <c r="CJ71" s="111"/>
      <c r="CK71" s="111"/>
      <c r="CL71" s="111"/>
      <c r="CM71" s="111"/>
      <c r="CN71" s="111"/>
      <c r="CO71" s="111"/>
      <c r="CP71" s="111"/>
      <c r="CQ71" s="111"/>
      <c r="CR71" s="111"/>
      <c r="CS71" s="111"/>
      <c r="CT71" s="111"/>
      <c r="CU71" s="111"/>
      <c r="CV71" s="111"/>
      <c r="CW71" s="111"/>
      <c r="CX71" s="111"/>
      <c r="CY71" s="111"/>
      <c r="CZ71" s="111"/>
      <c r="DA71" s="111"/>
      <c r="DB71" s="111"/>
      <c r="DC71" s="111"/>
      <c r="DD71" s="111"/>
      <c r="DE71" s="111"/>
      <c r="DF71" s="111"/>
      <c r="DG71" s="111"/>
      <c r="DH71" s="111"/>
      <c r="DI71" s="111"/>
      <c r="DJ71" s="111"/>
      <c r="DK71" s="111"/>
      <c r="DL71" s="111"/>
      <c r="DM71" s="111"/>
      <c r="DN71" s="111"/>
      <c r="DO71" s="111"/>
      <c r="DP71" s="111"/>
      <c r="DQ71" s="112"/>
      <c r="DR71" s="111"/>
      <c r="DS71" s="111"/>
      <c r="DT71" s="111"/>
      <c r="DU71" s="111"/>
      <c r="DV71" s="111"/>
      <c r="DW71" s="111"/>
      <c r="DX71" s="111"/>
      <c r="DY71" s="111"/>
      <c r="DZ71" s="111"/>
      <c r="EA71" s="111"/>
      <c r="EB71" s="111"/>
      <c r="EC71" s="111"/>
      <c r="ED71" s="111"/>
      <c r="EE71" s="111"/>
      <c r="EF71" s="111"/>
      <c r="EG71" s="111"/>
      <c r="EH71" s="111"/>
      <c r="EI71" s="111"/>
      <c r="EJ71" s="111"/>
      <c r="EK71" s="111"/>
      <c r="EL71" s="111"/>
      <c r="EM71" s="111"/>
      <c r="EN71" s="111"/>
      <c r="EO71" s="111"/>
      <c r="EP71" s="111"/>
      <c r="EQ71" s="111"/>
      <c r="ER71" s="111"/>
      <c r="ES71" s="111"/>
      <c r="ET71" s="111"/>
      <c r="EU71" s="111"/>
      <c r="EV71" s="111"/>
      <c r="EW71" s="111"/>
      <c r="EX71" s="111"/>
      <c r="EY71" s="111"/>
      <c r="EZ71" s="111"/>
      <c r="FA71" s="111"/>
      <c r="FB71" s="111"/>
      <c r="FC71" s="111"/>
      <c r="FD71" s="111"/>
      <c r="FE71" s="111"/>
      <c r="FF71" s="111"/>
      <c r="FG71" s="111"/>
      <c r="FH71" s="111"/>
      <c r="FI71" s="111"/>
      <c r="FJ71" s="111"/>
      <c r="FK71" s="111"/>
      <c r="FL71" s="111"/>
      <c r="FM71" s="111"/>
      <c r="FN71" s="111"/>
      <c r="FO71" s="111"/>
      <c r="FP71" s="111"/>
      <c r="FQ71" s="111"/>
      <c r="FR71" s="111"/>
      <c r="FS71" s="111"/>
      <c r="FT71" s="111"/>
      <c r="FU71" s="111"/>
    </row>
    <row r="72" spans="1:177" ht="15" customHeight="1">
      <c r="A72" s="56"/>
      <c r="B72" s="56"/>
      <c r="C72" s="180"/>
      <c r="D72" s="186"/>
      <c r="E72" s="18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11"/>
      <c r="CG72" s="111"/>
      <c r="CH72" s="111"/>
      <c r="CI72" s="111"/>
      <c r="CJ72" s="111"/>
      <c r="CK72" s="111"/>
      <c r="CL72" s="111"/>
      <c r="CM72" s="111"/>
      <c r="CN72" s="111"/>
      <c r="CO72" s="111"/>
      <c r="CP72" s="111"/>
      <c r="CQ72" s="111"/>
      <c r="CR72" s="111"/>
      <c r="CS72" s="111"/>
      <c r="CT72" s="111"/>
      <c r="CU72" s="111"/>
      <c r="CV72" s="111"/>
      <c r="CW72" s="111"/>
      <c r="CX72" s="111"/>
      <c r="CY72" s="111"/>
      <c r="CZ72" s="111"/>
      <c r="DA72" s="111"/>
      <c r="DB72" s="111"/>
      <c r="DC72" s="111"/>
      <c r="DD72" s="111"/>
      <c r="DE72" s="111"/>
      <c r="DF72" s="111"/>
      <c r="DG72" s="111"/>
      <c r="DH72" s="111"/>
      <c r="DI72" s="111"/>
      <c r="DJ72" s="111"/>
      <c r="DK72" s="111"/>
      <c r="DL72" s="111"/>
      <c r="DM72" s="111"/>
      <c r="DN72" s="111"/>
      <c r="DO72" s="111"/>
      <c r="DP72" s="111"/>
      <c r="DQ72" s="112"/>
      <c r="DR72" s="111"/>
      <c r="DS72" s="111"/>
      <c r="DT72" s="111"/>
      <c r="DU72" s="111"/>
      <c r="DV72" s="111"/>
      <c r="DW72" s="111"/>
      <c r="DX72" s="111"/>
      <c r="DY72" s="111"/>
      <c r="DZ72" s="111"/>
      <c r="EA72" s="111"/>
      <c r="EB72" s="111"/>
      <c r="EC72" s="111"/>
      <c r="ED72" s="111"/>
      <c r="EE72" s="111"/>
      <c r="EF72" s="111"/>
      <c r="EG72" s="111"/>
      <c r="EH72" s="111"/>
      <c r="EI72" s="111"/>
      <c r="EJ72" s="111"/>
      <c r="EK72" s="111"/>
      <c r="EL72" s="111"/>
      <c r="EM72" s="111"/>
      <c r="EN72" s="111"/>
      <c r="EO72" s="111"/>
      <c r="EP72" s="111"/>
      <c r="EQ72" s="111"/>
      <c r="ER72" s="111"/>
      <c r="ES72" s="111"/>
      <c r="ET72" s="111"/>
      <c r="EU72" s="111"/>
      <c r="EV72" s="111"/>
      <c r="EW72" s="111"/>
      <c r="EX72" s="111"/>
      <c r="EY72" s="111"/>
      <c r="EZ72" s="111"/>
      <c r="FA72" s="111"/>
      <c r="FB72" s="111"/>
      <c r="FC72" s="111"/>
      <c r="FD72" s="111"/>
      <c r="FE72" s="111"/>
      <c r="FF72" s="111"/>
      <c r="FG72" s="111"/>
      <c r="FH72" s="111"/>
      <c r="FI72" s="111"/>
      <c r="FJ72" s="111"/>
      <c r="FK72" s="111"/>
      <c r="FL72" s="111"/>
      <c r="FM72" s="111"/>
      <c r="FN72" s="111"/>
      <c r="FO72" s="111"/>
      <c r="FP72" s="111"/>
      <c r="FQ72" s="111"/>
      <c r="FR72" s="111"/>
      <c r="FS72" s="111"/>
      <c r="FT72" s="111"/>
      <c r="FU72" s="111"/>
    </row>
    <row r="73" spans="1:177" ht="15" customHeight="1">
      <c r="A73" s="56"/>
      <c r="B73" s="56"/>
      <c r="C73" s="188"/>
      <c r="D73" s="186"/>
      <c r="E73" s="18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  <c r="BV73" s="111"/>
      <c r="BW73" s="111"/>
      <c r="BX73" s="111"/>
      <c r="BY73" s="111"/>
      <c r="BZ73" s="111"/>
      <c r="CA73" s="111"/>
      <c r="CB73" s="111"/>
      <c r="CC73" s="111"/>
      <c r="CD73" s="111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  <c r="CO73" s="111"/>
      <c r="CP73" s="111"/>
      <c r="CQ73" s="111"/>
      <c r="CR73" s="111"/>
      <c r="CS73" s="111"/>
      <c r="CT73" s="111"/>
      <c r="CU73" s="111"/>
      <c r="CV73" s="111"/>
      <c r="CW73" s="111"/>
      <c r="CX73" s="111"/>
      <c r="CY73" s="111"/>
      <c r="CZ73" s="111"/>
      <c r="DA73" s="111"/>
      <c r="DB73" s="111"/>
      <c r="DC73" s="111"/>
      <c r="DD73" s="111"/>
      <c r="DE73" s="111"/>
      <c r="DF73" s="111"/>
      <c r="DG73" s="111"/>
      <c r="DH73" s="111"/>
      <c r="DI73" s="111"/>
      <c r="DJ73" s="111"/>
      <c r="DK73" s="111"/>
      <c r="DL73" s="111"/>
      <c r="DM73" s="111"/>
      <c r="DN73" s="111"/>
      <c r="DO73" s="111"/>
      <c r="DP73" s="111"/>
      <c r="DQ73" s="112"/>
      <c r="DR73" s="111"/>
      <c r="DS73" s="111"/>
      <c r="DT73" s="111"/>
      <c r="DU73" s="111"/>
      <c r="DV73" s="111"/>
      <c r="DW73" s="111"/>
      <c r="DX73" s="111"/>
      <c r="DY73" s="111"/>
      <c r="DZ73" s="111"/>
      <c r="EA73" s="111"/>
      <c r="EB73" s="111"/>
      <c r="EC73" s="111"/>
      <c r="ED73" s="111"/>
      <c r="EE73" s="111"/>
      <c r="EF73" s="111"/>
      <c r="EG73" s="111"/>
      <c r="EH73" s="111"/>
      <c r="EI73" s="111"/>
      <c r="EJ73" s="111"/>
      <c r="EK73" s="111"/>
      <c r="EL73" s="111"/>
      <c r="EM73" s="111"/>
      <c r="EN73" s="111"/>
      <c r="EO73" s="111"/>
      <c r="EP73" s="111"/>
      <c r="EQ73" s="111"/>
      <c r="ER73" s="111"/>
      <c r="ES73" s="111"/>
      <c r="ET73" s="111"/>
      <c r="EU73" s="111"/>
      <c r="EV73" s="111"/>
      <c r="EW73" s="111"/>
      <c r="EX73" s="111"/>
      <c r="EY73" s="111"/>
      <c r="EZ73" s="111"/>
      <c r="FA73" s="111"/>
      <c r="FB73" s="111"/>
      <c r="FC73" s="111"/>
      <c r="FD73" s="111"/>
      <c r="FE73" s="111"/>
      <c r="FF73" s="111"/>
      <c r="FG73" s="111"/>
      <c r="FH73" s="111"/>
      <c r="FI73" s="111"/>
      <c r="FJ73" s="111"/>
      <c r="FK73" s="111"/>
      <c r="FL73" s="111"/>
      <c r="FM73" s="111"/>
      <c r="FN73" s="111"/>
      <c r="FO73" s="111"/>
      <c r="FP73" s="111"/>
      <c r="FQ73" s="111"/>
      <c r="FR73" s="111"/>
      <c r="FS73" s="111"/>
      <c r="FT73" s="111"/>
      <c r="FU73" s="111"/>
    </row>
    <row r="74" spans="1:177" ht="15" customHeight="1">
      <c r="A74" s="56"/>
      <c r="B74" s="56"/>
      <c r="C74" s="189"/>
      <c r="D74" s="186"/>
      <c r="E74" s="18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111"/>
      <c r="CL74" s="111"/>
      <c r="CM74" s="111"/>
      <c r="CN74" s="111"/>
      <c r="CO74" s="111"/>
      <c r="CP74" s="111"/>
      <c r="CQ74" s="111"/>
      <c r="CR74" s="111"/>
      <c r="CS74" s="111"/>
      <c r="CT74" s="111"/>
      <c r="CU74" s="111"/>
      <c r="CV74" s="111"/>
      <c r="CW74" s="111"/>
      <c r="CX74" s="111"/>
      <c r="CY74" s="111"/>
      <c r="CZ74" s="111"/>
      <c r="DA74" s="111"/>
      <c r="DB74" s="111"/>
      <c r="DC74" s="111"/>
      <c r="DD74" s="111"/>
      <c r="DE74" s="111"/>
      <c r="DF74" s="111"/>
      <c r="DG74" s="111"/>
      <c r="DH74" s="111"/>
      <c r="DI74" s="111"/>
      <c r="DJ74" s="111"/>
      <c r="DK74" s="111"/>
      <c r="DL74" s="111"/>
      <c r="DM74" s="111"/>
      <c r="DN74" s="111"/>
      <c r="DO74" s="111"/>
      <c r="DP74" s="111"/>
      <c r="DQ74" s="112"/>
      <c r="DR74" s="111"/>
      <c r="DS74" s="111"/>
      <c r="DT74" s="111"/>
      <c r="DU74" s="111"/>
      <c r="DV74" s="111"/>
      <c r="DW74" s="111"/>
      <c r="DX74" s="111"/>
      <c r="DY74" s="111"/>
      <c r="DZ74" s="111"/>
      <c r="EA74" s="111"/>
      <c r="EB74" s="111"/>
      <c r="EC74" s="111"/>
      <c r="ED74" s="111"/>
      <c r="EE74" s="111"/>
      <c r="EF74" s="111"/>
      <c r="EG74" s="111"/>
      <c r="EH74" s="111"/>
      <c r="EI74" s="111"/>
      <c r="EJ74" s="111"/>
      <c r="EK74" s="111"/>
      <c r="EL74" s="111"/>
      <c r="EM74" s="111"/>
      <c r="EN74" s="111"/>
      <c r="EO74" s="111"/>
      <c r="EP74" s="111"/>
      <c r="EQ74" s="111"/>
      <c r="ER74" s="111"/>
      <c r="ES74" s="111"/>
      <c r="ET74" s="111"/>
      <c r="EU74" s="111"/>
      <c r="EV74" s="111"/>
      <c r="EW74" s="111"/>
      <c r="EX74" s="111"/>
      <c r="EY74" s="111"/>
      <c r="EZ74" s="111"/>
      <c r="FA74" s="111"/>
      <c r="FB74" s="111"/>
      <c r="FC74" s="111"/>
      <c r="FD74" s="111"/>
      <c r="FE74" s="111"/>
      <c r="FF74" s="111"/>
      <c r="FG74" s="111"/>
      <c r="FH74" s="111"/>
      <c r="FI74" s="111"/>
      <c r="FJ74" s="111"/>
      <c r="FK74" s="111"/>
      <c r="FL74" s="111"/>
      <c r="FM74" s="111"/>
      <c r="FN74" s="111"/>
      <c r="FO74" s="111"/>
      <c r="FP74" s="111"/>
      <c r="FQ74" s="111"/>
      <c r="FR74" s="111"/>
      <c r="FS74" s="111"/>
      <c r="FT74" s="111"/>
      <c r="FU74" s="111"/>
    </row>
    <row r="75" spans="1:177" ht="15" customHeight="1">
      <c r="A75" s="56"/>
      <c r="B75" s="56"/>
      <c r="C75" s="180"/>
      <c r="D75" s="186"/>
      <c r="E75" s="18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111"/>
      <c r="CM75" s="111"/>
      <c r="CN75" s="111"/>
      <c r="CO75" s="111"/>
      <c r="CP75" s="111"/>
      <c r="CQ75" s="111"/>
      <c r="CR75" s="111"/>
      <c r="CS75" s="111"/>
      <c r="CT75" s="111"/>
      <c r="CU75" s="111"/>
      <c r="CV75" s="111"/>
      <c r="CW75" s="111"/>
      <c r="CX75" s="111"/>
      <c r="CY75" s="111"/>
      <c r="CZ75" s="111"/>
      <c r="DA75" s="111"/>
      <c r="DB75" s="111"/>
      <c r="DC75" s="111"/>
      <c r="DD75" s="111"/>
      <c r="DE75" s="111"/>
      <c r="DF75" s="111"/>
      <c r="DG75" s="111"/>
      <c r="DH75" s="111"/>
      <c r="DI75" s="111"/>
      <c r="DJ75" s="111"/>
      <c r="DK75" s="111"/>
      <c r="DL75" s="111"/>
      <c r="DM75" s="111"/>
      <c r="DN75" s="111"/>
      <c r="DO75" s="111"/>
      <c r="DP75" s="111"/>
      <c r="DQ75" s="112"/>
      <c r="DR75" s="111"/>
      <c r="DS75" s="111"/>
      <c r="DT75" s="111"/>
      <c r="DU75" s="111"/>
      <c r="DV75" s="111"/>
      <c r="DW75" s="111"/>
      <c r="DX75" s="111"/>
      <c r="DY75" s="111"/>
      <c r="DZ75" s="111"/>
      <c r="EA75" s="111"/>
      <c r="EB75" s="111"/>
      <c r="EC75" s="111"/>
      <c r="ED75" s="111"/>
      <c r="EE75" s="111"/>
      <c r="EF75" s="111"/>
      <c r="EG75" s="111"/>
      <c r="EH75" s="111"/>
      <c r="EI75" s="111"/>
      <c r="EJ75" s="111"/>
      <c r="EK75" s="111"/>
      <c r="EL75" s="111"/>
      <c r="EM75" s="111"/>
      <c r="EN75" s="111"/>
      <c r="EO75" s="111"/>
      <c r="EP75" s="111"/>
      <c r="EQ75" s="111"/>
      <c r="ER75" s="111"/>
      <c r="ES75" s="111"/>
      <c r="ET75" s="111"/>
      <c r="EU75" s="111"/>
      <c r="EV75" s="111"/>
      <c r="EW75" s="111"/>
      <c r="EX75" s="111"/>
      <c r="EY75" s="111"/>
      <c r="EZ75" s="111"/>
      <c r="FA75" s="111"/>
      <c r="FB75" s="111"/>
      <c r="FC75" s="111"/>
      <c r="FD75" s="111"/>
      <c r="FE75" s="111"/>
      <c r="FF75" s="111"/>
      <c r="FG75" s="111"/>
      <c r="FH75" s="111"/>
      <c r="FI75" s="111"/>
      <c r="FJ75" s="111"/>
      <c r="FK75" s="111"/>
      <c r="FL75" s="111"/>
      <c r="FM75" s="111"/>
      <c r="FN75" s="111"/>
      <c r="FO75" s="111"/>
      <c r="FP75" s="111"/>
      <c r="FQ75" s="111"/>
      <c r="FR75" s="111"/>
      <c r="FS75" s="111"/>
      <c r="FT75" s="111"/>
      <c r="FU75" s="111"/>
    </row>
    <row r="76" spans="1:177" ht="15" customHeight="1">
      <c r="A76" s="56"/>
      <c r="B76" s="56"/>
      <c r="C76" s="180"/>
      <c r="D76" s="186"/>
      <c r="E76" s="18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111"/>
      <c r="CM76" s="111"/>
      <c r="CN76" s="111"/>
      <c r="CO76" s="111"/>
      <c r="CP76" s="111"/>
      <c r="CQ76" s="111"/>
      <c r="CR76" s="111"/>
      <c r="CS76" s="111"/>
      <c r="CT76" s="111"/>
      <c r="CU76" s="111"/>
      <c r="CV76" s="111"/>
      <c r="CW76" s="111"/>
      <c r="CX76" s="111"/>
      <c r="CY76" s="111"/>
      <c r="CZ76" s="111"/>
      <c r="DA76" s="111"/>
      <c r="DB76" s="111"/>
      <c r="DC76" s="111"/>
      <c r="DD76" s="111"/>
      <c r="DE76" s="111"/>
      <c r="DF76" s="111"/>
      <c r="DG76" s="111"/>
      <c r="DH76" s="111"/>
      <c r="DI76" s="111"/>
      <c r="DJ76" s="111"/>
      <c r="DK76" s="111"/>
      <c r="DL76" s="111"/>
      <c r="DM76" s="111"/>
      <c r="DN76" s="111"/>
      <c r="DO76" s="111"/>
      <c r="DP76" s="111"/>
      <c r="DQ76" s="112"/>
      <c r="DR76" s="111"/>
      <c r="DS76" s="111"/>
      <c r="DT76" s="111"/>
      <c r="DU76" s="111"/>
      <c r="DV76" s="111"/>
      <c r="DW76" s="111"/>
      <c r="DX76" s="111"/>
      <c r="DY76" s="111"/>
      <c r="DZ76" s="111"/>
      <c r="EA76" s="111"/>
      <c r="EB76" s="111"/>
      <c r="EC76" s="111"/>
      <c r="ED76" s="111"/>
      <c r="EE76" s="111"/>
      <c r="EF76" s="111"/>
      <c r="EG76" s="111"/>
      <c r="EH76" s="111"/>
      <c r="EI76" s="111"/>
      <c r="EJ76" s="111"/>
      <c r="EK76" s="111"/>
      <c r="EL76" s="111"/>
      <c r="EM76" s="111"/>
      <c r="EN76" s="111"/>
      <c r="EO76" s="111"/>
      <c r="EP76" s="111"/>
      <c r="EQ76" s="111"/>
      <c r="ER76" s="111"/>
      <c r="ES76" s="111"/>
      <c r="ET76" s="111"/>
      <c r="EU76" s="111"/>
      <c r="EV76" s="111"/>
      <c r="EW76" s="111"/>
      <c r="EX76" s="111"/>
      <c r="EY76" s="111"/>
      <c r="EZ76" s="111"/>
      <c r="FA76" s="111"/>
      <c r="FB76" s="111"/>
      <c r="FC76" s="111"/>
      <c r="FD76" s="111"/>
      <c r="FE76" s="111"/>
      <c r="FF76" s="111"/>
      <c r="FG76" s="111"/>
      <c r="FH76" s="111"/>
      <c r="FI76" s="111"/>
      <c r="FJ76" s="111"/>
      <c r="FK76" s="111"/>
      <c r="FL76" s="111"/>
      <c r="FM76" s="111"/>
      <c r="FN76" s="111"/>
      <c r="FO76" s="111"/>
      <c r="FP76" s="111"/>
      <c r="FQ76" s="111"/>
      <c r="FR76" s="111"/>
      <c r="FS76" s="111"/>
      <c r="FT76" s="111"/>
      <c r="FU76" s="111"/>
    </row>
    <row r="77" spans="1:177" ht="15" customHeight="1">
      <c r="A77" s="56"/>
      <c r="B77" s="56"/>
      <c r="C77" s="180"/>
      <c r="D77" s="106"/>
      <c r="E77" s="10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1"/>
      <c r="CO77" s="111"/>
      <c r="CP77" s="111"/>
      <c r="CQ77" s="111"/>
      <c r="CR77" s="111"/>
      <c r="CS77" s="111"/>
      <c r="CT77" s="111"/>
      <c r="CU77" s="111"/>
      <c r="CV77" s="111"/>
      <c r="CW77" s="111"/>
      <c r="CX77" s="111"/>
      <c r="CY77" s="111"/>
      <c r="CZ77" s="111"/>
      <c r="DA77" s="111"/>
      <c r="DB77" s="111"/>
      <c r="DC77" s="111"/>
      <c r="DD77" s="111"/>
      <c r="DE77" s="111"/>
      <c r="DF77" s="111"/>
      <c r="DG77" s="111"/>
      <c r="DH77" s="111"/>
      <c r="DI77" s="111"/>
      <c r="DJ77" s="111"/>
      <c r="DK77" s="111"/>
      <c r="DL77" s="111"/>
      <c r="DM77" s="111"/>
      <c r="DN77" s="111"/>
      <c r="DO77" s="111"/>
      <c r="DP77" s="111"/>
      <c r="DQ77" s="112"/>
      <c r="DR77" s="111"/>
      <c r="DS77" s="111"/>
      <c r="DT77" s="111"/>
      <c r="DU77" s="111"/>
      <c r="DV77" s="111"/>
      <c r="DW77" s="111"/>
      <c r="DX77" s="111"/>
      <c r="DY77" s="111"/>
      <c r="DZ77" s="111"/>
      <c r="EA77" s="111"/>
      <c r="EB77" s="111"/>
      <c r="EC77" s="111"/>
      <c r="ED77" s="111"/>
      <c r="EE77" s="111"/>
      <c r="EF77" s="111"/>
      <c r="EG77" s="111"/>
      <c r="EH77" s="111"/>
      <c r="EI77" s="111"/>
      <c r="EJ77" s="111"/>
      <c r="EK77" s="111"/>
      <c r="EL77" s="111"/>
      <c r="EM77" s="111"/>
      <c r="EN77" s="111"/>
      <c r="EO77" s="111"/>
      <c r="EP77" s="111"/>
      <c r="EQ77" s="111"/>
      <c r="ER77" s="111"/>
      <c r="ES77" s="111"/>
      <c r="ET77" s="111"/>
      <c r="EU77" s="111"/>
      <c r="EV77" s="111"/>
      <c r="EW77" s="111"/>
      <c r="EX77" s="111"/>
      <c r="EY77" s="111"/>
      <c r="EZ77" s="111"/>
      <c r="FA77" s="111"/>
      <c r="FB77" s="111"/>
      <c r="FC77" s="111"/>
      <c r="FD77" s="111"/>
      <c r="FE77" s="111"/>
      <c r="FF77" s="111"/>
      <c r="FG77" s="111"/>
      <c r="FH77" s="111"/>
      <c r="FI77" s="111"/>
      <c r="FJ77" s="111"/>
      <c r="FK77" s="111"/>
      <c r="FL77" s="111"/>
      <c r="FM77" s="111"/>
      <c r="FN77" s="111"/>
      <c r="FO77" s="111"/>
      <c r="FP77" s="111"/>
      <c r="FQ77" s="111"/>
      <c r="FR77" s="111"/>
      <c r="FS77" s="111"/>
      <c r="FT77" s="111"/>
      <c r="FU77" s="111"/>
    </row>
    <row r="78" spans="1:177" ht="15" customHeight="1">
      <c r="A78" s="56"/>
      <c r="B78" s="56"/>
      <c r="C78" s="180"/>
      <c r="D78" s="106"/>
      <c r="E78" s="10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1"/>
      <c r="CS78" s="111"/>
      <c r="CT78" s="111"/>
      <c r="CU78" s="111"/>
      <c r="CV78" s="111"/>
      <c r="CW78" s="111"/>
      <c r="CX78" s="111"/>
      <c r="CY78" s="111"/>
      <c r="CZ78" s="111"/>
      <c r="DA78" s="111"/>
      <c r="DB78" s="111"/>
      <c r="DC78" s="111"/>
      <c r="DD78" s="111"/>
      <c r="DE78" s="111"/>
      <c r="DF78" s="111"/>
      <c r="DG78" s="111"/>
      <c r="DH78" s="111"/>
      <c r="DI78" s="111"/>
      <c r="DJ78" s="111"/>
      <c r="DK78" s="111"/>
      <c r="DL78" s="111"/>
      <c r="DM78" s="111"/>
      <c r="DN78" s="111"/>
      <c r="DO78" s="111"/>
      <c r="DP78" s="111"/>
      <c r="DQ78" s="112"/>
      <c r="DR78" s="111"/>
      <c r="DS78" s="111"/>
      <c r="DT78" s="111"/>
      <c r="DU78" s="111"/>
      <c r="DV78" s="111"/>
      <c r="DW78" s="111"/>
      <c r="DX78" s="111"/>
      <c r="DY78" s="111"/>
      <c r="DZ78" s="111"/>
      <c r="EA78" s="111"/>
      <c r="EB78" s="111"/>
      <c r="EC78" s="111"/>
      <c r="ED78" s="111"/>
      <c r="EE78" s="111"/>
      <c r="EF78" s="111"/>
      <c r="EG78" s="111"/>
      <c r="EH78" s="111"/>
      <c r="EI78" s="111"/>
      <c r="EJ78" s="111"/>
      <c r="EK78" s="111"/>
      <c r="EL78" s="111"/>
      <c r="EM78" s="111"/>
      <c r="EN78" s="111"/>
      <c r="EO78" s="111"/>
      <c r="EP78" s="111"/>
      <c r="EQ78" s="111"/>
      <c r="ER78" s="111"/>
      <c r="ES78" s="111"/>
      <c r="ET78" s="111"/>
      <c r="EU78" s="111"/>
      <c r="EV78" s="111"/>
      <c r="EW78" s="111"/>
      <c r="EX78" s="111"/>
      <c r="EY78" s="111"/>
      <c r="EZ78" s="111"/>
      <c r="FA78" s="111"/>
      <c r="FB78" s="111"/>
      <c r="FC78" s="111"/>
      <c r="FD78" s="111"/>
      <c r="FE78" s="111"/>
      <c r="FF78" s="111"/>
      <c r="FG78" s="111"/>
      <c r="FH78" s="111"/>
      <c r="FI78" s="111"/>
      <c r="FJ78" s="111"/>
      <c r="FK78" s="111"/>
      <c r="FL78" s="111"/>
      <c r="FM78" s="111"/>
      <c r="FN78" s="111"/>
      <c r="FO78" s="111"/>
      <c r="FP78" s="111"/>
      <c r="FQ78" s="111"/>
      <c r="FR78" s="111"/>
      <c r="FS78" s="111"/>
      <c r="FT78" s="111"/>
      <c r="FU78" s="111"/>
    </row>
    <row r="79" spans="1:177" ht="15" customHeight="1">
      <c r="A79" s="56"/>
      <c r="B79" s="56"/>
      <c r="C79" s="180"/>
      <c r="D79" s="106"/>
      <c r="E79" s="10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B79" s="111"/>
      <c r="CC79" s="111"/>
      <c r="CD79" s="111"/>
      <c r="CE79" s="111"/>
      <c r="CF79" s="111"/>
      <c r="CG79" s="111"/>
      <c r="CH79" s="111"/>
      <c r="CI79" s="111"/>
      <c r="CJ79" s="111"/>
      <c r="CK79" s="111"/>
      <c r="CL79" s="111"/>
      <c r="CM79" s="111"/>
      <c r="CN79" s="111"/>
      <c r="CO79" s="111"/>
      <c r="CP79" s="111"/>
      <c r="CQ79" s="111"/>
      <c r="CR79" s="111"/>
      <c r="CS79" s="111"/>
      <c r="CT79" s="111"/>
      <c r="CU79" s="111"/>
      <c r="CV79" s="111"/>
      <c r="CW79" s="111"/>
      <c r="CX79" s="111"/>
      <c r="CY79" s="111"/>
      <c r="CZ79" s="111"/>
      <c r="DA79" s="111"/>
      <c r="DB79" s="111"/>
      <c r="DC79" s="111"/>
      <c r="DD79" s="111"/>
      <c r="DE79" s="111"/>
      <c r="DF79" s="111"/>
      <c r="DG79" s="111"/>
      <c r="DH79" s="111"/>
      <c r="DI79" s="111"/>
      <c r="DJ79" s="111"/>
      <c r="DK79" s="111"/>
      <c r="DL79" s="111"/>
      <c r="DM79" s="111"/>
      <c r="DN79" s="111"/>
      <c r="DO79" s="111"/>
      <c r="DP79" s="111"/>
      <c r="DQ79" s="112"/>
      <c r="DR79" s="111"/>
      <c r="DS79" s="111"/>
      <c r="DT79" s="111"/>
      <c r="DU79" s="111"/>
      <c r="DV79" s="111"/>
      <c r="DW79" s="111"/>
      <c r="DX79" s="111"/>
      <c r="DY79" s="111"/>
      <c r="DZ79" s="111"/>
      <c r="EA79" s="111"/>
      <c r="EB79" s="111"/>
      <c r="EC79" s="111"/>
      <c r="ED79" s="111"/>
      <c r="EE79" s="111"/>
      <c r="EF79" s="111"/>
      <c r="EG79" s="111"/>
      <c r="EH79" s="111"/>
      <c r="EI79" s="111"/>
      <c r="EJ79" s="111"/>
      <c r="EK79" s="111"/>
      <c r="EL79" s="111"/>
      <c r="EM79" s="111"/>
      <c r="EN79" s="111"/>
      <c r="EO79" s="111"/>
      <c r="EP79" s="111"/>
      <c r="EQ79" s="111"/>
      <c r="ER79" s="111"/>
      <c r="ES79" s="111"/>
      <c r="ET79" s="111"/>
      <c r="EU79" s="111"/>
      <c r="EV79" s="111"/>
      <c r="EW79" s="111"/>
      <c r="EX79" s="111"/>
      <c r="EY79" s="111"/>
      <c r="EZ79" s="111"/>
      <c r="FA79" s="111"/>
      <c r="FB79" s="111"/>
      <c r="FC79" s="111"/>
      <c r="FD79" s="111"/>
      <c r="FE79" s="111"/>
      <c r="FF79" s="111"/>
      <c r="FG79" s="111"/>
      <c r="FH79" s="111"/>
      <c r="FI79" s="111"/>
      <c r="FJ79" s="111"/>
      <c r="FK79" s="111"/>
      <c r="FL79" s="111"/>
      <c r="FM79" s="111"/>
      <c r="FN79" s="111"/>
      <c r="FO79" s="111"/>
      <c r="FP79" s="111"/>
      <c r="FQ79" s="111"/>
      <c r="FR79" s="111"/>
      <c r="FS79" s="111"/>
      <c r="FT79" s="111"/>
      <c r="FU79" s="111"/>
    </row>
    <row r="80" spans="1:177" ht="15" customHeight="1">
      <c r="A80" s="56"/>
      <c r="B80" s="56"/>
      <c r="C80" s="180"/>
      <c r="D80" s="106"/>
      <c r="E80" s="10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1"/>
      <c r="CS80" s="111"/>
      <c r="CT80" s="111"/>
      <c r="CU80" s="111"/>
      <c r="CV80" s="111"/>
      <c r="CW80" s="111"/>
      <c r="CX80" s="111"/>
      <c r="CY80" s="111"/>
      <c r="CZ80" s="111"/>
      <c r="DA80" s="111"/>
      <c r="DB80" s="111"/>
      <c r="DC80" s="111"/>
      <c r="DD80" s="111"/>
      <c r="DE80" s="111"/>
      <c r="DF80" s="111"/>
      <c r="DG80" s="111"/>
      <c r="DH80" s="111"/>
      <c r="DI80" s="111"/>
      <c r="DJ80" s="111"/>
      <c r="DK80" s="111"/>
      <c r="DL80" s="111"/>
      <c r="DM80" s="111"/>
      <c r="DN80" s="111"/>
      <c r="DO80" s="111"/>
      <c r="DP80" s="111"/>
      <c r="DQ80" s="112"/>
      <c r="DR80" s="111"/>
      <c r="DS80" s="111"/>
      <c r="DT80" s="111"/>
      <c r="DU80" s="111"/>
      <c r="DV80" s="111"/>
      <c r="DW80" s="111"/>
      <c r="DX80" s="111"/>
      <c r="DY80" s="111"/>
      <c r="DZ80" s="111"/>
      <c r="EA80" s="111"/>
      <c r="EB80" s="111"/>
      <c r="EC80" s="111"/>
      <c r="ED80" s="111"/>
      <c r="EE80" s="111"/>
      <c r="EF80" s="111"/>
      <c r="EG80" s="111"/>
      <c r="EH80" s="111"/>
      <c r="EI80" s="111"/>
      <c r="EJ80" s="111"/>
      <c r="EK80" s="111"/>
      <c r="EL80" s="111"/>
      <c r="EM80" s="111"/>
      <c r="EN80" s="111"/>
      <c r="EO80" s="111"/>
      <c r="EP80" s="111"/>
      <c r="EQ80" s="111"/>
      <c r="ER80" s="111"/>
      <c r="ES80" s="111"/>
      <c r="ET80" s="111"/>
      <c r="EU80" s="111"/>
      <c r="EV80" s="111"/>
      <c r="EW80" s="111"/>
      <c r="EX80" s="111"/>
      <c r="EY80" s="111"/>
      <c r="EZ80" s="111"/>
      <c r="FA80" s="111"/>
      <c r="FB80" s="111"/>
      <c r="FC80" s="111"/>
      <c r="FD80" s="111"/>
      <c r="FE80" s="111"/>
      <c r="FF80" s="111"/>
      <c r="FG80" s="111"/>
      <c r="FH80" s="111"/>
      <c r="FI80" s="111"/>
      <c r="FJ80" s="111"/>
      <c r="FK80" s="111"/>
      <c r="FL80" s="111"/>
      <c r="FM80" s="111"/>
      <c r="FN80" s="111"/>
      <c r="FO80" s="111"/>
      <c r="FP80" s="111"/>
      <c r="FQ80" s="111"/>
      <c r="FR80" s="111"/>
      <c r="FS80" s="111"/>
      <c r="FT80" s="111"/>
      <c r="FU80" s="111"/>
    </row>
    <row r="81" spans="1:177" ht="15" customHeight="1">
      <c r="A81" s="56"/>
      <c r="B81" s="56"/>
      <c r="C81" s="180"/>
      <c r="D81" s="106"/>
      <c r="E81" s="10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2"/>
      <c r="DR81" s="111"/>
      <c r="DS81" s="111"/>
      <c r="DT81" s="111"/>
      <c r="DU81" s="111"/>
      <c r="DV81" s="111"/>
      <c r="DW81" s="111"/>
      <c r="DX81" s="111"/>
      <c r="DY81" s="111"/>
      <c r="DZ81" s="111"/>
      <c r="EA81" s="111"/>
      <c r="EB81" s="111"/>
      <c r="EC81" s="111"/>
      <c r="ED81" s="111"/>
      <c r="EE81" s="111"/>
      <c r="EF81" s="111"/>
      <c r="EG81" s="111"/>
      <c r="EH81" s="111"/>
      <c r="EI81" s="111"/>
      <c r="EJ81" s="111"/>
      <c r="EK81" s="111"/>
      <c r="EL81" s="111"/>
      <c r="EM81" s="111"/>
      <c r="EN81" s="111"/>
      <c r="EO81" s="111"/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11"/>
      <c r="FG81" s="111"/>
      <c r="FH81" s="111"/>
      <c r="FI81" s="111"/>
      <c r="FJ81" s="111"/>
      <c r="FK81" s="111"/>
      <c r="FL81" s="111"/>
      <c r="FM81" s="111"/>
      <c r="FN81" s="111"/>
      <c r="FO81" s="111"/>
      <c r="FP81" s="111"/>
      <c r="FQ81" s="111"/>
      <c r="FR81" s="111"/>
      <c r="FS81" s="111"/>
      <c r="FT81" s="111"/>
      <c r="FU81" s="111"/>
    </row>
    <row r="82" spans="1:177" ht="15" customHeight="1">
      <c r="A82" s="56"/>
      <c r="B82" s="56"/>
      <c r="C82" s="180"/>
      <c r="D82" s="106"/>
      <c r="E82" s="10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2"/>
      <c r="DR82" s="111"/>
      <c r="DS82" s="111"/>
      <c r="DT82" s="111"/>
      <c r="DU82" s="111"/>
      <c r="DV82" s="111"/>
      <c r="DW82" s="111"/>
      <c r="DX82" s="111"/>
      <c r="DY82" s="111"/>
      <c r="DZ82" s="111"/>
      <c r="EA82" s="111"/>
      <c r="EB82" s="111"/>
      <c r="EC82" s="111"/>
      <c r="ED82" s="111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111"/>
      <c r="FP82" s="111"/>
      <c r="FQ82" s="111"/>
      <c r="FR82" s="111"/>
      <c r="FS82" s="111"/>
      <c r="FT82" s="111"/>
      <c r="FU82" s="111"/>
    </row>
    <row r="83" spans="1:177" ht="15" customHeight="1">
      <c r="A83" s="56"/>
      <c r="B83" s="56"/>
      <c r="C83" s="180"/>
      <c r="D83" s="106"/>
      <c r="E83" s="10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  <c r="CO83" s="111"/>
      <c r="CP83" s="111"/>
      <c r="CQ83" s="111"/>
      <c r="CR83" s="111"/>
      <c r="CS83" s="111"/>
      <c r="CT83" s="111"/>
      <c r="CU83" s="111"/>
      <c r="CV83" s="111"/>
      <c r="CW83" s="111"/>
      <c r="CX83" s="111"/>
      <c r="CY83" s="111"/>
      <c r="CZ83" s="111"/>
      <c r="DA83" s="111"/>
      <c r="DB83" s="111"/>
      <c r="DC83" s="111"/>
      <c r="DD83" s="111"/>
      <c r="DE83" s="111"/>
      <c r="DF83" s="111"/>
      <c r="DG83" s="111"/>
      <c r="DH83" s="111"/>
      <c r="DI83" s="111"/>
      <c r="DJ83" s="111"/>
      <c r="DK83" s="111"/>
      <c r="DL83" s="111"/>
      <c r="DM83" s="111"/>
      <c r="DN83" s="111"/>
      <c r="DO83" s="111"/>
      <c r="DP83" s="111"/>
      <c r="DQ83" s="112"/>
      <c r="DR83" s="111"/>
      <c r="DS83" s="111"/>
      <c r="DT83" s="111"/>
      <c r="DU83" s="111"/>
      <c r="DV83" s="111"/>
      <c r="DW83" s="111"/>
      <c r="DX83" s="111"/>
      <c r="DY83" s="111"/>
      <c r="DZ83" s="111"/>
      <c r="EA83" s="111"/>
      <c r="EB83" s="111"/>
      <c r="EC83" s="111"/>
      <c r="ED83" s="111"/>
      <c r="EE83" s="111"/>
      <c r="EF83" s="111"/>
      <c r="EG83" s="111"/>
      <c r="EH83" s="111"/>
      <c r="EI83" s="111"/>
      <c r="EJ83" s="111"/>
      <c r="EK83" s="111"/>
      <c r="EL83" s="111"/>
      <c r="EM83" s="111"/>
      <c r="EN83" s="111"/>
      <c r="EO83" s="111"/>
      <c r="EP83" s="111"/>
      <c r="EQ83" s="111"/>
      <c r="ER83" s="111"/>
      <c r="ES83" s="111"/>
      <c r="ET83" s="111"/>
      <c r="EU83" s="111"/>
      <c r="EV83" s="111"/>
      <c r="EW83" s="111"/>
      <c r="EX83" s="111"/>
      <c r="EY83" s="111"/>
      <c r="EZ83" s="111"/>
      <c r="FA83" s="111"/>
      <c r="FB83" s="111"/>
      <c r="FC83" s="111"/>
      <c r="FD83" s="111"/>
      <c r="FE83" s="111"/>
      <c r="FF83" s="111"/>
      <c r="FG83" s="111"/>
      <c r="FH83" s="111"/>
      <c r="FI83" s="111"/>
      <c r="FJ83" s="111"/>
      <c r="FK83" s="111"/>
      <c r="FL83" s="111"/>
      <c r="FM83" s="111"/>
      <c r="FN83" s="111"/>
      <c r="FO83" s="111"/>
      <c r="FP83" s="111"/>
      <c r="FQ83" s="111"/>
      <c r="FR83" s="111"/>
      <c r="FS83" s="111"/>
      <c r="FT83" s="111"/>
      <c r="FU83" s="111"/>
    </row>
    <row r="84" spans="1:177" ht="15" customHeight="1">
      <c r="A84" s="56"/>
      <c r="B84" s="56"/>
      <c r="C84" s="180"/>
      <c r="D84" s="106"/>
      <c r="E84" s="10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  <c r="CQ84" s="111"/>
      <c r="CR84" s="111"/>
      <c r="CS84" s="111"/>
      <c r="CT84" s="111"/>
      <c r="CU84" s="111"/>
      <c r="CV84" s="111"/>
      <c r="CW84" s="111"/>
      <c r="CX84" s="111"/>
      <c r="CY84" s="111"/>
      <c r="CZ84" s="111"/>
      <c r="DA84" s="111"/>
      <c r="DB84" s="111"/>
      <c r="DC84" s="111"/>
      <c r="DD84" s="111"/>
      <c r="DE84" s="111"/>
      <c r="DF84" s="111"/>
      <c r="DG84" s="111"/>
      <c r="DH84" s="111"/>
      <c r="DI84" s="111"/>
      <c r="DJ84" s="111"/>
      <c r="DK84" s="111"/>
      <c r="DL84" s="111"/>
      <c r="DM84" s="111"/>
      <c r="DN84" s="111"/>
      <c r="DO84" s="111"/>
      <c r="DP84" s="111"/>
      <c r="DQ84" s="112"/>
      <c r="DR84" s="111"/>
      <c r="DS84" s="111"/>
      <c r="DT84" s="111"/>
      <c r="DU84" s="111"/>
      <c r="DV84" s="111"/>
      <c r="DW84" s="111"/>
      <c r="DX84" s="111"/>
      <c r="DY84" s="111"/>
      <c r="DZ84" s="111"/>
      <c r="EA84" s="111"/>
      <c r="EB84" s="111"/>
      <c r="EC84" s="111"/>
      <c r="ED84" s="111"/>
      <c r="EE84" s="111"/>
      <c r="EF84" s="111"/>
      <c r="EG84" s="111"/>
      <c r="EH84" s="111"/>
      <c r="EI84" s="111"/>
      <c r="EJ84" s="111"/>
      <c r="EK84" s="111"/>
      <c r="EL84" s="111"/>
      <c r="EM84" s="111"/>
      <c r="EN84" s="111"/>
      <c r="EO84" s="111"/>
      <c r="EP84" s="111"/>
      <c r="EQ84" s="111"/>
      <c r="ER84" s="111"/>
      <c r="ES84" s="111"/>
      <c r="ET84" s="111"/>
      <c r="EU84" s="111"/>
      <c r="EV84" s="111"/>
      <c r="EW84" s="111"/>
      <c r="EX84" s="111"/>
      <c r="EY84" s="111"/>
      <c r="EZ84" s="111"/>
      <c r="FA84" s="111"/>
      <c r="FB84" s="111"/>
      <c r="FC84" s="111"/>
      <c r="FD84" s="111"/>
      <c r="FE84" s="111"/>
      <c r="FF84" s="111"/>
      <c r="FG84" s="111"/>
      <c r="FH84" s="111"/>
      <c r="FI84" s="111"/>
      <c r="FJ84" s="111"/>
      <c r="FK84" s="111"/>
      <c r="FL84" s="111"/>
      <c r="FM84" s="111"/>
      <c r="FN84" s="111"/>
      <c r="FO84" s="111"/>
      <c r="FP84" s="111"/>
      <c r="FQ84" s="111"/>
      <c r="FR84" s="111"/>
      <c r="FS84" s="111"/>
      <c r="FT84" s="111"/>
      <c r="FU84" s="111"/>
    </row>
    <row r="85" spans="1:177" ht="15" customHeight="1">
      <c r="A85" s="56"/>
      <c r="B85" s="56"/>
      <c r="C85" s="180"/>
      <c r="D85" s="106"/>
      <c r="E85" s="10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1"/>
      <c r="CS85" s="111"/>
      <c r="CT85" s="111"/>
      <c r="CU85" s="111"/>
      <c r="CV85" s="111"/>
      <c r="CW85" s="111"/>
      <c r="CX85" s="111"/>
      <c r="CY85" s="111"/>
      <c r="CZ85" s="111"/>
      <c r="DA85" s="111"/>
      <c r="DB85" s="111"/>
      <c r="DC85" s="111"/>
      <c r="DD85" s="111"/>
      <c r="DE85" s="111"/>
      <c r="DF85" s="111"/>
      <c r="DG85" s="111"/>
      <c r="DH85" s="111"/>
      <c r="DI85" s="111"/>
      <c r="DJ85" s="111"/>
      <c r="DK85" s="111"/>
      <c r="DL85" s="111"/>
      <c r="DM85" s="111"/>
      <c r="DN85" s="111"/>
      <c r="DO85" s="111"/>
      <c r="DP85" s="111"/>
      <c r="DQ85" s="112"/>
      <c r="DR85" s="111"/>
      <c r="DS85" s="111"/>
      <c r="DT85" s="111"/>
      <c r="DU85" s="111"/>
      <c r="DV85" s="111"/>
      <c r="DW85" s="111"/>
      <c r="DX85" s="111"/>
      <c r="DY85" s="111"/>
      <c r="DZ85" s="111"/>
      <c r="EA85" s="111"/>
      <c r="EB85" s="111"/>
      <c r="EC85" s="111"/>
      <c r="ED85" s="111"/>
      <c r="EE85" s="111"/>
      <c r="EF85" s="111"/>
      <c r="EG85" s="111"/>
      <c r="EH85" s="111"/>
      <c r="EI85" s="111"/>
      <c r="EJ85" s="111"/>
      <c r="EK85" s="111"/>
      <c r="EL85" s="111"/>
      <c r="EM85" s="111"/>
      <c r="EN85" s="111"/>
      <c r="EO85" s="111"/>
      <c r="EP85" s="111"/>
      <c r="EQ85" s="111"/>
      <c r="ER85" s="111"/>
      <c r="ES85" s="111"/>
      <c r="ET85" s="111"/>
      <c r="EU85" s="111"/>
      <c r="EV85" s="111"/>
      <c r="EW85" s="111"/>
      <c r="EX85" s="111"/>
      <c r="EY85" s="111"/>
      <c r="EZ85" s="111"/>
      <c r="FA85" s="111"/>
      <c r="FB85" s="111"/>
      <c r="FC85" s="111"/>
      <c r="FD85" s="111"/>
      <c r="FE85" s="111"/>
      <c r="FF85" s="111"/>
      <c r="FG85" s="111"/>
      <c r="FH85" s="111"/>
      <c r="FI85" s="111"/>
      <c r="FJ85" s="111"/>
      <c r="FK85" s="111"/>
      <c r="FL85" s="111"/>
      <c r="FM85" s="111"/>
      <c r="FN85" s="111"/>
      <c r="FO85" s="111"/>
      <c r="FP85" s="111"/>
      <c r="FQ85" s="111"/>
      <c r="FR85" s="111"/>
      <c r="FS85" s="111"/>
      <c r="FT85" s="111"/>
      <c r="FU85" s="111"/>
    </row>
    <row r="86" spans="1:177" ht="15" customHeight="1">
      <c r="A86" s="56"/>
      <c r="B86" s="56"/>
      <c r="C86" s="180"/>
      <c r="D86" s="106"/>
      <c r="E86" s="10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1"/>
      <c r="CS86" s="111"/>
      <c r="CT86" s="111"/>
      <c r="CU86" s="111"/>
      <c r="CV86" s="111"/>
      <c r="CW86" s="111"/>
      <c r="CX86" s="111"/>
      <c r="CY86" s="111"/>
      <c r="CZ86" s="111"/>
      <c r="DA86" s="111"/>
      <c r="DB86" s="111"/>
      <c r="DC86" s="111"/>
      <c r="DD86" s="111"/>
      <c r="DE86" s="111"/>
      <c r="DF86" s="111"/>
      <c r="DG86" s="111"/>
      <c r="DH86" s="111"/>
      <c r="DI86" s="111"/>
      <c r="DJ86" s="111"/>
      <c r="DK86" s="111"/>
      <c r="DL86" s="111"/>
      <c r="DM86" s="111"/>
      <c r="DN86" s="111"/>
      <c r="DO86" s="111"/>
      <c r="DP86" s="111"/>
      <c r="DQ86" s="112"/>
      <c r="DR86" s="111"/>
      <c r="DS86" s="111"/>
      <c r="DT86" s="111"/>
      <c r="DU86" s="111"/>
      <c r="DV86" s="111"/>
      <c r="DW86" s="111"/>
      <c r="DX86" s="111"/>
      <c r="DY86" s="111"/>
      <c r="DZ86" s="111"/>
      <c r="EA86" s="111"/>
      <c r="EB86" s="111"/>
      <c r="EC86" s="111"/>
      <c r="ED86" s="111"/>
      <c r="EE86" s="111"/>
      <c r="EF86" s="111"/>
      <c r="EG86" s="111"/>
      <c r="EH86" s="111"/>
      <c r="EI86" s="111"/>
      <c r="EJ86" s="111"/>
      <c r="EK86" s="111"/>
      <c r="EL86" s="111"/>
      <c r="EM86" s="111"/>
      <c r="EN86" s="111"/>
      <c r="EO86" s="111"/>
      <c r="EP86" s="111"/>
      <c r="EQ86" s="111"/>
      <c r="ER86" s="111"/>
      <c r="ES86" s="111"/>
      <c r="ET86" s="111"/>
      <c r="EU86" s="111"/>
      <c r="EV86" s="111"/>
      <c r="EW86" s="111"/>
      <c r="EX86" s="111"/>
      <c r="EY86" s="111"/>
      <c r="EZ86" s="111"/>
      <c r="FA86" s="111"/>
      <c r="FB86" s="111"/>
      <c r="FC86" s="111"/>
      <c r="FD86" s="111"/>
      <c r="FE86" s="111"/>
      <c r="FF86" s="111"/>
      <c r="FG86" s="111"/>
      <c r="FH86" s="111"/>
      <c r="FI86" s="111"/>
      <c r="FJ86" s="111"/>
      <c r="FK86" s="111"/>
      <c r="FL86" s="111"/>
      <c r="FM86" s="111"/>
      <c r="FN86" s="111"/>
      <c r="FO86" s="111"/>
      <c r="FP86" s="111"/>
      <c r="FQ86" s="111"/>
      <c r="FR86" s="111"/>
      <c r="FS86" s="111"/>
      <c r="FT86" s="111"/>
      <c r="FU86" s="111"/>
    </row>
    <row r="87" spans="1:177" ht="15" customHeight="1">
      <c r="A87" s="56"/>
      <c r="B87" s="56"/>
      <c r="C87" s="185"/>
      <c r="D87" s="106"/>
      <c r="E87" s="10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  <c r="CA87" s="111"/>
      <c r="CB87" s="111"/>
      <c r="CC87" s="111"/>
      <c r="CD87" s="111"/>
      <c r="CE87" s="111"/>
      <c r="CF87" s="111"/>
      <c r="CG87" s="111"/>
      <c r="CH87" s="111"/>
      <c r="CI87" s="111"/>
      <c r="CJ87" s="111"/>
      <c r="CK87" s="111"/>
      <c r="CL87" s="111"/>
      <c r="CM87" s="111"/>
      <c r="CN87" s="111"/>
      <c r="CO87" s="111"/>
      <c r="CP87" s="111"/>
      <c r="CQ87" s="111"/>
      <c r="CR87" s="111"/>
      <c r="CS87" s="111"/>
      <c r="CT87" s="111"/>
      <c r="CU87" s="111"/>
      <c r="CV87" s="111"/>
      <c r="CW87" s="111"/>
      <c r="CX87" s="111"/>
      <c r="CY87" s="111"/>
      <c r="CZ87" s="111"/>
      <c r="DA87" s="111"/>
      <c r="DB87" s="111"/>
      <c r="DC87" s="111"/>
      <c r="DD87" s="111"/>
      <c r="DE87" s="111"/>
      <c r="DF87" s="111"/>
      <c r="DG87" s="111"/>
      <c r="DH87" s="111"/>
      <c r="DI87" s="111"/>
      <c r="DJ87" s="111"/>
      <c r="DK87" s="111"/>
      <c r="DL87" s="111"/>
      <c r="DM87" s="111"/>
      <c r="DN87" s="111"/>
      <c r="DO87" s="111"/>
      <c r="DP87" s="111"/>
      <c r="DQ87" s="112"/>
      <c r="DR87" s="111"/>
      <c r="DS87" s="111"/>
      <c r="DT87" s="111"/>
      <c r="DU87" s="111"/>
      <c r="DV87" s="111"/>
      <c r="DW87" s="111"/>
      <c r="DX87" s="111"/>
      <c r="DY87" s="111"/>
      <c r="DZ87" s="111"/>
      <c r="EA87" s="111"/>
      <c r="EB87" s="111"/>
      <c r="EC87" s="111"/>
      <c r="ED87" s="111"/>
      <c r="EE87" s="111"/>
      <c r="EF87" s="111"/>
      <c r="EG87" s="111"/>
      <c r="EH87" s="111"/>
      <c r="EI87" s="111"/>
      <c r="EJ87" s="111"/>
      <c r="EK87" s="111"/>
      <c r="EL87" s="111"/>
      <c r="EM87" s="111"/>
      <c r="EN87" s="111"/>
      <c r="EO87" s="111"/>
      <c r="EP87" s="111"/>
      <c r="EQ87" s="111"/>
      <c r="ER87" s="111"/>
      <c r="ES87" s="111"/>
      <c r="ET87" s="111"/>
      <c r="EU87" s="111"/>
      <c r="EV87" s="111"/>
      <c r="EW87" s="111"/>
      <c r="EX87" s="111"/>
      <c r="EY87" s="111"/>
      <c r="EZ87" s="111"/>
      <c r="FA87" s="111"/>
      <c r="FB87" s="111"/>
      <c r="FC87" s="111"/>
      <c r="FD87" s="111"/>
      <c r="FE87" s="111"/>
      <c r="FF87" s="111"/>
      <c r="FG87" s="111"/>
      <c r="FH87" s="111"/>
      <c r="FI87" s="111"/>
      <c r="FJ87" s="111"/>
      <c r="FK87" s="111"/>
      <c r="FL87" s="111"/>
      <c r="FM87" s="111"/>
      <c r="FN87" s="111"/>
      <c r="FO87" s="111"/>
      <c r="FP87" s="111"/>
      <c r="FQ87" s="111"/>
      <c r="FR87" s="111"/>
      <c r="FS87" s="111"/>
      <c r="FT87" s="111"/>
      <c r="FU87" s="111"/>
    </row>
    <row r="88" spans="1:177" ht="15" customHeight="1">
      <c r="A88" s="56"/>
      <c r="B88" s="56"/>
      <c r="C88" s="185"/>
      <c r="D88" s="106"/>
      <c r="E88" s="10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1"/>
      <c r="CS88" s="111"/>
      <c r="CT88" s="111"/>
      <c r="CU88" s="111"/>
      <c r="CV88" s="111"/>
      <c r="CW88" s="111"/>
      <c r="CX88" s="111"/>
      <c r="CY88" s="111"/>
      <c r="CZ88" s="111"/>
      <c r="DA88" s="111"/>
      <c r="DB88" s="111"/>
      <c r="DC88" s="111"/>
      <c r="DD88" s="111"/>
      <c r="DE88" s="111"/>
      <c r="DF88" s="111"/>
      <c r="DG88" s="111"/>
      <c r="DH88" s="111"/>
      <c r="DI88" s="111"/>
      <c r="DJ88" s="111"/>
      <c r="DK88" s="111"/>
      <c r="DL88" s="111"/>
      <c r="DM88" s="111"/>
      <c r="DN88" s="111"/>
      <c r="DO88" s="111"/>
      <c r="DP88" s="111"/>
      <c r="DQ88" s="112"/>
      <c r="DR88" s="111"/>
      <c r="DS88" s="111"/>
      <c r="DT88" s="111"/>
      <c r="DU88" s="111"/>
      <c r="DV88" s="111"/>
      <c r="DW88" s="111"/>
      <c r="DX88" s="111"/>
      <c r="DY88" s="111"/>
      <c r="DZ88" s="111"/>
      <c r="EA88" s="111"/>
      <c r="EB88" s="111"/>
      <c r="EC88" s="111"/>
      <c r="ED88" s="111"/>
      <c r="EE88" s="111"/>
      <c r="EF88" s="111"/>
      <c r="EG88" s="111"/>
      <c r="EH88" s="111"/>
      <c r="EI88" s="111"/>
      <c r="EJ88" s="111"/>
      <c r="EK88" s="111"/>
      <c r="EL88" s="111"/>
      <c r="EM88" s="111"/>
      <c r="EN88" s="111"/>
      <c r="EO88" s="111"/>
      <c r="EP88" s="111"/>
      <c r="EQ88" s="111"/>
      <c r="ER88" s="111"/>
      <c r="ES88" s="111"/>
      <c r="ET88" s="111"/>
      <c r="EU88" s="111"/>
      <c r="EV88" s="111"/>
      <c r="EW88" s="111"/>
      <c r="EX88" s="111"/>
      <c r="EY88" s="111"/>
      <c r="EZ88" s="111"/>
      <c r="FA88" s="111"/>
      <c r="FB88" s="111"/>
      <c r="FC88" s="111"/>
      <c r="FD88" s="111"/>
      <c r="FE88" s="111"/>
      <c r="FF88" s="111"/>
      <c r="FG88" s="111"/>
      <c r="FH88" s="111"/>
      <c r="FI88" s="111"/>
      <c r="FJ88" s="111"/>
      <c r="FK88" s="111"/>
      <c r="FL88" s="111"/>
      <c r="FM88" s="111"/>
      <c r="FN88" s="111"/>
      <c r="FO88" s="111"/>
      <c r="FP88" s="111"/>
      <c r="FQ88" s="111"/>
      <c r="FR88" s="111"/>
      <c r="FS88" s="111"/>
      <c r="FT88" s="111"/>
      <c r="FU88" s="111"/>
    </row>
    <row r="89" spans="1:177" ht="15" customHeight="1">
      <c r="A89" s="56"/>
      <c r="B89" s="56"/>
      <c r="C89" s="185"/>
      <c r="D89" s="106"/>
      <c r="E89" s="10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  <c r="CQ89" s="111"/>
      <c r="CR89" s="111"/>
      <c r="CS89" s="111"/>
      <c r="CT89" s="111"/>
      <c r="CU89" s="111"/>
      <c r="CV89" s="111"/>
      <c r="CW89" s="111"/>
      <c r="CX89" s="111"/>
      <c r="CY89" s="111"/>
      <c r="CZ89" s="111"/>
      <c r="DA89" s="111"/>
      <c r="DB89" s="111"/>
      <c r="DC89" s="111"/>
      <c r="DD89" s="111"/>
      <c r="DE89" s="111"/>
      <c r="DF89" s="111"/>
      <c r="DG89" s="111"/>
      <c r="DH89" s="111"/>
      <c r="DI89" s="111"/>
      <c r="DJ89" s="111"/>
      <c r="DK89" s="111"/>
      <c r="DL89" s="111"/>
      <c r="DM89" s="111"/>
      <c r="DN89" s="111"/>
      <c r="DO89" s="111"/>
      <c r="DP89" s="111"/>
      <c r="DQ89" s="112"/>
      <c r="DR89" s="111"/>
      <c r="DS89" s="111"/>
      <c r="DT89" s="111"/>
      <c r="DU89" s="111"/>
      <c r="DV89" s="111"/>
      <c r="DW89" s="111"/>
      <c r="DX89" s="111"/>
      <c r="DY89" s="111"/>
      <c r="DZ89" s="111"/>
      <c r="EA89" s="111"/>
      <c r="EB89" s="111"/>
      <c r="EC89" s="111"/>
      <c r="ED89" s="111"/>
      <c r="EE89" s="111"/>
      <c r="EF89" s="111"/>
      <c r="EG89" s="111"/>
      <c r="EH89" s="111"/>
      <c r="EI89" s="111"/>
      <c r="EJ89" s="111"/>
      <c r="EK89" s="111"/>
      <c r="EL89" s="111"/>
      <c r="EM89" s="111"/>
      <c r="EN89" s="111"/>
      <c r="EO89" s="111"/>
      <c r="EP89" s="111"/>
      <c r="EQ89" s="111"/>
      <c r="ER89" s="111"/>
      <c r="ES89" s="111"/>
      <c r="ET89" s="111"/>
      <c r="EU89" s="111"/>
      <c r="EV89" s="111"/>
      <c r="EW89" s="111"/>
      <c r="EX89" s="111"/>
      <c r="EY89" s="111"/>
      <c r="EZ89" s="111"/>
      <c r="FA89" s="111"/>
      <c r="FB89" s="111"/>
      <c r="FC89" s="111"/>
      <c r="FD89" s="111"/>
      <c r="FE89" s="111"/>
      <c r="FF89" s="111"/>
      <c r="FG89" s="111"/>
      <c r="FH89" s="111"/>
      <c r="FI89" s="111"/>
      <c r="FJ89" s="111"/>
      <c r="FK89" s="111"/>
      <c r="FL89" s="111"/>
      <c r="FM89" s="111"/>
      <c r="FN89" s="111"/>
      <c r="FO89" s="111"/>
      <c r="FP89" s="111"/>
      <c r="FQ89" s="111"/>
      <c r="FR89" s="111"/>
      <c r="FS89" s="111"/>
      <c r="FT89" s="111"/>
      <c r="FU89" s="111"/>
    </row>
    <row r="90" spans="1:177" ht="15" customHeight="1">
      <c r="A90" s="56"/>
      <c r="B90" s="56"/>
      <c r="C90" s="185"/>
      <c r="D90" s="106"/>
      <c r="E90" s="10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  <c r="CQ90" s="111"/>
      <c r="CR90" s="111"/>
      <c r="CS90" s="111"/>
      <c r="CT90" s="111"/>
      <c r="CU90" s="111"/>
      <c r="CV90" s="111"/>
      <c r="CW90" s="111"/>
      <c r="CX90" s="111"/>
      <c r="CY90" s="111"/>
      <c r="CZ90" s="111"/>
      <c r="DA90" s="111"/>
      <c r="DB90" s="111"/>
      <c r="DC90" s="111"/>
      <c r="DD90" s="111"/>
      <c r="DE90" s="111"/>
      <c r="DF90" s="111"/>
      <c r="DG90" s="111"/>
      <c r="DH90" s="111"/>
      <c r="DI90" s="111"/>
      <c r="DJ90" s="111"/>
      <c r="DK90" s="111"/>
      <c r="DL90" s="111"/>
      <c r="DM90" s="111"/>
      <c r="DN90" s="111"/>
      <c r="DO90" s="111"/>
      <c r="DP90" s="111"/>
      <c r="DQ90" s="112"/>
      <c r="DR90" s="111"/>
      <c r="DS90" s="111"/>
      <c r="DT90" s="111"/>
      <c r="DU90" s="111"/>
      <c r="DV90" s="111"/>
      <c r="DW90" s="111"/>
      <c r="DX90" s="111"/>
      <c r="DY90" s="111"/>
      <c r="DZ90" s="111"/>
      <c r="EA90" s="111"/>
      <c r="EB90" s="111"/>
      <c r="EC90" s="111"/>
      <c r="ED90" s="111"/>
      <c r="EE90" s="111"/>
      <c r="EF90" s="111"/>
      <c r="EG90" s="111"/>
      <c r="EH90" s="111"/>
      <c r="EI90" s="111"/>
      <c r="EJ90" s="111"/>
      <c r="EK90" s="111"/>
      <c r="EL90" s="111"/>
      <c r="EM90" s="111"/>
      <c r="EN90" s="111"/>
      <c r="EO90" s="111"/>
      <c r="EP90" s="111"/>
      <c r="EQ90" s="111"/>
      <c r="ER90" s="111"/>
      <c r="ES90" s="111"/>
      <c r="ET90" s="111"/>
      <c r="EU90" s="111"/>
      <c r="EV90" s="111"/>
      <c r="EW90" s="111"/>
      <c r="EX90" s="111"/>
      <c r="EY90" s="111"/>
      <c r="EZ90" s="111"/>
      <c r="FA90" s="111"/>
      <c r="FB90" s="111"/>
      <c r="FC90" s="111"/>
      <c r="FD90" s="111"/>
      <c r="FE90" s="111"/>
      <c r="FF90" s="111"/>
      <c r="FG90" s="111"/>
      <c r="FH90" s="111"/>
      <c r="FI90" s="111"/>
      <c r="FJ90" s="111"/>
      <c r="FK90" s="111"/>
      <c r="FL90" s="111"/>
      <c r="FM90" s="111"/>
      <c r="FN90" s="111"/>
      <c r="FO90" s="111"/>
      <c r="FP90" s="111"/>
      <c r="FQ90" s="111"/>
      <c r="FR90" s="111"/>
      <c r="FS90" s="111"/>
      <c r="FT90" s="111"/>
      <c r="FU90" s="111"/>
    </row>
    <row r="91" spans="1:177" ht="15" customHeight="1">
      <c r="A91" s="56"/>
      <c r="B91" s="56"/>
      <c r="C91" s="185"/>
      <c r="D91" s="106"/>
      <c r="E91" s="10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  <c r="CQ91" s="111"/>
      <c r="CR91" s="111"/>
      <c r="CS91" s="111"/>
      <c r="CT91" s="111"/>
      <c r="CU91" s="111"/>
      <c r="CV91" s="111"/>
      <c r="CW91" s="111"/>
      <c r="CX91" s="111"/>
      <c r="CY91" s="111"/>
      <c r="CZ91" s="111"/>
      <c r="DA91" s="111"/>
      <c r="DB91" s="111"/>
      <c r="DC91" s="111"/>
      <c r="DD91" s="111"/>
      <c r="DE91" s="111"/>
      <c r="DF91" s="111"/>
      <c r="DG91" s="111"/>
      <c r="DH91" s="111"/>
      <c r="DI91" s="111"/>
      <c r="DJ91" s="111"/>
      <c r="DK91" s="111"/>
      <c r="DL91" s="111"/>
      <c r="DM91" s="111"/>
      <c r="DN91" s="111"/>
      <c r="DO91" s="111"/>
      <c r="DP91" s="111"/>
      <c r="DQ91" s="112"/>
      <c r="DR91" s="111"/>
      <c r="DS91" s="111"/>
      <c r="DT91" s="111"/>
      <c r="DU91" s="111"/>
      <c r="DV91" s="111"/>
      <c r="DW91" s="111"/>
      <c r="DX91" s="111"/>
      <c r="DY91" s="111"/>
      <c r="DZ91" s="111"/>
      <c r="EA91" s="111"/>
      <c r="EB91" s="111"/>
      <c r="EC91" s="111"/>
      <c r="ED91" s="111"/>
      <c r="EE91" s="111"/>
      <c r="EF91" s="111"/>
      <c r="EG91" s="111"/>
      <c r="EH91" s="111"/>
      <c r="EI91" s="111"/>
      <c r="EJ91" s="111"/>
      <c r="EK91" s="111"/>
      <c r="EL91" s="111"/>
      <c r="EM91" s="111"/>
      <c r="EN91" s="111"/>
      <c r="EO91" s="111"/>
      <c r="EP91" s="111"/>
      <c r="EQ91" s="111"/>
      <c r="ER91" s="111"/>
      <c r="ES91" s="111"/>
      <c r="ET91" s="111"/>
      <c r="EU91" s="111"/>
      <c r="EV91" s="111"/>
      <c r="EW91" s="111"/>
      <c r="EX91" s="111"/>
      <c r="EY91" s="111"/>
      <c r="EZ91" s="111"/>
      <c r="FA91" s="111"/>
      <c r="FB91" s="111"/>
      <c r="FC91" s="111"/>
      <c r="FD91" s="111"/>
      <c r="FE91" s="111"/>
      <c r="FF91" s="111"/>
      <c r="FG91" s="111"/>
      <c r="FH91" s="111"/>
      <c r="FI91" s="111"/>
      <c r="FJ91" s="111"/>
      <c r="FK91" s="111"/>
      <c r="FL91" s="111"/>
      <c r="FM91" s="111"/>
      <c r="FN91" s="111"/>
      <c r="FO91" s="111"/>
      <c r="FP91" s="111"/>
      <c r="FQ91" s="111"/>
      <c r="FR91" s="111"/>
      <c r="FS91" s="111"/>
      <c r="FT91" s="111"/>
      <c r="FU91" s="111"/>
    </row>
    <row r="92" spans="1:177" ht="15" customHeight="1">
      <c r="A92" s="56"/>
      <c r="B92" s="56"/>
      <c r="C92" s="185"/>
      <c r="D92" s="106"/>
      <c r="E92" s="10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  <c r="CQ92" s="111"/>
      <c r="CR92" s="111"/>
      <c r="CS92" s="111"/>
      <c r="CT92" s="111"/>
      <c r="CU92" s="111"/>
      <c r="CV92" s="111"/>
      <c r="CW92" s="111"/>
      <c r="CX92" s="111"/>
      <c r="CY92" s="111"/>
      <c r="CZ92" s="111"/>
      <c r="DA92" s="111"/>
      <c r="DB92" s="111"/>
      <c r="DC92" s="111"/>
      <c r="DD92" s="111"/>
      <c r="DE92" s="111"/>
      <c r="DF92" s="111"/>
      <c r="DG92" s="111"/>
      <c r="DH92" s="111"/>
      <c r="DI92" s="111"/>
      <c r="DJ92" s="111"/>
      <c r="DK92" s="111"/>
      <c r="DL92" s="111"/>
      <c r="DM92" s="111"/>
      <c r="DN92" s="111"/>
      <c r="DO92" s="111"/>
      <c r="DP92" s="111"/>
      <c r="DQ92" s="112"/>
      <c r="DR92" s="111"/>
      <c r="DS92" s="111"/>
      <c r="DT92" s="111"/>
      <c r="DU92" s="111"/>
      <c r="DV92" s="111"/>
      <c r="DW92" s="111"/>
      <c r="DX92" s="111"/>
      <c r="DY92" s="111"/>
      <c r="DZ92" s="111"/>
      <c r="EA92" s="111"/>
      <c r="EB92" s="111"/>
      <c r="EC92" s="111"/>
      <c r="ED92" s="111"/>
      <c r="EE92" s="111"/>
      <c r="EF92" s="111"/>
      <c r="EG92" s="111"/>
      <c r="EH92" s="111"/>
      <c r="EI92" s="111"/>
      <c r="EJ92" s="111"/>
      <c r="EK92" s="111"/>
      <c r="EL92" s="111"/>
      <c r="EM92" s="111"/>
      <c r="EN92" s="111"/>
      <c r="EO92" s="111"/>
      <c r="EP92" s="111"/>
      <c r="EQ92" s="111"/>
      <c r="ER92" s="111"/>
      <c r="ES92" s="111"/>
      <c r="ET92" s="111"/>
      <c r="EU92" s="111"/>
      <c r="EV92" s="111"/>
      <c r="EW92" s="111"/>
      <c r="EX92" s="111"/>
      <c r="EY92" s="111"/>
      <c r="EZ92" s="111"/>
      <c r="FA92" s="111"/>
      <c r="FB92" s="111"/>
      <c r="FC92" s="111"/>
      <c r="FD92" s="111"/>
      <c r="FE92" s="111"/>
      <c r="FF92" s="111"/>
      <c r="FG92" s="111"/>
      <c r="FH92" s="111"/>
      <c r="FI92" s="111"/>
      <c r="FJ92" s="111"/>
      <c r="FK92" s="111"/>
      <c r="FL92" s="111"/>
      <c r="FM92" s="111"/>
      <c r="FN92" s="111"/>
      <c r="FO92" s="111"/>
      <c r="FP92" s="111"/>
      <c r="FQ92" s="111"/>
      <c r="FR92" s="111"/>
      <c r="FS92" s="111"/>
      <c r="FT92" s="111"/>
      <c r="FU92" s="111"/>
    </row>
    <row r="93" spans="1:177" ht="15" customHeight="1">
      <c r="A93" s="56"/>
      <c r="B93" s="56"/>
      <c r="C93" s="185"/>
      <c r="D93" s="106"/>
      <c r="E93" s="10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F93" s="111"/>
      <c r="DG93" s="111"/>
      <c r="DH93" s="111"/>
      <c r="DI93" s="111"/>
      <c r="DJ93" s="111"/>
      <c r="DK93" s="111"/>
      <c r="DL93" s="111"/>
      <c r="DM93" s="111"/>
      <c r="DN93" s="111"/>
      <c r="DO93" s="111"/>
      <c r="DP93" s="111"/>
      <c r="DQ93" s="112"/>
      <c r="DR93" s="111"/>
      <c r="DS93" s="111"/>
      <c r="DT93" s="111"/>
      <c r="DU93" s="111"/>
      <c r="DV93" s="111"/>
      <c r="DW93" s="111"/>
      <c r="DX93" s="111"/>
      <c r="DY93" s="111"/>
      <c r="DZ93" s="111"/>
      <c r="EA93" s="111"/>
      <c r="EB93" s="111"/>
      <c r="EC93" s="111"/>
      <c r="ED93" s="111"/>
      <c r="EE93" s="111"/>
      <c r="EF93" s="111"/>
      <c r="EG93" s="111"/>
      <c r="EH93" s="111"/>
      <c r="EI93" s="111"/>
      <c r="EJ93" s="111"/>
      <c r="EK93" s="111"/>
      <c r="EL93" s="111"/>
      <c r="EM93" s="111"/>
      <c r="EN93" s="111"/>
      <c r="EO93" s="111"/>
      <c r="EP93" s="111"/>
      <c r="EQ93" s="111"/>
      <c r="ER93" s="111"/>
      <c r="ES93" s="111"/>
      <c r="ET93" s="111"/>
      <c r="EU93" s="111"/>
      <c r="EV93" s="111"/>
      <c r="EW93" s="111"/>
      <c r="EX93" s="111"/>
      <c r="EY93" s="111"/>
      <c r="EZ93" s="111"/>
      <c r="FA93" s="111"/>
      <c r="FB93" s="111"/>
      <c r="FC93" s="111"/>
      <c r="FD93" s="111"/>
      <c r="FE93" s="111"/>
      <c r="FF93" s="111"/>
      <c r="FG93" s="111"/>
      <c r="FH93" s="111"/>
      <c r="FI93" s="111"/>
      <c r="FJ93" s="111"/>
      <c r="FK93" s="111"/>
      <c r="FL93" s="111"/>
      <c r="FM93" s="111"/>
      <c r="FN93" s="111"/>
      <c r="FO93" s="111"/>
      <c r="FP93" s="111"/>
      <c r="FQ93" s="111"/>
      <c r="FR93" s="111"/>
      <c r="FS93" s="111"/>
      <c r="FT93" s="111"/>
      <c r="FU93" s="111"/>
    </row>
    <row r="94" spans="1:177" ht="15" customHeight="1">
      <c r="A94" s="56"/>
      <c r="B94" s="56"/>
      <c r="C94" s="185"/>
      <c r="D94" s="106"/>
      <c r="E94" s="10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DQ94" s="112"/>
      <c r="DR94" s="111"/>
      <c r="DS94" s="111"/>
      <c r="DT94" s="111"/>
      <c r="DU94" s="111"/>
      <c r="DV94" s="111"/>
      <c r="DW94" s="111"/>
      <c r="DX94" s="111"/>
      <c r="DY94" s="111"/>
      <c r="DZ94" s="111"/>
      <c r="EA94" s="111"/>
      <c r="EB94" s="111"/>
      <c r="EC94" s="111"/>
      <c r="ED94" s="111"/>
      <c r="EE94" s="111"/>
      <c r="EF94" s="111"/>
      <c r="EG94" s="111"/>
      <c r="EH94" s="111"/>
      <c r="EI94" s="111"/>
      <c r="EJ94" s="111"/>
      <c r="EK94" s="111"/>
      <c r="EL94" s="111"/>
      <c r="EM94" s="111"/>
      <c r="EN94" s="111"/>
      <c r="EO94" s="111"/>
      <c r="EP94" s="111"/>
      <c r="EQ94" s="111"/>
      <c r="ER94" s="111"/>
      <c r="ES94" s="111"/>
      <c r="ET94" s="111"/>
      <c r="EU94" s="111"/>
      <c r="EV94" s="111"/>
      <c r="EW94" s="111"/>
      <c r="EX94" s="111"/>
      <c r="EY94" s="111"/>
      <c r="EZ94" s="111"/>
      <c r="FA94" s="111"/>
      <c r="FB94" s="111"/>
      <c r="FC94" s="111"/>
      <c r="FD94" s="111"/>
      <c r="FE94" s="111"/>
      <c r="FF94" s="111"/>
      <c r="FG94" s="111"/>
      <c r="FH94" s="111"/>
      <c r="FI94" s="111"/>
      <c r="FJ94" s="111"/>
      <c r="FK94" s="111"/>
      <c r="FL94" s="111"/>
      <c r="FM94" s="111"/>
      <c r="FN94" s="111"/>
      <c r="FO94" s="111"/>
      <c r="FP94" s="111"/>
      <c r="FQ94" s="111"/>
      <c r="FR94" s="111"/>
      <c r="FS94" s="111"/>
      <c r="FT94" s="111"/>
      <c r="FU94" s="111"/>
    </row>
    <row r="95" spans="1:177" ht="15" customHeight="1">
      <c r="A95" s="56"/>
      <c r="B95" s="56"/>
      <c r="C95" s="185"/>
      <c r="D95" s="106"/>
      <c r="E95" s="10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1"/>
      <c r="CS95" s="111"/>
      <c r="CT95" s="111"/>
      <c r="CU95" s="111"/>
      <c r="CV95" s="111"/>
      <c r="CW95" s="111"/>
      <c r="CX95" s="111"/>
      <c r="CY95" s="111"/>
      <c r="CZ95" s="111"/>
      <c r="DA95" s="111"/>
      <c r="DB95" s="111"/>
      <c r="DC95" s="111"/>
      <c r="DD95" s="111"/>
      <c r="DE95" s="111"/>
      <c r="DF95" s="111"/>
      <c r="DG95" s="111"/>
      <c r="DH95" s="111"/>
      <c r="DI95" s="111"/>
      <c r="DJ95" s="111"/>
      <c r="DK95" s="111"/>
      <c r="DL95" s="111"/>
      <c r="DM95" s="111"/>
      <c r="DN95" s="111"/>
      <c r="DO95" s="111"/>
      <c r="DP95" s="111"/>
      <c r="DQ95" s="112"/>
      <c r="DR95" s="111"/>
      <c r="DS95" s="111"/>
      <c r="DT95" s="111"/>
      <c r="DU95" s="111"/>
      <c r="DV95" s="111"/>
      <c r="DW95" s="111"/>
      <c r="DX95" s="111"/>
      <c r="DY95" s="111"/>
      <c r="DZ95" s="111"/>
      <c r="EA95" s="111"/>
      <c r="EB95" s="111"/>
      <c r="EC95" s="111"/>
      <c r="ED95" s="111"/>
      <c r="EE95" s="111"/>
      <c r="EF95" s="111"/>
      <c r="EG95" s="111"/>
      <c r="EH95" s="111"/>
      <c r="EI95" s="111"/>
      <c r="EJ95" s="111"/>
      <c r="EK95" s="111"/>
      <c r="EL95" s="111"/>
      <c r="EM95" s="111"/>
      <c r="EN95" s="111"/>
      <c r="EO95" s="111"/>
      <c r="EP95" s="111"/>
      <c r="EQ95" s="111"/>
      <c r="ER95" s="111"/>
      <c r="ES95" s="111"/>
      <c r="ET95" s="111"/>
      <c r="EU95" s="111"/>
      <c r="EV95" s="111"/>
      <c r="EW95" s="111"/>
      <c r="EX95" s="111"/>
      <c r="EY95" s="111"/>
      <c r="EZ95" s="111"/>
      <c r="FA95" s="111"/>
      <c r="FB95" s="111"/>
      <c r="FC95" s="111"/>
      <c r="FD95" s="111"/>
      <c r="FE95" s="111"/>
      <c r="FF95" s="111"/>
      <c r="FG95" s="111"/>
      <c r="FH95" s="111"/>
      <c r="FI95" s="111"/>
      <c r="FJ95" s="111"/>
      <c r="FK95" s="111"/>
      <c r="FL95" s="111"/>
      <c r="FM95" s="111"/>
      <c r="FN95" s="111"/>
      <c r="FO95" s="111"/>
      <c r="FP95" s="111"/>
      <c r="FQ95" s="111"/>
      <c r="FR95" s="111"/>
      <c r="FS95" s="111"/>
      <c r="FT95" s="111"/>
      <c r="FU95" s="111"/>
    </row>
    <row r="96" spans="1:177" ht="15" customHeight="1">
      <c r="A96" s="56"/>
      <c r="B96" s="56"/>
      <c r="C96" s="185"/>
      <c r="D96" s="106"/>
      <c r="E96" s="10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DQ96" s="112"/>
      <c r="DR96" s="111"/>
      <c r="DS96" s="111"/>
      <c r="DT96" s="111"/>
      <c r="DU96" s="111"/>
      <c r="DV96" s="111"/>
      <c r="DW96" s="111"/>
      <c r="DX96" s="111"/>
      <c r="DY96" s="111"/>
      <c r="DZ96" s="111"/>
      <c r="EA96" s="111"/>
      <c r="EB96" s="111"/>
      <c r="EC96" s="111"/>
      <c r="ED96" s="111"/>
      <c r="EE96" s="111"/>
      <c r="EF96" s="111"/>
      <c r="EG96" s="111"/>
      <c r="EH96" s="111"/>
      <c r="EI96" s="111"/>
      <c r="EJ96" s="111"/>
      <c r="EK96" s="111"/>
      <c r="EL96" s="111"/>
      <c r="EM96" s="111"/>
      <c r="EN96" s="111"/>
      <c r="EO96" s="111"/>
      <c r="EP96" s="111"/>
      <c r="EQ96" s="111"/>
      <c r="ER96" s="111"/>
      <c r="ES96" s="111"/>
      <c r="ET96" s="111"/>
      <c r="EU96" s="111"/>
      <c r="EV96" s="111"/>
      <c r="EW96" s="111"/>
      <c r="EX96" s="111"/>
      <c r="EY96" s="111"/>
      <c r="EZ96" s="111"/>
      <c r="FA96" s="111"/>
      <c r="FB96" s="111"/>
      <c r="FC96" s="111"/>
      <c r="FD96" s="111"/>
      <c r="FE96" s="111"/>
      <c r="FF96" s="111"/>
      <c r="FG96" s="111"/>
      <c r="FH96" s="111"/>
      <c r="FI96" s="111"/>
      <c r="FJ96" s="111"/>
      <c r="FK96" s="111"/>
      <c r="FL96" s="111"/>
      <c r="FM96" s="111"/>
      <c r="FN96" s="111"/>
      <c r="FO96" s="111"/>
      <c r="FP96" s="111"/>
      <c r="FQ96" s="111"/>
      <c r="FR96" s="111"/>
      <c r="FS96" s="111"/>
      <c r="FT96" s="111"/>
      <c r="FU96" s="111"/>
    </row>
    <row r="97" spans="1:177" ht="15" customHeight="1">
      <c r="A97" s="56"/>
      <c r="B97" s="56"/>
      <c r="C97" s="185"/>
      <c r="D97" s="106"/>
      <c r="E97" s="10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DQ97" s="112"/>
      <c r="DR97" s="111"/>
      <c r="DS97" s="111"/>
      <c r="DT97" s="111"/>
      <c r="DU97" s="111"/>
      <c r="DV97" s="111"/>
      <c r="DW97" s="111"/>
      <c r="DX97" s="111"/>
      <c r="DY97" s="111"/>
      <c r="DZ97" s="111"/>
      <c r="EA97" s="111"/>
      <c r="EB97" s="111"/>
      <c r="EC97" s="111"/>
      <c r="ED97" s="111"/>
      <c r="EE97" s="111"/>
      <c r="EF97" s="111"/>
      <c r="EG97" s="111"/>
      <c r="EH97" s="111"/>
      <c r="EI97" s="111"/>
      <c r="EJ97" s="111"/>
      <c r="EK97" s="111"/>
      <c r="EL97" s="111"/>
      <c r="EM97" s="111"/>
      <c r="EN97" s="111"/>
      <c r="EO97" s="111"/>
      <c r="EP97" s="111"/>
      <c r="EQ97" s="111"/>
      <c r="ER97" s="111"/>
      <c r="ES97" s="111"/>
      <c r="ET97" s="111"/>
      <c r="EU97" s="111"/>
      <c r="EV97" s="111"/>
      <c r="EW97" s="111"/>
      <c r="EX97" s="111"/>
      <c r="EY97" s="111"/>
      <c r="EZ97" s="111"/>
      <c r="FA97" s="111"/>
      <c r="FB97" s="111"/>
      <c r="FC97" s="111"/>
      <c r="FD97" s="111"/>
      <c r="FE97" s="111"/>
      <c r="FF97" s="111"/>
      <c r="FG97" s="111"/>
      <c r="FH97" s="111"/>
      <c r="FI97" s="111"/>
      <c r="FJ97" s="111"/>
      <c r="FK97" s="111"/>
      <c r="FL97" s="111"/>
      <c r="FM97" s="111"/>
      <c r="FN97" s="111"/>
      <c r="FO97" s="111"/>
      <c r="FP97" s="111"/>
      <c r="FQ97" s="111"/>
      <c r="FR97" s="111"/>
      <c r="FS97" s="111"/>
      <c r="FT97" s="111"/>
      <c r="FU97" s="111"/>
    </row>
    <row r="98" spans="1:177" ht="15" customHeight="1">
      <c r="A98" s="56"/>
      <c r="B98" s="56"/>
      <c r="C98" s="185"/>
      <c r="D98" s="106"/>
      <c r="E98" s="10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1"/>
      <c r="CS98" s="111"/>
      <c r="CT98" s="111"/>
      <c r="CU98" s="111"/>
      <c r="CV98" s="111"/>
      <c r="CW98" s="111"/>
      <c r="CX98" s="111"/>
      <c r="CY98" s="111"/>
      <c r="CZ98" s="111"/>
      <c r="DA98" s="111"/>
      <c r="DB98" s="111"/>
      <c r="DC98" s="111"/>
      <c r="DD98" s="111"/>
      <c r="DE98" s="111"/>
      <c r="DF98" s="111"/>
      <c r="DG98" s="111"/>
      <c r="DH98" s="111"/>
      <c r="DI98" s="111"/>
      <c r="DJ98" s="111"/>
      <c r="DK98" s="111"/>
      <c r="DL98" s="111"/>
      <c r="DM98" s="111"/>
      <c r="DN98" s="111"/>
      <c r="DO98" s="111"/>
      <c r="DP98" s="111"/>
      <c r="DQ98" s="112"/>
      <c r="DR98" s="111"/>
      <c r="DS98" s="111"/>
      <c r="DT98" s="111"/>
      <c r="DU98" s="111"/>
      <c r="DV98" s="111"/>
      <c r="DW98" s="111"/>
      <c r="DX98" s="111"/>
      <c r="DY98" s="111"/>
      <c r="DZ98" s="111"/>
      <c r="EA98" s="111"/>
      <c r="EB98" s="111"/>
      <c r="EC98" s="111"/>
      <c r="ED98" s="111"/>
      <c r="EE98" s="111"/>
      <c r="EF98" s="111"/>
      <c r="EG98" s="111"/>
      <c r="EH98" s="111"/>
      <c r="EI98" s="111"/>
      <c r="EJ98" s="111"/>
      <c r="EK98" s="111"/>
      <c r="EL98" s="111"/>
      <c r="EM98" s="111"/>
      <c r="EN98" s="111"/>
      <c r="EO98" s="111"/>
      <c r="EP98" s="111"/>
      <c r="EQ98" s="111"/>
      <c r="ER98" s="111"/>
      <c r="ES98" s="111"/>
      <c r="ET98" s="111"/>
      <c r="EU98" s="111"/>
      <c r="EV98" s="111"/>
      <c r="EW98" s="111"/>
      <c r="EX98" s="111"/>
      <c r="EY98" s="111"/>
      <c r="EZ98" s="111"/>
      <c r="FA98" s="111"/>
      <c r="FB98" s="111"/>
      <c r="FC98" s="111"/>
      <c r="FD98" s="111"/>
      <c r="FE98" s="111"/>
      <c r="FF98" s="111"/>
      <c r="FG98" s="111"/>
      <c r="FH98" s="111"/>
      <c r="FI98" s="111"/>
      <c r="FJ98" s="111"/>
      <c r="FK98" s="111"/>
      <c r="FL98" s="111"/>
      <c r="FM98" s="111"/>
      <c r="FN98" s="111"/>
      <c r="FO98" s="111"/>
      <c r="FP98" s="111"/>
      <c r="FQ98" s="111"/>
      <c r="FR98" s="111"/>
      <c r="FS98" s="111"/>
      <c r="FT98" s="111"/>
      <c r="FU98" s="111"/>
    </row>
    <row r="99" spans="1:177" ht="15" customHeight="1">
      <c r="A99" s="56"/>
      <c r="B99" s="56"/>
      <c r="C99" s="185"/>
      <c r="D99" s="106"/>
      <c r="E99" s="10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  <c r="DA99" s="111"/>
      <c r="DB99" s="111"/>
      <c r="DC99" s="111"/>
      <c r="DD99" s="111"/>
      <c r="DE99" s="111"/>
      <c r="DF99" s="111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DQ99" s="112"/>
      <c r="DR99" s="111"/>
      <c r="DS99" s="111"/>
      <c r="DT99" s="111"/>
      <c r="DU99" s="111"/>
      <c r="DV99" s="111"/>
      <c r="DW99" s="111"/>
      <c r="DX99" s="111"/>
      <c r="DY99" s="111"/>
      <c r="DZ99" s="111"/>
      <c r="EA99" s="111"/>
      <c r="EB99" s="111"/>
      <c r="EC99" s="111"/>
      <c r="ED99" s="111"/>
      <c r="EE99" s="111"/>
      <c r="EF99" s="111"/>
      <c r="EG99" s="111"/>
      <c r="EH99" s="111"/>
      <c r="EI99" s="111"/>
      <c r="EJ99" s="111"/>
      <c r="EK99" s="111"/>
      <c r="EL99" s="111"/>
      <c r="EM99" s="111"/>
      <c r="EN99" s="111"/>
      <c r="EO99" s="111"/>
      <c r="EP99" s="111"/>
      <c r="EQ99" s="111"/>
      <c r="ER99" s="111"/>
      <c r="ES99" s="111"/>
      <c r="ET99" s="111"/>
      <c r="EU99" s="111"/>
      <c r="EV99" s="111"/>
      <c r="EW99" s="111"/>
      <c r="EX99" s="111"/>
      <c r="EY99" s="111"/>
      <c r="EZ99" s="111"/>
      <c r="FA99" s="111"/>
      <c r="FB99" s="111"/>
      <c r="FC99" s="111"/>
      <c r="FD99" s="111"/>
      <c r="FE99" s="111"/>
      <c r="FF99" s="111"/>
      <c r="FG99" s="111"/>
      <c r="FH99" s="111"/>
      <c r="FI99" s="111"/>
      <c r="FJ99" s="111"/>
      <c r="FK99" s="111"/>
      <c r="FL99" s="111"/>
      <c r="FM99" s="111"/>
      <c r="FN99" s="111"/>
      <c r="FO99" s="111"/>
      <c r="FP99" s="111"/>
      <c r="FQ99" s="111"/>
      <c r="FR99" s="111"/>
      <c r="FS99" s="111"/>
      <c r="FT99" s="111"/>
      <c r="FU99" s="111"/>
    </row>
    <row r="100" spans="1:177" ht="15" customHeight="1">
      <c r="A100" s="56"/>
      <c r="B100" s="56"/>
      <c r="C100" s="185"/>
      <c r="D100" s="106"/>
      <c r="E100" s="10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  <c r="DA100" s="111"/>
      <c r="DB100" s="111"/>
      <c r="DC100" s="111"/>
      <c r="DD100" s="111"/>
      <c r="DE100" s="111"/>
      <c r="DF100" s="111"/>
      <c r="DG100" s="111"/>
      <c r="DH100" s="111"/>
      <c r="DI100" s="111"/>
      <c r="DJ100" s="111"/>
      <c r="DK100" s="111"/>
      <c r="DL100" s="111"/>
      <c r="DM100" s="111"/>
      <c r="DN100" s="111"/>
      <c r="DO100" s="111"/>
      <c r="DP100" s="111"/>
      <c r="DQ100" s="112"/>
      <c r="DR100" s="111"/>
      <c r="DS100" s="111"/>
      <c r="DT100" s="111"/>
      <c r="DU100" s="111"/>
      <c r="DV100" s="111"/>
      <c r="DW100" s="111"/>
      <c r="DX100" s="111"/>
      <c r="DY100" s="111"/>
      <c r="DZ100" s="111"/>
      <c r="EA100" s="111"/>
      <c r="EB100" s="111"/>
      <c r="EC100" s="111"/>
      <c r="ED100" s="111"/>
      <c r="EE100" s="111"/>
      <c r="EF100" s="111"/>
      <c r="EG100" s="111"/>
      <c r="EH100" s="111"/>
      <c r="EI100" s="111"/>
      <c r="EJ100" s="111"/>
      <c r="EK100" s="111"/>
      <c r="EL100" s="111"/>
      <c r="EM100" s="111"/>
      <c r="EN100" s="111"/>
      <c r="EO100" s="111"/>
      <c r="EP100" s="111"/>
      <c r="EQ100" s="111"/>
      <c r="ER100" s="111"/>
      <c r="ES100" s="111"/>
      <c r="ET100" s="111"/>
      <c r="EU100" s="111"/>
      <c r="EV100" s="111"/>
      <c r="EW100" s="111"/>
      <c r="EX100" s="111"/>
      <c r="EY100" s="111"/>
      <c r="EZ100" s="111"/>
      <c r="FA100" s="111"/>
      <c r="FB100" s="111"/>
      <c r="FC100" s="111"/>
      <c r="FD100" s="111"/>
      <c r="FE100" s="111"/>
      <c r="FF100" s="111"/>
      <c r="FG100" s="111"/>
      <c r="FH100" s="111"/>
      <c r="FI100" s="111"/>
      <c r="FJ100" s="111"/>
      <c r="FK100" s="111"/>
      <c r="FL100" s="111"/>
      <c r="FM100" s="111"/>
      <c r="FN100" s="111"/>
      <c r="FO100" s="111"/>
      <c r="FP100" s="111"/>
      <c r="FQ100" s="111"/>
      <c r="FR100" s="111"/>
      <c r="FS100" s="111"/>
      <c r="FT100" s="111"/>
      <c r="FU100" s="111"/>
    </row>
    <row r="101" spans="1:177" ht="15" customHeight="1">
      <c r="A101" s="56"/>
      <c r="B101" s="56"/>
      <c r="C101" s="185"/>
      <c r="D101" s="106"/>
      <c r="E101" s="10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1"/>
      <c r="CS101" s="111"/>
      <c r="CT101" s="111"/>
      <c r="CU101" s="111"/>
      <c r="CV101" s="111"/>
      <c r="CW101" s="111"/>
      <c r="CX101" s="111"/>
      <c r="CY101" s="111"/>
      <c r="CZ101" s="111"/>
      <c r="DA101" s="111"/>
      <c r="DB101" s="111"/>
      <c r="DC101" s="111"/>
      <c r="DD101" s="111"/>
      <c r="DE101" s="111"/>
      <c r="DF101" s="111"/>
      <c r="DG101" s="111"/>
      <c r="DH101" s="111"/>
      <c r="DI101" s="111"/>
      <c r="DJ101" s="111"/>
      <c r="DK101" s="111"/>
      <c r="DL101" s="111"/>
      <c r="DM101" s="111"/>
      <c r="DN101" s="111"/>
      <c r="DO101" s="111"/>
      <c r="DP101" s="111"/>
      <c r="DQ101" s="112"/>
      <c r="DR101" s="111"/>
      <c r="DS101" s="111"/>
      <c r="DT101" s="111"/>
      <c r="DU101" s="111"/>
      <c r="DV101" s="111"/>
      <c r="DW101" s="111"/>
      <c r="DX101" s="111"/>
      <c r="DY101" s="111"/>
      <c r="DZ101" s="111"/>
      <c r="EA101" s="111"/>
      <c r="EB101" s="111"/>
      <c r="EC101" s="111"/>
      <c r="ED101" s="111"/>
      <c r="EE101" s="111"/>
      <c r="EF101" s="111"/>
      <c r="EG101" s="111"/>
      <c r="EH101" s="111"/>
      <c r="EI101" s="111"/>
      <c r="EJ101" s="111"/>
      <c r="EK101" s="111"/>
      <c r="EL101" s="111"/>
      <c r="EM101" s="111"/>
      <c r="EN101" s="111"/>
      <c r="EO101" s="111"/>
      <c r="EP101" s="111"/>
      <c r="EQ101" s="111"/>
      <c r="ER101" s="111"/>
      <c r="ES101" s="111"/>
      <c r="ET101" s="111"/>
      <c r="EU101" s="111"/>
      <c r="EV101" s="111"/>
      <c r="EW101" s="111"/>
      <c r="EX101" s="111"/>
      <c r="EY101" s="111"/>
      <c r="EZ101" s="111"/>
      <c r="FA101" s="111"/>
      <c r="FB101" s="111"/>
      <c r="FC101" s="111"/>
      <c r="FD101" s="111"/>
      <c r="FE101" s="111"/>
      <c r="FF101" s="111"/>
      <c r="FG101" s="111"/>
      <c r="FH101" s="111"/>
      <c r="FI101" s="111"/>
      <c r="FJ101" s="111"/>
      <c r="FK101" s="111"/>
      <c r="FL101" s="111"/>
      <c r="FM101" s="111"/>
      <c r="FN101" s="111"/>
      <c r="FO101" s="111"/>
      <c r="FP101" s="111"/>
      <c r="FQ101" s="111"/>
      <c r="FR101" s="111"/>
      <c r="FS101" s="111"/>
      <c r="FT101" s="111"/>
      <c r="FU101" s="111"/>
    </row>
    <row r="102" spans="1:177" ht="15" customHeight="1">
      <c r="A102" s="56"/>
      <c r="B102" s="56"/>
      <c r="C102" s="185"/>
      <c r="D102" s="106"/>
      <c r="E102" s="10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  <c r="CO102" s="111"/>
      <c r="CP102" s="111"/>
      <c r="CQ102" s="111"/>
      <c r="CR102" s="111"/>
      <c r="CS102" s="111"/>
      <c r="CT102" s="111"/>
      <c r="CU102" s="111"/>
      <c r="CV102" s="111"/>
      <c r="CW102" s="111"/>
      <c r="CX102" s="111"/>
      <c r="CY102" s="111"/>
      <c r="CZ102" s="111"/>
      <c r="DA102" s="111"/>
      <c r="DB102" s="111"/>
      <c r="DC102" s="111"/>
      <c r="DD102" s="111"/>
      <c r="DE102" s="111"/>
      <c r="DF102" s="111"/>
      <c r="DG102" s="111"/>
      <c r="DH102" s="111"/>
      <c r="DI102" s="111"/>
      <c r="DJ102" s="111"/>
      <c r="DK102" s="111"/>
      <c r="DL102" s="111"/>
      <c r="DM102" s="111"/>
      <c r="DN102" s="111"/>
      <c r="DO102" s="111"/>
      <c r="DP102" s="111"/>
      <c r="DQ102" s="112"/>
      <c r="DR102" s="111"/>
      <c r="DS102" s="111"/>
      <c r="DT102" s="111"/>
      <c r="DU102" s="111"/>
      <c r="DV102" s="111"/>
      <c r="DW102" s="111"/>
      <c r="DX102" s="111"/>
      <c r="DY102" s="111"/>
      <c r="DZ102" s="111"/>
      <c r="EA102" s="111"/>
      <c r="EB102" s="111"/>
      <c r="EC102" s="111"/>
      <c r="ED102" s="111"/>
      <c r="EE102" s="111"/>
      <c r="EF102" s="111"/>
      <c r="EG102" s="111"/>
      <c r="EH102" s="111"/>
      <c r="EI102" s="111"/>
      <c r="EJ102" s="111"/>
      <c r="EK102" s="111"/>
      <c r="EL102" s="111"/>
      <c r="EM102" s="111"/>
      <c r="EN102" s="111"/>
      <c r="EO102" s="111"/>
      <c r="EP102" s="111"/>
      <c r="EQ102" s="111"/>
      <c r="ER102" s="111"/>
      <c r="ES102" s="111"/>
      <c r="ET102" s="111"/>
      <c r="EU102" s="111"/>
      <c r="EV102" s="111"/>
      <c r="EW102" s="111"/>
      <c r="EX102" s="111"/>
      <c r="EY102" s="111"/>
      <c r="EZ102" s="111"/>
      <c r="FA102" s="111"/>
      <c r="FB102" s="111"/>
      <c r="FC102" s="111"/>
      <c r="FD102" s="111"/>
      <c r="FE102" s="111"/>
      <c r="FF102" s="111"/>
      <c r="FG102" s="111"/>
      <c r="FH102" s="111"/>
      <c r="FI102" s="111"/>
      <c r="FJ102" s="111"/>
      <c r="FK102" s="111"/>
      <c r="FL102" s="111"/>
      <c r="FM102" s="111"/>
      <c r="FN102" s="111"/>
      <c r="FO102" s="111"/>
      <c r="FP102" s="111"/>
      <c r="FQ102" s="111"/>
      <c r="FR102" s="111"/>
      <c r="FS102" s="111"/>
      <c r="FT102" s="111"/>
      <c r="FU102" s="111"/>
    </row>
    <row r="103" spans="1:177" ht="15" customHeight="1">
      <c r="A103" s="56"/>
      <c r="B103" s="56"/>
      <c r="C103" s="185"/>
      <c r="D103" s="106"/>
      <c r="E103" s="10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1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DQ103" s="112"/>
      <c r="DR103" s="111"/>
      <c r="DS103" s="111"/>
      <c r="DT103" s="111"/>
      <c r="DU103" s="111"/>
      <c r="DV103" s="111"/>
      <c r="DW103" s="111"/>
      <c r="DX103" s="111"/>
      <c r="DY103" s="111"/>
      <c r="DZ103" s="111"/>
      <c r="EA103" s="111"/>
      <c r="EB103" s="111"/>
      <c r="EC103" s="111"/>
      <c r="ED103" s="111"/>
      <c r="EE103" s="111"/>
      <c r="EF103" s="111"/>
      <c r="EG103" s="111"/>
      <c r="EH103" s="111"/>
      <c r="EI103" s="111"/>
      <c r="EJ103" s="111"/>
      <c r="EK103" s="111"/>
      <c r="EL103" s="111"/>
      <c r="EM103" s="111"/>
      <c r="EN103" s="111"/>
      <c r="EO103" s="111"/>
      <c r="EP103" s="111"/>
      <c r="EQ103" s="111"/>
      <c r="ER103" s="111"/>
      <c r="ES103" s="111"/>
      <c r="ET103" s="111"/>
      <c r="EU103" s="111"/>
      <c r="EV103" s="111"/>
      <c r="EW103" s="111"/>
      <c r="EX103" s="111"/>
      <c r="EY103" s="111"/>
      <c r="EZ103" s="111"/>
      <c r="FA103" s="111"/>
      <c r="FB103" s="111"/>
      <c r="FC103" s="111"/>
      <c r="FD103" s="111"/>
      <c r="FE103" s="111"/>
      <c r="FF103" s="111"/>
      <c r="FG103" s="111"/>
      <c r="FH103" s="111"/>
      <c r="FI103" s="111"/>
      <c r="FJ103" s="111"/>
      <c r="FK103" s="111"/>
      <c r="FL103" s="111"/>
      <c r="FM103" s="111"/>
      <c r="FN103" s="111"/>
      <c r="FO103" s="111"/>
      <c r="FP103" s="111"/>
      <c r="FQ103" s="111"/>
      <c r="FR103" s="111"/>
      <c r="FS103" s="111"/>
      <c r="FT103" s="111"/>
      <c r="FU103" s="111"/>
    </row>
    <row r="104" spans="1:177" ht="15" customHeight="1">
      <c r="A104" s="56"/>
      <c r="B104" s="56"/>
      <c r="C104" s="185"/>
      <c r="D104" s="106"/>
      <c r="E104" s="10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1"/>
      <c r="CS104" s="111"/>
      <c r="CT104" s="111"/>
      <c r="CU104" s="111"/>
      <c r="CV104" s="111"/>
      <c r="CW104" s="111"/>
      <c r="CX104" s="111"/>
      <c r="CY104" s="111"/>
      <c r="CZ104" s="111"/>
      <c r="DA104" s="111"/>
      <c r="DB104" s="111"/>
      <c r="DC104" s="111"/>
      <c r="DD104" s="111"/>
      <c r="DE104" s="111"/>
      <c r="DF104" s="111"/>
      <c r="DG104" s="111"/>
      <c r="DH104" s="111"/>
      <c r="DI104" s="111"/>
      <c r="DJ104" s="111"/>
      <c r="DK104" s="111"/>
      <c r="DL104" s="111"/>
      <c r="DM104" s="111"/>
      <c r="DN104" s="111"/>
      <c r="DO104" s="111"/>
      <c r="DP104" s="111"/>
      <c r="DQ104" s="112"/>
      <c r="DR104" s="111"/>
      <c r="DS104" s="111"/>
      <c r="DT104" s="111"/>
      <c r="DU104" s="111"/>
      <c r="DV104" s="111"/>
      <c r="DW104" s="111"/>
      <c r="DX104" s="111"/>
      <c r="DY104" s="111"/>
      <c r="DZ104" s="111"/>
      <c r="EA104" s="111"/>
      <c r="EB104" s="111"/>
      <c r="EC104" s="111"/>
      <c r="ED104" s="111"/>
      <c r="EE104" s="111"/>
      <c r="EF104" s="111"/>
      <c r="EG104" s="111"/>
      <c r="EH104" s="111"/>
      <c r="EI104" s="111"/>
      <c r="EJ104" s="111"/>
      <c r="EK104" s="111"/>
      <c r="EL104" s="111"/>
      <c r="EM104" s="111"/>
      <c r="EN104" s="111"/>
      <c r="EO104" s="111"/>
      <c r="EP104" s="111"/>
      <c r="EQ104" s="111"/>
      <c r="ER104" s="111"/>
      <c r="ES104" s="111"/>
      <c r="ET104" s="111"/>
      <c r="EU104" s="111"/>
      <c r="EV104" s="111"/>
      <c r="EW104" s="111"/>
      <c r="EX104" s="111"/>
      <c r="EY104" s="111"/>
      <c r="EZ104" s="111"/>
      <c r="FA104" s="111"/>
      <c r="FB104" s="111"/>
      <c r="FC104" s="111"/>
      <c r="FD104" s="111"/>
      <c r="FE104" s="111"/>
      <c r="FF104" s="111"/>
      <c r="FG104" s="111"/>
      <c r="FH104" s="111"/>
      <c r="FI104" s="111"/>
      <c r="FJ104" s="111"/>
      <c r="FK104" s="111"/>
      <c r="FL104" s="111"/>
      <c r="FM104" s="111"/>
      <c r="FN104" s="111"/>
      <c r="FO104" s="111"/>
      <c r="FP104" s="111"/>
      <c r="FQ104" s="111"/>
      <c r="FR104" s="111"/>
      <c r="FS104" s="111"/>
      <c r="FT104" s="111"/>
      <c r="FU104" s="111"/>
    </row>
    <row r="105" spans="1:177" ht="15" customHeight="1">
      <c r="A105" s="56"/>
      <c r="B105" s="56"/>
      <c r="C105" s="185"/>
      <c r="D105" s="106"/>
      <c r="E105" s="10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DQ105" s="112"/>
      <c r="DR105" s="111"/>
      <c r="DS105" s="111"/>
      <c r="DT105" s="111"/>
      <c r="DU105" s="111"/>
      <c r="DV105" s="111"/>
      <c r="DW105" s="111"/>
      <c r="DX105" s="111"/>
      <c r="DY105" s="111"/>
      <c r="DZ105" s="111"/>
      <c r="EA105" s="111"/>
      <c r="EB105" s="111"/>
      <c r="EC105" s="111"/>
      <c r="ED105" s="111"/>
      <c r="EE105" s="111"/>
      <c r="EF105" s="111"/>
      <c r="EG105" s="111"/>
      <c r="EH105" s="111"/>
      <c r="EI105" s="111"/>
      <c r="EJ105" s="111"/>
      <c r="EK105" s="111"/>
      <c r="EL105" s="111"/>
      <c r="EM105" s="111"/>
      <c r="EN105" s="111"/>
      <c r="EO105" s="111"/>
      <c r="EP105" s="111"/>
      <c r="EQ105" s="111"/>
      <c r="ER105" s="111"/>
      <c r="ES105" s="111"/>
      <c r="ET105" s="111"/>
      <c r="EU105" s="111"/>
      <c r="EV105" s="111"/>
      <c r="EW105" s="111"/>
      <c r="EX105" s="111"/>
      <c r="EY105" s="111"/>
      <c r="EZ105" s="111"/>
      <c r="FA105" s="111"/>
      <c r="FB105" s="111"/>
      <c r="FC105" s="111"/>
      <c r="FD105" s="111"/>
      <c r="FE105" s="111"/>
      <c r="FF105" s="111"/>
      <c r="FG105" s="111"/>
      <c r="FH105" s="111"/>
      <c r="FI105" s="111"/>
      <c r="FJ105" s="111"/>
      <c r="FK105" s="111"/>
      <c r="FL105" s="111"/>
      <c r="FM105" s="111"/>
      <c r="FN105" s="111"/>
      <c r="FO105" s="111"/>
      <c r="FP105" s="111"/>
      <c r="FQ105" s="111"/>
      <c r="FR105" s="111"/>
      <c r="FS105" s="111"/>
      <c r="FT105" s="111"/>
      <c r="FU105" s="111"/>
    </row>
    <row r="106" spans="1:177" ht="15" customHeight="1">
      <c r="A106" s="56"/>
      <c r="B106" s="56"/>
      <c r="C106" s="185"/>
      <c r="D106" s="106"/>
      <c r="E106" s="10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DQ106" s="112"/>
      <c r="DR106" s="111"/>
      <c r="DS106" s="111"/>
      <c r="DT106" s="111"/>
      <c r="DU106" s="111"/>
      <c r="DV106" s="111"/>
      <c r="DW106" s="111"/>
      <c r="DX106" s="111"/>
      <c r="DY106" s="111"/>
      <c r="DZ106" s="111"/>
      <c r="EA106" s="111"/>
      <c r="EB106" s="111"/>
      <c r="EC106" s="111"/>
      <c r="ED106" s="111"/>
      <c r="EE106" s="111"/>
      <c r="EF106" s="111"/>
      <c r="EG106" s="111"/>
      <c r="EH106" s="111"/>
      <c r="EI106" s="111"/>
      <c r="EJ106" s="111"/>
      <c r="EK106" s="111"/>
      <c r="EL106" s="111"/>
      <c r="EM106" s="111"/>
      <c r="EN106" s="111"/>
      <c r="EO106" s="111"/>
      <c r="EP106" s="111"/>
      <c r="EQ106" s="111"/>
      <c r="ER106" s="111"/>
      <c r="ES106" s="111"/>
      <c r="ET106" s="111"/>
      <c r="EU106" s="111"/>
      <c r="EV106" s="111"/>
      <c r="EW106" s="111"/>
      <c r="EX106" s="111"/>
      <c r="EY106" s="111"/>
      <c r="EZ106" s="111"/>
      <c r="FA106" s="111"/>
      <c r="FB106" s="111"/>
      <c r="FC106" s="111"/>
      <c r="FD106" s="111"/>
      <c r="FE106" s="111"/>
      <c r="FF106" s="111"/>
      <c r="FG106" s="111"/>
      <c r="FH106" s="111"/>
      <c r="FI106" s="111"/>
      <c r="FJ106" s="111"/>
      <c r="FK106" s="111"/>
      <c r="FL106" s="111"/>
      <c r="FM106" s="111"/>
      <c r="FN106" s="111"/>
      <c r="FO106" s="111"/>
      <c r="FP106" s="111"/>
      <c r="FQ106" s="111"/>
      <c r="FR106" s="111"/>
      <c r="FS106" s="111"/>
      <c r="FT106" s="111"/>
      <c r="FU106" s="111"/>
    </row>
    <row r="107" spans="1:177" ht="15" customHeight="1">
      <c r="A107" s="56"/>
      <c r="B107" s="56"/>
      <c r="C107" s="185"/>
      <c r="D107" s="106"/>
      <c r="E107" s="10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2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  <c r="EE107" s="111"/>
      <c r="EF107" s="111"/>
      <c r="EG107" s="111"/>
      <c r="EH107" s="111"/>
      <c r="EI107" s="111"/>
      <c r="EJ107" s="111"/>
      <c r="EK107" s="111"/>
      <c r="EL107" s="111"/>
      <c r="EM107" s="111"/>
      <c r="EN107" s="111"/>
      <c r="EO107" s="111"/>
      <c r="EP107" s="111"/>
      <c r="EQ107" s="111"/>
      <c r="ER107" s="111"/>
      <c r="ES107" s="111"/>
      <c r="ET107" s="111"/>
      <c r="EU107" s="111"/>
      <c r="EV107" s="111"/>
      <c r="EW107" s="111"/>
      <c r="EX107" s="111"/>
      <c r="EY107" s="111"/>
      <c r="EZ107" s="111"/>
      <c r="FA107" s="111"/>
      <c r="FB107" s="111"/>
      <c r="FC107" s="111"/>
      <c r="FD107" s="111"/>
      <c r="FE107" s="111"/>
      <c r="FF107" s="111"/>
      <c r="FG107" s="111"/>
      <c r="FH107" s="111"/>
      <c r="FI107" s="111"/>
      <c r="FJ107" s="111"/>
      <c r="FK107" s="111"/>
      <c r="FL107" s="111"/>
      <c r="FM107" s="111"/>
      <c r="FN107" s="111"/>
      <c r="FO107" s="111"/>
      <c r="FP107" s="111"/>
      <c r="FQ107" s="111"/>
      <c r="FR107" s="111"/>
      <c r="FS107" s="111"/>
      <c r="FT107" s="111"/>
      <c r="FU107" s="111"/>
    </row>
    <row r="108" spans="1:177" ht="15" customHeight="1">
      <c r="A108" s="56"/>
      <c r="B108" s="56"/>
      <c r="C108" s="185"/>
      <c r="D108" s="106"/>
      <c r="E108" s="10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DQ108" s="112"/>
      <c r="DR108" s="111"/>
      <c r="DS108" s="111"/>
      <c r="DT108" s="111"/>
      <c r="DU108" s="111"/>
      <c r="DV108" s="111"/>
      <c r="DW108" s="111"/>
      <c r="DX108" s="111"/>
      <c r="DY108" s="111"/>
      <c r="DZ108" s="111"/>
      <c r="EA108" s="111"/>
      <c r="EB108" s="111"/>
      <c r="EC108" s="111"/>
      <c r="ED108" s="111"/>
      <c r="EE108" s="111"/>
      <c r="EF108" s="111"/>
      <c r="EG108" s="111"/>
      <c r="EH108" s="111"/>
      <c r="EI108" s="111"/>
      <c r="EJ108" s="111"/>
      <c r="EK108" s="111"/>
      <c r="EL108" s="111"/>
      <c r="EM108" s="111"/>
      <c r="EN108" s="111"/>
      <c r="EO108" s="111"/>
      <c r="EP108" s="111"/>
      <c r="EQ108" s="111"/>
      <c r="ER108" s="111"/>
      <c r="ES108" s="111"/>
      <c r="ET108" s="111"/>
      <c r="EU108" s="111"/>
      <c r="EV108" s="111"/>
      <c r="EW108" s="111"/>
      <c r="EX108" s="111"/>
      <c r="EY108" s="111"/>
      <c r="EZ108" s="111"/>
      <c r="FA108" s="111"/>
      <c r="FB108" s="111"/>
      <c r="FC108" s="111"/>
      <c r="FD108" s="111"/>
      <c r="FE108" s="111"/>
      <c r="FF108" s="111"/>
      <c r="FG108" s="111"/>
      <c r="FH108" s="111"/>
      <c r="FI108" s="111"/>
      <c r="FJ108" s="111"/>
      <c r="FK108" s="111"/>
      <c r="FL108" s="111"/>
      <c r="FM108" s="111"/>
      <c r="FN108" s="111"/>
      <c r="FO108" s="111"/>
      <c r="FP108" s="111"/>
      <c r="FQ108" s="111"/>
      <c r="FR108" s="111"/>
      <c r="FS108" s="111"/>
      <c r="FT108" s="111"/>
      <c r="FU108" s="111"/>
    </row>
    <row r="109" spans="1:177" ht="15" customHeight="1">
      <c r="A109" s="56"/>
      <c r="B109" s="56"/>
      <c r="C109" s="185"/>
      <c r="D109" s="106"/>
      <c r="E109" s="10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1"/>
      <c r="DE109" s="111"/>
      <c r="DF109" s="111"/>
      <c r="DG109" s="111"/>
      <c r="DH109" s="111"/>
      <c r="DI109" s="111"/>
      <c r="DJ109" s="111"/>
      <c r="DK109" s="111"/>
      <c r="DL109" s="111"/>
      <c r="DM109" s="111"/>
      <c r="DN109" s="111"/>
      <c r="DO109" s="111"/>
      <c r="DP109" s="111"/>
      <c r="DQ109" s="112"/>
      <c r="DR109" s="111"/>
      <c r="DS109" s="111"/>
      <c r="DT109" s="111"/>
      <c r="DU109" s="111"/>
      <c r="DV109" s="111"/>
      <c r="DW109" s="111"/>
      <c r="DX109" s="111"/>
      <c r="DY109" s="111"/>
      <c r="DZ109" s="111"/>
      <c r="EA109" s="111"/>
      <c r="EB109" s="111"/>
      <c r="EC109" s="111"/>
      <c r="ED109" s="111"/>
      <c r="EE109" s="111"/>
      <c r="EF109" s="111"/>
      <c r="EG109" s="111"/>
      <c r="EH109" s="111"/>
      <c r="EI109" s="111"/>
      <c r="EJ109" s="111"/>
      <c r="EK109" s="111"/>
      <c r="EL109" s="111"/>
      <c r="EM109" s="111"/>
      <c r="EN109" s="111"/>
      <c r="EO109" s="111"/>
      <c r="EP109" s="111"/>
      <c r="EQ109" s="111"/>
      <c r="ER109" s="111"/>
      <c r="ES109" s="111"/>
      <c r="ET109" s="111"/>
      <c r="EU109" s="111"/>
      <c r="EV109" s="111"/>
      <c r="EW109" s="111"/>
      <c r="EX109" s="111"/>
      <c r="EY109" s="111"/>
      <c r="EZ109" s="111"/>
      <c r="FA109" s="111"/>
      <c r="FB109" s="111"/>
      <c r="FC109" s="111"/>
      <c r="FD109" s="111"/>
      <c r="FE109" s="111"/>
      <c r="FF109" s="111"/>
      <c r="FG109" s="111"/>
      <c r="FH109" s="111"/>
      <c r="FI109" s="111"/>
      <c r="FJ109" s="111"/>
      <c r="FK109" s="111"/>
      <c r="FL109" s="111"/>
      <c r="FM109" s="111"/>
      <c r="FN109" s="111"/>
      <c r="FO109" s="111"/>
      <c r="FP109" s="111"/>
      <c r="FQ109" s="111"/>
      <c r="FR109" s="111"/>
      <c r="FS109" s="111"/>
      <c r="FT109" s="111"/>
      <c r="FU109" s="111"/>
    </row>
    <row r="110" spans="1:177" ht="15" customHeight="1">
      <c r="A110" s="56"/>
      <c r="B110" s="56"/>
      <c r="C110" s="185"/>
      <c r="D110" s="106"/>
      <c r="E110" s="10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2"/>
      <c r="DR110" s="111"/>
      <c r="DS110" s="111"/>
      <c r="DT110" s="111"/>
      <c r="DU110" s="111"/>
      <c r="DV110" s="111"/>
      <c r="DW110" s="111"/>
      <c r="DX110" s="111"/>
      <c r="DY110" s="111"/>
      <c r="DZ110" s="111"/>
      <c r="EA110" s="111"/>
      <c r="EB110" s="111"/>
      <c r="EC110" s="111"/>
      <c r="ED110" s="111"/>
      <c r="EE110" s="111"/>
      <c r="EF110" s="111"/>
      <c r="EG110" s="111"/>
      <c r="EH110" s="111"/>
      <c r="EI110" s="111"/>
      <c r="EJ110" s="111"/>
      <c r="EK110" s="111"/>
      <c r="EL110" s="111"/>
      <c r="EM110" s="111"/>
      <c r="EN110" s="111"/>
      <c r="EO110" s="111"/>
      <c r="EP110" s="111"/>
      <c r="EQ110" s="111"/>
      <c r="ER110" s="111"/>
      <c r="ES110" s="111"/>
      <c r="ET110" s="111"/>
      <c r="EU110" s="111"/>
      <c r="EV110" s="111"/>
      <c r="EW110" s="111"/>
      <c r="EX110" s="111"/>
      <c r="EY110" s="111"/>
      <c r="EZ110" s="111"/>
      <c r="FA110" s="111"/>
      <c r="FB110" s="111"/>
      <c r="FC110" s="111"/>
      <c r="FD110" s="111"/>
      <c r="FE110" s="111"/>
      <c r="FF110" s="111"/>
      <c r="FG110" s="111"/>
      <c r="FH110" s="111"/>
      <c r="FI110" s="111"/>
      <c r="FJ110" s="111"/>
      <c r="FK110" s="111"/>
      <c r="FL110" s="111"/>
      <c r="FM110" s="111"/>
      <c r="FN110" s="111"/>
      <c r="FO110" s="111"/>
      <c r="FP110" s="111"/>
      <c r="FQ110" s="111"/>
      <c r="FR110" s="111"/>
      <c r="FS110" s="111"/>
      <c r="FT110" s="111"/>
      <c r="FU110" s="111"/>
    </row>
    <row r="111" spans="1:177" ht="15" customHeight="1">
      <c r="A111" s="56"/>
      <c r="B111" s="56"/>
      <c r="C111" s="185"/>
      <c r="D111" s="106"/>
      <c r="E111" s="10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DQ111" s="112"/>
      <c r="DR111" s="111"/>
      <c r="DS111" s="111"/>
      <c r="DT111" s="111"/>
      <c r="DU111" s="111"/>
      <c r="DV111" s="111"/>
      <c r="DW111" s="111"/>
      <c r="DX111" s="111"/>
      <c r="DY111" s="111"/>
      <c r="DZ111" s="111"/>
      <c r="EA111" s="111"/>
      <c r="EB111" s="111"/>
      <c r="EC111" s="111"/>
      <c r="ED111" s="111"/>
      <c r="EE111" s="111"/>
      <c r="EF111" s="111"/>
      <c r="EG111" s="111"/>
      <c r="EH111" s="111"/>
      <c r="EI111" s="111"/>
      <c r="EJ111" s="111"/>
      <c r="EK111" s="111"/>
      <c r="EL111" s="111"/>
      <c r="EM111" s="111"/>
      <c r="EN111" s="111"/>
      <c r="EO111" s="111"/>
      <c r="EP111" s="111"/>
      <c r="EQ111" s="111"/>
      <c r="ER111" s="111"/>
      <c r="ES111" s="111"/>
      <c r="ET111" s="111"/>
      <c r="EU111" s="111"/>
      <c r="EV111" s="111"/>
      <c r="EW111" s="111"/>
      <c r="EX111" s="111"/>
      <c r="EY111" s="111"/>
      <c r="EZ111" s="111"/>
      <c r="FA111" s="111"/>
      <c r="FB111" s="111"/>
      <c r="FC111" s="111"/>
      <c r="FD111" s="111"/>
      <c r="FE111" s="111"/>
      <c r="FF111" s="111"/>
      <c r="FG111" s="111"/>
      <c r="FH111" s="111"/>
      <c r="FI111" s="111"/>
      <c r="FJ111" s="111"/>
      <c r="FK111" s="111"/>
      <c r="FL111" s="111"/>
      <c r="FM111" s="111"/>
      <c r="FN111" s="111"/>
      <c r="FO111" s="111"/>
      <c r="FP111" s="111"/>
      <c r="FQ111" s="111"/>
      <c r="FR111" s="111"/>
      <c r="FS111" s="111"/>
      <c r="FT111" s="111"/>
      <c r="FU111" s="111"/>
    </row>
    <row r="112" spans="1:177" ht="15" customHeight="1">
      <c r="A112" s="56"/>
      <c r="B112" s="56"/>
      <c r="C112" s="185"/>
      <c r="D112" s="106"/>
      <c r="E112" s="10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1"/>
      <c r="CS112" s="111"/>
      <c r="CT112" s="111"/>
      <c r="CU112" s="111"/>
      <c r="CV112" s="111"/>
      <c r="CW112" s="111"/>
      <c r="CX112" s="111"/>
      <c r="CY112" s="111"/>
      <c r="CZ112" s="111"/>
      <c r="DA112" s="111"/>
      <c r="DB112" s="111"/>
      <c r="DC112" s="111"/>
      <c r="DD112" s="111"/>
      <c r="DE112" s="111"/>
      <c r="DF112" s="111"/>
      <c r="DG112" s="111"/>
      <c r="DH112" s="111"/>
      <c r="DI112" s="111"/>
      <c r="DJ112" s="111"/>
      <c r="DK112" s="111"/>
      <c r="DL112" s="111"/>
      <c r="DM112" s="111"/>
      <c r="DN112" s="111"/>
      <c r="DO112" s="111"/>
      <c r="DP112" s="111"/>
      <c r="DQ112" s="112"/>
      <c r="DR112" s="111"/>
      <c r="DS112" s="111"/>
      <c r="DT112" s="111"/>
      <c r="DU112" s="111"/>
      <c r="DV112" s="111"/>
      <c r="DW112" s="111"/>
      <c r="DX112" s="111"/>
      <c r="DY112" s="111"/>
      <c r="DZ112" s="111"/>
      <c r="EA112" s="111"/>
      <c r="EB112" s="111"/>
      <c r="EC112" s="111"/>
      <c r="ED112" s="111"/>
      <c r="EE112" s="111"/>
      <c r="EF112" s="111"/>
      <c r="EG112" s="111"/>
      <c r="EH112" s="111"/>
      <c r="EI112" s="111"/>
      <c r="EJ112" s="111"/>
      <c r="EK112" s="111"/>
      <c r="EL112" s="111"/>
      <c r="EM112" s="111"/>
      <c r="EN112" s="111"/>
      <c r="EO112" s="111"/>
      <c r="EP112" s="111"/>
      <c r="EQ112" s="111"/>
      <c r="ER112" s="111"/>
      <c r="ES112" s="111"/>
      <c r="ET112" s="111"/>
      <c r="EU112" s="111"/>
      <c r="EV112" s="111"/>
      <c r="EW112" s="111"/>
      <c r="EX112" s="111"/>
      <c r="EY112" s="111"/>
      <c r="EZ112" s="111"/>
      <c r="FA112" s="111"/>
      <c r="FB112" s="111"/>
      <c r="FC112" s="111"/>
      <c r="FD112" s="111"/>
      <c r="FE112" s="111"/>
      <c r="FF112" s="111"/>
      <c r="FG112" s="111"/>
      <c r="FH112" s="111"/>
      <c r="FI112" s="111"/>
      <c r="FJ112" s="111"/>
      <c r="FK112" s="111"/>
      <c r="FL112" s="111"/>
      <c r="FM112" s="111"/>
      <c r="FN112" s="111"/>
      <c r="FO112" s="111"/>
      <c r="FP112" s="111"/>
      <c r="FQ112" s="111"/>
      <c r="FR112" s="111"/>
      <c r="FS112" s="111"/>
      <c r="FT112" s="111"/>
      <c r="FU112" s="111"/>
    </row>
    <row r="113" spans="1:177" ht="15" customHeight="1">
      <c r="A113" s="56"/>
      <c r="B113" s="56"/>
      <c r="C113" s="185"/>
      <c r="D113" s="106"/>
      <c r="E113" s="10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2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1"/>
      <c r="ED113" s="111"/>
      <c r="EE113" s="111"/>
      <c r="EF113" s="111"/>
      <c r="EG113" s="111"/>
      <c r="EH113" s="111"/>
      <c r="EI113" s="111"/>
      <c r="EJ113" s="111"/>
      <c r="EK113" s="111"/>
      <c r="EL113" s="111"/>
      <c r="EM113" s="111"/>
      <c r="EN113" s="111"/>
      <c r="EO113" s="111"/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111"/>
      <c r="FG113" s="111"/>
      <c r="FH113" s="111"/>
      <c r="FI113" s="111"/>
      <c r="FJ113" s="111"/>
      <c r="FK113" s="111"/>
      <c r="FL113" s="111"/>
      <c r="FM113" s="111"/>
      <c r="FN113" s="111"/>
      <c r="FO113" s="111"/>
      <c r="FP113" s="111"/>
      <c r="FQ113" s="111"/>
      <c r="FR113" s="111"/>
      <c r="FS113" s="111"/>
      <c r="FT113" s="111"/>
      <c r="FU113" s="111"/>
    </row>
    <row r="114" spans="1:177" ht="15" customHeight="1">
      <c r="A114" s="56"/>
      <c r="B114" s="56"/>
      <c r="C114" s="185"/>
      <c r="D114" s="106"/>
      <c r="E114" s="10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  <c r="CO114" s="111"/>
      <c r="CP114" s="111"/>
      <c r="CQ114" s="111"/>
      <c r="CR114" s="111"/>
      <c r="CS114" s="111"/>
      <c r="CT114" s="111"/>
      <c r="CU114" s="111"/>
      <c r="CV114" s="111"/>
      <c r="CW114" s="111"/>
      <c r="CX114" s="111"/>
      <c r="CY114" s="111"/>
      <c r="CZ114" s="111"/>
      <c r="DA114" s="111"/>
      <c r="DB114" s="111"/>
      <c r="DC114" s="111"/>
      <c r="DD114" s="111"/>
      <c r="DE114" s="111"/>
      <c r="DF114" s="111"/>
      <c r="DG114" s="111"/>
      <c r="DH114" s="111"/>
      <c r="DI114" s="111"/>
      <c r="DJ114" s="111"/>
      <c r="DK114" s="111"/>
      <c r="DL114" s="111"/>
      <c r="DM114" s="111"/>
      <c r="DN114" s="111"/>
      <c r="DO114" s="111"/>
      <c r="DP114" s="111"/>
      <c r="DQ114" s="112"/>
      <c r="DR114" s="111"/>
      <c r="DS114" s="111"/>
      <c r="DT114" s="111"/>
      <c r="DU114" s="111"/>
      <c r="DV114" s="111"/>
      <c r="DW114" s="111"/>
      <c r="DX114" s="111"/>
      <c r="DY114" s="111"/>
      <c r="DZ114" s="111"/>
      <c r="EA114" s="111"/>
      <c r="EB114" s="111"/>
      <c r="EC114" s="111"/>
      <c r="ED114" s="111"/>
      <c r="EE114" s="111"/>
      <c r="EF114" s="111"/>
      <c r="EG114" s="111"/>
      <c r="EH114" s="111"/>
      <c r="EI114" s="111"/>
      <c r="EJ114" s="111"/>
      <c r="EK114" s="111"/>
      <c r="EL114" s="111"/>
      <c r="EM114" s="111"/>
      <c r="EN114" s="111"/>
      <c r="EO114" s="111"/>
      <c r="EP114" s="111"/>
      <c r="EQ114" s="111"/>
      <c r="ER114" s="111"/>
      <c r="ES114" s="111"/>
      <c r="ET114" s="111"/>
      <c r="EU114" s="111"/>
      <c r="EV114" s="111"/>
      <c r="EW114" s="111"/>
      <c r="EX114" s="111"/>
      <c r="EY114" s="111"/>
      <c r="EZ114" s="111"/>
      <c r="FA114" s="111"/>
      <c r="FB114" s="111"/>
      <c r="FC114" s="111"/>
      <c r="FD114" s="111"/>
      <c r="FE114" s="111"/>
      <c r="FF114" s="111"/>
      <c r="FG114" s="111"/>
      <c r="FH114" s="111"/>
      <c r="FI114" s="111"/>
      <c r="FJ114" s="111"/>
      <c r="FK114" s="111"/>
      <c r="FL114" s="111"/>
      <c r="FM114" s="111"/>
      <c r="FN114" s="111"/>
      <c r="FO114" s="111"/>
      <c r="FP114" s="111"/>
      <c r="FQ114" s="111"/>
      <c r="FR114" s="111"/>
      <c r="FS114" s="111"/>
      <c r="FT114" s="111"/>
      <c r="FU114" s="111"/>
    </row>
    <row r="115" spans="1:177" ht="15" customHeight="1">
      <c r="A115" s="56"/>
      <c r="B115" s="56"/>
      <c r="C115" s="185"/>
      <c r="D115" s="106"/>
      <c r="E115" s="10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  <c r="DA115" s="111"/>
      <c r="DB115" s="111"/>
      <c r="DC115" s="111"/>
      <c r="DD115" s="111"/>
      <c r="DE115" s="111"/>
      <c r="DF115" s="111"/>
      <c r="DG115" s="111"/>
      <c r="DH115" s="111"/>
      <c r="DI115" s="111"/>
      <c r="DJ115" s="111"/>
      <c r="DK115" s="111"/>
      <c r="DL115" s="111"/>
      <c r="DM115" s="111"/>
      <c r="DN115" s="111"/>
      <c r="DO115" s="111"/>
      <c r="DP115" s="111"/>
      <c r="DQ115" s="112"/>
      <c r="DR115" s="111"/>
      <c r="DS115" s="111"/>
      <c r="DT115" s="111"/>
      <c r="DU115" s="111"/>
      <c r="DV115" s="111"/>
      <c r="DW115" s="111"/>
      <c r="DX115" s="111"/>
      <c r="DY115" s="111"/>
      <c r="DZ115" s="111"/>
      <c r="EA115" s="111"/>
      <c r="EB115" s="111"/>
      <c r="EC115" s="111"/>
      <c r="ED115" s="111"/>
      <c r="EE115" s="111"/>
      <c r="EF115" s="111"/>
      <c r="EG115" s="111"/>
      <c r="EH115" s="111"/>
      <c r="EI115" s="111"/>
      <c r="EJ115" s="111"/>
      <c r="EK115" s="111"/>
      <c r="EL115" s="111"/>
      <c r="EM115" s="111"/>
      <c r="EN115" s="111"/>
      <c r="EO115" s="111"/>
      <c r="EP115" s="111"/>
      <c r="EQ115" s="111"/>
      <c r="ER115" s="111"/>
      <c r="ES115" s="111"/>
      <c r="ET115" s="111"/>
      <c r="EU115" s="111"/>
      <c r="EV115" s="111"/>
      <c r="EW115" s="111"/>
      <c r="EX115" s="111"/>
      <c r="EY115" s="111"/>
      <c r="EZ115" s="111"/>
      <c r="FA115" s="111"/>
      <c r="FB115" s="111"/>
      <c r="FC115" s="111"/>
      <c r="FD115" s="111"/>
      <c r="FE115" s="111"/>
      <c r="FF115" s="111"/>
      <c r="FG115" s="111"/>
      <c r="FH115" s="111"/>
      <c r="FI115" s="111"/>
      <c r="FJ115" s="111"/>
      <c r="FK115" s="111"/>
      <c r="FL115" s="111"/>
      <c r="FM115" s="111"/>
      <c r="FN115" s="111"/>
      <c r="FO115" s="111"/>
      <c r="FP115" s="111"/>
      <c r="FQ115" s="111"/>
      <c r="FR115" s="111"/>
      <c r="FS115" s="111"/>
      <c r="FT115" s="111"/>
      <c r="FU115" s="111"/>
    </row>
    <row r="116" spans="1:177" ht="15" customHeight="1">
      <c r="A116" s="56"/>
      <c r="B116" s="56"/>
      <c r="C116" s="185"/>
      <c r="D116" s="106"/>
      <c r="E116" s="10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111"/>
      <c r="CY116" s="111"/>
      <c r="CZ116" s="111"/>
      <c r="DA116" s="111"/>
      <c r="DB116" s="111"/>
      <c r="DC116" s="111"/>
      <c r="DD116" s="111"/>
      <c r="DE116" s="111"/>
      <c r="DF116" s="111"/>
      <c r="DG116" s="111"/>
      <c r="DH116" s="111"/>
      <c r="DI116" s="111"/>
      <c r="DJ116" s="111"/>
      <c r="DK116" s="111"/>
      <c r="DL116" s="111"/>
      <c r="DM116" s="111"/>
      <c r="DN116" s="111"/>
      <c r="DO116" s="111"/>
      <c r="DP116" s="111"/>
      <c r="DQ116" s="112"/>
      <c r="DR116" s="111"/>
      <c r="DS116" s="111"/>
      <c r="DT116" s="111"/>
      <c r="DU116" s="111"/>
      <c r="DV116" s="111"/>
      <c r="DW116" s="111"/>
      <c r="DX116" s="111"/>
      <c r="DY116" s="111"/>
      <c r="DZ116" s="111"/>
      <c r="EA116" s="111"/>
      <c r="EB116" s="111"/>
      <c r="EC116" s="111"/>
      <c r="ED116" s="111"/>
      <c r="EE116" s="111"/>
      <c r="EF116" s="111"/>
      <c r="EG116" s="111"/>
      <c r="EH116" s="111"/>
      <c r="EI116" s="111"/>
      <c r="EJ116" s="111"/>
      <c r="EK116" s="111"/>
      <c r="EL116" s="111"/>
      <c r="EM116" s="111"/>
      <c r="EN116" s="111"/>
      <c r="EO116" s="111"/>
      <c r="EP116" s="111"/>
      <c r="EQ116" s="111"/>
      <c r="ER116" s="111"/>
      <c r="ES116" s="111"/>
      <c r="ET116" s="111"/>
      <c r="EU116" s="111"/>
      <c r="EV116" s="111"/>
      <c r="EW116" s="111"/>
      <c r="EX116" s="111"/>
      <c r="EY116" s="111"/>
      <c r="EZ116" s="111"/>
      <c r="FA116" s="111"/>
      <c r="FB116" s="111"/>
      <c r="FC116" s="111"/>
      <c r="FD116" s="111"/>
      <c r="FE116" s="111"/>
      <c r="FF116" s="111"/>
      <c r="FG116" s="111"/>
      <c r="FH116" s="111"/>
      <c r="FI116" s="111"/>
      <c r="FJ116" s="111"/>
      <c r="FK116" s="111"/>
      <c r="FL116" s="111"/>
      <c r="FM116" s="111"/>
      <c r="FN116" s="111"/>
      <c r="FO116" s="111"/>
      <c r="FP116" s="111"/>
      <c r="FQ116" s="111"/>
      <c r="FR116" s="111"/>
      <c r="FS116" s="111"/>
      <c r="FT116" s="111"/>
      <c r="FU116" s="111"/>
    </row>
    <row r="117" spans="1:177" ht="15" customHeight="1">
      <c r="A117" s="56"/>
      <c r="B117" s="56"/>
      <c r="C117" s="185"/>
      <c r="D117" s="106"/>
      <c r="E117" s="10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111"/>
      <c r="CY117" s="111"/>
      <c r="CZ117" s="111"/>
      <c r="DA117" s="111"/>
      <c r="DB117" s="111"/>
      <c r="DC117" s="111"/>
      <c r="DD117" s="111"/>
      <c r="DE117" s="111"/>
      <c r="DF117" s="111"/>
      <c r="DG117" s="111"/>
      <c r="DH117" s="111"/>
      <c r="DI117" s="111"/>
      <c r="DJ117" s="111"/>
      <c r="DK117" s="111"/>
      <c r="DL117" s="111"/>
      <c r="DM117" s="111"/>
      <c r="DN117" s="111"/>
      <c r="DO117" s="111"/>
      <c r="DP117" s="111"/>
      <c r="DQ117" s="112"/>
      <c r="DR117" s="111"/>
      <c r="DS117" s="111"/>
      <c r="DT117" s="111"/>
      <c r="DU117" s="111"/>
      <c r="DV117" s="111"/>
      <c r="DW117" s="111"/>
      <c r="DX117" s="111"/>
      <c r="DY117" s="111"/>
      <c r="DZ117" s="111"/>
      <c r="EA117" s="111"/>
      <c r="EB117" s="111"/>
      <c r="EC117" s="111"/>
      <c r="ED117" s="111"/>
      <c r="EE117" s="111"/>
      <c r="EF117" s="111"/>
      <c r="EG117" s="111"/>
      <c r="EH117" s="111"/>
      <c r="EI117" s="111"/>
      <c r="EJ117" s="111"/>
      <c r="EK117" s="111"/>
      <c r="EL117" s="111"/>
      <c r="EM117" s="111"/>
      <c r="EN117" s="111"/>
      <c r="EO117" s="111"/>
      <c r="EP117" s="111"/>
      <c r="EQ117" s="111"/>
      <c r="ER117" s="111"/>
      <c r="ES117" s="111"/>
      <c r="ET117" s="111"/>
      <c r="EU117" s="111"/>
      <c r="EV117" s="111"/>
      <c r="EW117" s="111"/>
      <c r="EX117" s="111"/>
      <c r="EY117" s="111"/>
      <c r="EZ117" s="111"/>
      <c r="FA117" s="111"/>
      <c r="FB117" s="111"/>
      <c r="FC117" s="111"/>
      <c r="FD117" s="111"/>
      <c r="FE117" s="111"/>
      <c r="FF117" s="111"/>
      <c r="FG117" s="111"/>
      <c r="FH117" s="111"/>
      <c r="FI117" s="111"/>
      <c r="FJ117" s="111"/>
      <c r="FK117" s="111"/>
      <c r="FL117" s="111"/>
      <c r="FM117" s="111"/>
      <c r="FN117" s="111"/>
      <c r="FO117" s="111"/>
      <c r="FP117" s="111"/>
      <c r="FQ117" s="111"/>
      <c r="FR117" s="111"/>
      <c r="FS117" s="111"/>
      <c r="FT117" s="111"/>
      <c r="FU117" s="111"/>
    </row>
    <row r="118" spans="1:177" ht="15" customHeight="1">
      <c r="A118" s="56"/>
      <c r="B118" s="56"/>
      <c r="C118" s="185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DQ118" s="190"/>
    </row>
    <row r="119" spans="1:177" ht="15" customHeight="1">
      <c r="A119" s="56"/>
      <c r="B119" s="56"/>
      <c r="C119" s="185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</row>
    <row r="120" spans="1:177" ht="15" customHeight="1">
      <c r="A120" s="56"/>
      <c r="B120" s="56"/>
      <c r="C120" s="185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</row>
    <row r="121" spans="1:177" ht="15" customHeight="1">
      <c r="A121" s="56"/>
      <c r="B121" s="56"/>
      <c r="C121" s="185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</row>
    <row r="122" spans="1:177" ht="15" customHeight="1">
      <c r="A122" s="56"/>
      <c r="B122" s="56"/>
      <c r="C122" s="185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</row>
    <row r="123" spans="1:177" ht="15" customHeight="1">
      <c r="A123" s="56"/>
      <c r="B123" s="56"/>
      <c r="C123" s="185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</row>
    <row r="124" spans="1:177" ht="15" customHeight="1">
      <c r="A124" s="56"/>
      <c r="B124" s="56"/>
      <c r="C124" s="185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</row>
    <row r="125" spans="1:177" ht="15" customHeight="1">
      <c r="A125" s="56"/>
      <c r="B125" s="56"/>
      <c r="C125" s="185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</row>
    <row r="126" spans="1:177" ht="15" customHeight="1">
      <c r="A126" s="56"/>
      <c r="B126" s="56"/>
      <c r="C126" s="185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</row>
    <row r="127" spans="1:177" ht="15" customHeight="1">
      <c r="A127" s="56"/>
      <c r="B127" s="56"/>
      <c r="C127" s="185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</row>
    <row r="128" spans="1:177" ht="15" customHeight="1">
      <c r="A128" s="56"/>
      <c r="B128" s="56"/>
      <c r="C128" s="185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</row>
    <row r="129" spans="3:38" ht="15" customHeight="1">
      <c r="C129" s="191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</row>
    <row r="130" spans="3:38" ht="15" customHeight="1">
      <c r="C130" s="191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</row>
    <row r="131" spans="3:38" ht="15" customHeight="1">
      <c r="C131" s="191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</row>
    <row r="132" spans="3:38" ht="15" customHeight="1">
      <c r="C132" s="191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</row>
    <row r="133" spans="3:38" ht="15" customHeight="1">
      <c r="C133" s="191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</row>
    <row r="134" spans="3:38" ht="15" customHeight="1">
      <c r="C134" s="191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</row>
    <row r="135" spans="3:38" ht="15" customHeight="1">
      <c r="C135" s="191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</row>
    <row r="136" spans="3:38" ht="15" customHeight="1">
      <c r="C136" s="191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</row>
    <row r="137" spans="3:38" ht="15" customHeight="1">
      <c r="C137" s="191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</row>
    <row r="138" spans="3:38" ht="15" customHeight="1">
      <c r="C138" s="191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</row>
    <row r="139" spans="3:38" ht="15" customHeight="1">
      <c r="C139" s="191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</row>
    <row r="140" spans="3:38" ht="15" customHeight="1">
      <c r="C140" s="191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</row>
    <row r="141" spans="3:38" ht="15" customHeight="1">
      <c r="C141" s="191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</row>
    <row r="142" spans="3:38" ht="15" customHeight="1">
      <c r="C142" s="191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</row>
    <row r="143" spans="3:38" ht="15" customHeight="1">
      <c r="C143" s="191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</row>
    <row r="144" spans="3:38" ht="15" customHeight="1">
      <c r="C144" s="191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</row>
    <row r="145" spans="3:38" ht="15" customHeight="1">
      <c r="C145" s="191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</row>
    <row r="146" spans="3:38" ht="15" customHeight="1">
      <c r="C146" s="191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</row>
    <row r="147" spans="3:38" ht="15" customHeight="1">
      <c r="C147" s="191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</row>
    <row r="148" spans="3:38" ht="15" customHeight="1">
      <c r="C148" s="191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</row>
    <row r="149" spans="3:38" ht="15" customHeight="1">
      <c r="C149" s="191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</row>
    <row r="150" spans="3:38" ht="15" customHeight="1">
      <c r="C150" s="191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</row>
    <row r="151" spans="3:38" ht="15" customHeight="1">
      <c r="C151" s="191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</row>
    <row r="152" spans="3:38" ht="15" customHeight="1">
      <c r="C152" s="191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</row>
    <row r="153" spans="3:38" ht="15" customHeight="1">
      <c r="C153" s="191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</row>
    <row r="154" spans="3:38" ht="15" customHeight="1">
      <c r="C154" s="191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</row>
    <row r="155" spans="3:38" ht="15" customHeight="1">
      <c r="C155" s="191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</row>
    <row r="156" spans="3:38" ht="15" customHeight="1">
      <c r="C156" s="191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</row>
    <row r="157" spans="3:38" ht="15" customHeight="1">
      <c r="C157" s="191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</row>
    <row r="158" spans="3:38" ht="15" customHeight="1">
      <c r="C158" s="191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</row>
    <row r="159" spans="3:38" ht="15" customHeight="1">
      <c r="C159" s="191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</row>
    <row r="160" spans="3:38" ht="15" customHeight="1">
      <c r="C160" s="191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</row>
    <row r="161" spans="3:38" ht="15" customHeight="1">
      <c r="C161" s="191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</row>
    <row r="162" spans="3:38" ht="15" customHeight="1">
      <c r="C162" s="191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</row>
    <row r="163" spans="3:38" ht="15" customHeight="1">
      <c r="C163" s="191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</row>
    <row r="164" spans="3:38" ht="15" customHeight="1">
      <c r="C164" s="191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</row>
    <row r="165" spans="3:38" ht="15" customHeight="1">
      <c r="C165" s="191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</row>
    <row r="166" spans="3:38" ht="15" customHeight="1">
      <c r="C166" s="191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</row>
    <row r="167" spans="3:38" ht="15" customHeight="1">
      <c r="C167" s="191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</row>
    <row r="168" spans="3:38" ht="15" customHeight="1">
      <c r="C168" s="191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</row>
    <row r="169" spans="3:38" ht="15" customHeight="1">
      <c r="C169" s="191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</row>
    <row r="170" spans="3:38" ht="15" customHeight="1">
      <c r="C170" s="191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</row>
    <row r="171" spans="3:38" ht="15" customHeight="1">
      <c r="C171" s="191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</row>
    <row r="172" spans="3:38" ht="15" customHeight="1">
      <c r="C172" s="191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</row>
    <row r="173" spans="3:38" ht="15" customHeight="1">
      <c r="C173" s="191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</row>
    <row r="174" spans="3:38" ht="15" customHeight="1">
      <c r="C174" s="191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</row>
    <row r="175" spans="3:38" ht="15" customHeight="1">
      <c r="C175" s="191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</row>
    <row r="176" spans="3:38" ht="15" customHeight="1">
      <c r="C176" s="191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</row>
    <row r="177" spans="3:38" ht="15" customHeight="1">
      <c r="C177" s="191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</row>
    <row r="178" spans="3:38" ht="15" customHeight="1">
      <c r="C178" s="191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</row>
    <row r="179" spans="3:38" ht="15" customHeight="1">
      <c r="C179" s="191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</row>
    <row r="180" spans="3:38" ht="15" customHeight="1">
      <c r="C180" s="191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</row>
    <row r="181" spans="3:38" ht="15" customHeight="1">
      <c r="C181" s="191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</row>
    <row r="182" spans="3:38" ht="15" customHeight="1">
      <c r="C182" s="191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</row>
    <row r="183" spans="3:38" ht="15" customHeight="1">
      <c r="C183" s="191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</row>
    <row r="184" spans="3:38" ht="15" customHeight="1">
      <c r="C184" s="191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</row>
    <row r="185" spans="3:38" ht="15" customHeight="1">
      <c r="C185" s="191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</row>
    <row r="186" spans="3:38" ht="15" customHeight="1">
      <c r="C186" s="191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</row>
    <row r="187" spans="3:38" ht="15" customHeight="1">
      <c r="C187" s="191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</row>
    <row r="188" spans="3:38" ht="15" customHeight="1">
      <c r="C188" s="191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</row>
    <row r="189" spans="3:38" ht="15" customHeight="1">
      <c r="C189" s="191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</row>
    <row r="190" spans="3:38" ht="15" customHeight="1">
      <c r="C190" s="191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</row>
    <row r="191" spans="3:38" ht="15" customHeight="1">
      <c r="C191" s="191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</row>
    <row r="192" spans="3:38" ht="15" customHeight="1">
      <c r="C192" s="191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</row>
    <row r="193" spans="3:38" ht="15" customHeight="1">
      <c r="C193" s="191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</row>
    <row r="194" spans="3:38" ht="15" customHeight="1">
      <c r="C194" s="191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</row>
    <row r="195" spans="3:38" ht="15" customHeight="1">
      <c r="C195" s="191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</row>
    <row r="196" spans="3:38" ht="15" customHeight="1">
      <c r="C196" s="191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</row>
    <row r="197" spans="3:38" ht="15" customHeight="1"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</row>
    <row r="198" spans="3:38" ht="15" customHeight="1"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</row>
    <row r="199" spans="3:38" ht="15" customHeight="1"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</row>
    <row r="200" spans="3:38" ht="15" customHeight="1"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</row>
    <row r="201" spans="3:38" ht="15" customHeight="1"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</row>
    <row r="202" spans="3:38" ht="15" customHeight="1"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</row>
    <row r="203" spans="3:38" ht="15" customHeight="1"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</row>
    <row r="204" spans="3:38" ht="15" customHeight="1"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</row>
    <row r="205" spans="3:38" ht="15" customHeight="1"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</row>
    <row r="206" spans="3:38" ht="15" customHeight="1"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</row>
    <row r="207" spans="3:38" ht="15" customHeight="1"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</row>
    <row r="208" spans="3:38" ht="15" customHeight="1"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</row>
    <row r="209" spans="6:38" ht="15" customHeight="1"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</row>
    <row r="210" spans="6:38" ht="15" customHeight="1"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</row>
    <row r="211" spans="6:38" ht="15" customHeight="1"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</row>
    <row r="212" spans="6:38" ht="15" customHeight="1"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</row>
    <row r="213" spans="6:38" ht="15" customHeight="1"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</row>
    <row r="214" spans="6:38" ht="15" customHeight="1"/>
    <row r="215" spans="6:38" ht="15" customHeight="1"/>
    <row r="216" spans="6:38" ht="15" customHeight="1"/>
    <row r="217" spans="6:38" ht="15" customHeight="1"/>
    <row r="218" spans="6:38" ht="15" customHeight="1"/>
    <row r="219" spans="6:38" ht="15" customHeight="1"/>
    <row r="220" spans="6:38" ht="15" customHeight="1"/>
    <row r="221" spans="6:38" ht="15" customHeight="1"/>
    <row r="222" spans="6:38" ht="15" customHeight="1"/>
    <row r="223" spans="6:38" ht="15" customHeight="1"/>
    <row r="224" spans="6:38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</sheetData>
  <sheetProtection algorithmName="SHA-512" hashValue="C7/ztHFNWiIgirgBAB8C01VHtssyd6nNk7Vl2DpfTDsi+Rg5WteOPoBOoCB5JrZ0BOV+jh2rN1UkvwHMoLbG3A==" saltValue="fFZMhq0HO+KzvcveoHGHeA==" spinCount="100000" sheet="1" formatCells="0" formatColumns="0" formatRows="0" sort="0" autoFilter="0" pivotTables="0"/>
  <mergeCells count="4">
    <mergeCell ref="D6:E6"/>
    <mergeCell ref="C7:C8"/>
    <mergeCell ref="D7:E7"/>
    <mergeCell ref="AY15:BJ15"/>
  </mergeCells>
  <printOptions horizontalCentered="1" verticalCentered="1"/>
  <pageMargins left="0" right="0" top="0" bottom="0" header="0" footer="0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933450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5"/>
  <sheetViews>
    <sheetView topLeftCell="A133" workbookViewId="0">
      <selection activeCell="B141" sqref="B141"/>
    </sheetView>
  </sheetViews>
  <sheetFormatPr defaultColWidth="9.140625" defaultRowHeight="12.75"/>
  <cols>
    <col min="1" max="1" width="2" style="22" customWidth="1"/>
    <col min="2" max="2" width="62" style="22" customWidth="1"/>
    <col min="3" max="3" width="63.140625" style="22" customWidth="1"/>
    <col min="4" max="4" width="41.7109375" style="22" customWidth="1"/>
    <col min="5" max="5" width="20" style="22" customWidth="1"/>
    <col min="6" max="6" width="8.5703125" style="22" customWidth="1"/>
    <col min="7" max="7" width="5.42578125" style="22" customWidth="1"/>
    <col min="8" max="8" width="6.42578125" style="22" customWidth="1"/>
    <col min="9" max="9" width="8" style="22" customWidth="1"/>
    <col min="10" max="10" width="6.42578125" style="22" customWidth="1"/>
    <col min="11" max="11" width="9.28515625" style="22" customWidth="1"/>
    <col min="12" max="12" width="7.42578125" style="22" customWidth="1"/>
    <col min="13" max="13" width="17" style="22" customWidth="1"/>
    <col min="14" max="14" width="8.85546875" style="22" customWidth="1"/>
    <col min="15" max="15" width="83.140625" style="22" customWidth="1"/>
    <col min="16" max="16" width="6.42578125" style="22" customWidth="1"/>
    <col min="17" max="17" width="5.42578125" style="22" customWidth="1"/>
    <col min="18" max="18" width="6.42578125" style="22" customWidth="1"/>
    <col min="19" max="19" width="2.7109375" style="22" customWidth="1"/>
    <col min="20" max="20" width="6.5703125" style="22" customWidth="1"/>
    <col min="21" max="21" width="5.7109375" style="22" customWidth="1"/>
    <col min="22" max="22" width="11.7109375" style="11" customWidth="1"/>
    <col min="23" max="16384" width="9.140625" style="11"/>
  </cols>
  <sheetData>
    <row r="1" spans="1:3">
      <c r="A1" s="21">
        <v>1</v>
      </c>
      <c r="B1" s="22" t="s">
        <v>247</v>
      </c>
    </row>
    <row r="3" spans="1:3">
      <c r="B3" s="262" t="s">
        <v>193</v>
      </c>
      <c r="C3" s="262"/>
    </row>
    <row r="5" spans="1:3" ht="15" customHeight="1">
      <c r="B5" s="22" t="s">
        <v>196</v>
      </c>
      <c r="C5" s="22" t="s">
        <v>194</v>
      </c>
    </row>
    <row r="6" spans="1:3">
      <c r="B6" s="22" t="s">
        <v>197</v>
      </c>
      <c r="C6" s="22" t="s">
        <v>195</v>
      </c>
    </row>
    <row r="8" spans="1:3">
      <c r="B8" s="22" t="s">
        <v>205</v>
      </c>
      <c r="C8" s="22" t="s">
        <v>360</v>
      </c>
    </row>
    <row r="9" spans="1:3">
      <c r="B9" s="22" t="s">
        <v>203</v>
      </c>
      <c r="C9" s="22" t="s">
        <v>204</v>
      </c>
    </row>
    <row r="10" spans="1:3">
      <c r="B10" s="22" t="s">
        <v>210</v>
      </c>
      <c r="C10" s="22" t="s">
        <v>212</v>
      </c>
    </row>
    <row r="11" spans="1:3">
      <c r="B11" s="22" t="s">
        <v>211</v>
      </c>
      <c r="C11" s="22" t="s">
        <v>209</v>
      </c>
    </row>
    <row r="12" spans="1:3">
      <c r="B12" s="22" t="s">
        <v>213</v>
      </c>
      <c r="C12" s="22" t="s">
        <v>214</v>
      </c>
    </row>
    <row r="13" spans="1:3">
      <c r="B13" s="22" t="s">
        <v>208</v>
      </c>
      <c r="C13" s="22" t="s">
        <v>361</v>
      </c>
    </row>
    <row r="14" spans="1:3">
      <c r="B14" s="22" t="s">
        <v>362</v>
      </c>
      <c r="C14" s="22" t="s">
        <v>363</v>
      </c>
    </row>
    <row r="15" spans="1:3">
      <c r="B15" s="22" t="s">
        <v>206</v>
      </c>
      <c r="C15" s="22" t="s">
        <v>207</v>
      </c>
    </row>
    <row r="16" spans="1:3">
      <c r="B16" s="22" t="s">
        <v>198</v>
      </c>
      <c r="C16" s="22" t="s">
        <v>199</v>
      </c>
    </row>
    <row r="17" spans="2:3" ht="15" customHeight="1">
      <c r="B17" s="22" t="s">
        <v>200</v>
      </c>
      <c r="C17" s="22" t="s">
        <v>285</v>
      </c>
    </row>
    <row r="18" spans="2:3">
      <c r="B18" s="22" t="s">
        <v>364</v>
      </c>
      <c r="C18" s="22" t="s">
        <v>365</v>
      </c>
    </row>
    <row r="19" spans="2:3">
      <c r="B19" s="22" t="s">
        <v>286</v>
      </c>
      <c r="C19" s="22" t="s">
        <v>287</v>
      </c>
    </row>
    <row r="21" spans="2:3">
      <c r="B21" s="22" t="s">
        <v>217</v>
      </c>
      <c r="C21" s="22" t="s">
        <v>218</v>
      </c>
    </row>
    <row r="22" spans="2:3">
      <c r="B22" s="22" t="s">
        <v>201</v>
      </c>
      <c r="C22" s="22" t="s">
        <v>202</v>
      </c>
    </row>
    <row r="24" spans="2:3">
      <c r="B24" s="22" t="s">
        <v>326</v>
      </c>
    </row>
    <row r="25" spans="2:3">
      <c r="B25" s="22" t="s">
        <v>216</v>
      </c>
    </row>
    <row r="27" spans="2:3">
      <c r="B27" s="23" t="s">
        <v>169</v>
      </c>
    </row>
    <row r="28" spans="2:3">
      <c r="B28" s="23" t="s">
        <v>168</v>
      </c>
    </row>
    <row r="30" spans="2:3">
      <c r="B30" s="22" t="s">
        <v>215</v>
      </c>
    </row>
    <row r="31" spans="2:3">
      <c r="B31" s="22" t="s">
        <v>391</v>
      </c>
    </row>
    <row r="37" spans="2:20">
      <c r="B37" s="262" t="s">
        <v>240</v>
      </c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</row>
    <row r="40" spans="2:20" ht="12.75" customHeight="1">
      <c r="B40" s="267" t="s">
        <v>235</v>
      </c>
      <c r="C40" s="267"/>
      <c r="D40" s="263" t="s">
        <v>241</v>
      </c>
      <c r="E40" s="263"/>
      <c r="F40" s="267" t="s">
        <v>236</v>
      </c>
      <c r="G40" s="267"/>
      <c r="H40" s="267"/>
      <c r="I40" s="12" t="s">
        <v>237</v>
      </c>
      <c r="J40" s="267" t="s">
        <v>238</v>
      </c>
      <c r="K40" s="267"/>
      <c r="L40" s="267"/>
      <c r="M40" s="267" t="s">
        <v>239</v>
      </c>
      <c r="N40" s="267"/>
      <c r="O40" s="267"/>
      <c r="P40" s="267"/>
    </row>
    <row r="41" spans="2:20">
      <c r="B41" s="267"/>
      <c r="C41" s="267"/>
      <c r="D41" s="263"/>
      <c r="E41" s="263"/>
      <c r="F41" s="24">
        <v>2008</v>
      </c>
      <c r="G41" s="25">
        <v>2009</v>
      </c>
      <c r="H41" s="25">
        <v>2010</v>
      </c>
      <c r="I41" s="25">
        <v>2011</v>
      </c>
      <c r="J41" s="25">
        <v>2012</v>
      </c>
      <c r="K41" s="25">
        <v>2013</v>
      </c>
      <c r="L41" s="25">
        <v>2014</v>
      </c>
      <c r="M41" s="25">
        <v>2011</v>
      </c>
      <c r="N41" s="25">
        <v>2012</v>
      </c>
      <c r="O41" s="25">
        <v>2013</v>
      </c>
      <c r="P41" s="25">
        <v>2014</v>
      </c>
    </row>
    <row r="42" spans="2:20">
      <c r="B42" s="269" t="s">
        <v>219</v>
      </c>
      <c r="C42" s="26" t="s">
        <v>220</v>
      </c>
      <c r="D42" s="264" t="s">
        <v>178</v>
      </c>
      <c r="E42" s="27" t="s">
        <v>179</v>
      </c>
      <c r="F42" s="264" t="s">
        <v>243</v>
      </c>
      <c r="G42" s="264"/>
      <c r="H42" s="264"/>
      <c r="I42" s="28" t="s">
        <v>244</v>
      </c>
      <c r="J42" s="268" t="s">
        <v>245</v>
      </c>
      <c r="K42" s="268"/>
      <c r="L42" s="268"/>
      <c r="M42" s="264" t="s">
        <v>246</v>
      </c>
      <c r="N42" s="264"/>
      <c r="O42" s="264"/>
      <c r="P42" s="264"/>
    </row>
    <row r="43" spans="2:20">
      <c r="B43" s="269"/>
      <c r="C43" s="29" t="s">
        <v>221</v>
      </c>
      <c r="D43" s="264"/>
      <c r="E43" s="27" t="s">
        <v>180</v>
      </c>
      <c r="G43" s="27"/>
      <c r="H43" s="27"/>
      <c r="I43" s="28"/>
      <c r="J43" s="27"/>
      <c r="K43" s="28"/>
      <c r="L43" s="27"/>
      <c r="M43" s="28"/>
      <c r="N43" s="27"/>
    </row>
    <row r="44" spans="2:20">
      <c r="B44" s="269"/>
      <c r="C44" s="26" t="s">
        <v>222</v>
      </c>
      <c r="D44" s="264"/>
      <c r="E44" s="27" t="s">
        <v>181</v>
      </c>
      <c r="F44" s="27"/>
      <c r="G44" s="28"/>
      <c r="H44" s="27"/>
      <c r="I44" s="28"/>
      <c r="J44" s="28"/>
      <c r="K44" s="28"/>
      <c r="L44" s="27"/>
      <c r="M44" s="27"/>
      <c r="N44" s="27"/>
    </row>
    <row r="45" spans="2:20">
      <c r="B45" s="269"/>
      <c r="C45" s="26" t="s">
        <v>223</v>
      </c>
      <c r="D45" s="264"/>
      <c r="E45" s="28" t="s">
        <v>182</v>
      </c>
      <c r="F45" s="28"/>
      <c r="G45" s="28"/>
      <c r="H45" s="28"/>
      <c r="I45" s="28"/>
      <c r="J45" s="28"/>
      <c r="K45" s="28"/>
      <c r="L45" s="28"/>
      <c r="M45" s="28"/>
      <c r="N45" s="28"/>
    </row>
    <row r="46" spans="2:20">
      <c r="B46" s="269"/>
      <c r="C46" s="26" t="s">
        <v>224</v>
      </c>
      <c r="D46" s="264"/>
      <c r="E46" s="28" t="s">
        <v>183</v>
      </c>
      <c r="F46" s="28"/>
      <c r="G46" s="28"/>
      <c r="H46" s="28"/>
      <c r="I46" s="28"/>
      <c r="J46" s="28"/>
      <c r="K46" s="28"/>
      <c r="L46" s="28"/>
      <c r="M46" s="28"/>
      <c r="N46" s="28"/>
    </row>
    <row r="47" spans="2:20">
      <c r="B47" s="269"/>
      <c r="C47" s="26" t="s">
        <v>225</v>
      </c>
      <c r="D47" s="264"/>
      <c r="E47" s="27" t="s">
        <v>184</v>
      </c>
      <c r="F47" s="28"/>
      <c r="G47" s="28"/>
      <c r="H47" s="28"/>
      <c r="I47" s="27"/>
      <c r="J47" s="27"/>
      <c r="K47" s="27"/>
      <c r="L47" s="27"/>
      <c r="M47" s="27"/>
      <c r="N47" s="27"/>
    </row>
    <row r="48" spans="2:20">
      <c r="B48" s="269"/>
      <c r="C48" s="26" t="s">
        <v>226</v>
      </c>
      <c r="D48" s="264"/>
      <c r="E48" s="28" t="s">
        <v>185</v>
      </c>
      <c r="F48" s="28"/>
      <c r="G48" s="28"/>
      <c r="H48" s="28"/>
      <c r="I48" s="28"/>
      <c r="J48" s="28"/>
      <c r="K48" s="28"/>
      <c r="L48" s="28"/>
      <c r="M48" s="28"/>
      <c r="N48" s="28"/>
    </row>
    <row r="49" spans="2:20">
      <c r="B49" s="269"/>
      <c r="C49" s="30" t="s">
        <v>227</v>
      </c>
      <c r="D49" s="264"/>
      <c r="E49" s="27" t="s">
        <v>242</v>
      </c>
      <c r="F49" s="28"/>
      <c r="G49" s="27"/>
      <c r="H49" s="27"/>
      <c r="I49" s="27"/>
      <c r="J49" s="27"/>
      <c r="K49" s="27"/>
      <c r="L49" s="27"/>
      <c r="M49" s="27"/>
      <c r="N49" s="27"/>
    </row>
    <row r="50" spans="2:20">
      <c r="B50" s="269"/>
      <c r="C50" s="26" t="s">
        <v>228</v>
      </c>
      <c r="D50" s="264"/>
      <c r="E50" s="28" t="s">
        <v>186</v>
      </c>
      <c r="F50" s="28"/>
      <c r="G50" s="28"/>
      <c r="H50" s="28"/>
      <c r="I50" s="28"/>
      <c r="J50" s="28"/>
      <c r="K50" s="28"/>
      <c r="L50" s="28"/>
      <c r="M50" s="28"/>
      <c r="N50" s="28"/>
    </row>
    <row r="51" spans="2:20">
      <c r="B51" s="269"/>
      <c r="C51" s="26" t="s">
        <v>374</v>
      </c>
      <c r="D51" s="264"/>
      <c r="E51" s="28" t="s">
        <v>375</v>
      </c>
      <c r="F51" s="28"/>
      <c r="G51" s="28"/>
      <c r="H51" s="28"/>
      <c r="I51" s="28"/>
      <c r="J51" s="28"/>
      <c r="K51" s="28"/>
      <c r="L51" s="28"/>
      <c r="M51" s="28"/>
      <c r="N51" s="28"/>
    </row>
    <row r="52" spans="2:20">
      <c r="B52" s="266" t="s">
        <v>229</v>
      </c>
      <c r="C52" s="31" t="s">
        <v>230</v>
      </c>
      <c r="D52" s="264" t="s">
        <v>187</v>
      </c>
      <c r="E52" s="28" t="s">
        <v>188</v>
      </c>
      <c r="F52" s="28"/>
      <c r="G52" s="28"/>
      <c r="H52" s="28"/>
      <c r="I52" s="28"/>
      <c r="J52" s="28"/>
      <c r="K52" s="28"/>
      <c r="L52" s="28"/>
      <c r="M52" s="28"/>
      <c r="N52" s="28"/>
    </row>
    <row r="53" spans="2:20">
      <c r="B53" s="266"/>
      <c r="C53" s="31" t="s">
        <v>231</v>
      </c>
      <c r="D53" s="264"/>
      <c r="E53" s="28" t="s">
        <v>189</v>
      </c>
      <c r="F53" s="28"/>
      <c r="G53" s="28"/>
      <c r="H53" s="28"/>
      <c r="I53" s="28"/>
      <c r="J53" s="28"/>
      <c r="K53" s="28"/>
      <c r="L53" s="28"/>
      <c r="M53" s="28"/>
      <c r="N53" s="28"/>
    </row>
    <row r="54" spans="2:20">
      <c r="B54" s="266"/>
      <c r="C54" s="31" t="s">
        <v>232</v>
      </c>
      <c r="D54" s="264"/>
      <c r="E54" s="28" t="s">
        <v>369</v>
      </c>
      <c r="F54" s="28"/>
      <c r="G54" s="28"/>
      <c r="H54" s="28"/>
      <c r="I54" s="28"/>
      <c r="J54" s="28"/>
      <c r="K54" s="27"/>
      <c r="L54" s="28"/>
      <c r="M54" s="28"/>
      <c r="N54" s="28"/>
    </row>
    <row r="55" spans="2:20">
      <c r="B55" s="266"/>
      <c r="C55" s="31" t="s">
        <v>370</v>
      </c>
      <c r="D55" s="264"/>
      <c r="E55" s="31" t="s">
        <v>372</v>
      </c>
      <c r="F55" s="28"/>
      <c r="G55" s="28"/>
      <c r="H55" s="28"/>
      <c r="I55" s="28"/>
      <c r="J55" s="28"/>
      <c r="K55" s="27"/>
      <c r="L55" s="28"/>
      <c r="M55" s="28"/>
      <c r="N55" s="28"/>
    </row>
    <row r="56" spans="2:20">
      <c r="B56" s="266"/>
      <c r="C56" s="31" t="s">
        <v>79</v>
      </c>
      <c r="D56" s="264"/>
      <c r="E56" s="28" t="s">
        <v>190</v>
      </c>
      <c r="F56" s="28"/>
      <c r="G56" s="27"/>
      <c r="H56" s="32"/>
      <c r="I56" s="32"/>
      <c r="J56" s="32"/>
      <c r="K56" s="32"/>
      <c r="L56" s="32"/>
      <c r="M56" s="32"/>
      <c r="N56" s="27"/>
    </row>
    <row r="57" spans="2:20">
      <c r="B57" s="266"/>
      <c r="C57" s="31" t="s">
        <v>233</v>
      </c>
      <c r="D57" s="264"/>
      <c r="E57" s="28" t="s">
        <v>191</v>
      </c>
      <c r="F57" s="28"/>
      <c r="G57" s="28"/>
      <c r="H57" s="28"/>
      <c r="I57" s="28"/>
      <c r="J57" s="32"/>
      <c r="K57" s="27"/>
      <c r="L57" s="28"/>
      <c r="M57" s="28"/>
      <c r="N57" s="28"/>
    </row>
    <row r="58" spans="2:20">
      <c r="B58" s="266"/>
      <c r="C58" s="31" t="s">
        <v>371</v>
      </c>
      <c r="D58" s="264"/>
      <c r="E58" s="28" t="s">
        <v>373</v>
      </c>
      <c r="F58" s="28"/>
      <c r="G58" s="28"/>
      <c r="H58" s="28"/>
      <c r="I58" s="28"/>
      <c r="J58" s="32"/>
      <c r="K58" s="27"/>
      <c r="L58" s="28"/>
      <c r="M58" s="28"/>
      <c r="N58" s="28"/>
    </row>
    <row r="59" spans="2:20">
      <c r="B59" s="266"/>
      <c r="C59" s="31" t="s">
        <v>234</v>
      </c>
      <c r="D59" s="264"/>
      <c r="E59" s="28" t="s">
        <v>192</v>
      </c>
      <c r="F59" s="28"/>
      <c r="G59" s="28"/>
      <c r="H59" s="28"/>
      <c r="I59" s="28"/>
      <c r="J59" s="28"/>
      <c r="K59" s="28"/>
      <c r="L59" s="32"/>
      <c r="M59" s="28"/>
      <c r="N59" s="28"/>
    </row>
    <row r="60" spans="2:20">
      <c r="B60" s="22" t="s">
        <v>328</v>
      </c>
      <c r="D60" s="22" t="s">
        <v>327</v>
      </c>
    </row>
    <row r="62" spans="2:20">
      <c r="B62" s="262" t="s">
        <v>248</v>
      </c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</row>
    <row r="66" spans="2:22">
      <c r="B66" s="22" t="s">
        <v>366</v>
      </c>
    </row>
    <row r="67" spans="2:22">
      <c r="B67" s="22" t="s">
        <v>367</v>
      </c>
      <c r="M67" s="22" t="s">
        <v>333</v>
      </c>
      <c r="O67" s="22" t="s">
        <v>376</v>
      </c>
    </row>
    <row r="68" spans="2:22">
      <c r="D68" s="33"/>
      <c r="E68" s="34"/>
      <c r="F68" s="33"/>
      <c r="G68" s="34"/>
      <c r="H68" s="33"/>
      <c r="I68" s="34"/>
      <c r="J68" s="33"/>
      <c r="K68" s="34"/>
      <c r="L68" s="33"/>
      <c r="M68" s="34" t="s">
        <v>332</v>
      </c>
      <c r="N68" s="33"/>
      <c r="O68" s="34" t="s">
        <v>377</v>
      </c>
      <c r="P68" s="33"/>
      <c r="Q68" s="34"/>
      <c r="R68" s="33"/>
      <c r="S68" s="34"/>
      <c r="T68" s="33"/>
    </row>
    <row r="69" spans="2:22">
      <c r="C69" s="15">
        <v>2006</v>
      </c>
      <c r="D69" s="15"/>
      <c r="E69" s="15">
        <v>2007</v>
      </c>
      <c r="F69" s="15"/>
      <c r="G69" s="15">
        <v>2008</v>
      </c>
      <c r="H69" s="15"/>
      <c r="I69" s="15">
        <v>2009</v>
      </c>
      <c r="J69" s="15"/>
      <c r="K69" s="15">
        <v>2010</v>
      </c>
      <c r="L69" s="15"/>
      <c r="M69" s="15">
        <v>2011</v>
      </c>
      <c r="N69" s="15"/>
      <c r="O69" s="15">
        <v>2012</v>
      </c>
      <c r="P69" s="15"/>
      <c r="Q69" s="15">
        <v>2013</v>
      </c>
      <c r="R69" s="15"/>
      <c r="S69" s="15">
        <v>2014</v>
      </c>
      <c r="T69" s="15"/>
      <c r="U69" s="22">
        <v>2015</v>
      </c>
    </row>
    <row r="70" spans="2:22">
      <c r="B70" s="16" t="s">
        <v>126</v>
      </c>
      <c r="C70" s="17" t="s">
        <v>259</v>
      </c>
      <c r="D70" s="17" t="s">
        <v>149</v>
      </c>
      <c r="E70" s="17" t="s">
        <v>259</v>
      </c>
      <c r="F70" s="17" t="s">
        <v>149</v>
      </c>
      <c r="G70" s="17" t="s">
        <v>259</v>
      </c>
      <c r="H70" s="17" t="s">
        <v>149</v>
      </c>
      <c r="I70" s="17" t="s">
        <v>259</v>
      </c>
      <c r="J70" s="17" t="s">
        <v>149</v>
      </c>
      <c r="K70" s="17" t="s">
        <v>259</v>
      </c>
      <c r="L70" s="17" t="s">
        <v>149</v>
      </c>
      <c r="M70" s="17" t="s">
        <v>259</v>
      </c>
      <c r="N70" s="17" t="s">
        <v>149</v>
      </c>
      <c r="O70" s="17" t="s">
        <v>259</v>
      </c>
      <c r="P70" s="17" t="s">
        <v>149</v>
      </c>
      <c r="Q70" s="17" t="s">
        <v>259</v>
      </c>
      <c r="R70" s="17" t="s">
        <v>149</v>
      </c>
      <c r="S70" s="17" t="s">
        <v>259</v>
      </c>
      <c r="T70" s="17" t="s">
        <v>149</v>
      </c>
      <c r="U70" s="17" t="s">
        <v>259</v>
      </c>
      <c r="V70" s="13" t="s">
        <v>149</v>
      </c>
    </row>
    <row r="71" spans="2:22">
      <c r="B71" s="16" t="s">
        <v>249</v>
      </c>
      <c r="C71" s="17" t="s">
        <v>259</v>
      </c>
      <c r="D71" s="17" t="s">
        <v>163</v>
      </c>
      <c r="E71" s="17" t="s">
        <v>259</v>
      </c>
      <c r="F71" s="17" t="s">
        <v>163</v>
      </c>
      <c r="G71" s="17" t="s">
        <v>259</v>
      </c>
      <c r="H71" s="17" t="s">
        <v>163</v>
      </c>
      <c r="I71" s="17" t="s">
        <v>259</v>
      </c>
      <c r="J71" s="17" t="s">
        <v>163</v>
      </c>
      <c r="K71" s="17" t="s">
        <v>259</v>
      </c>
      <c r="L71" s="17" t="s">
        <v>163</v>
      </c>
      <c r="M71" s="17" t="s">
        <v>259</v>
      </c>
      <c r="N71" s="17" t="s">
        <v>163</v>
      </c>
      <c r="O71" s="17" t="s">
        <v>259</v>
      </c>
      <c r="P71" s="17" t="s">
        <v>163</v>
      </c>
      <c r="Q71" s="17" t="s">
        <v>259</v>
      </c>
      <c r="R71" s="17" t="s">
        <v>163</v>
      </c>
      <c r="S71" s="17" t="s">
        <v>259</v>
      </c>
      <c r="T71" s="17" t="s">
        <v>163</v>
      </c>
      <c r="U71" s="17" t="s">
        <v>259</v>
      </c>
      <c r="V71" s="13" t="s">
        <v>163</v>
      </c>
    </row>
    <row r="72" spans="2:22">
      <c r="B72" s="18" t="s">
        <v>127</v>
      </c>
      <c r="C72" s="34" t="s">
        <v>1</v>
      </c>
      <c r="D72" s="35"/>
      <c r="E72" s="36"/>
      <c r="F72" s="35"/>
      <c r="G72" s="36"/>
      <c r="H72" s="35"/>
      <c r="I72" s="36"/>
      <c r="J72" s="35"/>
      <c r="K72" s="36"/>
      <c r="L72" s="35"/>
      <c r="M72" s="36"/>
      <c r="N72" s="35"/>
      <c r="O72" s="36"/>
      <c r="P72" s="35"/>
      <c r="Q72" s="36"/>
      <c r="R72" s="35"/>
      <c r="S72" s="36"/>
      <c r="T72" s="35"/>
    </row>
    <row r="73" spans="2:22">
      <c r="B73" s="18" t="s">
        <v>2</v>
      </c>
      <c r="C73" s="34" t="s">
        <v>164</v>
      </c>
      <c r="D73" s="33"/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</row>
    <row r="74" spans="2:22">
      <c r="B74" s="19" t="s">
        <v>3</v>
      </c>
      <c r="C74" s="34" t="s">
        <v>68</v>
      </c>
      <c r="D74" s="33"/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</row>
    <row r="75" spans="2:22">
      <c r="B75" s="18" t="s">
        <v>5</v>
      </c>
      <c r="C75" s="34" t="s">
        <v>250</v>
      </c>
      <c r="D75" s="33"/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</row>
    <row r="76" spans="2:22">
      <c r="B76" s="18" t="s">
        <v>7</v>
      </c>
      <c r="C76" s="37" t="s">
        <v>8</v>
      </c>
      <c r="D76" s="33"/>
      <c r="E76" s="34"/>
      <c r="F76" s="33"/>
      <c r="G76" s="34"/>
      <c r="H76" s="33"/>
      <c r="I76" s="34"/>
      <c r="J76" s="33"/>
      <c r="K76" s="34"/>
      <c r="L76" s="33"/>
      <c r="M76" s="34"/>
      <c r="N76" s="33"/>
      <c r="O76" s="34"/>
      <c r="P76" s="33"/>
      <c r="Q76" s="34"/>
      <c r="R76" s="33"/>
      <c r="S76" s="34"/>
      <c r="T76" s="33"/>
    </row>
    <row r="77" spans="2:22">
      <c r="B77" s="18" t="s">
        <v>9</v>
      </c>
      <c r="C77" s="37" t="s">
        <v>10</v>
      </c>
      <c r="D77" s="35"/>
      <c r="E77" s="36"/>
      <c r="F77" s="35"/>
      <c r="G77" s="36"/>
      <c r="H77" s="35"/>
      <c r="I77" s="36"/>
      <c r="J77" s="35"/>
      <c r="K77" s="36"/>
      <c r="L77" s="35"/>
      <c r="M77" s="36"/>
      <c r="N77" s="35"/>
      <c r="O77" s="36"/>
      <c r="P77" s="35"/>
      <c r="Q77" s="36"/>
      <c r="R77" s="35"/>
      <c r="S77" s="36"/>
      <c r="T77" s="35"/>
    </row>
    <row r="78" spans="2:22">
      <c r="B78" s="18" t="s">
        <v>12</v>
      </c>
      <c r="C78" s="37" t="s">
        <v>13</v>
      </c>
      <c r="D78" s="35"/>
      <c r="E78" s="34"/>
      <c r="F78" s="35"/>
      <c r="G78" s="34"/>
      <c r="H78" s="35"/>
      <c r="I78" s="34"/>
      <c r="J78" s="35"/>
      <c r="K78" s="34"/>
      <c r="L78" s="35"/>
      <c r="M78" s="34"/>
      <c r="N78" s="35"/>
      <c r="O78" s="34"/>
      <c r="P78" s="35"/>
      <c r="Q78" s="34"/>
      <c r="R78" s="35"/>
      <c r="S78" s="34"/>
      <c r="T78" s="35"/>
    </row>
    <row r="79" spans="2:22">
      <c r="B79" s="18" t="s">
        <v>14</v>
      </c>
      <c r="C79" s="37" t="s">
        <v>15</v>
      </c>
      <c r="D79" s="35"/>
      <c r="E79" s="34"/>
      <c r="F79" s="35"/>
      <c r="G79" s="34"/>
      <c r="H79" s="35"/>
      <c r="I79" s="34"/>
      <c r="J79" s="35"/>
      <c r="K79" s="34"/>
      <c r="L79" s="35"/>
      <c r="M79" s="34"/>
      <c r="N79" s="35"/>
      <c r="O79" s="34"/>
      <c r="P79" s="35"/>
      <c r="Q79" s="34"/>
      <c r="R79" s="35"/>
      <c r="S79" s="34"/>
      <c r="T79" s="35"/>
    </row>
    <row r="80" spans="2:22">
      <c r="B80" s="18" t="s">
        <v>398</v>
      </c>
      <c r="C80" s="37" t="s">
        <v>397</v>
      </c>
      <c r="D80" s="35"/>
      <c r="E80" s="34"/>
      <c r="F80" s="35"/>
      <c r="G80" s="34"/>
      <c r="H80" s="35"/>
      <c r="I80" s="34"/>
      <c r="J80" s="35"/>
      <c r="K80" s="34"/>
      <c r="L80" s="35"/>
      <c r="M80" s="34"/>
      <c r="N80" s="35"/>
      <c r="O80" s="34"/>
      <c r="P80" s="35"/>
      <c r="Q80" s="34"/>
      <c r="R80" s="35"/>
      <c r="S80" s="34"/>
      <c r="T80" s="35"/>
    </row>
    <row r="81" spans="2:20">
      <c r="B81" s="18" t="s">
        <v>18</v>
      </c>
      <c r="C81" s="37" t="s">
        <v>19</v>
      </c>
      <c r="D81" s="35"/>
      <c r="E81" s="34"/>
      <c r="F81" s="35"/>
      <c r="G81" s="34"/>
      <c r="H81" s="35"/>
      <c r="I81" s="34"/>
      <c r="J81" s="35"/>
      <c r="K81" s="34"/>
      <c r="L81" s="35"/>
      <c r="M81" s="34"/>
      <c r="N81" s="35"/>
      <c r="O81" s="34"/>
      <c r="P81" s="35"/>
      <c r="Q81" s="34"/>
      <c r="R81" s="35"/>
      <c r="S81" s="34"/>
      <c r="T81" s="35"/>
    </row>
    <row r="82" spans="2:20">
      <c r="B82" s="18" t="s">
        <v>20</v>
      </c>
      <c r="C82" s="37" t="s">
        <v>21</v>
      </c>
      <c r="D82" s="35"/>
      <c r="E82" s="36"/>
      <c r="F82" s="35"/>
      <c r="G82" s="36"/>
      <c r="H82" s="35"/>
      <c r="I82" s="36"/>
      <c r="J82" s="35"/>
      <c r="K82" s="36"/>
      <c r="L82" s="35"/>
      <c r="M82" s="36"/>
      <c r="N82" s="35"/>
      <c r="O82" s="36"/>
      <c r="P82" s="35"/>
      <c r="Q82" s="36"/>
      <c r="R82" s="35"/>
      <c r="S82" s="36"/>
      <c r="T82" s="35"/>
    </row>
    <row r="83" spans="2:20">
      <c r="B83" s="18" t="s">
        <v>22</v>
      </c>
      <c r="C83" s="37" t="s">
        <v>23</v>
      </c>
      <c r="D83" s="35"/>
      <c r="E83" s="34"/>
      <c r="F83" s="35"/>
      <c r="G83" s="34"/>
      <c r="H83" s="35"/>
      <c r="I83" s="34"/>
      <c r="J83" s="35"/>
      <c r="K83" s="34"/>
      <c r="L83" s="35"/>
      <c r="M83" s="34"/>
      <c r="N83" s="35"/>
      <c r="O83" s="34"/>
      <c r="P83" s="35"/>
      <c r="Q83" s="34"/>
      <c r="R83" s="35"/>
      <c r="S83" s="34"/>
      <c r="T83" s="35"/>
    </row>
    <row r="84" spans="2:20">
      <c r="B84" s="18" t="s">
        <v>24</v>
      </c>
      <c r="C84" s="37" t="s">
        <v>25</v>
      </c>
      <c r="D84" s="35"/>
      <c r="E84" s="34"/>
      <c r="F84" s="35"/>
      <c r="G84" s="34"/>
      <c r="H84" s="35"/>
      <c r="I84" s="34"/>
      <c r="J84" s="35"/>
      <c r="K84" s="34"/>
      <c r="L84" s="35"/>
      <c r="M84" s="34"/>
      <c r="N84" s="35"/>
      <c r="O84" s="34"/>
      <c r="P84" s="35"/>
      <c r="Q84" s="34"/>
      <c r="R84" s="35"/>
      <c r="S84" s="34"/>
      <c r="T84" s="35"/>
    </row>
    <row r="85" spans="2:20">
      <c r="B85" s="18" t="s">
        <v>26</v>
      </c>
      <c r="C85" s="37" t="s">
        <v>27</v>
      </c>
      <c r="D85" s="35"/>
      <c r="E85" s="34"/>
      <c r="F85" s="35"/>
      <c r="G85" s="34"/>
      <c r="H85" s="35"/>
      <c r="I85" s="34"/>
      <c r="J85" s="35"/>
      <c r="K85" s="34"/>
      <c r="L85" s="35"/>
      <c r="M85" s="34"/>
      <c r="N85" s="35"/>
      <c r="O85" s="34"/>
      <c r="P85" s="35"/>
      <c r="Q85" s="34"/>
      <c r="R85" s="35"/>
      <c r="S85" s="34"/>
      <c r="T85" s="35"/>
    </row>
    <row r="86" spans="2:20">
      <c r="B86" s="18" t="s">
        <v>28</v>
      </c>
      <c r="C86" s="37" t="s">
        <v>29</v>
      </c>
      <c r="D86" s="35"/>
      <c r="E86" s="34"/>
      <c r="F86" s="35"/>
      <c r="G86" s="34"/>
      <c r="H86" s="35"/>
      <c r="I86" s="34"/>
      <c r="J86" s="35"/>
      <c r="K86" s="34"/>
      <c r="L86" s="35"/>
      <c r="M86" s="34"/>
      <c r="N86" s="35"/>
      <c r="O86" s="34"/>
      <c r="P86" s="35"/>
      <c r="Q86" s="34"/>
      <c r="R86" s="35"/>
      <c r="S86" s="34"/>
      <c r="T86" s="35"/>
    </row>
    <row r="87" spans="2:20">
      <c r="B87" s="18" t="s">
        <v>30</v>
      </c>
      <c r="C87" s="37" t="s">
        <v>172</v>
      </c>
      <c r="D87" s="35"/>
      <c r="E87" s="34"/>
      <c r="F87" s="35"/>
      <c r="G87" s="34"/>
      <c r="H87" s="35"/>
      <c r="I87" s="34"/>
      <c r="J87" s="35"/>
      <c r="K87" s="34"/>
      <c r="L87" s="35"/>
      <c r="M87" s="34"/>
      <c r="N87" s="35"/>
      <c r="O87" s="34"/>
      <c r="P87" s="35"/>
      <c r="Q87" s="34"/>
      <c r="R87" s="35"/>
      <c r="S87" s="34"/>
      <c r="T87" s="35"/>
    </row>
    <row r="88" spans="2:20">
      <c r="B88" s="18" t="s">
        <v>31</v>
      </c>
      <c r="C88" s="23" t="s">
        <v>32</v>
      </c>
      <c r="D88" s="35"/>
      <c r="E88" s="34"/>
      <c r="F88" s="35"/>
      <c r="G88" s="34"/>
      <c r="H88" s="35"/>
      <c r="I88" s="34"/>
      <c r="J88" s="35"/>
      <c r="K88" s="34"/>
      <c r="L88" s="35"/>
      <c r="M88" s="34"/>
      <c r="N88" s="35"/>
      <c r="O88" s="34"/>
      <c r="P88" s="35"/>
      <c r="Q88" s="34"/>
      <c r="R88" s="35"/>
      <c r="S88" s="34"/>
      <c r="T88" s="35"/>
    </row>
    <row r="89" spans="2:20">
      <c r="B89" s="18" t="s">
        <v>33</v>
      </c>
      <c r="C89" s="23" t="s">
        <v>34</v>
      </c>
      <c r="D89" s="35"/>
      <c r="E89" s="36"/>
      <c r="F89" s="35"/>
      <c r="G89" s="36"/>
      <c r="H89" s="35"/>
      <c r="I89" s="36"/>
      <c r="J89" s="35"/>
      <c r="K89" s="36"/>
      <c r="L89" s="35"/>
      <c r="M89" s="36"/>
      <c r="N89" s="35"/>
      <c r="O89" s="36"/>
      <c r="P89" s="35"/>
      <c r="Q89" s="36"/>
      <c r="R89" s="35"/>
      <c r="S89" s="36"/>
      <c r="T89" s="35"/>
    </row>
    <row r="90" spans="2:20">
      <c r="B90" s="18" t="s">
        <v>36</v>
      </c>
      <c r="C90" s="23" t="s">
        <v>37</v>
      </c>
      <c r="D90" s="35"/>
      <c r="E90" s="34"/>
      <c r="F90" s="35"/>
      <c r="G90" s="34"/>
      <c r="H90" s="35"/>
      <c r="I90" s="34"/>
      <c r="J90" s="35"/>
      <c r="K90" s="34"/>
      <c r="L90" s="35"/>
      <c r="M90" s="34"/>
      <c r="N90" s="35"/>
      <c r="O90" s="34"/>
      <c r="P90" s="35"/>
      <c r="Q90" s="34"/>
      <c r="R90" s="35"/>
      <c r="S90" s="34"/>
      <c r="T90" s="35"/>
    </row>
    <row r="91" spans="2:20">
      <c r="B91" s="18" t="s">
        <v>38</v>
      </c>
      <c r="C91" s="23" t="s">
        <v>165</v>
      </c>
      <c r="D91" s="35"/>
      <c r="E91" s="34"/>
      <c r="F91" s="35"/>
      <c r="G91" s="34"/>
      <c r="H91" s="35"/>
      <c r="I91" s="34"/>
      <c r="J91" s="35"/>
      <c r="K91" s="34"/>
      <c r="L91" s="35"/>
      <c r="M91" s="34"/>
      <c r="N91" s="35"/>
      <c r="O91" s="34"/>
      <c r="P91" s="35"/>
      <c r="Q91" s="34"/>
      <c r="R91" s="35"/>
      <c r="S91" s="34"/>
      <c r="T91" s="35"/>
    </row>
    <row r="92" spans="2:20">
      <c r="B92" s="18" t="s">
        <v>39</v>
      </c>
      <c r="C92" s="23" t="s">
        <v>40</v>
      </c>
      <c r="D92" s="35"/>
      <c r="E92" s="34"/>
      <c r="F92" s="35"/>
      <c r="G92" s="34"/>
      <c r="H92" s="35"/>
      <c r="I92" s="34"/>
      <c r="J92" s="35"/>
      <c r="K92" s="34"/>
      <c r="L92" s="35"/>
      <c r="M92" s="34"/>
      <c r="N92" s="35"/>
      <c r="O92" s="34"/>
      <c r="P92" s="35"/>
      <c r="Q92" s="34"/>
      <c r="R92" s="35"/>
      <c r="S92" s="34"/>
      <c r="T92" s="35"/>
    </row>
    <row r="93" spans="2:20">
      <c r="B93" s="18" t="s">
        <v>41</v>
      </c>
      <c r="C93" s="23" t="s">
        <v>42</v>
      </c>
      <c r="D93" s="35"/>
      <c r="E93" s="34"/>
      <c r="F93" s="35"/>
      <c r="G93" s="34"/>
      <c r="H93" s="35"/>
      <c r="I93" s="34"/>
      <c r="J93" s="35"/>
      <c r="K93" s="34"/>
      <c r="L93" s="35"/>
      <c r="M93" s="34"/>
      <c r="N93" s="35"/>
      <c r="O93" s="34"/>
      <c r="P93" s="35"/>
      <c r="Q93" s="34"/>
      <c r="R93" s="35"/>
      <c r="S93" s="34"/>
      <c r="T93" s="35"/>
    </row>
    <row r="94" spans="2:20">
      <c r="B94" s="18" t="s">
        <v>44</v>
      </c>
      <c r="C94" s="23" t="s">
        <v>45</v>
      </c>
      <c r="D94" s="35"/>
      <c r="E94" s="36"/>
      <c r="F94" s="35"/>
      <c r="G94" s="36"/>
      <c r="H94" s="35"/>
      <c r="I94" s="36"/>
      <c r="J94" s="35"/>
      <c r="K94" s="36"/>
      <c r="L94" s="35"/>
      <c r="M94" s="36"/>
      <c r="N94" s="35"/>
      <c r="O94" s="36"/>
      <c r="P94" s="35"/>
      <c r="Q94" s="36"/>
      <c r="R94" s="35"/>
      <c r="S94" s="36"/>
      <c r="T94" s="35"/>
    </row>
    <row r="95" spans="2:20">
      <c r="B95" s="18" t="s">
        <v>46</v>
      </c>
      <c r="C95" s="23" t="s">
        <v>47</v>
      </c>
      <c r="D95" s="35"/>
      <c r="E95" s="36"/>
      <c r="F95" s="35"/>
      <c r="G95" s="36"/>
      <c r="H95" s="35"/>
      <c r="I95" s="36"/>
      <c r="J95" s="35"/>
      <c r="K95" s="36"/>
      <c r="L95" s="35"/>
      <c r="M95" s="36"/>
      <c r="N95" s="35"/>
      <c r="O95" s="36"/>
      <c r="P95" s="35"/>
      <c r="Q95" s="36"/>
      <c r="R95" s="35"/>
      <c r="S95" s="36"/>
      <c r="T95" s="35"/>
    </row>
    <row r="96" spans="2:20">
      <c r="B96" s="18" t="s">
        <v>49</v>
      </c>
      <c r="C96" s="23" t="s">
        <v>166</v>
      </c>
      <c r="D96" s="35"/>
      <c r="E96" s="36"/>
      <c r="F96" s="35"/>
      <c r="G96" s="36"/>
      <c r="H96" s="35"/>
      <c r="I96" s="36"/>
      <c r="J96" s="35"/>
      <c r="K96" s="36"/>
      <c r="L96" s="35"/>
      <c r="M96" s="36"/>
      <c r="N96" s="35"/>
      <c r="O96" s="36"/>
      <c r="P96" s="35"/>
      <c r="Q96" s="36"/>
      <c r="R96" s="35"/>
      <c r="S96" s="36"/>
      <c r="T96" s="35"/>
    </row>
    <row r="97" spans="2:20">
      <c r="B97" s="18" t="s">
        <v>50</v>
      </c>
      <c r="C97" s="23" t="s">
        <v>51</v>
      </c>
      <c r="D97" s="33"/>
      <c r="E97" s="34"/>
      <c r="F97" s="33"/>
      <c r="G97" s="34"/>
      <c r="H97" s="33"/>
      <c r="I97" s="34"/>
      <c r="J97" s="33"/>
      <c r="K97" s="34"/>
      <c r="L97" s="33"/>
      <c r="M97" s="34"/>
      <c r="N97" s="33"/>
      <c r="O97" s="34"/>
      <c r="P97" s="33"/>
      <c r="Q97" s="34"/>
      <c r="R97" s="33"/>
      <c r="S97" s="34"/>
      <c r="T97" s="33"/>
    </row>
    <row r="98" spans="2:20">
      <c r="B98" s="18" t="s">
        <v>52</v>
      </c>
      <c r="C98" s="23" t="s">
        <v>53</v>
      </c>
      <c r="D98" s="33"/>
      <c r="E98" s="34"/>
      <c r="F98" s="33"/>
      <c r="G98" s="34"/>
      <c r="H98" s="33"/>
      <c r="I98" s="34"/>
      <c r="J98" s="33"/>
      <c r="K98" s="34"/>
      <c r="L98" s="33"/>
      <c r="M98" s="34"/>
      <c r="N98" s="33"/>
      <c r="O98" s="34"/>
      <c r="P98" s="33"/>
      <c r="Q98" s="34"/>
      <c r="R98" s="33"/>
      <c r="S98" s="34"/>
      <c r="T98" s="33"/>
    </row>
    <row r="99" spans="2:20">
      <c r="B99" s="18" t="s">
        <v>54</v>
      </c>
      <c r="C99" s="23" t="s">
        <v>55</v>
      </c>
      <c r="D99" s="33"/>
      <c r="E99" s="34"/>
      <c r="F99" s="33"/>
      <c r="G99" s="34"/>
      <c r="H99" s="33"/>
      <c r="I99" s="34"/>
      <c r="J99" s="33"/>
      <c r="K99" s="34"/>
      <c r="L99" s="33"/>
      <c r="M99" s="34"/>
      <c r="N99" s="33"/>
      <c r="O99" s="34"/>
      <c r="P99" s="33"/>
      <c r="Q99" s="34"/>
      <c r="R99" s="33"/>
      <c r="S99" s="34"/>
      <c r="T99" s="33"/>
    </row>
    <row r="100" spans="2:20">
      <c r="B100" s="18" t="s">
        <v>56</v>
      </c>
      <c r="C100" s="23" t="s">
        <v>57</v>
      </c>
      <c r="D100" s="33"/>
      <c r="E100" s="34"/>
      <c r="F100" s="33"/>
      <c r="G100" s="34"/>
      <c r="H100" s="33"/>
      <c r="I100" s="34"/>
      <c r="J100" s="33"/>
      <c r="K100" s="34"/>
      <c r="L100" s="33"/>
      <c r="M100" s="34"/>
      <c r="N100" s="33"/>
      <c r="O100" s="34"/>
      <c r="P100" s="33"/>
      <c r="Q100" s="34"/>
      <c r="R100" s="33"/>
      <c r="S100" s="34"/>
      <c r="T100" s="33"/>
    </row>
    <row r="101" spans="2:20">
      <c r="B101" s="18" t="s">
        <v>58</v>
      </c>
      <c r="C101" s="23" t="s">
        <v>59</v>
      </c>
      <c r="D101" s="33"/>
      <c r="E101" s="34"/>
      <c r="F101" s="33"/>
      <c r="G101" s="34"/>
      <c r="H101" s="33"/>
      <c r="I101" s="34"/>
      <c r="J101" s="33"/>
      <c r="K101" s="34"/>
      <c r="L101" s="33"/>
      <c r="M101" s="34"/>
      <c r="N101" s="33"/>
      <c r="O101" s="34"/>
      <c r="P101" s="33"/>
      <c r="Q101" s="34"/>
      <c r="R101" s="33"/>
      <c r="S101" s="34"/>
      <c r="T101" s="33"/>
    </row>
    <row r="102" spans="2:20">
      <c r="B102" s="18" t="s">
        <v>52</v>
      </c>
      <c r="C102" s="23" t="s">
        <v>53</v>
      </c>
      <c r="D102" s="33"/>
      <c r="E102" s="34"/>
      <c r="F102" s="33"/>
      <c r="G102" s="34"/>
      <c r="H102" s="33"/>
      <c r="I102" s="34"/>
      <c r="J102" s="33"/>
      <c r="K102" s="34"/>
      <c r="L102" s="33"/>
      <c r="M102" s="34"/>
      <c r="N102" s="33"/>
      <c r="O102" s="34"/>
      <c r="P102" s="33"/>
      <c r="Q102" s="34"/>
      <c r="R102" s="33"/>
      <c r="S102" s="34"/>
      <c r="T102" s="33"/>
    </row>
    <row r="103" spans="2:20">
      <c r="B103" s="18" t="s">
        <v>392</v>
      </c>
      <c r="C103" s="23" t="s">
        <v>393</v>
      </c>
      <c r="D103" s="33"/>
      <c r="E103" s="34"/>
      <c r="F103" s="33"/>
      <c r="G103" s="34"/>
      <c r="H103" s="33"/>
      <c r="I103" s="34"/>
      <c r="J103" s="33"/>
      <c r="K103" s="34"/>
      <c r="L103" s="33"/>
      <c r="M103" s="34"/>
      <c r="N103" s="33"/>
      <c r="O103" s="34"/>
      <c r="P103" s="33"/>
      <c r="Q103" s="34"/>
      <c r="R103" s="33"/>
      <c r="S103" s="34"/>
      <c r="T103" s="33"/>
    </row>
    <row r="104" spans="2:20">
      <c r="B104" s="18" t="s">
        <v>61</v>
      </c>
      <c r="C104" s="23" t="s">
        <v>335</v>
      </c>
      <c r="D104" s="33"/>
      <c r="E104" s="34"/>
      <c r="F104" s="33"/>
      <c r="G104" s="34"/>
      <c r="H104" s="33"/>
      <c r="I104" s="34"/>
      <c r="J104" s="33"/>
      <c r="K104" s="34"/>
      <c r="L104" s="33"/>
      <c r="M104" s="34"/>
      <c r="N104" s="33"/>
      <c r="O104" s="34"/>
      <c r="P104" s="33"/>
      <c r="Q104" s="34"/>
      <c r="R104" s="33"/>
      <c r="S104" s="34"/>
      <c r="T104" s="33"/>
    </row>
    <row r="105" spans="2:20">
      <c r="B105" s="18" t="s">
        <v>125</v>
      </c>
      <c r="C105" s="23" t="s">
        <v>167</v>
      </c>
      <c r="D105" s="33"/>
      <c r="E105" s="34"/>
      <c r="F105" s="33"/>
      <c r="G105" s="34"/>
      <c r="H105" s="33"/>
      <c r="I105" s="34"/>
      <c r="J105" s="33"/>
      <c r="K105" s="34"/>
      <c r="L105" s="33"/>
      <c r="M105" s="34"/>
      <c r="N105" s="33"/>
      <c r="O105" s="34"/>
      <c r="P105" s="33"/>
      <c r="Q105" s="34"/>
      <c r="R105" s="33"/>
      <c r="S105" s="34"/>
      <c r="T105" s="33"/>
    </row>
    <row r="106" spans="2:20">
      <c r="B106" s="20" t="s">
        <v>62</v>
      </c>
      <c r="C106" s="23" t="s">
        <v>336</v>
      </c>
      <c r="D106" s="33"/>
      <c r="E106" s="34"/>
      <c r="F106" s="33"/>
      <c r="G106" s="34"/>
      <c r="H106" s="33"/>
      <c r="I106" s="34"/>
      <c r="J106" s="33"/>
      <c r="K106" s="34"/>
      <c r="L106" s="33"/>
      <c r="M106" s="34"/>
      <c r="N106" s="33"/>
      <c r="O106" s="34"/>
      <c r="P106" s="33"/>
      <c r="Q106" s="34"/>
      <c r="R106" s="33"/>
      <c r="S106" s="34"/>
      <c r="T106" s="33"/>
    </row>
    <row r="107" spans="2:20">
      <c r="B107" s="20" t="s">
        <v>63</v>
      </c>
      <c r="C107" s="23" t="s">
        <v>64</v>
      </c>
      <c r="D107" s="33"/>
      <c r="E107" s="34"/>
      <c r="F107" s="33"/>
      <c r="G107" s="34"/>
      <c r="H107" s="33"/>
      <c r="I107" s="34"/>
      <c r="J107" s="33"/>
      <c r="K107" s="34"/>
      <c r="L107" s="33"/>
      <c r="M107" s="34"/>
      <c r="N107" s="33"/>
      <c r="O107" s="34"/>
      <c r="P107" s="33"/>
      <c r="Q107" s="34"/>
      <c r="R107" s="33"/>
      <c r="S107" s="34"/>
      <c r="T107" s="33"/>
    </row>
    <row r="108" spans="2:20">
      <c r="B108" s="20" t="s">
        <v>65</v>
      </c>
      <c r="C108" s="23" t="s">
        <v>66</v>
      </c>
      <c r="D108" s="33"/>
      <c r="E108" s="34"/>
      <c r="F108" s="33"/>
      <c r="G108" s="34"/>
      <c r="H108" s="33"/>
      <c r="I108" s="34"/>
      <c r="J108" s="33"/>
      <c r="K108" s="34"/>
      <c r="L108" s="33"/>
      <c r="M108" s="34"/>
      <c r="N108" s="33"/>
      <c r="O108" s="34"/>
      <c r="P108" s="33"/>
      <c r="Q108" s="34"/>
      <c r="R108" s="33"/>
      <c r="S108" s="34"/>
      <c r="T108" s="33"/>
    </row>
    <row r="109" spans="2:20">
      <c r="B109" s="20" t="s">
        <v>67</v>
      </c>
      <c r="C109" s="23" t="s">
        <v>68</v>
      </c>
      <c r="D109" s="33"/>
      <c r="E109" s="34"/>
      <c r="F109" s="33"/>
      <c r="G109" s="34"/>
      <c r="H109" s="33"/>
      <c r="I109" s="34"/>
      <c r="J109" s="33"/>
      <c r="K109" s="34"/>
      <c r="L109" s="33"/>
      <c r="M109" s="34"/>
      <c r="N109" s="33"/>
      <c r="O109" s="34"/>
      <c r="P109" s="33"/>
      <c r="Q109" s="34"/>
      <c r="R109" s="33"/>
      <c r="S109" s="34"/>
      <c r="T109" s="33"/>
    </row>
    <row r="110" spans="2:20">
      <c r="B110" s="20" t="s">
        <v>69</v>
      </c>
      <c r="C110" s="23" t="s">
        <v>70</v>
      </c>
      <c r="D110" s="33"/>
      <c r="E110" s="34"/>
      <c r="F110" s="33"/>
      <c r="G110" s="34"/>
      <c r="H110" s="33"/>
      <c r="I110" s="34"/>
      <c r="J110" s="33"/>
      <c r="K110" s="34"/>
      <c r="L110" s="33"/>
      <c r="M110" s="34"/>
      <c r="N110" s="33"/>
      <c r="O110" s="34"/>
      <c r="P110" s="33"/>
      <c r="Q110" s="34"/>
      <c r="R110" s="33"/>
      <c r="S110" s="34"/>
      <c r="T110" s="33"/>
    </row>
    <row r="111" spans="2:20">
      <c r="B111" s="20" t="s">
        <v>71</v>
      </c>
      <c r="C111" s="23" t="s">
        <v>72</v>
      </c>
      <c r="D111" s="33"/>
      <c r="E111" s="34"/>
      <c r="F111" s="33"/>
      <c r="G111" s="34"/>
      <c r="H111" s="33"/>
      <c r="I111" s="34"/>
      <c r="J111" s="33"/>
      <c r="K111" s="34"/>
      <c r="L111" s="33"/>
      <c r="M111" s="34"/>
      <c r="N111" s="33"/>
      <c r="O111" s="34"/>
      <c r="P111" s="33"/>
      <c r="Q111" s="34"/>
      <c r="R111" s="33"/>
      <c r="S111" s="34"/>
      <c r="T111" s="33"/>
    </row>
    <row r="112" spans="2:20">
      <c r="B112" s="20" t="s">
        <v>128</v>
      </c>
      <c r="C112" s="23" t="s">
        <v>176</v>
      </c>
      <c r="D112" s="35"/>
      <c r="E112" s="36"/>
      <c r="F112" s="35"/>
      <c r="G112" s="36"/>
      <c r="H112" s="35"/>
      <c r="I112" s="36"/>
      <c r="J112" s="35"/>
      <c r="K112" s="36"/>
      <c r="L112" s="35"/>
      <c r="M112" s="36"/>
      <c r="N112" s="35"/>
      <c r="O112" s="36"/>
      <c r="P112" s="35"/>
      <c r="Q112" s="36"/>
      <c r="R112" s="35"/>
      <c r="S112" s="36"/>
      <c r="T112" s="35"/>
    </row>
    <row r="113" spans="2:20">
      <c r="B113" s="20" t="s">
        <v>74</v>
      </c>
      <c r="C113" s="23" t="s">
        <v>75</v>
      </c>
      <c r="D113" s="33"/>
      <c r="E113" s="34"/>
      <c r="F113" s="33"/>
      <c r="G113" s="34"/>
      <c r="H113" s="33"/>
      <c r="I113" s="34"/>
      <c r="J113" s="33"/>
      <c r="K113" s="34"/>
      <c r="L113" s="33"/>
      <c r="M113" s="34"/>
      <c r="N113" s="33"/>
      <c r="O113" s="34"/>
      <c r="P113" s="33"/>
      <c r="Q113" s="34"/>
      <c r="R113" s="33"/>
      <c r="S113" s="34"/>
      <c r="T113" s="33"/>
    </row>
    <row r="114" spans="2:20">
      <c r="B114" s="20" t="s">
        <v>76</v>
      </c>
      <c r="C114" s="23" t="s">
        <v>77</v>
      </c>
      <c r="D114" s="33"/>
      <c r="E114" s="34"/>
      <c r="F114" s="33"/>
      <c r="G114" s="34"/>
      <c r="H114" s="33"/>
      <c r="I114" s="34"/>
      <c r="J114" s="33"/>
      <c r="K114" s="34"/>
      <c r="L114" s="33"/>
      <c r="M114" s="34"/>
      <c r="N114" s="33"/>
      <c r="O114" s="34"/>
      <c r="P114" s="33"/>
      <c r="Q114" s="34"/>
      <c r="R114" s="33"/>
      <c r="S114" s="34"/>
      <c r="T114" s="33"/>
    </row>
    <row r="115" spans="2:20">
      <c r="B115" s="20" t="s">
        <v>78</v>
      </c>
      <c r="C115" s="23" t="s">
        <v>150</v>
      </c>
      <c r="D115" s="33"/>
      <c r="E115" s="34"/>
      <c r="F115" s="33"/>
      <c r="G115" s="34"/>
      <c r="H115" s="33"/>
      <c r="I115" s="34"/>
      <c r="J115" s="33"/>
      <c r="K115" s="34"/>
      <c r="L115" s="33"/>
      <c r="M115" s="34"/>
      <c r="N115" s="33"/>
      <c r="O115" s="34"/>
      <c r="P115" s="33"/>
      <c r="Q115" s="34"/>
      <c r="R115" s="33"/>
      <c r="S115" s="34"/>
      <c r="T115" s="33"/>
    </row>
    <row r="116" spans="2:20">
      <c r="B116" s="20" t="s">
        <v>79</v>
      </c>
      <c r="C116" s="23" t="s">
        <v>80</v>
      </c>
      <c r="D116" s="33"/>
      <c r="E116" s="34"/>
      <c r="F116" s="33"/>
      <c r="G116" s="34"/>
      <c r="H116" s="33"/>
      <c r="I116" s="34"/>
      <c r="J116" s="33"/>
      <c r="K116" s="34"/>
      <c r="L116" s="33"/>
      <c r="M116" s="34"/>
      <c r="N116" s="33"/>
      <c r="O116" s="34"/>
      <c r="P116" s="33"/>
      <c r="Q116" s="34"/>
      <c r="R116" s="33"/>
      <c r="S116" s="34"/>
      <c r="T116" s="33"/>
    </row>
    <row r="117" spans="2:20">
      <c r="B117" s="20" t="s">
        <v>81</v>
      </c>
      <c r="C117" s="23" t="s">
        <v>82</v>
      </c>
      <c r="D117" s="33"/>
      <c r="E117" s="34"/>
      <c r="F117" s="33"/>
      <c r="G117" s="34"/>
      <c r="H117" s="33"/>
      <c r="I117" s="34"/>
      <c r="J117" s="33"/>
      <c r="K117" s="34"/>
      <c r="L117" s="33"/>
      <c r="M117" s="34"/>
      <c r="N117" s="33"/>
      <c r="O117" s="34"/>
      <c r="P117" s="33"/>
      <c r="Q117" s="34"/>
      <c r="R117" s="33"/>
      <c r="S117" s="34"/>
      <c r="T117" s="33"/>
    </row>
    <row r="118" spans="2:20">
      <c r="B118" s="20" t="s">
        <v>83</v>
      </c>
      <c r="C118" s="23" t="s">
        <v>84</v>
      </c>
      <c r="D118" s="35"/>
      <c r="E118" s="36"/>
      <c r="F118" s="35"/>
      <c r="G118" s="36"/>
      <c r="H118" s="35"/>
      <c r="I118" s="36"/>
      <c r="J118" s="35"/>
      <c r="K118" s="36"/>
      <c r="L118" s="35"/>
      <c r="M118" s="36"/>
      <c r="N118" s="35"/>
      <c r="O118" s="36"/>
      <c r="P118" s="35"/>
      <c r="Q118" s="36"/>
      <c r="R118" s="35"/>
      <c r="S118" s="36"/>
      <c r="T118" s="35"/>
    </row>
    <row r="119" spans="2:20">
      <c r="B119" s="20" t="s">
        <v>85</v>
      </c>
      <c r="C119" s="23" t="s">
        <v>337</v>
      </c>
      <c r="D119" s="33"/>
      <c r="E119" s="34"/>
      <c r="F119" s="33"/>
      <c r="G119" s="34"/>
      <c r="H119" s="33"/>
      <c r="I119" s="34"/>
      <c r="J119" s="33"/>
      <c r="K119" s="34"/>
      <c r="L119" s="33"/>
      <c r="M119" s="34"/>
      <c r="N119" s="33"/>
      <c r="O119" s="34"/>
      <c r="P119" s="33"/>
      <c r="Q119" s="34"/>
      <c r="R119" s="33"/>
      <c r="S119" s="34"/>
      <c r="T119" s="33"/>
    </row>
    <row r="120" spans="2:20">
      <c r="B120" s="20" t="s">
        <v>129</v>
      </c>
      <c r="C120" s="23" t="s">
        <v>177</v>
      </c>
      <c r="D120" s="33"/>
      <c r="E120" s="34"/>
      <c r="F120" s="33"/>
      <c r="G120" s="34"/>
      <c r="H120" s="33"/>
      <c r="I120" s="34"/>
      <c r="J120" s="33"/>
      <c r="K120" s="34"/>
      <c r="L120" s="33"/>
      <c r="M120" s="34"/>
      <c r="N120" s="33"/>
      <c r="O120" s="34"/>
      <c r="P120" s="33"/>
      <c r="Q120" s="34"/>
      <c r="R120" s="33"/>
      <c r="S120" s="34"/>
      <c r="T120" s="33"/>
    </row>
    <row r="121" spans="2:20">
      <c r="B121" s="20" t="s">
        <v>86</v>
      </c>
      <c r="C121" s="23" t="s">
        <v>87</v>
      </c>
      <c r="D121" s="33"/>
      <c r="E121" s="34"/>
      <c r="F121" s="33"/>
      <c r="G121" s="34"/>
      <c r="H121" s="33"/>
      <c r="I121" s="34"/>
      <c r="J121" s="33"/>
      <c r="K121" s="34"/>
      <c r="L121" s="33"/>
      <c r="M121" s="34"/>
      <c r="N121" s="33"/>
      <c r="O121" s="34"/>
      <c r="P121" s="33"/>
      <c r="Q121" s="34"/>
      <c r="R121" s="33"/>
      <c r="S121" s="34"/>
      <c r="T121" s="33"/>
    </row>
    <row r="122" spans="2:20">
      <c r="B122" s="20" t="s">
        <v>88</v>
      </c>
      <c r="C122" s="23" t="s">
        <v>89</v>
      </c>
      <c r="D122" s="33"/>
      <c r="E122" s="34"/>
      <c r="F122" s="33"/>
      <c r="G122" s="34"/>
      <c r="H122" s="33"/>
      <c r="I122" s="34"/>
      <c r="J122" s="33"/>
      <c r="K122" s="34"/>
      <c r="L122" s="33"/>
      <c r="M122" s="34"/>
      <c r="N122" s="33"/>
      <c r="O122" s="34"/>
      <c r="P122" s="33"/>
      <c r="Q122" s="34"/>
      <c r="R122" s="33"/>
      <c r="S122" s="34"/>
      <c r="T122" s="33"/>
    </row>
    <row r="123" spans="2:20">
      <c r="B123" s="20" t="s">
        <v>90</v>
      </c>
      <c r="C123" s="23" t="s">
        <v>91</v>
      </c>
      <c r="D123" s="33"/>
      <c r="E123" s="34"/>
      <c r="F123" s="33"/>
      <c r="G123" s="34"/>
      <c r="H123" s="33"/>
      <c r="I123" s="34"/>
      <c r="J123" s="33"/>
      <c r="K123" s="34"/>
      <c r="L123" s="33"/>
      <c r="M123" s="34"/>
      <c r="N123" s="33"/>
      <c r="O123" s="34"/>
      <c r="P123" s="33"/>
      <c r="Q123" s="34"/>
      <c r="R123" s="33"/>
      <c r="S123" s="34"/>
      <c r="T123" s="33"/>
    </row>
    <row r="124" spans="2:20">
      <c r="B124" s="20" t="s">
        <v>92</v>
      </c>
      <c r="C124" s="23" t="s">
        <v>93</v>
      </c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35"/>
    </row>
    <row r="125" spans="2:20">
      <c r="B125" s="20" t="s">
        <v>94</v>
      </c>
      <c r="C125" s="23" t="s">
        <v>95</v>
      </c>
      <c r="D125" s="35"/>
      <c r="E125" s="36"/>
      <c r="F125" s="35"/>
      <c r="G125" s="36"/>
      <c r="H125" s="35"/>
      <c r="I125" s="36"/>
      <c r="J125" s="35"/>
      <c r="K125" s="36"/>
      <c r="L125" s="35"/>
      <c r="M125" s="36"/>
      <c r="N125" s="35"/>
      <c r="O125" s="36"/>
      <c r="P125" s="35"/>
      <c r="Q125" s="36"/>
      <c r="R125" s="35"/>
      <c r="S125" s="36"/>
      <c r="T125" s="35"/>
    </row>
    <row r="126" spans="2:20">
      <c r="B126" s="20" t="s">
        <v>96</v>
      </c>
      <c r="C126" s="23" t="s">
        <v>97</v>
      </c>
      <c r="D126" s="35"/>
      <c r="E126" s="36"/>
      <c r="F126" s="35"/>
      <c r="G126" s="36"/>
      <c r="H126" s="35"/>
      <c r="I126" s="36"/>
      <c r="J126" s="35"/>
      <c r="K126" s="36"/>
      <c r="L126" s="35"/>
      <c r="M126" s="36"/>
      <c r="N126" s="35"/>
      <c r="O126" s="36"/>
      <c r="P126" s="35"/>
      <c r="Q126" s="36"/>
      <c r="R126" s="35"/>
      <c r="S126" s="36"/>
      <c r="T126" s="35"/>
    </row>
    <row r="127" spans="2:20">
      <c r="B127" s="20" t="s">
        <v>99</v>
      </c>
      <c r="C127" s="23" t="s">
        <v>100</v>
      </c>
      <c r="D127" s="35"/>
      <c r="E127" s="36"/>
      <c r="F127" s="35"/>
      <c r="G127" s="36"/>
      <c r="H127" s="35"/>
      <c r="I127" s="36"/>
      <c r="J127" s="35"/>
      <c r="K127" s="36"/>
      <c r="L127" s="35"/>
      <c r="M127" s="36"/>
      <c r="N127" s="35"/>
      <c r="O127" s="36"/>
      <c r="P127" s="35"/>
      <c r="Q127" s="36"/>
      <c r="R127" s="35"/>
      <c r="S127" s="36"/>
      <c r="T127" s="35"/>
    </row>
    <row r="128" spans="2:20">
      <c r="B128" s="20" t="s">
        <v>101</v>
      </c>
      <c r="C128" s="23" t="s">
        <v>102</v>
      </c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35"/>
    </row>
    <row r="129" spans="2:20">
      <c r="B129" s="20" t="s">
        <v>103</v>
      </c>
      <c r="C129" s="23" t="s">
        <v>104</v>
      </c>
      <c r="D129" s="35"/>
      <c r="E129" s="36"/>
      <c r="F129" s="35"/>
      <c r="G129" s="36"/>
      <c r="H129" s="35"/>
      <c r="I129" s="36"/>
      <c r="J129" s="35"/>
      <c r="K129" s="36"/>
      <c r="L129" s="35"/>
      <c r="M129" s="36"/>
      <c r="N129" s="35"/>
      <c r="O129" s="36"/>
      <c r="P129" s="35"/>
      <c r="Q129" s="36"/>
      <c r="R129" s="35"/>
      <c r="S129" s="36"/>
      <c r="T129" s="35"/>
    </row>
    <row r="130" spans="2:20">
      <c r="B130" s="20" t="s">
        <v>105</v>
      </c>
      <c r="C130" s="23" t="s">
        <v>106</v>
      </c>
      <c r="D130" s="35"/>
      <c r="E130" s="36"/>
      <c r="F130" s="35"/>
      <c r="G130" s="36"/>
      <c r="H130" s="35"/>
      <c r="I130" s="36"/>
      <c r="J130" s="35"/>
      <c r="K130" s="36"/>
      <c r="L130" s="35"/>
      <c r="M130" s="36"/>
      <c r="N130" s="35"/>
      <c r="O130" s="36"/>
      <c r="P130" s="35"/>
      <c r="Q130" s="36"/>
      <c r="R130" s="35"/>
      <c r="S130" s="36"/>
      <c r="T130" s="35"/>
    </row>
    <row r="131" spans="2:20">
      <c r="B131" s="20" t="s">
        <v>107</v>
      </c>
      <c r="C131" s="23" t="s">
        <v>170</v>
      </c>
      <c r="D131" s="35"/>
      <c r="E131" s="36"/>
      <c r="F131" s="35"/>
      <c r="G131" s="36"/>
      <c r="H131" s="35"/>
      <c r="I131" s="36"/>
      <c r="J131" s="35"/>
      <c r="K131" s="36"/>
      <c r="L131" s="35"/>
      <c r="M131" s="36"/>
      <c r="N131" s="35"/>
      <c r="O131" s="36"/>
      <c r="P131" s="35"/>
      <c r="Q131" s="36"/>
      <c r="R131" s="35"/>
      <c r="S131" s="36"/>
      <c r="T131" s="35"/>
    </row>
    <row r="132" spans="2:20">
      <c r="B132" s="20" t="s">
        <v>108</v>
      </c>
      <c r="C132" s="23" t="s">
        <v>171</v>
      </c>
      <c r="D132" s="33"/>
      <c r="E132" s="34"/>
      <c r="F132" s="33"/>
      <c r="G132" s="34"/>
      <c r="H132" s="33"/>
      <c r="I132" s="34"/>
      <c r="J132" s="33"/>
      <c r="K132" s="34"/>
      <c r="L132" s="33"/>
      <c r="M132" s="34"/>
      <c r="N132" s="33"/>
      <c r="O132" s="34"/>
      <c r="P132" s="33"/>
      <c r="Q132" s="34"/>
      <c r="R132" s="33"/>
      <c r="S132" s="34"/>
      <c r="T132" s="33"/>
    </row>
    <row r="133" spans="2:20">
      <c r="B133" s="20" t="s">
        <v>130</v>
      </c>
      <c r="C133" s="23" t="s">
        <v>173</v>
      </c>
      <c r="D133" s="33"/>
      <c r="E133" s="34"/>
      <c r="F133" s="33"/>
      <c r="G133" s="34"/>
      <c r="H133" s="33"/>
      <c r="I133" s="34"/>
      <c r="J133" s="33"/>
      <c r="K133" s="34"/>
      <c r="L133" s="33"/>
      <c r="M133" s="34"/>
      <c r="N133" s="33"/>
      <c r="O133" s="34"/>
      <c r="P133" s="33"/>
      <c r="Q133" s="34"/>
      <c r="R133" s="33"/>
      <c r="S133" s="34"/>
      <c r="T133" s="33"/>
    </row>
    <row r="134" spans="2:20">
      <c r="B134" s="20" t="s">
        <v>110</v>
      </c>
      <c r="C134" s="23" t="s">
        <v>111</v>
      </c>
      <c r="D134" s="33"/>
      <c r="E134" s="34"/>
      <c r="F134" s="33"/>
      <c r="G134" s="34"/>
      <c r="H134" s="33"/>
      <c r="I134" s="34"/>
      <c r="J134" s="33"/>
      <c r="K134" s="34"/>
      <c r="L134" s="33"/>
      <c r="M134" s="34"/>
      <c r="N134" s="33"/>
      <c r="O134" s="34"/>
      <c r="P134" s="33"/>
      <c r="Q134" s="34"/>
      <c r="R134" s="33"/>
      <c r="S134" s="34"/>
      <c r="T134" s="33"/>
    </row>
    <row r="135" spans="2:20">
      <c r="B135" s="20" t="s">
        <v>117</v>
      </c>
      <c r="C135" s="23" t="s">
        <v>118</v>
      </c>
      <c r="D135" s="33"/>
      <c r="E135" s="34"/>
      <c r="F135" s="33"/>
      <c r="G135" s="34"/>
      <c r="H135" s="33"/>
      <c r="I135" s="34"/>
      <c r="J135" s="33"/>
      <c r="K135" s="34"/>
      <c r="L135" s="33"/>
      <c r="M135" s="34"/>
      <c r="N135" s="33"/>
      <c r="O135" s="34"/>
      <c r="P135" s="33"/>
      <c r="Q135" s="34"/>
      <c r="R135" s="33"/>
      <c r="S135" s="34"/>
      <c r="T135" s="33"/>
    </row>
    <row r="136" spans="2:20">
      <c r="B136" s="20" t="s">
        <v>151</v>
      </c>
      <c r="C136" s="23" t="s">
        <v>174</v>
      </c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35"/>
    </row>
    <row r="137" spans="2:20">
      <c r="B137" s="20" t="s">
        <v>131</v>
      </c>
      <c r="C137" s="23" t="s">
        <v>402</v>
      </c>
      <c r="D137" s="35"/>
      <c r="E137" s="36"/>
      <c r="F137" s="35"/>
      <c r="G137" s="36"/>
      <c r="H137" s="35"/>
      <c r="I137" s="36"/>
      <c r="J137" s="35"/>
      <c r="K137" s="36"/>
      <c r="L137" s="35"/>
      <c r="M137" s="36"/>
      <c r="N137" s="35"/>
      <c r="O137" s="36"/>
      <c r="P137" s="35"/>
      <c r="Q137" s="36"/>
      <c r="R137" s="35"/>
      <c r="S137" s="36"/>
      <c r="T137" s="35"/>
    </row>
    <row r="138" spans="2:20">
      <c r="B138" s="20" t="s">
        <v>132</v>
      </c>
      <c r="C138" s="23" t="s">
        <v>175</v>
      </c>
      <c r="D138" s="33"/>
      <c r="E138" s="34"/>
      <c r="F138" s="33"/>
      <c r="G138" s="34"/>
      <c r="H138" s="33"/>
      <c r="I138" s="34"/>
      <c r="J138" s="33"/>
      <c r="K138" s="34"/>
      <c r="L138" s="33"/>
      <c r="M138" s="34"/>
      <c r="N138" s="33"/>
      <c r="O138" s="34"/>
      <c r="P138" s="33"/>
      <c r="Q138" s="34"/>
      <c r="R138" s="33"/>
      <c r="S138" s="34"/>
      <c r="T138" s="33"/>
    </row>
    <row r="139" spans="2:20">
      <c r="B139" s="20" t="s">
        <v>403</v>
      </c>
      <c r="C139" s="23" t="s">
        <v>404</v>
      </c>
      <c r="D139" s="33"/>
      <c r="E139" s="34"/>
      <c r="F139" s="33"/>
      <c r="G139" s="34"/>
      <c r="H139" s="33"/>
      <c r="I139" s="34"/>
      <c r="J139" s="33"/>
      <c r="K139" s="34"/>
      <c r="L139" s="33"/>
      <c r="M139" s="34"/>
      <c r="N139" s="33"/>
      <c r="O139" s="34"/>
      <c r="P139" s="33"/>
      <c r="Q139" s="34"/>
      <c r="R139" s="33"/>
      <c r="S139" s="34"/>
      <c r="T139" s="33"/>
    </row>
    <row r="140" spans="2:20">
      <c r="B140" s="20" t="s">
        <v>0</v>
      </c>
      <c r="C140" s="23" t="s">
        <v>133</v>
      </c>
      <c r="D140" s="33"/>
      <c r="E140" s="34"/>
      <c r="F140" s="33"/>
      <c r="G140" s="34"/>
      <c r="H140" s="33"/>
      <c r="I140" s="34"/>
      <c r="J140" s="33"/>
      <c r="K140" s="34"/>
      <c r="L140" s="33"/>
      <c r="M140" s="34"/>
      <c r="N140" s="33"/>
      <c r="O140" s="34"/>
      <c r="P140" s="33"/>
      <c r="Q140" s="34"/>
      <c r="R140" s="33"/>
      <c r="S140" s="34"/>
      <c r="T140" s="33"/>
    </row>
    <row r="141" spans="2:20">
      <c r="B141" s="20" t="s">
        <v>134</v>
      </c>
      <c r="C141" s="23" t="s">
        <v>135</v>
      </c>
      <c r="D141" s="33"/>
      <c r="E141" s="34"/>
      <c r="F141" s="33"/>
      <c r="G141" s="34"/>
      <c r="H141" s="33"/>
      <c r="I141" s="34"/>
      <c r="J141" s="33"/>
      <c r="K141" s="34"/>
      <c r="L141" s="33"/>
      <c r="M141" s="34"/>
      <c r="N141" s="33"/>
      <c r="O141" s="34"/>
      <c r="P141" s="33"/>
      <c r="Q141" s="34"/>
      <c r="R141" s="33"/>
      <c r="S141" s="34"/>
      <c r="T141" s="33"/>
    </row>
    <row r="142" spans="2:20">
      <c r="B142" s="20" t="s">
        <v>136</v>
      </c>
      <c r="C142" s="23" t="s">
        <v>137</v>
      </c>
      <c r="D142" s="33"/>
      <c r="E142" s="34"/>
      <c r="F142" s="33"/>
      <c r="G142" s="34"/>
      <c r="H142" s="33"/>
      <c r="I142" s="34"/>
      <c r="J142" s="33"/>
      <c r="K142" s="34"/>
      <c r="L142" s="33"/>
      <c r="M142" s="34"/>
      <c r="N142" s="33"/>
      <c r="O142" s="34"/>
      <c r="P142" s="33"/>
      <c r="Q142" s="34"/>
      <c r="R142" s="33"/>
      <c r="S142" s="34"/>
      <c r="T142" s="33"/>
    </row>
    <row r="143" spans="2:20">
      <c r="B143" s="20" t="s">
        <v>115</v>
      </c>
      <c r="C143" s="23" t="s">
        <v>138</v>
      </c>
    </row>
    <row r="144" spans="2:20">
      <c r="B144" s="20" t="s">
        <v>112</v>
      </c>
      <c r="C144" s="23" t="s">
        <v>139</v>
      </c>
    </row>
    <row r="145" spans="2:22">
      <c r="B145" s="20" t="s">
        <v>140</v>
      </c>
      <c r="C145" s="23" t="s">
        <v>141</v>
      </c>
    </row>
    <row r="146" spans="2:22">
      <c r="B146" s="20" t="s">
        <v>120</v>
      </c>
      <c r="C146" s="23" t="s">
        <v>142</v>
      </c>
    </row>
    <row r="147" spans="2:22">
      <c r="B147" s="20" t="s">
        <v>143</v>
      </c>
      <c r="C147" s="23" t="s">
        <v>144</v>
      </c>
    </row>
    <row r="148" spans="2:22">
      <c r="B148" s="20" t="s">
        <v>121</v>
      </c>
      <c r="C148" s="23" t="s">
        <v>145</v>
      </c>
    </row>
    <row r="149" spans="2:22">
      <c r="B149" s="20" t="s">
        <v>122</v>
      </c>
      <c r="C149" s="23" t="s">
        <v>146</v>
      </c>
    </row>
    <row r="150" spans="2:22">
      <c r="B150" s="20" t="s">
        <v>324</v>
      </c>
      <c r="C150" s="23" t="s">
        <v>147</v>
      </c>
    </row>
    <row r="151" spans="2:22">
      <c r="B151" s="20" t="s">
        <v>124</v>
      </c>
      <c r="C151" s="23" t="s">
        <v>148</v>
      </c>
    </row>
    <row r="152" spans="2:22">
      <c r="B152" s="22" t="s">
        <v>262</v>
      </c>
      <c r="C152" s="22" t="s">
        <v>263</v>
      </c>
    </row>
    <row r="153" spans="2:22">
      <c r="B153" s="22" t="s">
        <v>401</v>
      </c>
      <c r="C153" s="23" t="s">
        <v>405</v>
      </c>
    </row>
    <row r="155" spans="2:22">
      <c r="B155" s="262" t="s">
        <v>252</v>
      </c>
      <c r="C155" s="262"/>
      <c r="D155" s="262"/>
      <c r="E155" s="262"/>
      <c r="F155" s="262"/>
      <c r="G155" s="262"/>
      <c r="H155" s="2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</row>
    <row r="159" spans="2:22">
      <c r="C159" s="22">
        <v>2006</v>
      </c>
      <c r="E159" s="22">
        <v>2007</v>
      </c>
      <c r="G159" s="22">
        <v>2008</v>
      </c>
      <c r="I159" s="22">
        <v>2009</v>
      </c>
      <c r="K159" s="22">
        <v>2010</v>
      </c>
      <c r="M159" s="22">
        <v>2011</v>
      </c>
      <c r="O159" s="22">
        <v>2012</v>
      </c>
      <c r="Q159" s="22">
        <v>2013</v>
      </c>
      <c r="S159" s="22">
        <v>2014</v>
      </c>
      <c r="U159" s="22">
        <v>2015</v>
      </c>
    </row>
    <row r="160" spans="2:22">
      <c r="B160" s="22" t="s">
        <v>255</v>
      </c>
      <c r="C160" s="22" t="s">
        <v>259</v>
      </c>
      <c r="D160" s="22" t="s">
        <v>152</v>
      </c>
      <c r="E160" s="22" t="s">
        <v>259</v>
      </c>
      <c r="F160" s="22" t="s">
        <v>152</v>
      </c>
      <c r="G160" s="22" t="s">
        <v>259</v>
      </c>
      <c r="H160" s="22" t="s">
        <v>152</v>
      </c>
      <c r="I160" s="22" t="s">
        <v>259</v>
      </c>
      <c r="J160" s="22" t="s">
        <v>152</v>
      </c>
      <c r="K160" s="22" t="s">
        <v>259</v>
      </c>
      <c r="L160" s="22" t="s">
        <v>152</v>
      </c>
      <c r="M160" s="22" t="s">
        <v>259</v>
      </c>
      <c r="N160" s="22" t="s">
        <v>152</v>
      </c>
      <c r="O160" s="22" t="s">
        <v>259</v>
      </c>
      <c r="P160" s="22" t="s">
        <v>152</v>
      </c>
      <c r="Q160" s="22" t="s">
        <v>259</v>
      </c>
      <c r="R160" s="22" t="s">
        <v>152</v>
      </c>
      <c r="S160" s="22" t="s">
        <v>259</v>
      </c>
      <c r="T160" s="22" t="s">
        <v>152</v>
      </c>
      <c r="U160" s="22" t="s">
        <v>259</v>
      </c>
      <c r="V160" s="11" t="s">
        <v>152</v>
      </c>
    </row>
    <row r="161" spans="2:22">
      <c r="B161" s="22" t="s">
        <v>254</v>
      </c>
      <c r="C161" s="22" t="s">
        <v>259</v>
      </c>
      <c r="D161" s="22" t="s">
        <v>253</v>
      </c>
      <c r="E161" s="22" t="s">
        <v>259</v>
      </c>
      <c r="F161" s="22" t="s">
        <v>253</v>
      </c>
      <c r="G161" s="22" t="s">
        <v>259</v>
      </c>
      <c r="H161" s="22" t="s">
        <v>253</v>
      </c>
      <c r="I161" s="22" t="s">
        <v>259</v>
      </c>
      <c r="J161" s="22" t="s">
        <v>253</v>
      </c>
      <c r="K161" s="22" t="s">
        <v>259</v>
      </c>
      <c r="L161" s="22" t="s">
        <v>253</v>
      </c>
      <c r="M161" s="22" t="s">
        <v>259</v>
      </c>
      <c r="N161" s="22" t="s">
        <v>253</v>
      </c>
      <c r="O161" s="22" t="s">
        <v>259</v>
      </c>
      <c r="P161" s="22" t="s">
        <v>253</v>
      </c>
      <c r="Q161" s="22" t="s">
        <v>259</v>
      </c>
      <c r="R161" s="22" t="s">
        <v>253</v>
      </c>
      <c r="S161" s="22" t="s">
        <v>259</v>
      </c>
      <c r="T161" s="22" t="s">
        <v>253</v>
      </c>
      <c r="U161" s="22" t="s">
        <v>259</v>
      </c>
      <c r="V161" s="11" t="s">
        <v>253</v>
      </c>
    </row>
    <row r="162" spans="2:22">
      <c r="B162" s="22" t="s">
        <v>257</v>
      </c>
      <c r="C162" s="22" t="s">
        <v>256</v>
      </c>
    </row>
    <row r="163" spans="2:22">
      <c r="B163" s="22" t="s">
        <v>127</v>
      </c>
      <c r="C163" s="22" t="s">
        <v>1</v>
      </c>
    </row>
    <row r="164" spans="2:22">
      <c r="B164" s="22" t="s">
        <v>2</v>
      </c>
      <c r="C164" s="22" t="s">
        <v>164</v>
      </c>
    </row>
    <row r="165" spans="2:22">
      <c r="B165" s="22" t="s">
        <v>3</v>
      </c>
      <c r="C165" s="22" t="s">
        <v>4</v>
      </c>
    </row>
    <row r="166" spans="2:22">
      <c r="B166" s="22" t="s">
        <v>5</v>
      </c>
      <c r="C166" s="22" t="s">
        <v>6</v>
      </c>
    </row>
    <row r="167" spans="2:22">
      <c r="B167" s="22" t="s">
        <v>7</v>
      </c>
      <c r="C167" s="22" t="s">
        <v>8</v>
      </c>
    </row>
    <row r="168" spans="2:22">
      <c r="B168" s="22" t="s">
        <v>9</v>
      </c>
      <c r="C168" s="22" t="s">
        <v>10</v>
      </c>
    </row>
    <row r="169" spans="2:22">
      <c r="B169" s="22" t="s">
        <v>11</v>
      </c>
      <c r="C169" s="22" t="s">
        <v>260</v>
      </c>
    </row>
    <row r="170" spans="2:22">
      <c r="B170" s="22" t="s">
        <v>12</v>
      </c>
      <c r="C170" s="22" t="s">
        <v>13</v>
      </c>
    </row>
    <row r="171" spans="2:22">
      <c r="B171" s="22" t="s">
        <v>14</v>
      </c>
      <c r="C171" s="22" t="s">
        <v>15</v>
      </c>
    </row>
    <row r="172" spans="2:22">
      <c r="B172" s="22" t="s">
        <v>396</v>
      </c>
      <c r="C172" s="22" t="s">
        <v>397</v>
      </c>
    </row>
    <row r="173" spans="2:22">
      <c r="B173" s="22" t="s">
        <v>18</v>
      </c>
      <c r="C173" s="22" t="s">
        <v>19</v>
      </c>
    </row>
    <row r="174" spans="2:22">
      <c r="B174" s="22" t="s">
        <v>20</v>
      </c>
      <c r="C174" s="22" t="s">
        <v>21</v>
      </c>
    </row>
    <row r="175" spans="2:22">
      <c r="B175" s="22" t="s">
        <v>22</v>
      </c>
      <c r="C175" s="22" t="s">
        <v>23</v>
      </c>
    </row>
    <row r="176" spans="2:22">
      <c r="B176" s="22" t="s">
        <v>24</v>
      </c>
      <c r="C176" s="22" t="s">
        <v>25</v>
      </c>
    </row>
    <row r="177" spans="2:3">
      <c r="B177" s="22" t="s">
        <v>26</v>
      </c>
      <c r="C177" s="22" t="s">
        <v>27</v>
      </c>
    </row>
    <row r="178" spans="2:3">
      <c r="B178" s="22" t="s">
        <v>28</v>
      </c>
      <c r="C178" s="22" t="s">
        <v>29</v>
      </c>
    </row>
    <row r="179" spans="2:3">
      <c r="B179" s="22" t="s">
        <v>30</v>
      </c>
      <c r="C179" s="22" t="s">
        <v>172</v>
      </c>
    </row>
    <row r="180" spans="2:3">
      <c r="B180" s="22" t="s">
        <v>31</v>
      </c>
      <c r="C180" s="22" t="s">
        <v>32</v>
      </c>
    </row>
    <row r="181" spans="2:3">
      <c r="B181" s="22" t="s">
        <v>33</v>
      </c>
      <c r="C181" s="22" t="s">
        <v>264</v>
      </c>
    </row>
    <row r="182" spans="2:3">
      <c r="B182" s="22" t="s">
        <v>35</v>
      </c>
      <c r="C182" s="22" t="s">
        <v>269</v>
      </c>
    </row>
    <row r="183" spans="2:3">
      <c r="B183" s="22" t="s">
        <v>36</v>
      </c>
      <c r="C183" s="22" t="s">
        <v>37</v>
      </c>
    </row>
    <row r="184" spans="2:3">
      <c r="B184" s="22" t="s">
        <v>38</v>
      </c>
      <c r="C184" s="22" t="s">
        <v>165</v>
      </c>
    </row>
    <row r="185" spans="2:3">
      <c r="B185" s="22" t="s">
        <v>39</v>
      </c>
      <c r="C185" s="22" t="s">
        <v>40</v>
      </c>
    </row>
    <row r="186" spans="2:3">
      <c r="B186" s="22" t="s">
        <v>41</v>
      </c>
      <c r="C186" s="22" t="s">
        <v>42</v>
      </c>
    </row>
    <row r="187" spans="2:3">
      <c r="B187" s="22" t="s">
        <v>160</v>
      </c>
      <c r="C187" s="22" t="s">
        <v>274</v>
      </c>
    </row>
    <row r="188" spans="2:3">
      <c r="B188" s="22" t="s">
        <v>43</v>
      </c>
      <c r="C188" s="22" t="s">
        <v>273</v>
      </c>
    </row>
    <row r="189" spans="2:3">
      <c r="B189" s="22" t="s">
        <v>44</v>
      </c>
      <c r="C189" s="22" t="s">
        <v>45</v>
      </c>
    </row>
    <row r="190" spans="2:3">
      <c r="B190" s="22" t="s">
        <v>46</v>
      </c>
      <c r="C190" s="22" t="s">
        <v>47</v>
      </c>
    </row>
    <row r="191" spans="2:3">
      <c r="B191" s="22" t="s">
        <v>48</v>
      </c>
      <c r="C191" s="22" t="s">
        <v>265</v>
      </c>
    </row>
    <row r="192" spans="2:3">
      <c r="B192" s="22" t="s">
        <v>49</v>
      </c>
      <c r="C192" s="22" t="s">
        <v>166</v>
      </c>
    </row>
    <row r="193" spans="2:3">
      <c r="B193" s="22" t="s">
        <v>50</v>
      </c>
      <c r="C193" s="22" t="s">
        <v>51</v>
      </c>
    </row>
    <row r="194" spans="2:3">
      <c r="B194" s="22" t="s">
        <v>52</v>
      </c>
      <c r="C194" s="22" t="s">
        <v>53</v>
      </c>
    </row>
    <row r="195" spans="2:3">
      <c r="B195" s="22" t="s">
        <v>54</v>
      </c>
      <c r="C195" s="22" t="s">
        <v>55</v>
      </c>
    </row>
    <row r="196" spans="2:3">
      <c r="B196" s="22" t="s">
        <v>56</v>
      </c>
      <c r="C196" s="22" t="s">
        <v>57</v>
      </c>
    </row>
    <row r="197" spans="2:3">
      <c r="B197" s="22" t="s">
        <v>58</v>
      </c>
      <c r="C197" s="22" t="s">
        <v>59</v>
      </c>
    </row>
    <row r="198" spans="2:3">
      <c r="B198" s="22" t="s">
        <v>52</v>
      </c>
      <c r="C198" s="22" t="s">
        <v>53</v>
      </c>
    </row>
    <row r="199" spans="2:3">
      <c r="B199" s="18" t="s">
        <v>394</v>
      </c>
      <c r="C199" s="22" t="s">
        <v>393</v>
      </c>
    </row>
    <row r="200" spans="2:3">
      <c r="B200" s="22" t="s">
        <v>122</v>
      </c>
      <c r="C200" s="22" t="s">
        <v>146</v>
      </c>
    </row>
    <row r="201" spans="2:3">
      <c r="B201" s="22" t="s">
        <v>61</v>
      </c>
      <c r="C201" s="22" t="s">
        <v>335</v>
      </c>
    </row>
    <row r="202" spans="2:3">
      <c r="B202" s="22" t="s">
        <v>258</v>
      </c>
      <c r="C202" s="22" t="s">
        <v>266</v>
      </c>
    </row>
    <row r="203" spans="2:3">
      <c r="B203" s="22" t="s">
        <v>62</v>
      </c>
      <c r="C203" s="22" t="s">
        <v>336</v>
      </c>
    </row>
    <row r="204" spans="2:3">
      <c r="B204" s="22" t="s">
        <v>63</v>
      </c>
      <c r="C204" s="22" t="s">
        <v>64</v>
      </c>
    </row>
    <row r="205" spans="2:3">
      <c r="B205" s="22" t="s">
        <v>65</v>
      </c>
      <c r="C205" s="22" t="s">
        <v>66</v>
      </c>
    </row>
    <row r="206" spans="2:3">
      <c r="B206" s="22" t="s">
        <v>67</v>
      </c>
      <c r="C206" s="22" t="s">
        <v>68</v>
      </c>
    </row>
    <row r="207" spans="2:3">
      <c r="B207" s="22" t="s">
        <v>69</v>
      </c>
      <c r="C207" s="22" t="s">
        <v>70</v>
      </c>
    </row>
    <row r="208" spans="2:3">
      <c r="B208" s="22" t="s">
        <v>71</v>
      </c>
      <c r="C208" s="22" t="s">
        <v>72</v>
      </c>
    </row>
    <row r="209" spans="2:3">
      <c r="B209" s="22" t="s">
        <v>73</v>
      </c>
      <c r="C209" s="22" t="s">
        <v>267</v>
      </c>
    </row>
    <row r="210" spans="2:3">
      <c r="B210" s="22" t="s">
        <v>74</v>
      </c>
      <c r="C210" s="22" t="s">
        <v>75</v>
      </c>
    </row>
    <row r="211" spans="2:3">
      <c r="B211" s="22" t="s">
        <v>76</v>
      </c>
      <c r="C211" s="22" t="s">
        <v>77</v>
      </c>
    </row>
    <row r="212" spans="2:3">
      <c r="B212" s="22" t="s">
        <v>78</v>
      </c>
      <c r="C212" s="22" t="s">
        <v>268</v>
      </c>
    </row>
    <row r="213" spans="2:3">
      <c r="B213" s="22" t="s">
        <v>79</v>
      </c>
      <c r="C213" s="22" t="s">
        <v>80</v>
      </c>
    </row>
    <row r="214" spans="2:3">
      <c r="B214" s="22" t="s">
        <v>81</v>
      </c>
      <c r="C214" s="22" t="s">
        <v>82</v>
      </c>
    </row>
    <row r="215" spans="2:3">
      <c r="B215" s="22" t="s">
        <v>83</v>
      </c>
      <c r="C215" s="22" t="s">
        <v>84</v>
      </c>
    </row>
    <row r="216" spans="2:3">
      <c r="B216" s="22" t="s">
        <v>85</v>
      </c>
      <c r="C216" s="22" t="s">
        <v>337</v>
      </c>
    </row>
    <row r="217" spans="2:3">
      <c r="B217" s="22" t="s">
        <v>86</v>
      </c>
      <c r="C217" s="22" t="s">
        <v>87</v>
      </c>
    </row>
    <row r="218" spans="2:3">
      <c r="B218" s="22" t="s">
        <v>88</v>
      </c>
      <c r="C218" s="22" t="s">
        <v>89</v>
      </c>
    </row>
    <row r="219" spans="2:3">
      <c r="B219" s="22" t="s">
        <v>90</v>
      </c>
      <c r="C219" s="22" t="s">
        <v>91</v>
      </c>
    </row>
    <row r="220" spans="2:3">
      <c r="B220" s="22" t="s">
        <v>92</v>
      </c>
      <c r="C220" s="22" t="s">
        <v>93</v>
      </c>
    </row>
    <row r="221" spans="2:3">
      <c r="B221" s="22" t="s">
        <v>94</v>
      </c>
      <c r="C221" s="22" t="s">
        <v>95</v>
      </c>
    </row>
    <row r="222" spans="2:3">
      <c r="B222" s="22" t="s">
        <v>96</v>
      </c>
      <c r="C222" s="22" t="s">
        <v>97</v>
      </c>
    </row>
    <row r="223" spans="2:3">
      <c r="B223" s="22" t="s">
        <v>98</v>
      </c>
      <c r="C223" s="22" t="s">
        <v>100</v>
      </c>
    </row>
    <row r="224" spans="2:3">
      <c r="B224" s="22" t="s">
        <v>101</v>
      </c>
      <c r="C224" s="22" t="s">
        <v>102</v>
      </c>
    </row>
    <row r="225" spans="2:3">
      <c r="B225" s="22" t="s">
        <v>103</v>
      </c>
      <c r="C225" s="22" t="s">
        <v>104</v>
      </c>
    </row>
    <row r="226" spans="2:3">
      <c r="B226" s="22" t="s">
        <v>105</v>
      </c>
      <c r="C226" s="22" t="s">
        <v>106</v>
      </c>
    </row>
    <row r="227" spans="2:3">
      <c r="B227" s="22" t="s">
        <v>107</v>
      </c>
      <c r="C227" s="23" t="s">
        <v>170</v>
      </c>
    </row>
    <row r="228" spans="2:3">
      <c r="B228" s="22" t="s">
        <v>108</v>
      </c>
      <c r="C228" s="23" t="s">
        <v>171</v>
      </c>
    </row>
    <row r="229" spans="2:3">
      <c r="B229" s="22" t="s">
        <v>389</v>
      </c>
      <c r="C229" s="22" t="s">
        <v>338</v>
      </c>
    </row>
    <row r="230" spans="2:3">
      <c r="B230" s="22" t="s">
        <v>109</v>
      </c>
      <c r="C230" s="23" t="s">
        <v>173</v>
      </c>
    </row>
    <row r="231" spans="2:3">
      <c r="B231" s="22" t="s">
        <v>110</v>
      </c>
      <c r="C231" s="22" t="s">
        <v>111</v>
      </c>
    </row>
    <row r="232" spans="2:3">
      <c r="B232" s="22" t="s">
        <v>112</v>
      </c>
      <c r="C232" s="22" t="s">
        <v>113</v>
      </c>
    </row>
    <row r="233" spans="2:3">
      <c r="B233" s="22" t="s">
        <v>114</v>
      </c>
      <c r="C233" s="22" t="s">
        <v>116</v>
      </c>
    </row>
    <row r="234" spans="2:3">
      <c r="B234" s="22" t="s">
        <v>117</v>
      </c>
      <c r="C234" s="22" t="s">
        <v>118</v>
      </c>
    </row>
    <row r="235" spans="2:3">
      <c r="B235" s="22" t="s">
        <v>151</v>
      </c>
      <c r="C235" s="23" t="s">
        <v>174</v>
      </c>
    </row>
    <row r="236" spans="2:3">
      <c r="B236" s="22" t="s">
        <v>261</v>
      </c>
      <c r="C236" s="22" t="s">
        <v>282</v>
      </c>
    </row>
    <row r="237" spans="2:3">
      <c r="B237" s="22" t="s">
        <v>132</v>
      </c>
      <c r="C237" s="23" t="s">
        <v>175</v>
      </c>
    </row>
    <row r="238" spans="2:3">
      <c r="B238" s="22" t="s">
        <v>0</v>
      </c>
      <c r="C238" s="23" t="s">
        <v>133</v>
      </c>
    </row>
    <row r="239" spans="2:3">
      <c r="B239" s="22" t="s">
        <v>156</v>
      </c>
      <c r="C239" s="23" t="s">
        <v>135</v>
      </c>
    </row>
    <row r="240" spans="2:3">
      <c r="B240" s="22" t="s">
        <v>157</v>
      </c>
      <c r="C240" s="23" t="s">
        <v>137</v>
      </c>
    </row>
    <row r="241" spans="2:20">
      <c r="B241" s="22" t="s">
        <v>158</v>
      </c>
      <c r="C241" s="23" t="s">
        <v>138</v>
      </c>
    </row>
    <row r="242" spans="2:20">
      <c r="B242" s="22" t="s">
        <v>112</v>
      </c>
      <c r="C242" s="23" t="s">
        <v>139</v>
      </c>
    </row>
    <row r="243" spans="2:20">
      <c r="B243" s="22" t="s">
        <v>140</v>
      </c>
      <c r="C243" s="23" t="s">
        <v>141</v>
      </c>
    </row>
    <row r="244" spans="2:20">
      <c r="B244" s="22" t="s">
        <v>120</v>
      </c>
      <c r="C244" s="23" t="s">
        <v>142</v>
      </c>
    </row>
    <row r="245" spans="2:20">
      <c r="B245" s="22" t="s">
        <v>143</v>
      </c>
      <c r="C245" s="23" t="s">
        <v>144</v>
      </c>
    </row>
    <row r="246" spans="2:20">
      <c r="B246" s="22" t="s">
        <v>121</v>
      </c>
      <c r="C246" s="23" t="s">
        <v>145</v>
      </c>
    </row>
    <row r="247" spans="2:20">
      <c r="B247" s="22" t="s">
        <v>123</v>
      </c>
      <c r="C247" s="23" t="s">
        <v>147</v>
      </c>
    </row>
    <row r="248" spans="2:20">
      <c r="B248" s="22" t="s">
        <v>122</v>
      </c>
      <c r="C248" s="16" t="s">
        <v>146</v>
      </c>
    </row>
    <row r="249" spans="2:20">
      <c r="B249" s="22" t="s">
        <v>161</v>
      </c>
      <c r="C249" s="16" t="s">
        <v>271</v>
      </c>
    </row>
    <row r="250" spans="2:20">
      <c r="B250" s="22" t="s">
        <v>162</v>
      </c>
      <c r="C250" s="16" t="s">
        <v>272</v>
      </c>
    </row>
    <row r="251" spans="2:20">
      <c r="B251" s="22" t="s">
        <v>262</v>
      </c>
      <c r="C251" s="22" t="s">
        <v>270</v>
      </c>
    </row>
    <row r="254" spans="2:20">
      <c r="B254" s="262" t="s">
        <v>275</v>
      </c>
      <c r="C254" s="262"/>
      <c r="D254" s="262"/>
      <c r="E254" s="262"/>
      <c r="F254" s="262"/>
      <c r="G254" s="262"/>
      <c r="H254" s="262"/>
      <c r="I254" s="262"/>
      <c r="J254" s="262"/>
      <c r="K254" s="262"/>
      <c r="L254" s="262"/>
      <c r="M254" s="262"/>
      <c r="N254" s="262"/>
      <c r="O254" s="262"/>
      <c r="P254" s="262"/>
      <c r="Q254" s="262"/>
      <c r="R254" s="262"/>
      <c r="S254" s="262"/>
      <c r="T254" s="262"/>
    </row>
    <row r="257" spans="2:22">
      <c r="C257" s="22">
        <v>2006</v>
      </c>
      <c r="E257" s="22">
        <v>2007</v>
      </c>
      <c r="G257" s="22">
        <v>2008</v>
      </c>
      <c r="I257" s="22">
        <v>2009</v>
      </c>
      <c r="K257" s="22">
        <v>2010</v>
      </c>
      <c r="M257" s="22">
        <v>2011</v>
      </c>
      <c r="O257" s="22">
        <v>2012</v>
      </c>
      <c r="Q257" s="22">
        <v>2013</v>
      </c>
      <c r="S257" s="22">
        <v>2014</v>
      </c>
      <c r="U257" s="22">
        <v>2015</v>
      </c>
    </row>
    <row r="258" spans="2:22">
      <c r="B258" s="22" t="s">
        <v>231</v>
      </c>
      <c r="C258" s="22" t="s">
        <v>259</v>
      </c>
      <c r="D258" s="22" t="s">
        <v>152</v>
      </c>
      <c r="E258" s="22" t="s">
        <v>259</v>
      </c>
      <c r="F258" s="22" t="s">
        <v>152</v>
      </c>
      <c r="G258" s="22" t="s">
        <v>259</v>
      </c>
      <c r="H258" s="22" t="s">
        <v>152</v>
      </c>
      <c r="I258" s="22" t="s">
        <v>259</v>
      </c>
      <c r="J258" s="22" t="s">
        <v>152</v>
      </c>
      <c r="K258" s="22" t="s">
        <v>259</v>
      </c>
      <c r="L258" s="22" t="s">
        <v>152</v>
      </c>
      <c r="M258" s="22" t="s">
        <v>259</v>
      </c>
      <c r="N258" s="22" t="s">
        <v>152</v>
      </c>
      <c r="O258" s="22" t="s">
        <v>259</v>
      </c>
      <c r="P258" s="22" t="s">
        <v>152</v>
      </c>
      <c r="Q258" s="22" t="s">
        <v>259</v>
      </c>
      <c r="R258" s="22" t="s">
        <v>152</v>
      </c>
      <c r="S258" s="22" t="s">
        <v>259</v>
      </c>
      <c r="T258" s="22" t="s">
        <v>152</v>
      </c>
      <c r="U258" s="22" t="s">
        <v>259</v>
      </c>
      <c r="V258" s="11" t="s">
        <v>152</v>
      </c>
    </row>
    <row r="259" spans="2:22">
      <c r="B259" s="22" t="s">
        <v>189</v>
      </c>
      <c r="C259" s="22" t="s">
        <v>259</v>
      </c>
      <c r="D259" s="22" t="s">
        <v>253</v>
      </c>
      <c r="E259" s="22" t="s">
        <v>259</v>
      </c>
      <c r="F259" s="22" t="s">
        <v>253</v>
      </c>
      <c r="G259" s="22" t="s">
        <v>259</v>
      </c>
      <c r="H259" s="22" t="s">
        <v>253</v>
      </c>
      <c r="I259" s="22" t="s">
        <v>259</v>
      </c>
      <c r="J259" s="22" t="s">
        <v>253</v>
      </c>
      <c r="K259" s="22" t="s">
        <v>259</v>
      </c>
      <c r="L259" s="22" t="s">
        <v>253</v>
      </c>
      <c r="M259" s="22" t="s">
        <v>259</v>
      </c>
      <c r="N259" s="22" t="s">
        <v>253</v>
      </c>
      <c r="O259" s="22" t="s">
        <v>259</v>
      </c>
      <c r="P259" s="22" t="s">
        <v>253</v>
      </c>
      <c r="Q259" s="22" t="s">
        <v>259</v>
      </c>
      <c r="R259" s="22" t="s">
        <v>253</v>
      </c>
      <c r="S259" s="22" t="s">
        <v>259</v>
      </c>
      <c r="T259" s="22" t="s">
        <v>253</v>
      </c>
      <c r="U259" s="22" t="s">
        <v>259</v>
      </c>
      <c r="V259" s="11" t="s">
        <v>253</v>
      </c>
    </row>
    <row r="260" spans="2:22">
      <c r="B260" s="22" t="s">
        <v>127</v>
      </c>
      <c r="C260" s="22" t="s">
        <v>1</v>
      </c>
    </row>
    <row r="261" spans="2:22">
      <c r="B261" s="22" t="s">
        <v>2</v>
      </c>
      <c r="C261" s="22" t="s">
        <v>164</v>
      </c>
    </row>
    <row r="262" spans="2:22">
      <c r="B262" s="22" t="s">
        <v>3</v>
      </c>
      <c r="C262" s="22" t="s">
        <v>4</v>
      </c>
    </row>
    <row r="263" spans="2:22">
      <c r="B263" s="22" t="s">
        <v>5</v>
      </c>
      <c r="C263" s="22" t="s">
        <v>6</v>
      </c>
    </row>
    <row r="264" spans="2:22">
      <c r="B264" s="22" t="s">
        <v>7</v>
      </c>
      <c r="C264" s="22" t="s">
        <v>8</v>
      </c>
    </row>
    <row r="265" spans="2:22">
      <c r="B265" s="22" t="s">
        <v>9</v>
      </c>
      <c r="C265" s="22" t="s">
        <v>10</v>
      </c>
    </row>
    <row r="266" spans="2:22">
      <c r="B266" s="22" t="s">
        <v>12</v>
      </c>
      <c r="C266" s="22" t="s">
        <v>13</v>
      </c>
    </row>
    <row r="267" spans="2:22">
      <c r="B267" s="22" t="s">
        <v>14</v>
      </c>
      <c r="C267" s="22" t="s">
        <v>15</v>
      </c>
    </row>
    <row r="268" spans="2:22">
      <c r="B268" s="22" t="s">
        <v>11</v>
      </c>
      <c r="C268" s="22" t="s">
        <v>277</v>
      </c>
    </row>
    <row r="269" spans="2:22">
      <c r="B269" s="22" t="s">
        <v>396</v>
      </c>
      <c r="C269" s="22" t="s">
        <v>397</v>
      </c>
    </row>
    <row r="270" spans="2:22">
      <c r="B270" s="22" t="s">
        <v>18</v>
      </c>
      <c r="C270" s="22" t="s">
        <v>19</v>
      </c>
    </row>
    <row r="271" spans="2:22">
      <c r="B271" s="22" t="s">
        <v>20</v>
      </c>
      <c r="C271" s="22" t="s">
        <v>21</v>
      </c>
    </row>
    <row r="272" spans="2:22">
      <c r="B272" s="22" t="s">
        <v>22</v>
      </c>
      <c r="C272" s="22" t="s">
        <v>23</v>
      </c>
    </row>
    <row r="273" spans="2:3">
      <c r="B273" s="22" t="s">
        <v>24</v>
      </c>
      <c r="C273" s="22" t="s">
        <v>25</v>
      </c>
    </row>
    <row r="274" spans="2:3">
      <c r="B274" s="22" t="s">
        <v>26</v>
      </c>
      <c r="C274" s="22" t="s">
        <v>27</v>
      </c>
    </row>
    <row r="275" spans="2:3">
      <c r="B275" s="22" t="s">
        <v>28</v>
      </c>
      <c r="C275" s="22" t="s">
        <v>29</v>
      </c>
    </row>
    <row r="276" spans="2:3">
      <c r="B276" s="22" t="s">
        <v>38</v>
      </c>
      <c r="C276" s="22" t="s">
        <v>165</v>
      </c>
    </row>
    <row r="277" spans="2:3">
      <c r="B277" s="22" t="s">
        <v>52</v>
      </c>
      <c r="C277" s="22" t="s">
        <v>53</v>
      </c>
    </row>
    <row r="278" spans="2:3">
      <c r="B278" s="18" t="s">
        <v>392</v>
      </c>
      <c r="C278" s="22" t="s">
        <v>395</v>
      </c>
    </row>
    <row r="279" spans="2:3">
      <c r="B279" s="22" t="s">
        <v>231</v>
      </c>
      <c r="C279" s="22" t="s">
        <v>278</v>
      </c>
    </row>
    <row r="280" spans="2:3">
      <c r="B280" s="22" t="s">
        <v>276</v>
      </c>
      <c r="C280" s="22" t="s">
        <v>279</v>
      </c>
    </row>
    <row r="281" spans="2:3">
      <c r="B281" s="22" t="s">
        <v>62</v>
      </c>
      <c r="C281" s="22" t="s">
        <v>336</v>
      </c>
    </row>
    <row r="282" spans="2:3">
      <c r="B282" s="22" t="s">
        <v>63</v>
      </c>
      <c r="C282" s="22" t="s">
        <v>64</v>
      </c>
    </row>
    <row r="283" spans="2:3">
      <c r="B283" s="22" t="s">
        <v>65</v>
      </c>
      <c r="C283" s="22" t="s">
        <v>66</v>
      </c>
    </row>
    <row r="284" spans="2:3">
      <c r="B284" s="22" t="s">
        <v>67</v>
      </c>
      <c r="C284" s="22" t="s">
        <v>68</v>
      </c>
    </row>
    <row r="285" spans="2:3">
      <c r="B285" s="22" t="s">
        <v>69</v>
      </c>
      <c r="C285" s="22" t="s">
        <v>70</v>
      </c>
    </row>
    <row r="286" spans="2:3">
      <c r="B286" s="22" t="s">
        <v>71</v>
      </c>
      <c r="C286" s="22" t="s">
        <v>72</v>
      </c>
    </row>
    <row r="287" spans="2:3">
      <c r="B287" s="22" t="s">
        <v>153</v>
      </c>
      <c r="C287" s="22" t="s">
        <v>267</v>
      </c>
    </row>
    <row r="288" spans="2:3">
      <c r="B288" s="22" t="s">
        <v>74</v>
      </c>
      <c r="C288" s="22" t="s">
        <v>75</v>
      </c>
    </row>
    <row r="289" spans="2:3">
      <c r="B289" s="22" t="s">
        <v>76</v>
      </c>
      <c r="C289" s="22" t="s">
        <v>77</v>
      </c>
    </row>
    <row r="290" spans="2:3">
      <c r="B290" s="22" t="s">
        <v>78</v>
      </c>
      <c r="C290" s="22" t="s">
        <v>268</v>
      </c>
    </row>
    <row r="291" spans="2:3">
      <c r="B291" s="22" t="s">
        <v>79</v>
      </c>
      <c r="C291" s="22" t="s">
        <v>80</v>
      </c>
    </row>
    <row r="292" spans="2:3">
      <c r="B292" s="22" t="s">
        <v>81</v>
      </c>
      <c r="C292" s="22" t="s">
        <v>82</v>
      </c>
    </row>
    <row r="293" spans="2:3">
      <c r="B293" s="22" t="s">
        <v>83</v>
      </c>
      <c r="C293" s="22" t="s">
        <v>84</v>
      </c>
    </row>
    <row r="294" spans="2:3">
      <c r="B294" s="22" t="s">
        <v>85</v>
      </c>
      <c r="C294" s="22" t="s">
        <v>337</v>
      </c>
    </row>
    <row r="295" spans="2:3">
      <c r="B295" s="22" t="s">
        <v>390</v>
      </c>
      <c r="C295" s="22" t="s">
        <v>339</v>
      </c>
    </row>
    <row r="296" spans="2:3">
      <c r="B296" s="22" t="s">
        <v>86</v>
      </c>
      <c r="C296" s="22" t="s">
        <v>87</v>
      </c>
    </row>
    <row r="297" spans="2:3">
      <c r="B297" s="22" t="s">
        <v>88</v>
      </c>
      <c r="C297" s="22" t="s">
        <v>89</v>
      </c>
    </row>
    <row r="298" spans="2:3">
      <c r="B298" s="22" t="s">
        <v>90</v>
      </c>
      <c r="C298" s="22" t="s">
        <v>91</v>
      </c>
    </row>
    <row r="299" spans="2:3">
      <c r="B299" s="22" t="s">
        <v>92</v>
      </c>
      <c r="C299" s="22" t="s">
        <v>93</v>
      </c>
    </row>
    <row r="300" spans="2:3">
      <c r="B300" s="22" t="s">
        <v>94</v>
      </c>
      <c r="C300" s="22" t="s">
        <v>95</v>
      </c>
    </row>
    <row r="301" spans="2:3">
      <c r="B301" s="22" t="s">
        <v>96</v>
      </c>
      <c r="C301" s="22" t="s">
        <v>97</v>
      </c>
    </row>
    <row r="302" spans="2:3">
      <c r="B302" s="22" t="s">
        <v>154</v>
      </c>
      <c r="C302" s="22" t="s">
        <v>100</v>
      </c>
    </row>
    <row r="303" spans="2:3">
      <c r="B303" s="22" t="s">
        <v>101</v>
      </c>
      <c r="C303" s="22" t="s">
        <v>102</v>
      </c>
    </row>
    <row r="304" spans="2:3">
      <c r="B304" s="22" t="s">
        <v>103</v>
      </c>
      <c r="C304" s="22" t="s">
        <v>104</v>
      </c>
    </row>
    <row r="305" spans="2:3">
      <c r="B305" s="22" t="s">
        <v>108</v>
      </c>
      <c r="C305" s="23" t="s">
        <v>171</v>
      </c>
    </row>
    <row r="306" spans="2:3">
      <c r="B306" s="22" t="s">
        <v>105</v>
      </c>
      <c r="C306" s="22" t="s">
        <v>106</v>
      </c>
    </row>
    <row r="307" spans="2:3">
      <c r="B307" s="22" t="s">
        <v>130</v>
      </c>
      <c r="C307" s="22" t="s">
        <v>338</v>
      </c>
    </row>
    <row r="308" spans="2:3">
      <c r="B308" s="22" t="s">
        <v>109</v>
      </c>
      <c r="C308" s="22" t="s">
        <v>280</v>
      </c>
    </row>
    <row r="309" spans="2:3">
      <c r="B309" s="22" t="s">
        <v>155</v>
      </c>
      <c r="C309" s="22" t="s">
        <v>281</v>
      </c>
    </row>
    <row r="310" spans="2:3">
      <c r="B310" s="22" t="s">
        <v>110</v>
      </c>
      <c r="C310" s="22" t="s">
        <v>111</v>
      </c>
    </row>
    <row r="311" spans="2:3">
      <c r="B311" s="22" t="s">
        <v>112</v>
      </c>
      <c r="C311" s="22" t="s">
        <v>113</v>
      </c>
    </row>
    <row r="312" spans="2:3">
      <c r="B312" s="22" t="s">
        <v>115</v>
      </c>
      <c r="C312" s="22" t="s">
        <v>116</v>
      </c>
    </row>
    <row r="313" spans="2:3">
      <c r="B313" s="22" t="s">
        <v>117</v>
      </c>
      <c r="C313" s="22" t="s">
        <v>118</v>
      </c>
    </row>
    <row r="314" spans="2:3">
      <c r="B314" s="22" t="s">
        <v>151</v>
      </c>
      <c r="C314" s="23" t="s">
        <v>174</v>
      </c>
    </row>
    <row r="315" spans="2:3">
      <c r="B315" s="22" t="s">
        <v>261</v>
      </c>
      <c r="C315" s="22" t="s">
        <v>282</v>
      </c>
    </row>
    <row r="316" spans="2:3">
      <c r="B316" s="22" t="s">
        <v>132</v>
      </c>
      <c r="C316" s="23" t="s">
        <v>175</v>
      </c>
    </row>
    <row r="317" spans="2:3">
      <c r="B317" s="22" t="s">
        <v>0</v>
      </c>
      <c r="C317" s="23" t="s">
        <v>133</v>
      </c>
    </row>
    <row r="318" spans="2:3">
      <c r="B318" s="22" t="s">
        <v>156</v>
      </c>
      <c r="C318" s="23" t="s">
        <v>135</v>
      </c>
    </row>
    <row r="319" spans="2:3">
      <c r="B319" s="22" t="s">
        <v>157</v>
      </c>
      <c r="C319" s="23" t="s">
        <v>137</v>
      </c>
    </row>
    <row r="320" spans="2:3">
      <c r="B320" s="22" t="s">
        <v>115</v>
      </c>
      <c r="C320" s="23" t="s">
        <v>138</v>
      </c>
    </row>
    <row r="321" spans="2:20">
      <c r="B321" s="22" t="s">
        <v>112</v>
      </c>
      <c r="C321" s="23" t="s">
        <v>139</v>
      </c>
    </row>
    <row r="322" spans="2:20">
      <c r="B322" s="22" t="s">
        <v>140</v>
      </c>
      <c r="C322" s="23" t="s">
        <v>141</v>
      </c>
    </row>
    <row r="323" spans="2:20">
      <c r="B323" s="22" t="s">
        <v>120</v>
      </c>
      <c r="C323" s="23" t="s">
        <v>283</v>
      </c>
    </row>
    <row r="324" spans="2:20">
      <c r="B324" s="22" t="s">
        <v>143</v>
      </c>
      <c r="C324" s="23" t="s">
        <v>144</v>
      </c>
    </row>
    <row r="325" spans="2:20">
      <c r="B325" s="22" t="s">
        <v>121</v>
      </c>
      <c r="C325" s="23" t="s">
        <v>145</v>
      </c>
    </row>
    <row r="326" spans="2:20">
      <c r="B326" s="22" t="s">
        <v>122</v>
      </c>
      <c r="C326" s="16" t="s">
        <v>146</v>
      </c>
    </row>
    <row r="327" spans="2:20">
      <c r="B327" s="22" t="s">
        <v>123</v>
      </c>
      <c r="C327" s="23" t="s">
        <v>284</v>
      </c>
    </row>
    <row r="328" spans="2:20">
      <c r="B328" s="22" t="s">
        <v>159</v>
      </c>
      <c r="C328" s="23" t="s">
        <v>148</v>
      </c>
    </row>
    <row r="329" spans="2:20">
      <c r="B329" s="22" t="s">
        <v>262</v>
      </c>
      <c r="C329" s="22" t="s">
        <v>270</v>
      </c>
    </row>
    <row r="332" spans="2:20">
      <c r="B332" s="262" t="s">
        <v>310</v>
      </c>
      <c r="C332" s="262"/>
      <c r="D332" s="262"/>
      <c r="E332" s="262"/>
      <c r="F332" s="262"/>
      <c r="G332" s="262"/>
      <c r="H332" s="262"/>
      <c r="I332" s="262"/>
      <c r="J332" s="262"/>
      <c r="K332" s="262"/>
      <c r="L332" s="262"/>
      <c r="M332" s="262"/>
      <c r="N332" s="262"/>
      <c r="O332" s="262"/>
      <c r="P332" s="262"/>
      <c r="Q332" s="262"/>
      <c r="R332" s="262"/>
      <c r="S332" s="262"/>
      <c r="T332" s="262"/>
    </row>
    <row r="335" spans="2:20">
      <c r="C335" s="22">
        <v>2013</v>
      </c>
    </row>
    <row r="336" spans="2:20">
      <c r="B336" s="22" t="s">
        <v>380</v>
      </c>
      <c r="C336" s="22" t="s">
        <v>288</v>
      </c>
      <c r="D336" s="22" t="s">
        <v>289</v>
      </c>
      <c r="E336" s="22" t="s">
        <v>290</v>
      </c>
      <c r="F336" s="22" t="s">
        <v>291</v>
      </c>
      <c r="G336" s="22" t="s">
        <v>292</v>
      </c>
      <c r="H336" s="22" t="s">
        <v>293</v>
      </c>
      <c r="I336" s="22" t="s">
        <v>294</v>
      </c>
      <c r="J336" s="22" t="s">
        <v>295</v>
      </c>
      <c r="K336" s="22" t="s">
        <v>296</v>
      </c>
      <c r="L336" s="22" t="s">
        <v>297</v>
      </c>
      <c r="M336" s="22" t="s">
        <v>298</v>
      </c>
      <c r="N336" s="22" t="s">
        <v>299</v>
      </c>
      <c r="O336" s="22" t="s">
        <v>379</v>
      </c>
    </row>
    <row r="337" spans="2:15">
      <c r="B337" s="22" t="s">
        <v>381</v>
      </c>
      <c r="C337" s="22" t="s">
        <v>311</v>
      </c>
      <c r="D337" s="22" t="s">
        <v>312</v>
      </c>
      <c r="E337" s="22" t="s">
        <v>313</v>
      </c>
      <c r="F337" s="22" t="s">
        <v>291</v>
      </c>
      <c r="G337" s="22" t="s">
        <v>314</v>
      </c>
      <c r="H337" s="22" t="s">
        <v>315</v>
      </c>
      <c r="I337" s="22" t="s">
        <v>316</v>
      </c>
      <c r="J337" s="22" t="s">
        <v>317</v>
      </c>
      <c r="K337" s="22" t="s">
        <v>318</v>
      </c>
      <c r="L337" s="22" t="s">
        <v>319</v>
      </c>
      <c r="M337" s="22" t="s">
        <v>320</v>
      </c>
      <c r="N337" s="22" t="s">
        <v>321</v>
      </c>
      <c r="O337" s="22" t="s">
        <v>378</v>
      </c>
    </row>
    <row r="338" spans="2:15">
      <c r="B338" s="22" t="s">
        <v>127</v>
      </c>
      <c r="C338" s="22" t="s">
        <v>1</v>
      </c>
    </row>
    <row r="339" spans="2:15">
      <c r="B339" s="22" t="s">
        <v>2</v>
      </c>
      <c r="C339" s="22" t="s">
        <v>164</v>
      </c>
    </row>
    <row r="340" spans="2:15">
      <c r="B340" s="22" t="s">
        <v>3</v>
      </c>
      <c r="C340" s="22" t="s">
        <v>4</v>
      </c>
    </row>
    <row r="341" spans="2:15">
      <c r="B341" s="22" t="s">
        <v>5</v>
      </c>
      <c r="C341" s="22" t="s">
        <v>6</v>
      </c>
    </row>
    <row r="342" spans="2:15">
      <c r="B342" s="22" t="s">
        <v>300</v>
      </c>
      <c r="C342" s="22" t="s">
        <v>8</v>
      </c>
    </row>
    <row r="343" spans="2:15">
      <c r="B343" s="22" t="s">
        <v>9</v>
      </c>
      <c r="C343" s="22" t="s">
        <v>10</v>
      </c>
    </row>
    <row r="344" spans="2:15">
      <c r="B344" s="22" t="s">
        <v>301</v>
      </c>
      <c r="C344" s="22" t="s">
        <v>13</v>
      </c>
    </row>
    <row r="345" spans="2:15">
      <c r="B345" s="22" t="s">
        <v>302</v>
      </c>
      <c r="C345" s="22" t="s">
        <v>15</v>
      </c>
    </row>
    <row r="346" spans="2:15">
      <c r="B346" s="22" t="s">
        <v>16</v>
      </c>
      <c r="C346" s="22" t="s">
        <v>17</v>
      </c>
    </row>
    <row r="347" spans="2:15">
      <c r="B347" s="22" t="s">
        <v>18</v>
      </c>
      <c r="C347" s="22" t="s">
        <v>19</v>
      </c>
    </row>
    <row r="348" spans="2:15">
      <c r="B348" s="22" t="s">
        <v>303</v>
      </c>
      <c r="C348" s="22" t="s">
        <v>21</v>
      </c>
    </row>
    <row r="349" spans="2:15">
      <c r="B349" s="22" t="s">
        <v>304</v>
      </c>
      <c r="C349" s="22" t="s">
        <v>23</v>
      </c>
    </row>
    <row r="350" spans="2:15">
      <c r="B350" s="22" t="s">
        <v>305</v>
      </c>
      <c r="C350" s="22" t="s">
        <v>25</v>
      </c>
    </row>
    <row r="351" spans="2:15">
      <c r="B351" s="22" t="s">
        <v>26</v>
      </c>
      <c r="C351" s="22" t="s">
        <v>27</v>
      </c>
    </row>
    <row r="352" spans="2:15">
      <c r="B352" s="22" t="s">
        <v>28</v>
      </c>
      <c r="C352" s="22" t="s">
        <v>29</v>
      </c>
    </row>
    <row r="353" spans="2:3">
      <c r="B353" s="22" t="s">
        <v>30</v>
      </c>
      <c r="C353" s="22" t="s">
        <v>172</v>
      </c>
    </row>
    <row r="354" spans="2:3">
      <c r="B354" s="22" t="s">
        <v>31</v>
      </c>
      <c r="C354" s="22" t="s">
        <v>32</v>
      </c>
    </row>
    <row r="355" spans="2:3">
      <c r="B355" s="22" t="s">
        <v>33</v>
      </c>
      <c r="C355" s="22" t="s">
        <v>34</v>
      </c>
    </row>
    <row r="356" spans="2:3">
      <c r="B356" s="22" t="s">
        <v>36</v>
      </c>
      <c r="C356" s="22" t="s">
        <v>37</v>
      </c>
    </row>
    <row r="357" spans="2:3">
      <c r="B357" s="22" t="s">
        <v>38</v>
      </c>
      <c r="C357" s="22" t="s">
        <v>165</v>
      </c>
    </row>
    <row r="358" spans="2:3">
      <c r="B358" s="22" t="s">
        <v>323</v>
      </c>
      <c r="C358" s="22" t="s">
        <v>40</v>
      </c>
    </row>
    <row r="359" spans="2:3">
      <c r="B359" s="22" t="s">
        <v>306</v>
      </c>
      <c r="C359" s="22" t="s">
        <v>42</v>
      </c>
    </row>
    <row r="360" spans="2:3">
      <c r="B360" s="22" t="s">
        <v>44</v>
      </c>
      <c r="C360" s="22" t="s">
        <v>45</v>
      </c>
    </row>
    <row r="361" spans="2:3">
      <c r="B361" s="22" t="s">
        <v>307</v>
      </c>
      <c r="C361" s="22" t="s">
        <v>47</v>
      </c>
    </row>
    <row r="362" spans="2:3">
      <c r="B362" s="22" t="s">
        <v>308</v>
      </c>
      <c r="C362" s="22" t="s">
        <v>166</v>
      </c>
    </row>
    <row r="363" spans="2:3">
      <c r="B363" s="22" t="s">
        <v>50</v>
      </c>
      <c r="C363" s="22" t="s">
        <v>51</v>
      </c>
    </row>
    <row r="364" spans="2:3">
      <c r="B364" s="22" t="s">
        <v>52</v>
      </c>
      <c r="C364" s="22" t="s">
        <v>53</v>
      </c>
    </row>
    <row r="365" spans="2:3">
      <c r="B365" s="22" t="s">
        <v>54</v>
      </c>
      <c r="C365" s="22" t="s">
        <v>55</v>
      </c>
    </row>
    <row r="366" spans="2:3">
      <c r="B366" s="22" t="s">
        <v>56</v>
      </c>
      <c r="C366" s="22" t="s">
        <v>57</v>
      </c>
    </row>
    <row r="367" spans="2:3">
      <c r="B367" s="22" t="s">
        <v>309</v>
      </c>
      <c r="C367" s="22" t="s">
        <v>59</v>
      </c>
    </row>
    <row r="368" spans="2:3">
      <c r="B368" s="22" t="s">
        <v>52</v>
      </c>
      <c r="C368" s="22" t="s">
        <v>53</v>
      </c>
    </row>
    <row r="369" spans="2:3">
      <c r="B369" s="18" t="s">
        <v>251</v>
      </c>
      <c r="C369" s="22" t="s">
        <v>60</v>
      </c>
    </row>
    <row r="370" spans="2:3">
      <c r="B370" s="22" t="s">
        <v>61</v>
      </c>
      <c r="C370" s="22" t="s">
        <v>335</v>
      </c>
    </row>
    <row r="371" spans="2:3">
      <c r="B371" s="22" t="s">
        <v>125</v>
      </c>
      <c r="C371" s="22" t="s">
        <v>167</v>
      </c>
    </row>
    <row r="372" spans="2:3">
      <c r="B372" s="22" t="s">
        <v>62</v>
      </c>
      <c r="C372" s="22" t="s">
        <v>336</v>
      </c>
    </row>
    <row r="373" spans="2:3">
      <c r="B373" s="22" t="s">
        <v>63</v>
      </c>
      <c r="C373" s="22" t="s">
        <v>64</v>
      </c>
    </row>
    <row r="374" spans="2:3">
      <c r="B374" s="22" t="s">
        <v>65</v>
      </c>
      <c r="C374" s="22" t="s">
        <v>66</v>
      </c>
    </row>
    <row r="375" spans="2:3">
      <c r="B375" s="22" t="s">
        <v>67</v>
      </c>
      <c r="C375" s="22" t="s">
        <v>68</v>
      </c>
    </row>
    <row r="376" spans="2:3">
      <c r="B376" s="22" t="s">
        <v>69</v>
      </c>
      <c r="C376" s="22" t="s">
        <v>70</v>
      </c>
    </row>
    <row r="377" spans="2:3">
      <c r="B377" s="22" t="s">
        <v>71</v>
      </c>
      <c r="C377" s="22" t="s">
        <v>72</v>
      </c>
    </row>
    <row r="378" spans="2:3">
      <c r="B378" s="22" t="s">
        <v>128</v>
      </c>
      <c r="C378" s="22" t="s">
        <v>176</v>
      </c>
    </row>
    <row r="379" spans="2:3">
      <c r="B379" s="22" t="s">
        <v>74</v>
      </c>
      <c r="C379" s="22" t="s">
        <v>75</v>
      </c>
    </row>
    <row r="380" spans="2:3">
      <c r="B380" s="22" t="s">
        <v>76</v>
      </c>
      <c r="C380" s="22" t="s">
        <v>77</v>
      </c>
    </row>
    <row r="381" spans="2:3">
      <c r="B381" s="22" t="s">
        <v>78</v>
      </c>
      <c r="C381" s="22" t="s">
        <v>150</v>
      </c>
    </row>
    <row r="382" spans="2:3">
      <c r="B382" s="22" t="s">
        <v>79</v>
      </c>
      <c r="C382" s="22" t="s">
        <v>80</v>
      </c>
    </row>
    <row r="383" spans="2:3">
      <c r="B383" s="22" t="s">
        <v>81</v>
      </c>
      <c r="C383" s="22" t="s">
        <v>82</v>
      </c>
    </row>
    <row r="384" spans="2:3">
      <c r="B384" s="22" t="s">
        <v>83</v>
      </c>
      <c r="C384" s="22" t="s">
        <v>84</v>
      </c>
    </row>
    <row r="385" spans="2:3">
      <c r="B385" s="22" t="s">
        <v>85</v>
      </c>
      <c r="C385" s="22" t="s">
        <v>337</v>
      </c>
    </row>
    <row r="386" spans="2:3">
      <c r="B386" s="22" t="s">
        <v>129</v>
      </c>
      <c r="C386" s="22" t="s">
        <v>177</v>
      </c>
    </row>
    <row r="387" spans="2:3">
      <c r="B387" s="22" t="s">
        <v>86</v>
      </c>
      <c r="C387" s="22" t="s">
        <v>87</v>
      </c>
    </row>
    <row r="388" spans="2:3">
      <c r="B388" s="22" t="s">
        <v>88</v>
      </c>
      <c r="C388" s="22" t="s">
        <v>89</v>
      </c>
    </row>
    <row r="389" spans="2:3">
      <c r="B389" s="22" t="s">
        <v>90</v>
      </c>
      <c r="C389" s="22" t="s">
        <v>91</v>
      </c>
    </row>
    <row r="390" spans="2:3">
      <c r="B390" s="22" t="s">
        <v>92</v>
      </c>
      <c r="C390" s="22" t="s">
        <v>93</v>
      </c>
    </row>
    <row r="391" spans="2:3">
      <c r="B391" s="22" t="s">
        <v>94</v>
      </c>
      <c r="C391" s="22" t="s">
        <v>95</v>
      </c>
    </row>
    <row r="392" spans="2:3">
      <c r="B392" s="22" t="s">
        <v>96</v>
      </c>
      <c r="C392" s="22" t="s">
        <v>97</v>
      </c>
    </row>
    <row r="393" spans="2:3">
      <c r="B393" s="22" t="s">
        <v>99</v>
      </c>
      <c r="C393" s="22" t="s">
        <v>100</v>
      </c>
    </row>
    <row r="394" spans="2:3">
      <c r="B394" s="22" t="s">
        <v>101</v>
      </c>
      <c r="C394" s="22" t="s">
        <v>102</v>
      </c>
    </row>
    <row r="395" spans="2:3">
      <c r="B395" s="22" t="s">
        <v>103</v>
      </c>
      <c r="C395" s="22" t="s">
        <v>104</v>
      </c>
    </row>
    <row r="396" spans="2:3">
      <c r="B396" s="22" t="s">
        <v>105</v>
      </c>
      <c r="C396" s="22" t="s">
        <v>106</v>
      </c>
    </row>
    <row r="397" spans="2:3">
      <c r="B397" s="22" t="s">
        <v>107</v>
      </c>
      <c r="C397" s="22" t="s">
        <v>170</v>
      </c>
    </row>
    <row r="398" spans="2:3">
      <c r="B398" s="22" t="s">
        <v>108</v>
      </c>
      <c r="C398" s="22" t="s">
        <v>171</v>
      </c>
    </row>
    <row r="399" spans="2:3">
      <c r="B399" s="22" t="s">
        <v>130</v>
      </c>
      <c r="C399" s="22" t="s">
        <v>368</v>
      </c>
    </row>
    <row r="400" spans="2:3">
      <c r="B400" s="22" t="s">
        <v>110</v>
      </c>
      <c r="C400" s="22" t="s">
        <v>111</v>
      </c>
    </row>
    <row r="401" spans="2:3">
      <c r="B401" s="22" t="s">
        <v>117</v>
      </c>
      <c r="C401" s="22" t="s">
        <v>118</v>
      </c>
    </row>
    <row r="402" spans="2:3">
      <c r="B402" s="22" t="s">
        <v>151</v>
      </c>
      <c r="C402" s="22" t="s">
        <v>174</v>
      </c>
    </row>
    <row r="403" spans="2:3">
      <c r="B403" s="22" t="s">
        <v>131</v>
      </c>
      <c r="C403" s="22" t="s">
        <v>119</v>
      </c>
    </row>
    <row r="404" spans="2:3">
      <c r="B404" s="22" t="s">
        <v>132</v>
      </c>
      <c r="C404" s="22" t="s">
        <v>175</v>
      </c>
    </row>
    <row r="405" spans="2:3">
      <c r="B405" s="22" t="s">
        <v>0</v>
      </c>
      <c r="C405" s="22" t="s">
        <v>133</v>
      </c>
    </row>
    <row r="406" spans="2:3">
      <c r="B406" s="22" t="s">
        <v>134</v>
      </c>
      <c r="C406" s="22" t="s">
        <v>135</v>
      </c>
    </row>
    <row r="407" spans="2:3">
      <c r="B407" s="22" t="s">
        <v>136</v>
      </c>
      <c r="C407" s="22" t="s">
        <v>137</v>
      </c>
    </row>
    <row r="408" spans="2:3">
      <c r="B408" s="22" t="s">
        <v>115</v>
      </c>
      <c r="C408" s="22" t="s">
        <v>138</v>
      </c>
    </row>
    <row r="409" spans="2:3">
      <c r="B409" s="22" t="s">
        <v>112</v>
      </c>
      <c r="C409" s="22" t="s">
        <v>139</v>
      </c>
    </row>
    <row r="410" spans="2:3">
      <c r="B410" s="22" t="s">
        <v>140</v>
      </c>
      <c r="C410" s="22" t="s">
        <v>141</v>
      </c>
    </row>
    <row r="411" spans="2:3">
      <c r="B411" s="22" t="s">
        <v>120</v>
      </c>
      <c r="C411" s="22" t="s">
        <v>142</v>
      </c>
    </row>
    <row r="412" spans="2:3">
      <c r="B412" s="22" t="s">
        <v>143</v>
      </c>
      <c r="C412" s="22" t="s">
        <v>144</v>
      </c>
    </row>
    <row r="413" spans="2:3">
      <c r="B413" s="22" t="s">
        <v>121</v>
      </c>
      <c r="C413" s="22" t="s">
        <v>145</v>
      </c>
    </row>
    <row r="414" spans="2:3">
      <c r="B414" s="22" t="s">
        <v>122</v>
      </c>
      <c r="C414" s="22" t="s">
        <v>146</v>
      </c>
    </row>
    <row r="415" spans="2:3">
      <c r="B415" s="22" t="s">
        <v>324</v>
      </c>
      <c r="C415" s="22" t="s">
        <v>147</v>
      </c>
    </row>
    <row r="416" spans="2:3">
      <c r="B416" s="22" t="s">
        <v>124</v>
      </c>
      <c r="C416" s="22" t="s">
        <v>148</v>
      </c>
    </row>
    <row r="417" spans="2:23">
      <c r="B417" s="22" t="s">
        <v>262</v>
      </c>
      <c r="C417" s="22" t="s">
        <v>263</v>
      </c>
    </row>
    <row r="420" spans="2:23">
      <c r="B420" s="262" t="s">
        <v>382</v>
      </c>
      <c r="C420" s="265"/>
      <c r="D420" s="265"/>
      <c r="E420" s="265"/>
      <c r="F420" s="265"/>
      <c r="G420" s="265"/>
      <c r="H420" s="265"/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</row>
    <row r="422" spans="2:23">
      <c r="B422" s="22" t="s">
        <v>322</v>
      </c>
    </row>
    <row r="423" spans="2:23">
      <c r="B423" s="22" t="s">
        <v>329</v>
      </c>
      <c r="O423" s="11"/>
    </row>
    <row r="425" spans="2:23">
      <c r="B425" s="22" t="s">
        <v>384</v>
      </c>
    </row>
    <row r="426" spans="2:23">
      <c r="B426" s="22" t="s">
        <v>384</v>
      </c>
    </row>
    <row r="428" spans="2:23">
      <c r="B428" s="262" t="s">
        <v>325</v>
      </c>
      <c r="C428" s="262"/>
      <c r="D428" s="262"/>
      <c r="E428" s="262"/>
      <c r="F428" s="262"/>
      <c r="G428" s="262"/>
      <c r="H428" s="262"/>
      <c r="I428" s="262"/>
      <c r="J428" s="262"/>
      <c r="K428" s="262"/>
      <c r="L428" s="262"/>
      <c r="M428" s="262"/>
      <c r="N428" s="262"/>
      <c r="O428" s="262"/>
      <c r="P428" s="262"/>
      <c r="Q428" s="262"/>
      <c r="R428" s="262"/>
      <c r="S428" s="262"/>
      <c r="T428" s="262"/>
    </row>
    <row r="430" spans="2:23">
      <c r="B430" s="22" t="s">
        <v>330</v>
      </c>
      <c r="C430" s="22" t="s">
        <v>236</v>
      </c>
      <c r="D430" s="22" t="s">
        <v>383</v>
      </c>
      <c r="E430" s="38" t="s">
        <v>385</v>
      </c>
      <c r="F430" s="38" t="s">
        <v>386</v>
      </c>
    </row>
    <row r="431" spans="2:23">
      <c r="B431" s="22" t="s">
        <v>331</v>
      </c>
      <c r="C431" s="22" t="s">
        <v>334</v>
      </c>
      <c r="D431" s="22" t="s">
        <v>383</v>
      </c>
      <c r="E431" s="38" t="s">
        <v>385</v>
      </c>
      <c r="F431" s="38" t="s">
        <v>387</v>
      </c>
      <c r="W431" s="39"/>
    </row>
    <row r="433" spans="2:20">
      <c r="B433" s="262" t="s">
        <v>340</v>
      </c>
      <c r="C433" s="262"/>
      <c r="D433" s="262"/>
      <c r="E433" s="262"/>
      <c r="F433" s="262"/>
      <c r="G433" s="262"/>
      <c r="H433" s="262"/>
      <c r="I433" s="262"/>
      <c r="J433" s="262"/>
      <c r="K433" s="262"/>
      <c r="L433" s="262"/>
      <c r="M433" s="262"/>
      <c r="N433" s="262"/>
      <c r="O433" s="262"/>
      <c r="P433" s="262"/>
      <c r="Q433" s="262"/>
      <c r="R433" s="262"/>
      <c r="S433" s="262"/>
      <c r="T433" s="262"/>
    </row>
    <row r="436" spans="2:20">
      <c r="B436" s="22" t="s">
        <v>348</v>
      </c>
      <c r="C436" s="22" t="s">
        <v>349</v>
      </c>
    </row>
    <row r="438" spans="2:20">
      <c r="B438" s="22" t="s">
        <v>341</v>
      </c>
      <c r="C438" s="22" t="s">
        <v>340</v>
      </c>
    </row>
    <row r="439" spans="2:20">
      <c r="B439" s="22" t="s">
        <v>342</v>
      </c>
      <c r="C439" s="22" t="s">
        <v>350</v>
      </c>
    </row>
    <row r="440" spans="2:20">
      <c r="B440" s="22" t="s">
        <v>343</v>
      </c>
      <c r="C440" s="22" t="s">
        <v>351</v>
      </c>
    </row>
    <row r="442" spans="2:20">
      <c r="B442" s="22" t="s">
        <v>352</v>
      </c>
      <c r="C442" s="22" t="s">
        <v>344</v>
      </c>
      <c r="D442" s="22" t="s">
        <v>345</v>
      </c>
      <c r="E442" s="22" t="s">
        <v>346</v>
      </c>
      <c r="F442" s="22" t="s">
        <v>347</v>
      </c>
    </row>
    <row r="443" spans="2:20">
      <c r="B443" s="22" t="s">
        <v>353</v>
      </c>
      <c r="C443" s="22" t="s">
        <v>354</v>
      </c>
      <c r="D443" s="22" t="s">
        <v>355</v>
      </c>
      <c r="E443" s="22" t="s">
        <v>356</v>
      </c>
      <c r="F443" s="22" t="s">
        <v>357</v>
      </c>
    </row>
    <row r="444" spans="2:20">
      <c r="B444" s="22" t="s">
        <v>358</v>
      </c>
    </row>
    <row r="445" spans="2:20">
      <c r="B445" s="22" t="s">
        <v>359</v>
      </c>
    </row>
  </sheetData>
  <mergeCells count="21">
    <mergeCell ref="B3:C3"/>
    <mergeCell ref="F42:H42"/>
    <mergeCell ref="B52:B59"/>
    <mergeCell ref="M42:P42"/>
    <mergeCell ref="J40:L40"/>
    <mergeCell ref="B37:T37"/>
    <mergeCell ref="F40:H40"/>
    <mergeCell ref="D52:D59"/>
    <mergeCell ref="J42:L42"/>
    <mergeCell ref="B40:C41"/>
    <mergeCell ref="B42:B51"/>
    <mergeCell ref="M40:P40"/>
    <mergeCell ref="B433:T433"/>
    <mergeCell ref="B428:T428"/>
    <mergeCell ref="B332:T332"/>
    <mergeCell ref="D40:E41"/>
    <mergeCell ref="D42:D51"/>
    <mergeCell ref="B420:T420"/>
    <mergeCell ref="B254:T254"/>
    <mergeCell ref="B62:T62"/>
    <mergeCell ref="B155:T1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Cental Budget</vt:lpstr>
      <vt:lpstr>Local Government_int</vt:lpstr>
      <vt:lpstr>Public expenditure_int</vt:lpstr>
      <vt:lpstr>MasterSheet</vt:lpstr>
      <vt:lpstr>'Cental Budget'!Print_Area</vt:lpstr>
      <vt:lpstr>'Local Government_int'!Print_Area</vt:lpstr>
      <vt:lpstr>'Public expenditure_int'!Print_Area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Krvavac</dc:creator>
  <cp:lastModifiedBy>Ana Djuraskovic</cp:lastModifiedBy>
  <cp:lastPrinted>2019-11-12T14:04:08Z</cp:lastPrinted>
  <dcterms:created xsi:type="dcterms:W3CDTF">2008-03-17T08:49:23Z</dcterms:created>
  <dcterms:modified xsi:type="dcterms:W3CDTF">2020-11-16T11:56:55Z</dcterms:modified>
</cp:coreProperties>
</file>