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gdds januar\"/>
    </mc:Choice>
  </mc:AlternateContent>
  <workbookProtection workbookAlgorithmName="SHA-512" workbookHashValue="MCe4qOVkVgl0wkMtiLFJw6W7n6Z/o3ROd5prIOn45uuP4xYstlCC39dx7SGFPP0KU4GZaIF4BdRWGxlieOxXew==" workbookSaltValue="UhGK/r5X0l/wAeu2UiuIfQ==" workbookSpinCount="100000" lockStructure="1"/>
  <bookViews>
    <workbookView xWindow="0" yWindow="0" windowWidth="19200" windowHeight="7050" firstSheet="1" activeTab="1"/>
  </bookViews>
  <sheets>
    <sheet name="Master" sheetId="4" state="hidden" r:id="rId1"/>
    <sheet name="Pregled" sheetId="2" r:id="rId2"/>
    <sheet name="Analitika 2023" sheetId="3" r:id="rId3"/>
    <sheet name="2023" sheetId="1" r:id="rId4"/>
  </sheets>
  <externalReferences>
    <externalReference r:id="rId5"/>
  </externalReferences>
  <definedNames>
    <definedName name="_xlnm.Print_Area" localSheetId="2">'Analitika 2023'!$B$3:$Q$287</definedName>
    <definedName name="_xlnm.Print_Area" localSheetId="1">Pregled!$B$1:$U$42</definedName>
    <definedName name="_xlnm.Print_Titles" localSheetId="2">'Analitika 2023'!$3:$7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2" l="1"/>
  <c r="M35" i="2"/>
  <c r="N33" i="2"/>
  <c r="M33" i="2"/>
  <c r="N31" i="2"/>
  <c r="M31" i="2"/>
  <c r="N29" i="2"/>
  <c r="M29" i="2"/>
  <c r="N27" i="2"/>
  <c r="M27" i="2"/>
  <c r="N25" i="2"/>
  <c r="M25" i="2"/>
  <c r="N23" i="2"/>
  <c r="M23" i="2"/>
  <c r="N21" i="2"/>
  <c r="M21" i="2"/>
  <c r="N19" i="2"/>
  <c r="M19" i="2"/>
  <c r="N17" i="2"/>
  <c r="M17" i="2"/>
  <c r="N15" i="2"/>
  <c r="M15" i="2"/>
  <c r="N13" i="2"/>
  <c r="M13" i="2"/>
  <c r="M10" i="2"/>
  <c r="P294" i="1" l="1"/>
  <c r="O294" i="1"/>
  <c r="N294" i="1"/>
  <c r="M294" i="1"/>
  <c r="L294" i="1"/>
  <c r="K294" i="1"/>
  <c r="J294" i="1"/>
  <c r="I294" i="1"/>
  <c r="H294" i="1"/>
  <c r="G294" i="1"/>
  <c r="F294" i="1"/>
  <c r="E294" i="1"/>
  <c r="P7" i="1"/>
  <c r="O7" i="1"/>
  <c r="N7" i="1"/>
  <c r="M7" i="1"/>
  <c r="L7" i="1"/>
  <c r="K7" i="1"/>
  <c r="J7" i="1"/>
  <c r="I7" i="1"/>
  <c r="H7" i="1"/>
  <c r="G7" i="1"/>
  <c r="E7" i="1"/>
  <c r="F7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s="1"/>
  <c r="Q294" i="1" l="1"/>
  <c r="C6" i="4"/>
  <c r="F9" i="4"/>
  <c r="F15" i="4" s="1"/>
  <c r="D4" i="4"/>
  <c r="U511" i="1" s="1"/>
  <c r="E225" i="3" s="1"/>
  <c r="U248" i="1" l="1"/>
  <c r="F249" i="3" s="1"/>
  <c r="H249" i="3" s="1"/>
  <c r="U256" i="1"/>
  <c r="F257" i="3" s="1"/>
  <c r="H257" i="3" s="1"/>
  <c r="L4" i="3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75" i="1"/>
  <c r="E189" i="3" s="1"/>
  <c r="U467" i="1"/>
  <c r="E181" i="3" s="1"/>
  <c r="U459" i="1"/>
  <c r="E173" i="3" s="1"/>
  <c r="U451" i="1"/>
  <c r="E165" i="3" s="1"/>
  <c r="U443" i="1"/>
  <c r="E157" i="3" s="1"/>
  <c r="U435" i="1"/>
  <c r="E149" i="3" s="1"/>
  <c r="I149" i="3" s="1"/>
  <c r="J149" i="3" s="1"/>
  <c r="U427" i="1"/>
  <c r="E141" i="3" s="1"/>
  <c r="U419" i="1"/>
  <c r="E133" i="3" s="1"/>
  <c r="U411" i="1"/>
  <c r="E125" i="3" s="1"/>
  <c r="U403" i="1"/>
  <c r="E117" i="3" s="1"/>
  <c r="U395" i="1"/>
  <c r="E109" i="3" s="1"/>
  <c r="U387" i="1"/>
  <c r="E101" i="3" s="1"/>
  <c r="U379" i="1"/>
  <c r="E93" i="3" s="1"/>
  <c r="U371" i="1"/>
  <c r="E85" i="3" s="1"/>
  <c r="I85" i="3" s="1"/>
  <c r="J85" i="3" s="1"/>
  <c r="U363" i="1"/>
  <c r="E77" i="3" s="1"/>
  <c r="U355" i="1"/>
  <c r="E69" i="3" s="1"/>
  <c r="U347" i="1"/>
  <c r="E61" i="3" s="1"/>
  <c r="U339" i="1"/>
  <c r="E53" i="3" s="1"/>
  <c r="U331" i="1"/>
  <c r="E45" i="3" s="1"/>
  <c r="U323" i="1"/>
  <c r="E37" i="3" s="1"/>
  <c r="U315" i="1"/>
  <c r="E29" i="3" s="1"/>
  <c r="U307" i="1"/>
  <c r="E21" i="3" s="1"/>
  <c r="U299" i="1"/>
  <c r="E13" i="3" s="1"/>
  <c r="U73" i="1"/>
  <c r="F74" i="3" s="1"/>
  <c r="U8" i="1"/>
  <c r="U466" i="1"/>
  <c r="E180" i="3" s="1"/>
  <c r="U450" i="1"/>
  <c r="E164" i="3" s="1"/>
  <c r="U442" i="1"/>
  <c r="E156" i="3" s="1"/>
  <c r="I156" i="3" s="1"/>
  <c r="J156" i="3" s="1"/>
  <c r="U426" i="1"/>
  <c r="E140" i="3" s="1"/>
  <c r="U418" i="1"/>
  <c r="E132" i="3" s="1"/>
  <c r="I132" i="3" s="1"/>
  <c r="J132" i="3" s="1"/>
  <c r="U410" i="1"/>
  <c r="E124" i="3" s="1"/>
  <c r="I124" i="3" s="1"/>
  <c r="J124" i="3" s="1"/>
  <c r="U394" i="1"/>
  <c r="E108" i="3" s="1"/>
  <c r="U386" i="1"/>
  <c r="E100" i="3" s="1"/>
  <c r="U378" i="1"/>
  <c r="E92" i="3" s="1"/>
  <c r="U370" i="1"/>
  <c r="E84" i="3" s="1"/>
  <c r="G84" i="3" s="1"/>
  <c r="U362" i="1"/>
  <c r="E76" i="3" s="1"/>
  <c r="U354" i="1"/>
  <c r="E68" i="3" s="1"/>
  <c r="U346" i="1"/>
  <c r="E60" i="3" s="1"/>
  <c r="U338" i="1"/>
  <c r="E52" i="3" s="1"/>
  <c r="U330" i="1"/>
  <c r="E44" i="3" s="1"/>
  <c r="U322" i="1"/>
  <c r="E36" i="3" s="1"/>
  <c r="U314" i="1"/>
  <c r="E28" i="3" s="1"/>
  <c r="U306" i="1"/>
  <c r="E20" i="3" s="1"/>
  <c r="U29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74" i="1"/>
  <c r="E188" i="3" s="1"/>
  <c r="I188" i="3" s="1"/>
  <c r="J188" i="3" s="1"/>
  <c r="U458" i="1"/>
  <c r="E172" i="3" s="1"/>
  <c r="U434" i="1"/>
  <c r="E148" i="3" s="1"/>
  <c r="I148" i="3" s="1"/>
  <c r="J148" i="3" s="1"/>
  <c r="U40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80" i="1"/>
  <c r="E194" i="3" s="1"/>
  <c r="U472" i="1"/>
  <c r="E186" i="3" s="1"/>
  <c r="U464" i="1"/>
  <c r="E178" i="3" s="1"/>
  <c r="U456" i="1"/>
  <c r="E170" i="3" s="1"/>
  <c r="U448" i="1"/>
  <c r="E162" i="3" s="1"/>
  <c r="U440" i="1"/>
  <c r="E154" i="3" s="1"/>
  <c r="U432" i="1"/>
  <c r="E146" i="3" s="1"/>
  <c r="U424" i="1"/>
  <c r="E138" i="3" s="1"/>
  <c r="U416" i="1"/>
  <c r="E130" i="3" s="1"/>
  <c r="U408" i="1"/>
  <c r="E122" i="3" s="1"/>
  <c r="U400" i="1"/>
  <c r="E114" i="3" s="1"/>
  <c r="U392" i="1"/>
  <c r="E106" i="3" s="1"/>
  <c r="U384" i="1"/>
  <c r="E98" i="3" s="1"/>
  <c r="U376" i="1"/>
  <c r="E90" i="3" s="1"/>
  <c r="U368" i="1"/>
  <c r="E82" i="3" s="1"/>
  <c r="U360" i="1"/>
  <c r="E74" i="3" s="1"/>
  <c r="U352" i="1"/>
  <c r="E66" i="3" s="1"/>
  <c r="U344" i="1"/>
  <c r="E58" i="3" s="1"/>
  <c r="U336" i="1"/>
  <c r="E50" i="3" s="1"/>
  <c r="U328" i="1"/>
  <c r="E42" i="3" s="1"/>
  <c r="U320" i="1"/>
  <c r="E34" i="3" s="1"/>
  <c r="U312" i="1"/>
  <c r="E26" i="3" s="1"/>
  <c r="U304" i="1"/>
  <c r="E18" i="3" s="1"/>
  <c r="U29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71" i="1"/>
  <c r="E185" i="3" s="1"/>
  <c r="U455" i="1"/>
  <c r="E169" i="3" s="1"/>
  <c r="I169" i="3" s="1"/>
  <c r="J169" i="3" s="1"/>
  <c r="U439" i="1"/>
  <c r="E153" i="3" s="1"/>
  <c r="U431" i="1"/>
  <c r="E145" i="3" s="1"/>
  <c r="U415" i="1"/>
  <c r="E129" i="3" s="1"/>
  <c r="U399" i="1"/>
  <c r="E113" i="3" s="1"/>
  <c r="U383" i="1"/>
  <c r="E97" i="3" s="1"/>
  <c r="U375" i="1"/>
  <c r="E89" i="3" s="1"/>
  <c r="U359" i="1"/>
  <c r="E73" i="3" s="1"/>
  <c r="U335" i="1"/>
  <c r="E49" i="3" s="1"/>
  <c r="U31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79" i="1"/>
  <c r="E193" i="3" s="1"/>
  <c r="U463" i="1"/>
  <c r="E177" i="3" s="1"/>
  <c r="U447" i="1"/>
  <c r="E161" i="3" s="1"/>
  <c r="U423" i="1"/>
  <c r="E137" i="3" s="1"/>
  <c r="U407" i="1"/>
  <c r="E121" i="3" s="1"/>
  <c r="U391" i="1"/>
  <c r="E105" i="3" s="1"/>
  <c r="U367" i="1"/>
  <c r="E81" i="3" s="1"/>
  <c r="U351" i="1"/>
  <c r="E65" i="3" s="1"/>
  <c r="U343" i="1"/>
  <c r="E57" i="3" s="1"/>
  <c r="U327" i="1"/>
  <c r="E41" i="3" s="1"/>
  <c r="U311" i="1"/>
  <c r="E25" i="3" s="1"/>
  <c r="U30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77" i="1"/>
  <c r="E191" i="3" s="1"/>
  <c r="U461" i="1"/>
  <c r="E175" i="3" s="1"/>
  <c r="U445" i="1"/>
  <c r="E159" i="3" s="1"/>
  <c r="U429" i="1"/>
  <c r="E143" i="3" s="1"/>
  <c r="U413" i="1"/>
  <c r="E127" i="3" s="1"/>
  <c r="U397" i="1"/>
  <c r="E111" i="3" s="1"/>
  <c r="U381" i="1"/>
  <c r="E95" i="3" s="1"/>
  <c r="U365" i="1"/>
  <c r="E79" i="3" s="1"/>
  <c r="U349" i="1"/>
  <c r="E63" i="3" s="1"/>
  <c r="G63" i="3" s="1"/>
  <c r="U333" i="1"/>
  <c r="E47" i="3" s="1"/>
  <c r="U317" i="1"/>
  <c r="E31" i="3" s="1"/>
  <c r="U30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76" i="1"/>
  <c r="E190" i="3" s="1"/>
  <c r="U460" i="1"/>
  <c r="E174" i="3" s="1"/>
  <c r="I174" i="3" s="1"/>
  <c r="J174" i="3" s="1"/>
  <c r="U444" i="1"/>
  <c r="E158" i="3" s="1"/>
  <c r="U428" i="1"/>
  <c r="E142" i="3" s="1"/>
  <c r="U412" i="1"/>
  <c r="E126" i="3" s="1"/>
  <c r="U396" i="1"/>
  <c r="E110" i="3" s="1"/>
  <c r="U380" i="1"/>
  <c r="E94" i="3" s="1"/>
  <c r="U364" i="1"/>
  <c r="E78" i="3" s="1"/>
  <c r="U348" i="1"/>
  <c r="E62" i="3" s="1"/>
  <c r="U332" i="1"/>
  <c r="E46" i="3" s="1"/>
  <c r="U316" i="1"/>
  <c r="E30" i="3" s="1"/>
  <c r="U30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73" i="1"/>
  <c r="E187" i="3" s="1"/>
  <c r="U457" i="1"/>
  <c r="E171" i="3" s="1"/>
  <c r="I171" i="3" s="1"/>
  <c r="J171" i="3" s="1"/>
  <c r="U441" i="1"/>
  <c r="E155" i="3" s="1"/>
  <c r="U425" i="1"/>
  <c r="E139" i="3" s="1"/>
  <c r="U409" i="1"/>
  <c r="E123" i="3" s="1"/>
  <c r="U393" i="1"/>
  <c r="E107" i="3" s="1"/>
  <c r="U377" i="1"/>
  <c r="E91" i="3" s="1"/>
  <c r="U361" i="1"/>
  <c r="E75" i="3" s="1"/>
  <c r="U345" i="1"/>
  <c r="E59" i="3" s="1"/>
  <c r="U329" i="1"/>
  <c r="E43" i="3" s="1"/>
  <c r="U313" i="1"/>
  <c r="E27" i="3" s="1"/>
  <c r="U297" i="1"/>
  <c r="E11" i="3" s="1"/>
  <c r="U177" i="1"/>
  <c r="F178" i="3" s="1"/>
  <c r="U135" i="1"/>
  <c r="F136" i="3" s="1"/>
  <c r="U93" i="1"/>
  <c r="F94" i="3" s="1"/>
  <c r="U39" i="1"/>
  <c r="F40" i="3" s="1"/>
  <c r="U465" i="1"/>
  <c r="E179" i="3" s="1"/>
  <c r="I179" i="3" s="1"/>
  <c r="J179" i="3" s="1"/>
  <c r="U401" i="1"/>
  <c r="E115" i="3" s="1"/>
  <c r="U30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70" i="1"/>
  <c r="E184" i="3" s="1"/>
  <c r="U454" i="1"/>
  <c r="E168" i="3" s="1"/>
  <c r="U438" i="1"/>
  <c r="E152" i="3" s="1"/>
  <c r="U422" i="1"/>
  <c r="E136" i="3" s="1"/>
  <c r="U406" i="1"/>
  <c r="E120" i="3" s="1"/>
  <c r="U390" i="1"/>
  <c r="E104" i="3" s="1"/>
  <c r="I104" i="3" s="1"/>
  <c r="J104" i="3" s="1"/>
  <c r="U374" i="1"/>
  <c r="E88" i="3" s="1"/>
  <c r="U358" i="1"/>
  <c r="E72" i="3" s="1"/>
  <c r="U342" i="1"/>
  <c r="E56" i="3" s="1"/>
  <c r="U326" i="1"/>
  <c r="E40" i="3" s="1"/>
  <c r="U31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468" i="1"/>
  <c r="E182" i="3" s="1"/>
  <c r="U436" i="1"/>
  <c r="E150" i="3" s="1"/>
  <c r="U404" i="1"/>
  <c r="E118" i="3" s="1"/>
  <c r="I118" i="3" s="1"/>
  <c r="J118" i="3" s="1"/>
  <c r="U372" i="1"/>
  <c r="E86" i="3" s="1"/>
  <c r="U324" i="1"/>
  <c r="E38" i="3" s="1"/>
  <c r="U157" i="1"/>
  <c r="F158" i="3" s="1"/>
  <c r="U72" i="1"/>
  <c r="F73" i="3" s="1"/>
  <c r="U481" i="1"/>
  <c r="E195" i="3" s="1"/>
  <c r="U433" i="1"/>
  <c r="E147" i="3" s="1"/>
  <c r="U385" i="1"/>
  <c r="E99" i="3" s="1"/>
  <c r="U337" i="1"/>
  <c r="E51" i="3" s="1"/>
  <c r="U110" i="1"/>
  <c r="F111" i="3" s="1"/>
  <c r="U20" i="1"/>
  <c r="F21" i="3" s="1"/>
  <c r="U446" i="1"/>
  <c r="E160" i="3" s="1"/>
  <c r="U398" i="1"/>
  <c r="E112" i="3" s="1"/>
  <c r="U366" i="1"/>
  <c r="E80" i="3" s="1"/>
  <c r="U30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69" i="1"/>
  <c r="E183" i="3" s="1"/>
  <c r="U453" i="1"/>
  <c r="E167" i="3" s="1"/>
  <c r="U437" i="1"/>
  <c r="E151" i="3" s="1"/>
  <c r="I151" i="3" s="1"/>
  <c r="J151" i="3" s="1"/>
  <c r="U421" i="1"/>
  <c r="E135" i="3" s="1"/>
  <c r="U405" i="1"/>
  <c r="E119" i="3" s="1"/>
  <c r="U389" i="1"/>
  <c r="E103" i="3" s="1"/>
  <c r="U373" i="1"/>
  <c r="E87" i="3" s="1"/>
  <c r="U357" i="1"/>
  <c r="E71" i="3" s="1"/>
  <c r="U341" i="1"/>
  <c r="E55" i="3" s="1"/>
  <c r="U325" i="1"/>
  <c r="E39" i="3" s="1"/>
  <c r="U30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452" i="1"/>
  <c r="E166" i="3" s="1"/>
  <c r="U420" i="1"/>
  <c r="E134" i="3" s="1"/>
  <c r="U388" i="1"/>
  <c r="E102" i="3" s="1"/>
  <c r="U340" i="1"/>
  <c r="E54" i="3" s="1"/>
  <c r="U308" i="1"/>
  <c r="E22" i="3" s="1"/>
  <c r="U113" i="1"/>
  <c r="F114" i="3" s="1"/>
  <c r="U55" i="1"/>
  <c r="F56" i="3" s="1"/>
  <c r="U23" i="1"/>
  <c r="F24" i="3" s="1"/>
  <c r="U449" i="1"/>
  <c r="E163" i="3" s="1"/>
  <c r="U417" i="1"/>
  <c r="E131" i="3" s="1"/>
  <c r="U369" i="1"/>
  <c r="E83" i="3" s="1"/>
  <c r="U321" i="1"/>
  <c r="E35" i="3" s="1"/>
  <c r="U194" i="1"/>
  <c r="F195" i="3" s="1"/>
  <c r="U152" i="1"/>
  <c r="F153" i="3" s="1"/>
  <c r="U88" i="1"/>
  <c r="F89" i="3" s="1"/>
  <c r="U52" i="1"/>
  <c r="F53" i="3" s="1"/>
  <c r="U478" i="1"/>
  <c r="E192" i="3" s="1"/>
  <c r="I192" i="3" s="1"/>
  <c r="J192" i="3" s="1"/>
  <c r="U430" i="1"/>
  <c r="E144" i="3" s="1"/>
  <c r="U382" i="1"/>
  <c r="E96" i="3" s="1"/>
  <c r="U350" i="1"/>
  <c r="E64" i="3" s="1"/>
  <c r="U318" i="1"/>
  <c r="E32" i="3" s="1"/>
  <c r="U356" i="1"/>
  <c r="E70" i="3" s="1"/>
  <c r="U353" i="1"/>
  <c r="E67" i="3" s="1"/>
  <c r="U174" i="1"/>
  <c r="F175" i="3" s="1"/>
  <c r="U130" i="1"/>
  <c r="F131" i="3" s="1"/>
  <c r="U69" i="1"/>
  <c r="F70" i="3" s="1"/>
  <c r="U36" i="1"/>
  <c r="F37" i="3" s="1"/>
  <c r="U462" i="1"/>
  <c r="E176" i="3" s="1"/>
  <c r="U414" i="1"/>
  <c r="E128" i="3" s="1"/>
  <c r="I128" i="3" s="1"/>
  <c r="J128" i="3" s="1"/>
  <c r="U334" i="1"/>
  <c r="E48" i="3" s="1"/>
  <c r="I48" i="3" s="1"/>
  <c r="J48" i="3" s="1"/>
  <c r="U240" i="1"/>
  <c r="F241" i="3" s="1"/>
  <c r="U503" i="1"/>
  <c r="E217" i="3" s="1"/>
  <c r="U200" i="1"/>
  <c r="F201" i="3" s="1"/>
  <c r="U264" i="1"/>
  <c r="F265" i="3" s="1"/>
  <c r="U208" i="1"/>
  <c r="F209" i="3" s="1"/>
  <c r="U272" i="1"/>
  <c r="F273" i="3" s="1"/>
  <c r="U216" i="1"/>
  <c r="F217" i="3" s="1"/>
  <c r="U280" i="1"/>
  <c r="F281" i="3" s="1"/>
  <c r="U224" i="1"/>
  <c r="F225" i="3" s="1"/>
  <c r="U487" i="1"/>
  <c r="E201" i="3" s="1"/>
  <c r="U232" i="1"/>
  <c r="F233" i="3" s="1"/>
  <c r="U495" i="1"/>
  <c r="E209" i="3" s="1"/>
  <c r="U519" i="1"/>
  <c r="E233" i="3" s="1"/>
  <c r="U527" i="1"/>
  <c r="E241" i="3" s="1"/>
  <c r="U535" i="1"/>
  <c r="E249" i="3" s="1"/>
  <c r="I249" i="3" s="1"/>
  <c r="J249" i="3" s="1"/>
  <c r="U543" i="1"/>
  <c r="E257" i="3" s="1"/>
  <c r="I257" i="3" s="1"/>
  <c r="J257" i="3" s="1"/>
  <c r="U551" i="1"/>
  <c r="E265" i="3" s="1"/>
  <c r="U559" i="1"/>
  <c r="E273" i="3" s="1"/>
  <c r="U567" i="1"/>
  <c r="E281" i="3" s="1"/>
  <c r="U201" i="1"/>
  <c r="F202" i="3" s="1"/>
  <c r="U217" i="1"/>
  <c r="F218" i="3" s="1"/>
  <c r="U233" i="1"/>
  <c r="F234" i="3" s="1"/>
  <c r="U249" i="1"/>
  <c r="F250" i="3" s="1"/>
  <c r="U257" i="1"/>
  <c r="F258" i="3" s="1"/>
  <c r="U273" i="1"/>
  <c r="F274" i="3" s="1"/>
  <c r="U496" i="1"/>
  <c r="E210" i="3" s="1"/>
  <c r="U512" i="1"/>
  <c r="E226" i="3" s="1"/>
  <c r="U528" i="1"/>
  <c r="E242" i="3" s="1"/>
  <c r="U544" i="1"/>
  <c r="E258" i="3" s="1"/>
  <c r="U552" i="1"/>
  <c r="E266" i="3" s="1"/>
  <c r="U568" i="1"/>
  <c r="E282" i="3" s="1"/>
  <c r="U210" i="1"/>
  <c r="F211" i="3" s="1"/>
  <c r="U234" i="1"/>
  <c r="F235" i="3" s="1"/>
  <c r="U258" i="1"/>
  <c r="F259" i="3" s="1"/>
  <c r="U282" i="1"/>
  <c r="F283" i="3" s="1"/>
  <c r="U489" i="1"/>
  <c r="E203" i="3" s="1"/>
  <c r="U513" i="1"/>
  <c r="E227" i="3" s="1"/>
  <c r="U537" i="1"/>
  <c r="E251" i="3" s="1"/>
  <c r="U553" i="1"/>
  <c r="E267" i="3" s="1"/>
  <c r="U561" i="1"/>
  <c r="E275" i="3" s="1"/>
  <c r="U203" i="1"/>
  <c r="F204" i="3" s="1"/>
  <c r="U211" i="1"/>
  <c r="F212" i="3" s="1"/>
  <c r="U219" i="1"/>
  <c r="F220" i="3" s="1"/>
  <c r="U227" i="1"/>
  <c r="F228" i="3" s="1"/>
  <c r="U235" i="1"/>
  <c r="F236" i="3" s="1"/>
  <c r="U243" i="1"/>
  <c r="F244" i="3" s="1"/>
  <c r="U251" i="1"/>
  <c r="F252" i="3" s="1"/>
  <c r="U259" i="1"/>
  <c r="F260" i="3" s="1"/>
  <c r="U267" i="1"/>
  <c r="F268" i="3" s="1"/>
  <c r="U275" i="1"/>
  <c r="F276" i="3" s="1"/>
  <c r="U283" i="1"/>
  <c r="F284" i="3" s="1"/>
  <c r="U482" i="1"/>
  <c r="E196" i="3" s="1"/>
  <c r="U490" i="1"/>
  <c r="E204" i="3" s="1"/>
  <c r="U498" i="1"/>
  <c r="E212" i="3" s="1"/>
  <c r="U506" i="1"/>
  <c r="E220" i="3" s="1"/>
  <c r="U514" i="1"/>
  <c r="E228" i="3" s="1"/>
  <c r="U522" i="1"/>
  <c r="E236" i="3" s="1"/>
  <c r="U530" i="1"/>
  <c r="E244" i="3" s="1"/>
  <c r="U538" i="1"/>
  <c r="E252" i="3" s="1"/>
  <c r="U546" i="1"/>
  <c r="E260" i="3" s="1"/>
  <c r="U554" i="1"/>
  <c r="E268" i="3" s="1"/>
  <c r="U562" i="1"/>
  <c r="E276" i="3" s="1"/>
  <c r="U570" i="1"/>
  <c r="E284" i="3" s="1"/>
  <c r="U196" i="1"/>
  <c r="F197" i="3" s="1"/>
  <c r="U204" i="1"/>
  <c r="F205" i="3" s="1"/>
  <c r="U212" i="1"/>
  <c r="F213" i="3" s="1"/>
  <c r="U220" i="1"/>
  <c r="F221" i="3" s="1"/>
  <c r="U228" i="1"/>
  <c r="F229" i="3" s="1"/>
  <c r="U236" i="1"/>
  <c r="F237" i="3" s="1"/>
  <c r="U244" i="1"/>
  <c r="F245" i="3" s="1"/>
  <c r="U252" i="1"/>
  <c r="F253" i="3" s="1"/>
  <c r="U260" i="1"/>
  <c r="F261" i="3" s="1"/>
  <c r="U268" i="1"/>
  <c r="F269" i="3" s="1"/>
  <c r="U276" i="1"/>
  <c r="F277" i="3" s="1"/>
  <c r="U284" i="1"/>
  <c r="F285" i="3" s="1"/>
  <c r="U483" i="1"/>
  <c r="E197" i="3" s="1"/>
  <c r="U491" i="1"/>
  <c r="E205" i="3" s="1"/>
  <c r="U499" i="1"/>
  <c r="E213" i="3" s="1"/>
  <c r="U507" i="1"/>
  <c r="E221" i="3" s="1"/>
  <c r="U515" i="1"/>
  <c r="E229" i="3" s="1"/>
  <c r="U523" i="1"/>
  <c r="E237" i="3" s="1"/>
  <c r="U531" i="1"/>
  <c r="E245" i="3" s="1"/>
  <c r="U539" i="1"/>
  <c r="E253" i="3" s="1"/>
  <c r="U547" i="1"/>
  <c r="E261" i="3" s="1"/>
  <c r="U555" i="1"/>
  <c r="E269" i="3" s="1"/>
  <c r="U563" i="1"/>
  <c r="E277" i="3" s="1"/>
  <c r="U571" i="1"/>
  <c r="E285" i="3" s="1"/>
  <c r="U209" i="1"/>
  <c r="F210" i="3" s="1"/>
  <c r="U225" i="1"/>
  <c r="F226" i="3" s="1"/>
  <c r="U241" i="1"/>
  <c r="F242" i="3" s="1"/>
  <c r="U265" i="1"/>
  <c r="F266" i="3" s="1"/>
  <c r="U281" i="1"/>
  <c r="F282" i="3" s="1"/>
  <c r="U488" i="1"/>
  <c r="E202" i="3" s="1"/>
  <c r="U504" i="1"/>
  <c r="E218" i="3" s="1"/>
  <c r="U520" i="1"/>
  <c r="E234" i="3" s="1"/>
  <c r="U536" i="1"/>
  <c r="E250" i="3" s="1"/>
  <c r="U560" i="1"/>
  <c r="E274" i="3" s="1"/>
  <c r="U202" i="1"/>
  <c r="F203" i="3" s="1"/>
  <c r="U226" i="1"/>
  <c r="F227" i="3" s="1"/>
  <c r="U250" i="1"/>
  <c r="F251" i="3" s="1"/>
  <c r="U274" i="1"/>
  <c r="F275" i="3" s="1"/>
  <c r="U497" i="1"/>
  <c r="E211" i="3" s="1"/>
  <c r="U529" i="1"/>
  <c r="E243" i="3" s="1"/>
  <c r="U569" i="1"/>
  <c r="E283" i="3" s="1"/>
  <c r="U197" i="1"/>
  <c r="F198" i="3" s="1"/>
  <c r="U205" i="1"/>
  <c r="F206" i="3" s="1"/>
  <c r="U213" i="1"/>
  <c r="F214" i="3" s="1"/>
  <c r="U221" i="1"/>
  <c r="F222" i="3" s="1"/>
  <c r="U229" i="1"/>
  <c r="F230" i="3" s="1"/>
  <c r="U237" i="1"/>
  <c r="F238" i="3" s="1"/>
  <c r="U245" i="1"/>
  <c r="F246" i="3" s="1"/>
  <c r="U253" i="1"/>
  <c r="F254" i="3" s="1"/>
  <c r="U261" i="1"/>
  <c r="F262" i="3" s="1"/>
  <c r="U269" i="1"/>
  <c r="F270" i="3" s="1"/>
  <c r="U277" i="1"/>
  <c r="F278" i="3" s="1"/>
  <c r="U285" i="1"/>
  <c r="F286" i="3" s="1"/>
  <c r="U484" i="1"/>
  <c r="E198" i="3" s="1"/>
  <c r="U492" i="1"/>
  <c r="E206" i="3" s="1"/>
  <c r="U500" i="1"/>
  <c r="E214" i="3" s="1"/>
  <c r="U508" i="1"/>
  <c r="E222" i="3" s="1"/>
  <c r="U516" i="1"/>
  <c r="E230" i="3" s="1"/>
  <c r="U524" i="1"/>
  <c r="E238" i="3" s="1"/>
  <c r="U532" i="1"/>
  <c r="E246" i="3" s="1"/>
  <c r="U540" i="1"/>
  <c r="E254" i="3" s="1"/>
  <c r="U548" i="1"/>
  <c r="E262" i="3" s="1"/>
  <c r="U556" i="1"/>
  <c r="E270" i="3" s="1"/>
  <c r="U564" i="1"/>
  <c r="E278" i="3" s="1"/>
  <c r="U572" i="1"/>
  <c r="E286" i="3" s="1"/>
  <c r="U198" i="1"/>
  <c r="F199" i="3" s="1"/>
  <c r="U206" i="1"/>
  <c r="F207" i="3" s="1"/>
  <c r="U214" i="1"/>
  <c r="F215" i="3" s="1"/>
  <c r="U222" i="1"/>
  <c r="F223" i="3" s="1"/>
  <c r="U230" i="1"/>
  <c r="F231" i="3" s="1"/>
  <c r="U238" i="1"/>
  <c r="F239" i="3" s="1"/>
  <c r="U246" i="1"/>
  <c r="F247" i="3" s="1"/>
  <c r="U254" i="1"/>
  <c r="F255" i="3" s="1"/>
  <c r="U262" i="1"/>
  <c r="F263" i="3" s="1"/>
  <c r="U270" i="1"/>
  <c r="F271" i="3" s="1"/>
  <c r="U278" i="1"/>
  <c r="F279" i="3" s="1"/>
  <c r="U485" i="1"/>
  <c r="E199" i="3" s="1"/>
  <c r="U493" i="1"/>
  <c r="E207" i="3" s="1"/>
  <c r="U501" i="1"/>
  <c r="E215" i="3" s="1"/>
  <c r="U509" i="1"/>
  <c r="E223" i="3" s="1"/>
  <c r="U517" i="1"/>
  <c r="E231" i="3" s="1"/>
  <c r="U525" i="1"/>
  <c r="E239" i="3" s="1"/>
  <c r="U533" i="1"/>
  <c r="E247" i="3" s="1"/>
  <c r="U541" i="1"/>
  <c r="E255" i="3" s="1"/>
  <c r="U549" i="1"/>
  <c r="E263" i="3" s="1"/>
  <c r="U557" i="1"/>
  <c r="E271" i="3" s="1"/>
  <c r="U565" i="1"/>
  <c r="E279" i="3" s="1"/>
  <c r="U218" i="1"/>
  <c r="F219" i="3" s="1"/>
  <c r="U242" i="1"/>
  <c r="F243" i="3" s="1"/>
  <c r="U266" i="1"/>
  <c r="F267" i="3" s="1"/>
  <c r="U295" i="1"/>
  <c r="U505" i="1"/>
  <c r="E219" i="3" s="1"/>
  <c r="U521" i="1"/>
  <c r="E235" i="3" s="1"/>
  <c r="U545" i="1"/>
  <c r="E259" i="3" s="1"/>
  <c r="U199" i="1"/>
  <c r="F200" i="3" s="1"/>
  <c r="U207" i="1"/>
  <c r="F208" i="3" s="1"/>
  <c r="U215" i="1"/>
  <c r="F216" i="3" s="1"/>
  <c r="U223" i="1"/>
  <c r="F224" i="3" s="1"/>
  <c r="U231" i="1"/>
  <c r="F232" i="3" s="1"/>
  <c r="U239" i="1"/>
  <c r="F240" i="3" s="1"/>
  <c r="U247" i="1"/>
  <c r="F248" i="3" s="1"/>
  <c r="U255" i="1"/>
  <c r="F256" i="3" s="1"/>
  <c r="U263" i="1"/>
  <c r="F264" i="3" s="1"/>
  <c r="U271" i="1"/>
  <c r="F272" i="3" s="1"/>
  <c r="U279" i="1"/>
  <c r="F280" i="3" s="1"/>
  <c r="U486" i="1"/>
  <c r="E200" i="3" s="1"/>
  <c r="U494" i="1"/>
  <c r="E208" i="3" s="1"/>
  <c r="U502" i="1"/>
  <c r="E216" i="3" s="1"/>
  <c r="U510" i="1"/>
  <c r="E224" i="3" s="1"/>
  <c r="U518" i="1"/>
  <c r="E232" i="3" s="1"/>
  <c r="U526" i="1"/>
  <c r="E240" i="3" s="1"/>
  <c r="U534" i="1"/>
  <c r="E248" i="3" s="1"/>
  <c r="U542" i="1"/>
  <c r="E256" i="3" s="1"/>
  <c r="U550" i="1"/>
  <c r="E264" i="3" s="1"/>
  <c r="U558" i="1"/>
  <c r="E272" i="3" s="1"/>
  <c r="U566" i="1"/>
  <c r="E280" i="3" s="1"/>
  <c r="K9" i="3"/>
  <c r="F16" i="4"/>
  <c r="F10" i="4"/>
  <c r="F19" i="4"/>
  <c r="F12" i="4"/>
  <c r="F20" i="4"/>
  <c r="F17" i="4"/>
  <c r="F11" i="4"/>
  <c r="F13" i="4"/>
  <c r="D6" i="4"/>
  <c r="F4" i="3" s="1"/>
  <c r="F18" i="4"/>
  <c r="F14" i="4"/>
  <c r="G39" i="3" l="1"/>
  <c r="I137" i="3"/>
  <c r="J137" i="3" s="1"/>
  <c r="I176" i="3"/>
  <c r="J176" i="3" s="1"/>
  <c r="I64" i="3"/>
  <c r="J64" i="3" s="1"/>
  <c r="G54" i="3"/>
  <c r="I112" i="3"/>
  <c r="J112" i="3" s="1"/>
  <c r="G46" i="3"/>
  <c r="I145" i="3"/>
  <c r="J145" i="3" s="1"/>
  <c r="I170" i="3"/>
  <c r="J170" i="3" s="1"/>
  <c r="I202" i="3"/>
  <c r="J202" i="3" s="1"/>
  <c r="I102" i="3"/>
  <c r="J102" i="3" s="1"/>
  <c r="G86" i="3"/>
  <c r="G18" i="3"/>
  <c r="I164" i="3"/>
  <c r="J164" i="3" s="1"/>
  <c r="I32" i="3"/>
  <c r="J32" i="3" s="1"/>
  <c r="I22" i="3"/>
  <c r="J22" i="3" s="1"/>
  <c r="G30" i="3"/>
  <c r="G62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7" i="3"/>
  <c r="J157" i="3" s="1"/>
  <c r="I150" i="3"/>
  <c r="J150" i="3" s="1"/>
  <c r="G31" i="3"/>
  <c r="G47" i="3"/>
  <c r="G55" i="3"/>
  <c r="I161" i="3"/>
  <c r="J161" i="3" s="1"/>
  <c r="I130" i="3"/>
  <c r="J130" i="3" s="1"/>
  <c r="I194" i="3"/>
  <c r="J194" i="3" s="1"/>
  <c r="G60" i="3"/>
  <c r="I10" i="3"/>
  <c r="J10" i="3" s="1"/>
  <c r="G74" i="3"/>
  <c r="I200" i="3"/>
  <c r="J200" i="3" s="1"/>
  <c r="I159" i="3"/>
  <c r="J159" i="3" s="1"/>
  <c r="I283" i="3"/>
  <c r="J283" i="3" s="1"/>
  <c r="I173" i="3"/>
  <c r="J173" i="3" s="1"/>
  <c r="I285" i="3"/>
  <c r="J285" i="3" s="1"/>
  <c r="G80" i="3"/>
  <c r="I116" i="3"/>
  <c r="J116" i="3" s="1"/>
  <c r="I199" i="3"/>
  <c r="J199" i="3" s="1"/>
  <c r="H199" i="3"/>
  <c r="H198" i="3"/>
  <c r="G198" i="3"/>
  <c r="H274" i="3"/>
  <c r="I274" i="3"/>
  <c r="J274" i="3" s="1"/>
  <c r="G274" i="3"/>
  <c r="I131" i="3"/>
  <c r="J131" i="3" s="1"/>
  <c r="G131" i="3"/>
  <c r="H131" i="3"/>
  <c r="H79" i="3"/>
  <c r="G79" i="3"/>
  <c r="I79" i="3"/>
  <c r="J79" i="3" s="1"/>
  <c r="I68" i="3"/>
  <c r="J68" i="3" s="1"/>
  <c r="H68" i="3"/>
  <c r="G179" i="3"/>
  <c r="H179" i="3"/>
  <c r="I26" i="3"/>
  <c r="J26" i="3" s="1"/>
  <c r="H26" i="3"/>
  <c r="G26" i="3"/>
  <c r="H280" i="3"/>
  <c r="I280" i="3"/>
  <c r="J280" i="3" s="1"/>
  <c r="G280" i="3"/>
  <c r="H254" i="3"/>
  <c r="I254" i="3"/>
  <c r="J254" i="3" s="1"/>
  <c r="G254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H167" i="3"/>
  <c r="G167" i="3"/>
  <c r="I25" i="3"/>
  <c r="J25" i="3" s="1"/>
  <c r="H25" i="3"/>
  <c r="G25" i="3"/>
  <c r="H105" i="3"/>
  <c r="G105" i="3"/>
  <c r="I105" i="3"/>
  <c r="J105" i="3" s="1"/>
  <c r="I191" i="3"/>
  <c r="J191" i="3" s="1"/>
  <c r="H191" i="3"/>
  <c r="G68" i="3"/>
  <c r="H34" i="3"/>
  <c r="G34" i="3"/>
  <c r="I34" i="3"/>
  <c r="J34" i="3" s="1"/>
  <c r="H106" i="3"/>
  <c r="G106" i="3"/>
  <c r="H192" i="3"/>
  <c r="G192" i="3"/>
  <c r="I140" i="3"/>
  <c r="J140" i="3" s="1"/>
  <c r="G140" i="3"/>
  <c r="H140" i="3"/>
  <c r="I69" i="3"/>
  <c r="J69" i="3" s="1"/>
  <c r="G69" i="3"/>
  <c r="H69" i="3"/>
  <c r="G133" i="3"/>
  <c r="H133" i="3"/>
  <c r="I133" i="3"/>
  <c r="J133" i="3" s="1"/>
  <c r="L286" i="3"/>
  <c r="L280" i="3"/>
  <c r="K279" i="3"/>
  <c r="L273" i="3"/>
  <c r="K270" i="3"/>
  <c r="K266" i="3"/>
  <c r="K262" i="3"/>
  <c r="K258" i="3"/>
  <c r="K254" i="3"/>
  <c r="K250" i="3"/>
  <c r="K246" i="3"/>
  <c r="K242" i="3"/>
  <c r="K238" i="3"/>
  <c r="K234" i="3"/>
  <c r="K230" i="3"/>
  <c r="K226" i="3"/>
  <c r="K222" i="3"/>
  <c r="K218" i="3"/>
  <c r="K217" i="3"/>
  <c r="L214" i="3"/>
  <c r="K213" i="3"/>
  <c r="L210" i="3"/>
  <c r="K209" i="3"/>
  <c r="K199" i="3"/>
  <c r="K198" i="3"/>
  <c r="K191" i="3"/>
  <c r="K190" i="3"/>
  <c r="L185" i="3"/>
  <c r="L184" i="3"/>
  <c r="K183" i="3"/>
  <c r="K182" i="3"/>
  <c r="K286" i="3"/>
  <c r="L283" i="3"/>
  <c r="K280" i="3"/>
  <c r="L274" i="3"/>
  <c r="K273" i="3"/>
  <c r="K214" i="3"/>
  <c r="K210" i="3"/>
  <c r="L206" i="3"/>
  <c r="L205" i="3"/>
  <c r="L201" i="3"/>
  <c r="L200" i="3"/>
  <c r="L193" i="3"/>
  <c r="L192" i="3"/>
  <c r="K283" i="3"/>
  <c r="L277" i="3"/>
  <c r="K274" i="3"/>
  <c r="L267" i="3"/>
  <c r="L263" i="3"/>
  <c r="L259" i="3"/>
  <c r="L255" i="3"/>
  <c r="L251" i="3"/>
  <c r="L247" i="3"/>
  <c r="L243" i="3"/>
  <c r="L239" i="3"/>
  <c r="L235" i="3"/>
  <c r="L231" i="3"/>
  <c r="L227" i="3"/>
  <c r="L223" i="3"/>
  <c r="L219" i="3"/>
  <c r="K206" i="3"/>
  <c r="K205" i="3"/>
  <c r="K201" i="3"/>
  <c r="M201" i="3" s="1"/>
  <c r="K200" i="3"/>
  <c r="K193" i="3"/>
  <c r="K192" i="3"/>
  <c r="L284" i="3"/>
  <c r="L278" i="3"/>
  <c r="K277" i="3"/>
  <c r="L271" i="3"/>
  <c r="L268" i="3"/>
  <c r="K267" i="3"/>
  <c r="L264" i="3"/>
  <c r="K263" i="3"/>
  <c r="L260" i="3"/>
  <c r="K259" i="3"/>
  <c r="L256" i="3"/>
  <c r="K255" i="3"/>
  <c r="L252" i="3"/>
  <c r="K251" i="3"/>
  <c r="L248" i="3"/>
  <c r="K247" i="3"/>
  <c r="L244" i="3"/>
  <c r="K243" i="3"/>
  <c r="L240" i="3"/>
  <c r="K239" i="3"/>
  <c r="L236" i="3"/>
  <c r="K235" i="3"/>
  <c r="L232" i="3"/>
  <c r="K231" i="3"/>
  <c r="L228" i="3"/>
  <c r="K227" i="3"/>
  <c r="L224" i="3"/>
  <c r="K223" i="3"/>
  <c r="L220" i="3"/>
  <c r="K219" i="3"/>
  <c r="L215" i="3"/>
  <c r="L211" i="3"/>
  <c r="L207" i="3"/>
  <c r="L202" i="3"/>
  <c r="L195" i="3"/>
  <c r="L194" i="3"/>
  <c r="K284" i="3"/>
  <c r="L281" i="3"/>
  <c r="K278" i="3"/>
  <c r="L272" i="3"/>
  <c r="K271" i="3"/>
  <c r="K268" i="3"/>
  <c r="K264" i="3"/>
  <c r="K260" i="3"/>
  <c r="K256" i="3"/>
  <c r="K252" i="3"/>
  <c r="K248" i="3"/>
  <c r="K244" i="3"/>
  <c r="K240" i="3"/>
  <c r="K236" i="3"/>
  <c r="K232" i="3"/>
  <c r="K228" i="3"/>
  <c r="K224" i="3"/>
  <c r="K220" i="3"/>
  <c r="L216" i="3"/>
  <c r="K215" i="3"/>
  <c r="K281" i="3"/>
  <c r="L275" i="3"/>
  <c r="K272" i="3"/>
  <c r="K216" i="3"/>
  <c r="L285" i="3"/>
  <c r="L282" i="3"/>
  <c r="L276" i="3"/>
  <c r="K275" i="3"/>
  <c r="L269" i="3"/>
  <c r="K285" i="3"/>
  <c r="K282" i="3"/>
  <c r="L279" i="3"/>
  <c r="K276" i="3"/>
  <c r="L270" i="3"/>
  <c r="K269" i="3"/>
  <c r="L266" i="3"/>
  <c r="K265" i="3"/>
  <c r="L262" i="3"/>
  <c r="K261" i="3"/>
  <c r="L258" i="3"/>
  <c r="K257" i="3"/>
  <c r="L254" i="3"/>
  <c r="K253" i="3"/>
  <c r="L250" i="3"/>
  <c r="K249" i="3"/>
  <c r="L246" i="3"/>
  <c r="K245" i="3"/>
  <c r="L242" i="3"/>
  <c r="K241" i="3"/>
  <c r="L238" i="3"/>
  <c r="K237" i="3"/>
  <c r="L234" i="3"/>
  <c r="K233" i="3"/>
  <c r="L230" i="3"/>
  <c r="K229" i="3"/>
  <c r="L226" i="3"/>
  <c r="K225" i="3"/>
  <c r="L222" i="3"/>
  <c r="K221" i="3"/>
  <c r="L218" i="3"/>
  <c r="L217" i="3"/>
  <c r="L213" i="3"/>
  <c r="L209" i="3"/>
  <c r="K204" i="3"/>
  <c r="K203" i="3"/>
  <c r="L199" i="3"/>
  <c r="L198" i="3"/>
  <c r="L245" i="3"/>
  <c r="K197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L265" i="3"/>
  <c r="L233" i="3"/>
  <c r="L203" i="3"/>
  <c r="K189" i="3"/>
  <c r="L186" i="3"/>
  <c r="K181" i="3"/>
  <c r="L177" i="3"/>
  <c r="K176" i="3"/>
  <c r="K171" i="3"/>
  <c r="K163" i="3"/>
  <c r="L162" i="3"/>
  <c r="L156" i="3"/>
  <c r="K155" i="3"/>
  <c r="K154" i="3"/>
  <c r="K149" i="3"/>
  <c r="L145" i="3"/>
  <c r="L139" i="3"/>
  <c r="K135" i="3"/>
  <c r="K133" i="3"/>
  <c r="L253" i="3"/>
  <c r="L221" i="3"/>
  <c r="L212" i="3"/>
  <c r="K202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L241" i="3"/>
  <c r="K212" i="3"/>
  <c r="L208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L261" i="3"/>
  <c r="L229" i="3"/>
  <c r="K208" i="3"/>
  <c r="K195" i="3"/>
  <c r="K178" i="3"/>
  <c r="K173" i="3"/>
  <c r="K167" i="3"/>
  <c r="K166" i="3"/>
  <c r="K165" i="3"/>
  <c r="K164" i="3"/>
  <c r="L157" i="3"/>
  <c r="K152" i="3"/>
  <c r="K151" i="3"/>
  <c r="K150" i="3"/>
  <c r="L147" i="3"/>
  <c r="L146" i="3"/>
  <c r="L142" i="3"/>
  <c r="K141" i="3"/>
  <c r="K140" i="3"/>
  <c r="L249" i="3"/>
  <c r="K211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L257" i="3"/>
  <c r="L225" i="3"/>
  <c r="L197" i="3"/>
  <c r="K194" i="3"/>
  <c r="L180" i="3"/>
  <c r="K175" i="3"/>
  <c r="L170" i="3"/>
  <c r="L161" i="3"/>
  <c r="L160" i="3"/>
  <c r="K159" i="3"/>
  <c r="K158" i="3"/>
  <c r="L237" i="3"/>
  <c r="K153" i="3"/>
  <c r="K137" i="3"/>
  <c r="K131" i="3"/>
  <c r="K125" i="3"/>
  <c r="L190" i="3"/>
  <c r="K179" i="3"/>
  <c r="K169" i="3"/>
  <c r="L136" i="3"/>
  <c r="K130" i="3"/>
  <c r="L123" i="3"/>
  <c r="L114" i="3"/>
  <c r="L110" i="3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L52" i="3"/>
  <c r="K46" i="3"/>
  <c r="L38" i="3"/>
  <c r="K34" i="3"/>
  <c r="K207" i="3"/>
  <c r="L158" i="3"/>
  <c r="L144" i="3"/>
  <c r="L126" i="3"/>
  <c r="L124" i="3"/>
  <c r="L111" i="3"/>
  <c r="K106" i="3"/>
  <c r="L100" i="3"/>
  <c r="K99" i="3"/>
  <c r="L204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M47" i="3" s="1"/>
  <c r="K43" i="3"/>
  <c r="K41" i="3"/>
  <c r="O41" i="3" s="1"/>
  <c r="P41" i="3" s="1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M36" i="3" s="1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K68" i="3"/>
  <c r="L60" i="3"/>
  <c r="K35" i="3"/>
  <c r="L31" i="3"/>
  <c r="L94" i="3"/>
  <c r="K58" i="3"/>
  <c r="K30" i="3"/>
  <c r="K66" i="3"/>
  <c r="L26" i="3"/>
  <c r="K23" i="3"/>
  <c r="H262" i="3"/>
  <c r="I262" i="3"/>
  <c r="J262" i="3" s="1"/>
  <c r="G262" i="3"/>
  <c r="I201" i="3"/>
  <c r="J201" i="3" s="1"/>
  <c r="H201" i="3"/>
  <c r="I193" i="3"/>
  <c r="J193" i="3" s="1"/>
  <c r="H193" i="3"/>
  <c r="H154" i="3"/>
  <c r="G154" i="3"/>
  <c r="H132" i="3"/>
  <c r="G132" i="3"/>
  <c r="G243" i="3"/>
  <c r="H243" i="3"/>
  <c r="I243" i="3"/>
  <c r="J243" i="3" s="1"/>
  <c r="H197" i="3"/>
  <c r="I197" i="3"/>
  <c r="J197" i="3" s="1"/>
  <c r="H40" i="3"/>
  <c r="G40" i="3"/>
  <c r="H88" i="3"/>
  <c r="I88" i="3"/>
  <c r="J88" i="3" s="1"/>
  <c r="G88" i="3"/>
  <c r="H272" i="3"/>
  <c r="I272" i="3"/>
  <c r="J272" i="3" s="1"/>
  <c r="G272" i="3"/>
  <c r="I208" i="3"/>
  <c r="J208" i="3" s="1"/>
  <c r="G208" i="3"/>
  <c r="H208" i="3"/>
  <c r="I219" i="3"/>
  <c r="J219" i="3" s="1"/>
  <c r="G219" i="3"/>
  <c r="H219" i="3"/>
  <c r="I247" i="3"/>
  <c r="J247" i="3" s="1"/>
  <c r="G247" i="3"/>
  <c r="H247" i="3"/>
  <c r="H246" i="3"/>
  <c r="I246" i="3"/>
  <c r="J246" i="3" s="1"/>
  <c r="G246" i="3"/>
  <c r="I253" i="3"/>
  <c r="J253" i="3" s="1"/>
  <c r="G253" i="3"/>
  <c r="H253" i="3"/>
  <c r="H252" i="3"/>
  <c r="I252" i="3"/>
  <c r="J252" i="3" s="1"/>
  <c r="G252" i="3"/>
  <c r="H250" i="3"/>
  <c r="I250" i="3"/>
  <c r="J250" i="3" s="1"/>
  <c r="G250" i="3"/>
  <c r="I225" i="3"/>
  <c r="J225" i="3" s="1"/>
  <c r="G225" i="3"/>
  <c r="H225" i="3"/>
  <c r="G241" i="3"/>
  <c r="H241" i="3"/>
  <c r="I241" i="3"/>
  <c r="J241" i="3" s="1"/>
  <c r="I89" i="3"/>
  <c r="J89" i="3" s="1"/>
  <c r="H89" i="3"/>
  <c r="G89" i="3"/>
  <c r="H56" i="3"/>
  <c r="G56" i="3"/>
  <c r="H43" i="3"/>
  <c r="I43" i="3"/>
  <c r="J43" i="3" s="1"/>
  <c r="G43" i="3"/>
  <c r="H28" i="3"/>
  <c r="I28" i="3"/>
  <c r="J28" i="3" s="1"/>
  <c r="G184" i="3"/>
  <c r="H184" i="3"/>
  <c r="I184" i="3"/>
  <c r="J184" i="3" s="1"/>
  <c r="I40" i="3"/>
  <c r="J40" i="3" s="1"/>
  <c r="I168" i="3"/>
  <c r="J168" i="3" s="1"/>
  <c r="I121" i="3"/>
  <c r="J121" i="3" s="1"/>
  <c r="H121" i="3"/>
  <c r="G121" i="3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G67" i="3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235" i="3"/>
  <c r="J235" i="3" s="1"/>
  <c r="G235" i="3"/>
  <c r="H235" i="3"/>
  <c r="H95" i="3"/>
  <c r="G95" i="3"/>
  <c r="I95" i="3"/>
  <c r="J95" i="3" s="1"/>
  <c r="G196" i="3"/>
  <c r="H196" i="3"/>
  <c r="I210" i="3"/>
  <c r="J210" i="3" s="1"/>
  <c r="G210" i="3"/>
  <c r="H210" i="3"/>
  <c r="I211" i="3"/>
  <c r="J211" i="3" s="1"/>
  <c r="H211" i="3"/>
  <c r="G211" i="3"/>
  <c r="I162" i="3"/>
  <c r="J162" i="3" s="1"/>
  <c r="H162" i="3"/>
  <c r="H264" i="3"/>
  <c r="I264" i="3"/>
  <c r="J264" i="3" s="1"/>
  <c r="G264" i="3"/>
  <c r="H200" i="3"/>
  <c r="G200" i="3"/>
  <c r="I239" i="3"/>
  <c r="J239" i="3" s="1"/>
  <c r="G239" i="3"/>
  <c r="H239" i="3"/>
  <c r="H238" i="3"/>
  <c r="I238" i="3"/>
  <c r="J238" i="3" s="1"/>
  <c r="G238" i="3"/>
  <c r="I245" i="3"/>
  <c r="J245" i="3" s="1"/>
  <c r="H245" i="3"/>
  <c r="G245" i="3"/>
  <c r="H244" i="3"/>
  <c r="I244" i="3"/>
  <c r="J244" i="3" s="1"/>
  <c r="G244" i="3"/>
  <c r="H234" i="3"/>
  <c r="I234" i="3"/>
  <c r="J234" i="3" s="1"/>
  <c r="G234" i="3"/>
  <c r="G281" i="3"/>
  <c r="H281" i="3"/>
  <c r="I281" i="3"/>
  <c r="J281" i="3" s="1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I56" i="3"/>
  <c r="J5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I103" i="3"/>
  <c r="J103" i="3" s="1"/>
  <c r="H103" i="3"/>
  <c r="G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257" i="3"/>
  <c r="H268" i="3"/>
  <c r="I268" i="3"/>
  <c r="J268" i="3" s="1"/>
  <c r="G268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61" i="3"/>
  <c r="J261" i="3" s="1"/>
  <c r="H261" i="3"/>
  <c r="G261" i="3"/>
  <c r="H256" i="3"/>
  <c r="I256" i="3"/>
  <c r="J256" i="3" s="1"/>
  <c r="G256" i="3"/>
  <c r="I231" i="3"/>
  <c r="J231" i="3" s="1"/>
  <c r="G231" i="3"/>
  <c r="H231" i="3"/>
  <c r="I198" i="3"/>
  <c r="J198" i="3" s="1"/>
  <c r="H230" i="3"/>
  <c r="I230" i="3"/>
  <c r="J230" i="3" s="1"/>
  <c r="G230" i="3"/>
  <c r="I275" i="3"/>
  <c r="J275" i="3" s="1"/>
  <c r="H275" i="3"/>
  <c r="G275" i="3"/>
  <c r="G237" i="3"/>
  <c r="H237" i="3"/>
  <c r="I237" i="3"/>
  <c r="J237" i="3" s="1"/>
  <c r="H236" i="3"/>
  <c r="I236" i="3"/>
  <c r="J236" i="3" s="1"/>
  <c r="G236" i="3"/>
  <c r="H218" i="3"/>
  <c r="I218" i="3"/>
  <c r="J218" i="3" s="1"/>
  <c r="G218" i="3"/>
  <c r="H217" i="3"/>
  <c r="G217" i="3"/>
  <c r="I217" i="3"/>
  <c r="J217" i="3" s="1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G191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I93" i="3"/>
  <c r="J93" i="3" s="1"/>
  <c r="G157" i="3"/>
  <c r="H157" i="3"/>
  <c r="H224" i="3"/>
  <c r="I224" i="3"/>
  <c r="J224" i="3" s="1"/>
  <c r="G224" i="3"/>
  <c r="G269" i="3"/>
  <c r="H269" i="3"/>
  <c r="I269" i="3"/>
  <c r="J269" i="3" s="1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H189" i="3"/>
  <c r="I189" i="3"/>
  <c r="J189" i="3" s="1"/>
  <c r="G255" i="3"/>
  <c r="H255" i="3"/>
  <c r="I255" i="3"/>
  <c r="J255" i="3" s="1"/>
  <c r="H258" i="3"/>
  <c r="I258" i="3"/>
  <c r="J258" i="3" s="1"/>
  <c r="G258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H248" i="3"/>
  <c r="I248" i="3"/>
  <c r="J248" i="3" s="1"/>
  <c r="G248" i="3"/>
  <c r="G199" i="3"/>
  <c r="G223" i="3"/>
  <c r="H223" i="3"/>
  <c r="I223" i="3"/>
  <c r="J223" i="3" s="1"/>
  <c r="H286" i="3"/>
  <c r="I286" i="3"/>
  <c r="J286" i="3" s="1"/>
  <c r="G286" i="3"/>
  <c r="H222" i="3"/>
  <c r="I222" i="3"/>
  <c r="J222" i="3" s="1"/>
  <c r="G222" i="3"/>
  <c r="G251" i="3"/>
  <c r="H251" i="3"/>
  <c r="I251" i="3"/>
  <c r="J251" i="3" s="1"/>
  <c r="H282" i="3"/>
  <c r="I282" i="3"/>
  <c r="J282" i="3" s="1"/>
  <c r="G282" i="3"/>
  <c r="G197" i="3"/>
  <c r="I229" i="3"/>
  <c r="J229" i="3" s="1"/>
  <c r="G229" i="3"/>
  <c r="H229" i="3"/>
  <c r="I196" i="3"/>
  <c r="J196" i="3" s="1"/>
  <c r="H228" i="3"/>
  <c r="I228" i="3"/>
  <c r="J228" i="3" s="1"/>
  <c r="G228" i="3"/>
  <c r="H202" i="3"/>
  <c r="G202" i="3"/>
  <c r="I273" i="3"/>
  <c r="J273" i="3" s="1"/>
  <c r="G273" i="3"/>
  <c r="H273" i="3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47" i="3"/>
  <c r="I47" i="3"/>
  <c r="J47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F9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I267" i="3"/>
  <c r="J267" i="3" s="1"/>
  <c r="G267" i="3"/>
  <c r="H267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H240" i="3"/>
  <c r="I240" i="3"/>
  <c r="J240" i="3" s="1"/>
  <c r="G240" i="3"/>
  <c r="I279" i="3"/>
  <c r="J279" i="3" s="1"/>
  <c r="G279" i="3"/>
  <c r="H279" i="3"/>
  <c r="I215" i="3"/>
  <c r="J215" i="3" s="1"/>
  <c r="H215" i="3"/>
  <c r="G215" i="3"/>
  <c r="H278" i="3"/>
  <c r="I278" i="3"/>
  <c r="J278" i="3" s="1"/>
  <c r="G278" i="3"/>
  <c r="I214" i="3"/>
  <c r="J214" i="3" s="1"/>
  <c r="G214" i="3"/>
  <c r="H214" i="3"/>
  <c r="G227" i="3"/>
  <c r="H227" i="3"/>
  <c r="I227" i="3"/>
  <c r="J227" i="3" s="1"/>
  <c r="H266" i="3"/>
  <c r="I266" i="3"/>
  <c r="J266" i="3" s="1"/>
  <c r="G266" i="3"/>
  <c r="H285" i="3"/>
  <c r="G285" i="3"/>
  <c r="I221" i="3"/>
  <c r="J221" i="3" s="1"/>
  <c r="G221" i="3"/>
  <c r="H221" i="3"/>
  <c r="H284" i="3"/>
  <c r="I284" i="3"/>
  <c r="J284" i="3" s="1"/>
  <c r="G284" i="3"/>
  <c r="H220" i="3"/>
  <c r="I220" i="3"/>
  <c r="J220" i="3" s="1"/>
  <c r="G220" i="3"/>
  <c r="H283" i="3"/>
  <c r="G283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H90" i="3"/>
  <c r="G90" i="3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159" i="3"/>
  <c r="H159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G160" i="3"/>
  <c r="H116" i="3"/>
  <c r="G116" i="3"/>
  <c r="I180" i="3"/>
  <c r="J180" i="3" s="1"/>
  <c r="H180" i="3"/>
  <c r="G180" i="3"/>
  <c r="I109" i="3"/>
  <c r="J109" i="3" s="1"/>
  <c r="H109" i="3"/>
  <c r="G109" i="3"/>
  <c r="G173" i="3"/>
  <c r="H173" i="3"/>
  <c r="G249" i="3"/>
  <c r="I263" i="3"/>
  <c r="J263" i="3" s="1"/>
  <c r="G263" i="3"/>
  <c r="H263" i="3"/>
  <c r="H226" i="3"/>
  <c r="I226" i="3"/>
  <c r="J226" i="3" s="1"/>
  <c r="G226" i="3"/>
  <c r="I205" i="3"/>
  <c r="J205" i="3" s="1"/>
  <c r="G205" i="3"/>
  <c r="H205" i="3"/>
  <c r="G233" i="3"/>
  <c r="H233" i="3"/>
  <c r="I233" i="3"/>
  <c r="J233" i="3" s="1"/>
  <c r="I142" i="3"/>
  <c r="J142" i="3" s="1"/>
  <c r="G142" i="3"/>
  <c r="H142" i="3"/>
  <c r="H122" i="3"/>
  <c r="G122" i="3"/>
  <c r="H260" i="3"/>
  <c r="I260" i="3"/>
  <c r="J260" i="3" s="1"/>
  <c r="G260" i="3"/>
  <c r="H232" i="3"/>
  <c r="I232" i="3"/>
  <c r="J232" i="3" s="1"/>
  <c r="G232" i="3"/>
  <c r="U294" i="1"/>
  <c r="G271" i="3"/>
  <c r="H271" i="3"/>
  <c r="I271" i="3"/>
  <c r="J271" i="3" s="1"/>
  <c r="H207" i="3"/>
  <c r="G207" i="3"/>
  <c r="I207" i="3"/>
  <c r="J207" i="3" s="1"/>
  <c r="H270" i="3"/>
  <c r="I270" i="3"/>
  <c r="J270" i="3" s="1"/>
  <c r="G270" i="3"/>
  <c r="H206" i="3"/>
  <c r="I206" i="3"/>
  <c r="J206" i="3" s="1"/>
  <c r="G206" i="3"/>
  <c r="H203" i="3"/>
  <c r="I203" i="3"/>
  <c r="J203" i="3" s="1"/>
  <c r="G203" i="3"/>
  <c r="H242" i="3"/>
  <c r="I242" i="3"/>
  <c r="J242" i="3" s="1"/>
  <c r="G242" i="3"/>
  <c r="I277" i="3"/>
  <c r="J277" i="3" s="1"/>
  <c r="H277" i="3"/>
  <c r="G277" i="3"/>
  <c r="H213" i="3"/>
  <c r="I213" i="3"/>
  <c r="J213" i="3" s="1"/>
  <c r="G213" i="3"/>
  <c r="H276" i="3"/>
  <c r="I276" i="3"/>
  <c r="J276" i="3" s="1"/>
  <c r="G276" i="3"/>
  <c r="I212" i="3"/>
  <c r="J212" i="3" s="1"/>
  <c r="H212" i="3"/>
  <c r="G212" i="3"/>
  <c r="G259" i="3"/>
  <c r="I259" i="3"/>
  <c r="J259" i="3" s="1"/>
  <c r="H259" i="3"/>
  <c r="G265" i="3"/>
  <c r="H265" i="3"/>
  <c r="I265" i="3"/>
  <c r="J265" i="3" s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61" i="3"/>
  <c r="G61" i="3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G169" i="3"/>
  <c r="H169" i="3"/>
  <c r="G52" i="3"/>
  <c r="H18" i="3"/>
  <c r="I18" i="3"/>
  <c r="J18" i="3" s="1"/>
  <c r="H86" i="3"/>
  <c r="I86" i="3"/>
  <c r="J86" i="3" s="1"/>
  <c r="H170" i="3"/>
  <c r="G170" i="3"/>
  <c r="H124" i="3"/>
  <c r="G124" i="3"/>
  <c r="G188" i="3"/>
  <c r="H188" i="3"/>
  <c r="G117" i="3"/>
  <c r="I117" i="3"/>
  <c r="J117" i="3" s="1"/>
  <c r="H117" i="3"/>
  <c r="G181" i="3"/>
  <c r="I181" i="3"/>
  <c r="J181" i="3" s="1"/>
  <c r="H181" i="3"/>
  <c r="M195" i="3" l="1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41" i="3"/>
  <c r="P241" i="3" s="1"/>
  <c r="N241" i="3"/>
  <c r="M241" i="3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76" i="3"/>
  <c r="P276" i="3" s="1"/>
  <c r="M276" i="3"/>
  <c r="N276" i="3"/>
  <c r="O216" i="3"/>
  <c r="P216" i="3" s="1"/>
  <c r="N216" i="3"/>
  <c r="M216" i="3"/>
  <c r="O215" i="3"/>
  <c r="P215" i="3" s="1"/>
  <c r="N215" i="3"/>
  <c r="M215" i="3"/>
  <c r="O232" i="3"/>
  <c r="P232" i="3" s="1"/>
  <c r="N232" i="3"/>
  <c r="M232" i="3"/>
  <c r="O248" i="3"/>
  <c r="P248" i="3" s="1"/>
  <c r="N248" i="3"/>
  <c r="M248" i="3"/>
  <c r="O264" i="3"/>
  <c r="P264" i="3" s="1"/>
  <c r="N264" i="3"/>
  <c r="M264" i="3"/>
  <c r="O231" i="3"/>
  <c r="P231" i="3" s="1"/>
  <c r="N231" i="3"/>
  <c r="M231" i="3"/>
  <c r="O263" i="3"/>
  <c r="P263" i="3" s="1"/>
  <c r="N263" i="3"/>
  <c r="M263" i="3"/>
  <c r="N201" i="3"/>
  <c r="O201" i="3"/>
  <c r="P201" i="3" s="1"/>
  <c r="O283" i="3"/>
  <c r="P283" i="3" s="1"/>
  <c r="M283" i="3"/>
  <c r="N283" i="3"/>
  <c r="O286" i="3"/>
  <c r="P286" i="3" s="1"/>
  <c r="M286" i="3"/>
  <c r="N286" i="3"/>
  <c r="N32" i="3"/>
  <c r="M32" i="3"/>
  <c r="O32" i="3"/>
  <c r="P32" i="3" s="1"/>
  <c r="M51" i="3"/>
  <c r="O51" i="3"/>
  <c r="P51" i="3" s="1"/>
  <c r="N51" i="3"/>
  <c r="N169" i="3"/>
  <c r="O169" i="3"/>
  <c r="P169" i="3" s="1"/>
  <c r="O253" i="3"/>
  <c r="P253" i="3" s="1"/>
  <c r="N253" i="3"/>
  <c r="M253" i="3"/>
  <c r="O171" i="3"/>
  <c r="P171" i="3" s="1"/>
  <c r="N171" i="3"/>
  <c r="O282" i="3"/>
  <c r="P282" i="3" s="1"/>
  <c r="N282" i="3"/>
  <c r="M282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O270" i="3"/>
  <c r="P270" i="3" s="1"/>
  <c r="M270" i="3"/>
  <c r="N270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O261" i="3"/>
  <c r="P261" i="3" s="1"/>
  <c r="N261" i="3"/>
  <c r="M261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85" i="3"/>
  <c r="P285" i="3" s="1"/>
  <c r="M285" i="3"/>
  <c r="N285" i="3"/>
  <c r="O220" i="3"/>
  <c r="P220" i="3" s="1"/>
  <c r="N220" i="3"/>
  <c r="M220" i="3"/>
  <c r="O236" i="3"/>
  <c r="P236" i="3" s="1"/>
  <c r="N236" i="3"/>
  <c r="M236" i="3"/>
  <c r="O252" i="3"/>
  <c r="P252" i="3" s="1"/>
  <c r="N252" i="3"/>
  <c r="M252" i="3"/>
  <c r="O268" i="3"/>
  <c r="P268" i="3" s="1"/>
  <c r="N268" i="3"/>
  <c r="M268" i="3"/>
  <c r="O239" i="3"/>
  <c r="P239" i="3" s="1"/>
  <c r="N239" i="3"/>
  <c r="M239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O254" i="3"/>
  <c r="P254" i="3" s="1"/>
  <c r="N254" i="3"/>
  <c r="M254" i="3"/>
  <c r="O281" i="3"/>
  <c r="P281" i="3" s="1"/>
  <c r="M281" i="3"/>
  <c r="N281" i="3"/>
  <c r="O235" i="3"/>
  <c r="P235" i="3" s="1"/>
  <c r="N235" i="3"/>
  <c r="M235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O233" i="3"/>
  <c r="P233" i="3" s="1"/>
  <c r="N233" i="3"/>
  <c r="M233" i="3"/>
  <c r="N154" i="3"/>
  <c r="M154" i="3"/>
  <c r="O154" i="3"/>
  <c r="P154" i="3" s="1"/>
  <c r="O226" i="3"/>
  <c r="P226" i="3" s="1"/>
  <c r="N226" i="3"/>
  <c r="M226" i="3"/>
  <c r="O242" i="3"/>
  <c r="P242" i="3" s="1"/>
  <c r="N242" i="3"/>
  <c r="M242" i="3"/>
  <c r="O258" i="3"/>
  <c r="P258" i="3" s="1"/>
  <c r="N258" i="3"/>
  <c r="M258" i="3"/>
  <c r="O279" i="3"/>
  <c r="P279" i="3" s="1"/>
  <c r="N279" i="3"/>
  <c r="M279" i="3"/>
  <c r="N194" i="3"/>
  <c r="O194" i="3"/>
  <c r="P194" i="3" s="1"/>
  <c r="M194" i="3"/>
  <c r="O271" i="3"/>
  <c r="P271" i="3" s="1"/>
  <c r="N271" i="3"/>
  <c r="M271" i="3"/>
  <c r="M205" i="3"/>
  <c r="O243" i="3"/>
  <c r="P243" i="3" s="1"/>
  <c r="N243" i="3"/>
  <c r="M243" i="3"/>
  <c r="O277" i="3"/>
  <c r="P277" i="3" s="1"/>
  <c r="N277" i="3"/>
  <c r="M277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O265" i="3"/>
  <c r="P265" i="3" s="1"/>
  <c r="N265" i="3"/>
  <c r="M265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O240" i="3"/>
  <c r="P240" i="3" s="1"/>
  <c r="N240" i="3"/>
  <c r="M240" i="3"/>
  <c r="O256" i="3"/>
  <c r="P256" i="3" s="1"/>
  <c r="N256" i="3"/>
  <c r="M256" i="3"/>
  <c r="O247" i="3"/>
  <c r="P247" i="3" s="1"/>
  <c r="N247" i="3"/>
  <c r="M247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O238" i="3"/>
  <c r="P238" i="3" s="1"/>
  <c r="N238" i="3"/>
  <c r="M238" i="3"/>
  <c r="O267" i="3"/>
  <c r="P267" i="3" s="1"/>
  <c r="N267" i="3"/>
  <c r="M267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O246" i="3"/>
  <c r="P246" i="3" s="1"/>
  <c r="N246" i="3"/>
  <c r="M246" i="3"/>
  <c r="O262" i="3"/>
  <c r="P262" i="3" s="1"/>
  <c r="N262" i="3"/>
  <c r="M262" i="3"/>
  <c r="O275" i="3"/>
  <c r="P275" i="3" s="1"/>
  <c r="N275" i="3"/>
  <c r="M275" i="3"/>
  <c r="M202" i="3"/>
  <c r="N202" i="3"/>
  <c r="O202" i="3"/>
  <c r="P202" i="3" s="1"/>
  <c r="O278" i="3"/>
  <c r="P278" i="3" s="1"/>
  <c r="N278" i="3"/>
  <c r="M278" i="3"/>
  <c r="O219" i="3"/>
  <c r="P219" i="3" s="1"/>
  <c r="N219" i="3"/>
  <c r="M219" i="3"/>
  <c r="O251" i="3"/>
  <c r="P251" i="3" s="1"/>
  <c r="N251" i="3"/>
  <c r="M251" i="3"/>
  <c r="N192" i="3"/>
  <c r="M192" i="3"/>
  <c r="O192" i="3"/>
  <c r="P192" i="3" s="1"/>
  <c r="N185" i="3"/>
  <c r="O185" i="3"/>
  <c r="P185" i="3" s="1"/>
  <c r="O214" i="3"/>
  <c r="P214" i="3" s="1"/>
  <c r="N214" i="3"/>
  <c r="M214" i="3"/>
  <c r="O273" i="3"/>
  <c r="P273" i="3" s="1"/>
  <c r="N273" i="3"/>
  <c r="M273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237" i="3"/>
  <c r="P237" i="3" s="1"/>
  <c r="N237" i="3"/>
  <c r="M237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69" i="3"/>
  <c r="P269" i="3" s="1"/>
  <c r="N269" i="3"/>
  <c r="M269" i="3"/>
  <c r="O207" i="3"/>
  <c r="P207" i="3" s="1"/>
  <c r="N207" i="3"/>
  <c r="M207" i="3"/>
  <c r="O228" i="3"/>
  <c r="P228" i="3" s="1"/>
  <c r="N228" i="3"/>
  <c r="M228" i="3"/>
  <c r="O244" i="3"/>
  <c r="P244" i="3" s="1"/>
  <c r="N244" i="3"/>
  <c r="M244" i="3"/>
  <c r="O260" i="3"/>
  <c r="P260" i="3" s="1"/>
  <c r="N260" i="3"/>
  <c r="M260" i="3"/>
  <c r="O284" i="3"/>
  <c r="P284" i="3" s="1"/>
  <c r="N284" i="3"/>
  <c r="M284" i="3"/>
  <c r="O223" i="3"/>
  <c r="P223" i="3" s="1"/>
  <c r="N223" i="3"/>
  <c r="M223" i="3"/>
  <c r="O255" i="3"/>
  <c r="P255" i="3" s="1"/>
  <c r="N255" i="3"/>
  <c r="M255" i="3"/>
  <c r="O193" i="3"/>
  <c r="P193" i="3" s="1"/>
  <c r="N193" i="3"/>
  <c r="O274" i="3"/>
  <c r="P274" i="3" s="1"/>
  <c r="M274" i="3"/>
  <c r="N274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O257" i="3"/>
  <c r="P257" i="3" s="1"/>
  <c r="N257" i="3"/>
  <c r="M25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249" i="3"/>
  <c r="P249" i="3" s="1"/>
  <c r="N249" i="3"/>
  <c r="M249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45" i="3"/>
  <c r="P245" i="3" s="1"/>
  <c r="N245" i="3"/>
  <c r="M245" i="3"/>
  <c r="O218" i="3"/>
  <c r="P218" i="3" s="1"/>
  <c r="N218" i="3"/>
  <c r="M218" i="3"/>
  <c r="O234" i="3"/>
  <c r="P234" i="3" s="1"/>
  <c r="N234" i="3"/>
  <c r="M234" i="3"/>
  <c r="O250" i="3"/>
  <c r="P250" i="3" s="1"/>
  <c r="N250" i="3"/>
  <c r="M250" i="3"/>
  <c r="O266" i="3"/>
  <c r="P266" i="3" s="1"/>
  <c r="N266" i="3"/>
  <c r="M266" i="3"/>
  <c r="O272" i="3"/>
  <c r="P272" i="3" s="1"/>
  <c r="M272" i="3"/>
  <c r="N272" i="3"/>
  <c r="O211" i="3"/>
  <c r="P211" i="3" s="1"/>
  <c r="N211" i="3"/>
  <c r="M211" i="3"/>
  <c r="O227" i="3"/>
  <c r="P227" i="3" s="1"/>
  <c r="N227" i="3"/>
  <c r="M227" i="3"/>
  <c r="O259" i="3"/>
  <c r="P259" i="3" s="1"/>
  <c r="N259" i="3"/>
  <c r="M259" i="3"/>
  <c r="N200" i="3"/>
  <c r="M200" i="3"/>
  <c r="O200" i="3"/>
  <c r="P200" i="3" s="1"/>
  <c r="M191" i="3"/>
  <c r="O280" i="3"/>
  <c r="P280" i="3" s="1"/>
  <c r="M280" i="3"/>
  <c r="N280" i="3"/>
  <c r="E9" i="3"/>
  <c r="E8" i="3" s="1"/>
  <c r="M8" i="3" l="1"/>
  <c r="J37" i="2"/>
  <c r="K23" i="2" s="1"/>
  <c r="O8" i="3"/>
  <c r="P8" i="3" s="1"/>
  <c r="I9" i="3"/>
  <c r="F8" i="3"/>
  <c r="H8" i="3" s="1"/>
  <c r="H9" i="3"/>
  <c r="G9" i="3"/>
  <c r="K19" i="2" l="1"/>
  <c r="K33" i="2"/>
  <c r="K27" i="2"/>
  <c r="K31" i="2"/>
  <c r="K35" i="2"/>
  <c r="K13" i="2"/>
  <c r="K17" i="2"/>
  <c r="K15" i="2"/>
  <c r="K29" i="2"/>
  <c r="K37" i="2"/>
  <c r="K21" i="2"/>
  <c r="K25" i="2"/>
  <c r="G8" i="3"/>
  <c r="M37" i="2"/>
  <c r="J9" i="3"/>
  <c r="I8" i="3"/>
  <c r="J8" i="3" s="1"/>
  <c r="N37" i="2" l="1"/>
</calcChain>
</file>

<file path=xl/sharedStrings.xml><?xml version="1.0" encoding="utf-8"?>
<sst xmlns="http://schemas.openxmlformats.org/spreadsheetml/2006/main" count="1771" uniqueCount="588">
  <si>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</si>
  <si>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</si>
  <si>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</si>
  <si>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</si>
  <si>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</si>
  <si>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</si>
  <si>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</si>
  <si>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</si>
  <si>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</si>
  <si>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</si>
  <si>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</si>
  <si>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</si>
  <si>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</si>
  <si>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</si>
  <si>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</si>
  <si>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</si>
  <si>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</si>
  <si>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</si>
  <si>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</si>
  <si>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</si>
  <si>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</si>
  <si>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</si>
  <si>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</si>
  <si>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</si>
  <si>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</si>
  <si>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</si>
  <si>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</si>
  <si>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</si>
  <si>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</si>
  <si>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Ostvarenje - 2023</t>
  </si>
  <si>
    <t>PLAN - 2023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</si>
  <si>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</si>
  <si>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</si>
  <si>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</si>
  <si>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</si>
  <si>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</si>
  <si>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</si>
  <si>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</si>
  <si>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</si>
  <si>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</si>
  <si>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</si>
  <si>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</si>
  <si>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</si>
  <si>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</si>
  <si>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</si>
  <si>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</si>
  <si>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</si>
  <si>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</si>
  <si>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</si>
  <si>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</si>
  <si>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</si>
  <si>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</si>
  <si>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11 024 002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</si>
  <si>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</si>
  <si>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</si>
  <si>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</si>
  <si>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</si>
  <si>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</si>
  <si>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</si>
  <si>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</si>
  <si>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</si>
  <si>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</si>
  <si>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</si>
  <si>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</si>
  <si>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</si>
  <si>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</si>
  <si>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</si>
  <si>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</si>
  <si>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</si>
  <si>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</si>
  <si>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11 051 011</t>
  </si>
  <si>
    <t>11 051 012</t>
  </si>
  <si>
    <t>11 052 K01</t>
  </si>
  <si>
    <t>11 053 001</t>
  </si>
  <si>
    <t>11 053 002</t>
  </si>
  <si>
    <t>11 053 003</t>
  </si>
  <si>
    <t>11 053 004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</si>
  <si>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</si>
  <si>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</si>
  <si>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</si>
  <si>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</si>
  <si>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</si>
  <si>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</si>
  <si>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</si>
  <si>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</si>
  <si>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</si>
  <si>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</si>
  <si>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</si>
  <si>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</si>
  <si>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</si>
  <si>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</si>
  <si>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</si>
  <si>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</si>
  <si>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</si>
  <si>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</si>
  <si>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</si>
  <si>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</si>
  <si>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</si>
  <si>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</si>
  <si>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</si>
  <si>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</si>
  <si>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</si>
  <si>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</si>
  <si>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</si>
  <si>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12 025 002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</si>
  <si>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</si>
  <si>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</si>
  <si>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</si>
  <si>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</si>
  <si>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</si>
  <si>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</si>
  <si>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</si>
  <si>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</si>
  <si>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13 023 002</t>
  </si>
  <si>
    <t>13 023 003</t>
  </si>
  <si>
    <t>13 023 004</t>
  </si>
  <si>
    <t>13 023 K01</t>
  </si>
  <si>
    <t>13 024 001</t>
  </si>
  <si>
    <t>13 024 K01</t>
  </si>
  <si>
    <t>13 025 001</t>
  </si>
  <si>
    <t>13 025 002</t>
  </si>
  <si>
    <t>13 025 003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</si>
  <si>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</si>
  <si>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</si>
  <si>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</si>
  <si>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</si>
  <si>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</si>
  <si>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</si>
  <si>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</si>
  <si>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</si>
  <si>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</si>
  <si>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</si>
  <si>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</si>
  <si>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</si>
  <si>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</si>
  <si>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</si>
  <si>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</si>
  <si>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</si>
  <si>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</si>
  <si>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</si>
  <si>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</si>
  <si>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</si>
  <si>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</si>
  <si>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</si>
  <si>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</si>
  <si>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14 040 001</t>
  </si>
  <si>
    <t>14 040 002</t>
  </si>
  <si>
    <t>14 040 003</t>
  </si>
  <si>
    <t>14 040 004</t>
  </si>
  <si>
    <t>14 040 005</t>
  </si>
  <si>
    <t>14 040 006</t>
  </si>
  <si>
    <t>14 040 007</t>
  </si>
  <si>
    <t>14 040 008</t>
  </si>
  <si>
    <t>14 040 009</t>
  </si>
  <si>
    <t>14 040 010</t>
  </si>
  <si>
    <t>14 040 011</t>
  </si>
  <si>
    <t>14 042 001</t>
  </si>
  <si>
    <t>14 042 002</t>
  </si>
  <si>
    <t>14 042 003</t>
  </si>
  <si>
    <t>14 043 001</t>
  </si>
  <si>
    <t>14 044 001</t>
  </si>
  <si>
    <t>14 044 002</t>
  </si>
  <si>
    <t>14 044 003</t>
  </si>
  <si>
    <t>14 047 001</t>
  </si>
  <si>
    <t>14 048 001</t>
  </si>
  <si>
    <t>14 048 002</t>
  </si>
  <si>
    <t>14 048 003</t>
  </si>
  <si>
    <t>14 048 004</t>
  </si>
  <si>
    <t>14 048 005</t>
  </si>
  <si>
    <t>14 049 001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</si>
  <si>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</si>
  <si>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</si>
  <si>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</si>
  <si>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</si>
  <si>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</si>
  <si>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</si>
  <si>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</si>
  <si>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</si>
  <si>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</si>
  <si>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</si>
  <si>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</si>
  <si>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</si>
  <si>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</si>
  <si>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</si>
  <si>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</si>
  <si>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</si>
  <si>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</si>
  <si>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</si>
  <si>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</si>
  <si>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</si>
  <si>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15 021 010</t>
  </si>
  <si>
    <t>15 022 002</t>
  </si>
  <si>
    <t>15 030 001</t>
  </si>
  <si>
    <t>15 030 002</t>
  </si>
  <si>
    <t>15 030 003</t>
  </si>
  <si>
    <t>15 030 006</t>
  </si>
  <si>
    <t>15 030 007</t>
  </si>
  <si>
    <t>15 030 008</t>
  </si>
  <si>
    <t>15 030 009</t>
  </si>
  <si>
    <t>15 030 K01</t>
  </si>
  <si>
    <t>15 030 K02</t>
  </si>
  <si>
    <t>15 031 001</t>
  </si>
  <si>
    <t>15 031 002</t>
  </si>
  <si>
    <t>15 032 001</t>
  </si>
  <si>
    <t>15 033 001</t>
  </si>
  <si>
    <t>15 033 002</t>
  </si>
  <si>
    <t>15 033 003</t>
  </si>
  <si>
    <t>15 034 001</t>
  </si>
  <si>
    <t>15 034 002</t>
  </si>
  <si>
    <t>15 034 003</t>
  </si>
  <si>
    <t>15 035 001</t>
  </si>
  <si>
    <t>15 035 002</t>
  </si>
  <si>
    <t>15 036 001</t>
  </si>
  <si>
    <t>15 037 002</t>
  </si>
  <si>
    <t>15 037 003</t>
  </si>
  <si>
    <t>15 038 001</t>
  </si>
  <si>
    <t>15 038 002</t>
  </si>
  <si>
    <t>15 039 001</t>
  </si>
  <si>
    <t>16 002 001</t>
  </si>
  <si>
    <t>16 002 005</t>
  </si>
  <si>
    <t>16 002 006</t>
  </si>
  <si>
    <t>16 002 007</t>
  </si>
  <si>
    <t>16 002 008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</si>
  <si>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</si>
  <si>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</si>
  <si>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</si>
  <si>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</si>
  <si>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</si>
  <si>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</si>
  <si>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</si>
  <si>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17 019 001</t>
  </si>
  <si>
    <t>17 019 002</t>
  </si>
  <si>
    <t>17 019 003</t>
  </si>
  <si>
    <t>17 019 004</t>
  </si>
  <si>
    <t>17 019 005</t>
  </si>
  <si>
    <t>17 019 006</t>
  </si>
  <si>
    <t>17 019 007</t>
  </si>
  <si>
    <t>17 019 008</t>
  </si>
  <si>
    <t>17 019 009</t>
  </si>
  <si>
    <t>17 019 K01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</si>
  <si>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</si>
  <si>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</si>
  <si>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</si>
  <si>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</si>
  <si>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</si>
  <si>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</si>
  <si>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</si>
  <si>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</si>
  <si>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</si>
  <si>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</si>
  <si>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</si>
  <si>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</si>
  <si>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</si>
  <si>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18 004 003</t>
  </si>
  <si>
    <t>18 004 004</t>
  </si>
  <si>
    <t>18 004 005</t>
  </si>
  <si>
    <t>18 007 001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</si>
  <si>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</si>
  <si>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</si>
  <si>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</si>
  <si>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</si>
  <si>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</si>
  <si>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</si>
  <si>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</si>
  <si>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</si>
  <si>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K01</t>
  </si>
  <si>
    <t>19 032 K02</t>
  </si>
  <si>
    <t>19 032 K03</t>
  </si>
  <si>
    <t>19 032 K04</t>
  </si>
  <si>
    <t>19 032 K05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</si>
  <si>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</si>
  <si>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</si>
  <si>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</si>
  <si>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</si>
  <si>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</si>
  <si>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</si>
  <si>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</si>
  <si>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</si>
  <si>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</si>
  <si>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19 038 002</t>
  </si>
  <si>
    <t>19 038 003</t>
  </si>
  <si>
    <t>19 038 K01</t>
  </si>
  <si>
    <t>19 039 001</t>
  </si>
  <si>
    <t>19 040 001</t>
  </si>
  <si>
    <t>19 040 002</t>
  </si>
  <si>
    <t>19 040 K01</t>
  </si>
  <si>
    <t>19 041 001</t>
  </si>
  <si>
    <t>19 042 001</t>
  </si>
  <si>
    <t>19 043 001</t>
  </si>
  <si>
    <t>20 020 001</t>
  </si>
  <si>
    <t>20 020 002</t>
  </si>
  <si>
    <t>20 020 003</t>
  </si>
  <si>
    <t>20 020 004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</si>
  <si>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</si>
  <si>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</si>
  <si>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</si>
  <si>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</si>
  <si>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</si>
  <si>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</si>
  <si>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</si>
  <si>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</si>
  <si>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</si>
  <si>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</si>
  <si>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</si>
  <si>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</si>
  <si>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</si>
  <si>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</si>
  <si>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</si>
  <si>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</si>
  <si>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</si>
  <si>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</si>
  <si>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</si>
  <si>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</si>
  <si>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</si>
  <si>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</si>
  <si>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</si>
  <si>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22 012 003</t>
  </si>
  <si>
    <t>22 013 001</t>
  </si>
  <si>
    <t>22 025 001</t>
  </si>
  <si>
    <t>22 025 002</t>
  </si>
  <si>
    <t>22 025 003</t>
  </si>
  <si>
    <t>22 025 004</t>
  </si>
  <si>
    <t>22 025 005</t>
  </si>
  <si>
    <t>22 025 K01</t>
  </si>
  <si>
    <t>22 026 001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</si>
  <si>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</si>
  <si>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</si>
  <si>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</si>
  <si>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</si>
  <si>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</si>
  <si>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Koordinirani inspekcijski nadzor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</si>
  <si>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</si>
  <si>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</si>
  <si>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</si>
  <si>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</si>
  <si>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</si>
  <si>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</si>
  <si>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</si>
  <si>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</si>
  <si>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</si>
  <si>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</si>
  <si>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</si>
  <si>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</si>
  <si>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</si>
  <si>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</si>
  <si>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</si>
  <si>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</si>
  <si>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</si>
  <si>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Bilateralni, multilateralni i konzularni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</si>
  <si>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</si>
  <si>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</si>
  <si>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</si>
  <si>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</si>
  <si>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</si>
  <si>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</si>
  <si>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</si>
  <si>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</si>
  <si>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</si>
  <si>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</si>
  <si>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</si>
  <si>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</si>
  <si>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</si>
  <si>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</si>
  <si>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</si>
  <si>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</si>
  <si>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</si>
  <si>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</si>
  <si>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</si>
  <si>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</si>
  <si>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</si>
  <si>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</si>
  <si>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</si>
  <si>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</si>
  <si>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</si>
  <si>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</si>
  <si>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</si>
  <si>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</si>
  <si>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</si>
  <si>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</si>
  <si>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</si>
  <si>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Ostvarivanje rodne ravnopravnosti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</si>
  <si>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</si>
  <si>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</si>
  <si>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</si>
  <si>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</si>
  <si>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</si>
  <si>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</si>
  <si>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</si>
  <si>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</si>
  <si>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Izgradnja kapaciteta, izdavanje dokumenata u oblastima upravnih poslova, državljanstava i stranaca</t>
  </si>
  <si>
    <t>Međunarodna zaštita</t>
  </si>
  <si>
    <t>Integrisano upravljanje granicom</t>
  </si>
  <si>
    <t>Projekti koji se finansiraju iz IPA fondova - sektor Javna bezbijednost i odbrana</t>
  </si>
  <si>
    <t>Poslovi iz oblasti rada policije</t>
  </si>
  <si>
    <t>Izgradnja i rekonstrukcija administrativnog prostora za potrebe javne bezbjednosti</t>
  </si>
  <si>
    <t>Stručni i operativni poslovi Ministarstva odbrane</t>
  </si>
  <si>
    <t>Funkcionisanje Vojske Crne Gore</t>
  </si>
  <si>
    <t>Obavještajno-bezbjednosni poslovi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</si>
  <si>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</si>
  <si>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</si>
  <si>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</si>
  <si>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</si>
  <si>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</si>
  <si>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</si>
  <si>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</si>
  <si>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</si>
  <si>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</si>
  <si>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</si>
  <si>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</si>
  <si>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</si>
  <si>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</si>
  <si>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</si>
  <si>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</si>
  <si>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</si>
  <si>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</si>
  <si>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</si>
  <si>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</si>
  <si>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</si>
  <si>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</si>
  <si>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Upravljanje budžetom</t>
  </si>
  <si>
    <t>Upravljenje sredstvima EU</t>
  </si>
  <si>
    <t>Sprovođenje politika iz nadležnosti Ministarstva finansija</t>
  </si>
  <si>
    <t>Stručni i operativni poslovi iz oblasti Uprave prihoda i carina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</si>
  <si>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</si>
  <si>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</si>
  <si>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</si>
  <si>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</si>
  <si>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</si>
  <si>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</si>
  <si>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</si>
  <si>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</si>
  <si>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</si>
  <si>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</si>
  <si>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Stručni i operativni poslovi Uprave za katastar i državnu imovinu</t>
  </si>
  <si>
    <t>Premjer i kartografija</t>
  </si>
  <si>
    <t>Poslovanje područnih jedinica Uprave za katastar i državnu imovinu</t>
  </si>
  <si>
    <t>Stručni i operativni poslovi iz oblasti poreza</t>
  </si>
  <si>
    <t>Stručni i operativni poslovi Uprave prihoda i carina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</si>
  <si>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</si>
  <si>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</si>
  <si>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</si>
  <si>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</si>
  <si>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</si>
  <si>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</si>
  <si>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</si>
  <si>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</si>
  <si>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</si>
  <si>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</si>
  <si>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</si>
  <si>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</si>
  <si>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</si>
  <si>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</si>
  <si>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</si>
  <si>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</si>
  <si>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</si>
  <si>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</si>
  <si>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</si>
  <si>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</si>
  <si>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Stručni i operativni poslovi Ministarstva rada i socijalnog staranja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</si>
  <si>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</si>
  <si>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</si>
  <si>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</si>
  <si>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Stručni i operativni poslovi Ministarstva ekonomskog razvoja i turizma</t>
  </si>
  <si>
    <t>Realizacija i promocija investicionih potencijala</t>
  </si>
  <si>
    <t>Programski okvir za unaprjeđenje konkurentnosti industrije i sveukupnog regionalnog razvoja</t>
  </si>
  <si>
    <t>Unaprjeđenje i implementacija zakonodavnog okvira za efikasniji industrijski i regionalni razvoj</t>
  </si>
  <si>
    <t>Podrška pristupanju Crne Gore Evropskoj uniji u oblasti jačanja konkurentnosti i inovacija</t>
  </si>
  <si>
    <t>Razvojni projekti Prijestonice Cetinje</t>
  </si>
  <si>
    <t>Razvoj manje razvijenih lokalnih samouprava</t>
  </si>
  <si>
    <t>Elektronske komunikacije, poštanska djelatnost i radio spektar</t>
  </si>
  <si>
    <t>Inovacije i tehnološki razvoj</t>
  </si>
  <si>
    <t>Djelovanje Zavoda za metrologiju</t>
  </si>
  <si>
    <t>Energetika i energetska efikasnost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</si>
  <si>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</si>
  <si>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</si>
  <si>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</si>
  <si>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</si>
  <si>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</si>
  <si>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Stručni i operativni poslovi Ministarstva kapitalnih investicija</t>
  </si>
  <si>
    <t>Međunarodna saradnja i projekti u oblasti kapitalnih investicija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</si>
  <si>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</si>
  <si>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</si>
  <si>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</si>
  <si>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</si>
  <si>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</si>
  <si>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</si>
  <si>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</si>
  <si>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</si>
  <si>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</si>
  <si>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</si>
  <si>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</si>
  <si>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</si>
  <si>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</si>
  <si>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</si>
  <si>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</si>
  <si>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Državni putevi i drumski saobraćaj</t>
  </si>
  <si>
    <t>Željeznički saobraćaj</t>
  </si>
  <si>
    <t>Pomorski saobraćaj</t>
  </si>
  <si>
    <t>Vazdušni saobraćaj</t>
  </si>
  <si>
    <t>Inspekcijski nadzor u oblasti saobraćaja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</si>
  <si>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</si>
  <si>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</si>
  <si>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</si>
  <si>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</si>
  <si>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Državna komisija za tehnički pregled autoputa Bar-Boljare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</si>
  <si>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</si>
  <si>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</si>
  <si>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</si>
  <si>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</si>
  <si>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</si>
  <si>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</si>
  <si>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</si>
  <si>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</si>
  <si>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</si>
  <si>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</si>
  <si>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</si>
  <si>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</si>
  <si>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</si>
  <si>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Ministarstva ekologije, prostornog planiranja i urbanizma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</si>
  <si>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</si>
  <si>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</si>
  <si>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</si>
  <si>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</si>
  <si>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</si>
  <si>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</si>
  <si>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</si>
  <si>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</si>
  <si>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</si>
  <si>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objekata obrazovanja i nauke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</si>
  <si>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</si>
  <si>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</si>
  <si>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</si>
  <si>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</si>
  <si>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</si>
  <si>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</si>
  <si>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</si>
  <si>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</si>
  <si>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</si>
  <si>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</si>
  <si>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</si>
  <si>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</si>
  <si>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Uprave za sport i mlade</t>
  </si>
  <si>
    <t>Stručni i operativni poslovi Ministarstva sporta i mladih</t>
  </si>
  <si>
    <t>Razvoj i sprovođenje politike mladih</t>
  </si>
  <si>
    <t>Naučnoistraživačka djelatnost</t>
  </si>
  <si>
    <t>Stručni i operativni poslovi Ministarstva nauke i tehnološkog razvoja</t>
  </si>
  <si>
    <t>Izgradnja i rekonstrukcija objekata u oblasti nauke</t>
  </si>
  <si>
    <t>Stručni i operativni poslovi Ministarstva prosvjete</t>
  </si>
  <si>
    <t>Stručni i operativni poslovi Ministarstva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</si>
  <si>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</si>
  <si>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</si>
  <si>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</si>
  <si>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</si>
  <si>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</si>
  <si>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</si>
  <si>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</si>
  <si>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</si>
  <si>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</si>
  <si>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</si>
  <si>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</si>
  <si>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</si>
  <si>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</si>
  <si>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</si>
  <si>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</si>
  <si>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</si>
  <si>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</si>
  <si>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</si>
  <si>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</si>
  <si>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</si>
  <si>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</si>
  <si>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</si>
  <si>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</si>
  <si>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</si>
  <si>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</si>
  <si>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</si>
  <si>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</si>
  <si>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</si>
  <si>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</si>
  <si>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</si>
  <si>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</si>
  <si>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Socijalna inkluzija i jačanje sistema socijalne i dječije zaštite</t>
  </si>
  <si>
    <t>Izgradnja i rekonstrukcija objekata socijalnog staranja</t>
  </si>
  <si>
    <t xml:space="preserve">BDP - 2023 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</si>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</sst>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,##0.0,,"/>
    <numFmt numFmtId="166" formatCode="0.0%"/>
    <numFmt numFmtId="167" formatCode="#,##0.00,,"/>
    <numFmt numFmtId="168" formatCode="0.00,,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6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6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6" fontId="11" fillId="0" borderId="27" xfId="2" applyNumberFormat="1" applyFont="1" applyBorder="1" applyAlignment="1" applyProtection="1">
      <alignment horizontal="center" vertical="center" wrapText="1"/>
    </xf>
    <xf numFmtId="166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6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6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7" fontId="10" fillId="6" borderId="31" xfId="0" applyNumberFormat="1" applyFont="1" applyFill="1" applyBorder="1" applyAlignment="1" applyProtection="1">
      <alignment horizontal="right" vertical="center" indent="1"/>
    </xf>
    <xf numFmtId="167" fontId="10" fillId="6" borderId="32" xfId="0" applyNumberFormat="1" applyFont="1" applyFill="1" applyBorder="1" applyAlignment="1" applyProtection="1">
      <alignment horizontal="right" vertical="center" indent="1"/>
    </xf>
    <xf numFmtId="166" fontId="10" fillId="6" borderId="33" xfId="2" applyNumberFormat="1" applyFont="1" applyFill="1" applyBorder="1" applyAlignment="1" applyProtection="1">
      <alignment horizontal="right" vertical="center" indent="1"/>
    </xf>
    <xf numFmtId="166" fontId="10" fillId="6" borderId="34" xfId="2" applyNumberFormat="1" applyFont="1" applyFill="1" applyBorder="1" applyAlignment="1" applyProtection="1">
      <alignment horizontal="right" vertical="center" indent="1"/>
    </xf>
    <xf numFmtId="166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167" fontId="8" fillId="0" borderId="38" xfId="0" applyNumberFormat="1" applyFont="1" applyFill="1" applyBorder="1" applyAlignment="1" applyProtection="1">
      <alignment horizontal="right" vertical="center" wrapText="1" indent="1"/>
    </xf>
    <xf numFmtId="167" fontId="8" fillId="0" borderId="39" xfId="0" applyNumberFormat="1" applyFont="1" applyFill="1" applyBorder="1" applyAlignment="1" applyProtection="1">
      <alignment horizontal="right" vertical="center" wrapText="1" indent="1"/>
    </xf>
    <xf numFmtId="166" fontId="8" fillId="0" borderId="40" xfId="2" applyNumberFormat="1" applyFont="1" applyFill="1" applyBorder="1" applyAlignment="1" applyProtection="1">
      <alignment horizontal="right" vertical="center" wrapText="1" indent="1"/>
    </xf>
    <xf numFmtId="166" fontId="8" fillId="0" borderId="41" xfId="2" applyNumberFormat="1" applyFont="1" applyFill="1" applyBorder="1" applyAlignment="1" applyProtection="1">
      <alignment horizontal="right" vertical="center" wrapText="1" indent="1"/>
    </xf>
    <xf numFmtId="167" fontId="8" fillId="0" borderId="42" xfId="0" applyNumberFormat="1" applyFont="1" applyFill="1" applyBorder="1" applyAlignment="1" applyProtection="1">
      <alignment horizontal="right" vertical="center" wrapText="1" indent="1"/>
    </xf>
    <xf numFmtId="166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 applyProtection="1">
      <alignment horizontal="center"/>
    </xf>
    <xf numFmtId="0" fontId="8" fillId="0" borderId="45" xfId="0" applyFont="1" applyBorder="1" applyAlignment="1" applyProtection="1">
      <alignment wrapText="1"/>
    </xf>
    <xf numFmtId="0" fontId="8" fillId="0" borderId="46" xfId="0" applyFont="1" applyBorder="1" applyProtection="1"/>
    <xf numFmtId="166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 applyProtection="1">
      <alignment horizontal="right" indent="1"/>
    </xf>
    <xf numFmtId="0" fontId="3" fillId="0" borderId="47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6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5" fontId="8" fillId="0" borderId="0" xfId="0" applyNumberFormat="1" applyFont="1" applyAlignment="1" applyProtection="1">
      <alignment horizontal="right" indent="1"/>
    </xf>
    <xf numFmtId="165" fontId="8" fillId="0" borderId="0" xfId="2" applyNumberFormat="1" applyFont="1" applyAlignment="1" applyProtection="1">
      <alignment horizontal="right" indent="1"/>
    </xf>
    <xf numFmtId="165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4" fontId="8" fillId="0" borderId="5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3" xfId="0" applyFont="1" applyBorder="1" applyAlignment="1" applyProtection="1">
      <alignment horizontal="right" vertical="center" indent="1"/>
    </xf>
    <xf numFmtId="0" fontId="8" fillId="0" borderId="54" xfId="0" applyFont="1" applyBorder="1" applyAlignment="1" applyProtection="1">
      <alignment horizontal="left" vertical="center" wrapText="1" indent="2"/>
    </xf>
    <xf numFmtId="4" fontId="8" fillId="0" borderId="55" xfId="0" applyNumberFormat="1" applyFont="1" applyFill="1" applyBorder="1" applyAlignment="1" applyProtection="1">
      <alignment horizontal="right" vertical="center" wrapText="1" indent="1"/>
    </xf>
    <xf numFmtId="0" fontId="8" fillId="0" borderId="45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left" vertical="top" wrapText="1" indent="1"/>
    </xf>
    <xf numFmtId="168" fontId="8" fillId="0" borderId="45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6" fontId="15" fillId="3" borderId="12" xfId="2" applyNumberFormat="1" applyFont="1" applyFill="1" applyBorder="1" applyAlignment="1" applyProtection="1">
      <alignment horizontal="center" vertical="top"/>
      <protection hidden="1"/>
    </xf>
    <xf numFmtId="166" fontId="15" fillId="3" borderId="0" xfId="2" applyNumberFormat="1" applyFont="1" applyFill="1" applyBorder="1" applyAlignment="1" applyProtection="1">
      <alignment horizontal="center" vertical="top"/>
      <protection hidden="1"/>
    </xf>
    <xf numFmtId="166" fontId="18" fillId="3" borderId="56" xfId="2" applyNumberFormat="1" applyFont="1" applyFill="1" applyBorder="1" applyAlignment="1" applyProtection="1">
      <alignment horizontal="center" vertical="top"/>
      <protection hidden="1"/>
    </xf>
    <xf numFmtId="166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8" fontId="15" fillId="3" borderId="12" xfId="1" applyNumberFormat="1" applyFont="1" applyFill="1" applyBorder="1" applyAlignment="1" applyProtection="1">
      <alignment horizontal="center" vertical="top"/>
      <protection hidden="1"/>
    </xf>
    <xf numFmtId="168" fontId="15" fillId="3" borderId="0" xfId="0" applyNumberFormat="1" applyFont="1" applyFill="1" applyBorder="1" applyAlignment="1" applyProtection="1">
      <alignment horizontal="center" vertical="top"/>
      <protection hidden="1"/>
    </xf>
    <xf numFmtId="168" fontId="15" fillId="3" borderId="0" xfId="1" applyNumberFormat="1" applyFont="1" applyFill="1" applyBorder="1" applyAlignment="1" applyProtection="1">
      <alignment horizontal="center" vertical="top"/>
      <protection hidden="1"/>
    </xf>
    <xf numFmtId="168" fontId="18" fillId="3" borderId="56" xfId="1" applyNumberFormat="1" applyFont="1" applyFill="1" applyBorder="1" applyAlignment="1" applyProtection="1">
      <alignment horizontal="center" vertical="top"/>
      <protection hidden="1"/>
    </xf>
    <xf numFmtId="164" fontId="8" fillId="0" borderId="55" xfId="1" applyFont="1" applyFill="1" applyBorder="1" applyAlignment="1" applyProtection="1">
      <alignment horizontal="right" vertical="center" wrapText="1" indent="1"/>
    </xf>
    <xf numFmtId="168" fontId="10" fillId="0" borderId="0" xfId="1" applyNumberFormat="1" applyFont="1" applyBorder="1" applyAlignment="1" applyProtection="1">
      <alignment horizontal="left" vertical="center" wrapText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6" fontId="10" fillId="6" borderId="32" xfId="2" applyNumberFormat="1" applyFont="1" applyFill="1" applyBorder="1" applyAlignment="1" applyProtection="1">
      <alignment horizontal="right" vertical="center" indent="1"/>
    </xf>
    <xf numFmtId="167" fontId="8" fillId="0" borderId="58" xfId="0" applyNumberFormat="1" applyFont="1" applyFill="1" applyBorder="1" applyAlignment="1" applyProtection="1">
      <alignment horizontal="right" vertical="center" wrapText="1" indent="1"/>
    </xf>
    <xf numFmtId="167" fontId="8" fillId="0" borderId="59" xfId="0" applyNumberFormat="1" applyFont="1" applyFill="1" applyBorder="1" applyAlignment="1" applyProtection="1">
      <alignment horizontal="right" vertical="center" wrapText="1" indent="1"/>
    </xf>
    <xf numFmtId="166" fontId="8" fillId="0" borderId="59" xfId="2" applyNumberFormat="1" applyFont="1" applyFill="1" applyBorder="1" applyAlignment="1" applyProtection="1">
      <alignment horizontal="right" vertical="center" wrapText="1" indent="1"/>
    </xf>
    <xf numFmtId="166" fontId="8" fillId="0" borderId="60" xfId="2" applyNumberFormat="1" applyFont="1" applyFill="1" applyBorder="1" applyAlignment="1" applyProtection="1">
      <alignment horizontal="right" vertical="center" wrapText="1" indent="1"/>
    </xf>
    <xf numFmtId="166" fontId="8" fillId="0" borderId="39" xfId="2" applyNumberFormat="1" applyFont="1" applyFill="1" applyBorder="1" applyAlignment="1" applyProtection="1">
      <alignment horizontal="right" vertical="center" wrapText="1" indent="1"/>
    </xf>
    <xf numFmtId="167" fontId="8" fillId="0" borderId="26" xfId="0" applyNumberFormat="1" applyFont="1" applyFill="1" applyBorder="1" applyAlignment="1" applyProtection="1">
      <alignment horizontal="right" vertical="center" wrapText="1" indent="1"/>
    </xf>
    <xf numFmtId="167" fontId="8" fillId="0" borderId="27" xfId="0" applyNumberFormat="1" applyFont="1" applyFill="1" applyBorder="1" applyAlignment="1" applyProtection="1">
      <alignment horizontal="right" vertical="center" wrapText="1" indent="1"/>
    </xf>
    <xf numFmtId="166" fontId="8" fillId="0" borderId="27" xfId="2" applyNumberFormat="1" applyFont="1" applyFill="1" applyBorder="1" applyAlignment="1" applyProtection="1">
      <alignment horizontal="right" vertical="center" wrapText="1" indent="1"/>
    </xf>
    <xf numFmtId="166" fontId="8" fillId="0" borderId="30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7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6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20</xdr:col>
      <xdr:colOff>421341</xdr:colOff>
      <xdr:row>38</xdr:row>
      <xdr:rowOff>190501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200400" cy="4852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2023.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2023.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"/>
  <sheetViews>
    <sheetView workbookViewId="0">
      <selection activeCell="C5" sqref="C5"/>
    </sheetView>
  </sheetViews>
  <sheetFormatPr defaultRowHeight="14.5" x14ac:dyDescent="0.35"/>
  <cols>
    <col min="3" max="3" width="5" bestFit="1" customWidth="1"/>
    <col min="4" max="4" width="17.54296875" customWidth="1"/>
    <col min="6" max="6" width="16.7265625" bestFit="1" customWidth="1"/>
  </cols>
  <sheetData>
    <row r="1" spans="2:7" ht="15" thickBot="1" x14ac:dyDescent="0.4"/>
    <row r="2" spans="2:7" ht="15" thickBot="1" x14ac:dyDescent="0.4">
      <c r="B2" t="s">
        <v>31</v>
      </c>
      <c r="C2" s="149">
        <v>2023</v>
      </c>
    </row>
    <row r="3" spans="2:7" ht="7.15" customHeight="1" thickBot="1" x14ac:dyDescent="0.4"/>
    <row r="4" spans="2:7" ht="15" thickBot="1" x14ac:dyDescent="0.4">
      <c r="B4" t="s">
        <v>5</v>
      </c>
      <c r="C4" s="150">
        <v>1</v>
      </c>
      <c r="D4" t="str">
        <f>VLOOKUP(C4,C9:D20,2,FALSE)</f>
        <v>Januar</v>
      </c>
    </row>
    <row r="5" spans="2:7" ht="7.15" customHeight="1" thickBot="1" x14ac:dyDescent="0.4"/>
    <row r="6" spans="2:7" ht="15" thickBot="1" x14ac:dyDescent="0.4">
      <c r="B6" t="s">
        <v>6</v>
      </c>
      <c r="C6" s="123">
        <f>VLOOKUP(C4,C9:F20,3,FALSE)</f>
        <v>1</v>
      </c>
      <c r="D6" t="str">
        <f>VLOOKUP(C6,E9:F20,2,FALSE)</f>
        <v>Januar</v>
      </c>
    </row>
    <row r="8" spans="2:7" x14ac:dyDescent="0.35">
      <c r="D8" t="s">
        <v>5</v>
      </c>
      <c r="F8" t="s">
        <v>6</v>
      </c>
      <c r="G8" s="124" t="s">
        <v>32</v>
      </c>
    </row>
    <row r="9" spans="2:7" x14ac:dyDescent="0.35">
      <c r="C9">
        <v>1</v>
      </c>
      <c r="D9" t="s">
        <v>4</v>
      </c>
      <c r="E9">
        <v>1</v>
      </c>
      <c r="F9" t="str">
        <f>D9</f>
        <v>Januar</v>
      </c>
      <c r="G9" s="125">
        <v>3</v>
      </c>
    </row>
    <row r="10" spans="2:7" x14ac:dyDescent="0.35">
      <c r="C10">
        <v>2</v>
      </c>
      <c r="D10" t="s">
        <v>15</v>
      </c>
      <c r="E10">
        <v>2</v>
      </c>
      <c r="F10" t="str">
        <f>$F$9&amp;" - "&amp;D10</f>
        <v>Januar - Februar</v>
      </c>
      <c r="G10" s="126">
        <v>4</v>
      </c>
    </row>
    <row r="11" spans="2:7" x14ac:dyDescent="0.3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6">
        <v>5</v>
      </c>
    </row>
    <row r="12" spans="2:7" x14ac:dyDescent="0.35">
      <c r="C12">
        <v>4</v>
      </c>
      <c r="D12" t="s">
        <v>17</v>
      </c>
      <c r="E12">
        <v>4</v>
      </c>
      <c r="F12" t="str">
        <f t="shared" si="0"/>
        <v>Januar - April</v>
      </c>
      <c r="G12" s="125">
        <v>6</v>
      </c>
    </row>
    <row r="13" spans="2:7" x14ac:dyDescent="0.35">
      <c r="C13">
        <v>5</v>
      </c>
      <c r="D13" t="s">
        <v>18</v>
      </c>
      <c r="E13">
        <v>5</v>
      </c>
      <c r="F13" t="str">
        <f t="shared" si="0"/>
        <v>Januar - Maj</v>
      </c>
      <c r="G13" s="126">
        <v>7</v>
      </c>
    </row>
    <row r="14" spans="2:7" x14ac:dyDescent="0.35">
      <c r="C14">
        <v>6</v>
      </c>
      <c r="D14" t="s">
        <v>19</v>
      </c>
      <c r="E14">
        <v>6</v>
      </c>
      <c r="F14" t="str">
        <f t="shared" si="0"/>
        <v>Januar - Jun</v>
      </c>
      <c r="G14" s="126">
        <v>8</v>
      </c>
    </row>
    <row r="15" spans="2:7" x14ac:dyDescent="0.35">
      <c r="C15">
        <v>7</v>
      </c>
      <c r="D15" t="s">
        <v>20</v>
      </c>
      <c r="E15">
        <v>7</v>
      </c>
      <c r="F15" t="str">
        <f t="shared" si="0"/>
        <v>Januar - Jul</v>
      </c>
      <c r="G15" s="125">
        <v>9</v>
      </c>
    </row>
    <row r="16" spans="2:7" x14ac:dyDescent="0.35">
      <c r="C16">
        <v>8</v>
      </c>
      <c r="D16" t="s">
        <v>21</v>
      </c>
      <c r="E16">
        <v>8</v>
      </c>
      <c r="F16" t="str">
        <f t="shared" si="0"/>
        <v>Januar - Avgust</v>
      </c>
      <c r="G16" s="126">
        <v>10</v>
      </c>
    </row>
    <row r="17" spans="3:7" x14ac:dyDescent="0.35">
      <c r="C17">
        <v>9</v>
      </c>
      <c r="D17" t="s">
        <v>22</v>
      </c>
      <c r="E17">
        <v>9</v>
      </c>
      <c r="F17" t="str">
        <f t="shared" si="0"/>
        <v>Januar - Septembar</v>
      </c>
      <c r="G17" s="126">
        <v>11</v>
      </c>
    </row>
    <row r="18" spans="3:7" x14ac:dyDescent="0.35">
      <c r="C18">
        <v>10</v>
      </c>
      <c r="D18" t="s">
        <v>23</v>
      </c>
      <c r="E18">
        <v>10</v>
      </c>
      <c r="F18" t="str">
        <f t="shared" si="0"/>
        <v>Januar - Oktobar</v>
      </c>
      <c r="G18" s="125">
        <v>12</v>
      </c>
    </row>
    <row r="19" spans="3:7" x14ac:dyDescent="0.35">
      <c r="C19">
        <v>11</v>
      </c>
      <c r="D19" t="s">
        <v>24</v>
      </c>
      <c r="E19">
        <v>11</v>
      </c>
      <c r="F19" t="str">
        <f t="shared" si="0"/>
        <v>Januar - Novembar</v>
      </c>
      <c r="G19" s="126">
        <v>13</v>
      </c>
    </row>
    <row r="20" spans="3:7" x14ac:dyDescent="0.35">
      <c r="C20">
        <v>12</v>
      </c>
      <c r="D20" t="s">
        <v>25</v>
      </c>
      <c r="E20">
        <v>12</v>
      </c>
      <c r="F20" t="str">
        <f t="shared" si="0"/>
        <v>Januar - Decembar</v>
      </c>
      <c r="G20" s="12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42"/>
  <sheetViews>
    <sheetView tabSelected="1" zoomScale="85" zoomScaleNormal="85" zoomScaleSheetLayoutView="85" workbookViewId="0"/>
  </sheetViews>
  <sheetFormatPr defaultColWidth="9.1796875" defaultRowHeight="14.5" x14ac:dyDescent="0.35"/>
  <cols>
    <col min="1" max="1" width="9.1796875" style="6"/>
    <col min="2" max="2" width="2.7265625" style="6" customWidth="1"/>
    <col min="3" max="3" width="9.1796875" style="6"/>
    <col min="4" max="4" width="3" style="6" bestFit="1" customWidth="1"/>
    <col min="5" max="6" width="9.1796875" style="6"/>
    <col min="7" max="7" width="14.26953125" style="6" customWidth="1"/>
    <col min="8" max="8" width="11" style="6" bestFit="1" customWidth="1"/>
    <col min="9" max="9" width="9.1796875" style="6"/>
    <col min="10" max="10" width="15.26953125" style="6" bestFit="1" customWidth="1"/>
    <col min="11" max="11" width="9.26953125" style="6" bestFit="1" customWidth="1"/>
    <col min="12" max="12" width="9.1796875" style="6"/>
    <col min="13" max="13" width="15.26953125" style="6" bestFit="1" customWidth="1"/>
    <col min="14" max="14" width="9.26953125" style="6" bestFit="1" customWidth="1"/>
    <col min="15" max="16384" width="9.1796875" style="6"/>
  </cols>
  <sheetData>
    <row r="1" spans="3:15" s="1" customFormat="1" x14ac:dyDescent="0.35"/>
    <row r="2" spans="3:15" s="1" customFormat="1" x14ac:dyDescent="0.3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35">
      <c r="E3" s="5" t="s">
        <v>1</v>
      </c>
      <c r="F3" s="3"/>
      <c r="G3" s="3"/>
    </row>
    <row r="4" spans="3:15" s="1" customFormat="1" x14ac:dyDescent="0.35">
      <c r="E4" s="5" t="s">
        <v>2</v>
      </c>
      <c r="F4" s="3"/>
      <c r="G4" s="3"/>
    </row>
    <row r="5" spans="3:15" s="1" customFormat="1" x14ac:dyDescent="0.35"/>
    <row r="7" spans="3:15" s="161" customFormat="1" ht="17.5" x14ac:dyDescent="0.35">
      <c r="C7" s="161" t="s">
        <v>587</v>
      </c>
    </row>
    <row r="8" spans="3:15" ht="15" thickBot="1" x14ac:dyDescent="0.4"/>
    <row r="9" spans="3:15" ht="15" thickBot="1" x14ac:dyDescent="0.4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" thickBot="1" x14ac:dyDescent="0.4">
      <c r="C10" s="10"/>
      <c r="D10" s="147" t="s">
        <v>583</v>
      </c>
      <c r="E10" s="147"/>
      <c r="F10" s="147"/>
      <c r="G10" s="147"/>
      <c r="H10" s="127" t="s">
        <v>34</v>
      </c>
      <c r="I10" s="140" t="s">
        <v>5</v>
      </c>
      <c r="J10" s="162" t="str">
        <f>'Analitika 2023'!L4</f>
        <v>Januar</v>
      </c>
      <c r="K10" s="163"/>
      <c r="L10" s="140" t="s">
        <v>6</v>
      </c>
      <c r="M10" s="162" t="str">
        <f>IF(J10="Januar","-",'Analitika 2023'!F4)</f>
        <v>-</v>
      </c>
      <c r="N10" s="163"/>
      <c r="O10" s="22"/>
    </row>
    <row r="11" spans="3:15" x14ac:dyDescent="0.35">
      <c r="C11" s="10"/>
      <c r="D11" s="11"/>
      <c r="E11" s="11"/>
      <c r="F11" s="11"/>
      <c r="G11" s="11"/>
      <c r="I11" s="21"/>
      <c r="J11" s="128" t="s">
        <v>7</v>
      </c>
      <c r="K11" s="128" t="s">
        <v>8</v>
      </c>
      <c r="L11" s="128"/>
      <c r="M11" s="128" t="s">
        <v>7</v>
      </c>
      <c r="N11" s="128" t="s">
        <v>8</v>
      </c>
      <c r="O11" s="22"/>
    </row>
    <row r="12" spans="3:15" x14ac:dyDescent="0.3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35">
      <c r="C13" s="10"/>
      <c r="D13" s="23">
        <v>11</v>
      </c>
      <c r="E13" s="23" t="s">
        <v>35</v>
      </c>
      <c r="F13" s="23"/>
      <c r="G13" s="24"/>
      <c r="H13" s="25"/>
      <c r="I13" s="25"/>
      <c r="J13" s="141">
        <f>SUMPRODUCT((D13=VALUE(LEFT('Analitika 2023'!$C$9:$C$286,2)))*('Analitika 2023'!$L$9:$L$286))</f>
        <v>2382632.4799999995</v>
      </c>
      <c r="K13" s="136">
        <f>IFERROR($J13/$J$37,0)</f>
        <v>1.6473124103322252E-2</v>
      </c>
      <c r="L13" s="129"/>
      <c r="M13" s="141" t="str">
        <f>IF($J$10="Januar","-",
SUMPRODUCT((D13=VALUE(LEFT('Analitika 2023'!$C$9:$C$286,2)))*('Analitika 2023'!$F$9:$F$286)))</f>
        <v>-</v>
      </c>
      <c r="N13" s="136" t="str">
        <f>IF($J$10="Januar","-",IFERROR($M13/$M$37,0))</f>
        <v>-</v>
      </c>
      <c r="O13" s="12"/>
    </row>
    <row r="14" spans="3:15" ht="7.15" customHeight="1" x14ac:dyDescent="0.35">
      <c r="C14" s="10"/>
      <c r="F14" s="11"/>
      <c r="G14" s="11"/>
      <c r="H14" s="19"/>
      <c r="I14" s="19"/>
      <c r="J14" s="142"/>
      <c r="K14" s="137"/>
      <c r="L14" s="130"/>
      <c r="M14" s="143"/>
      <c r="N14" s="137"/>
      <c r="O14" s="12"/>
    </row>
    <row r="15" spans="3:15" x14ac:dyDescent="0.35">
      <c r="C15" s="10"/>
      <c r="D15" s="23">
        <v>12</v>
      </c>
      <c r="E15" s="23" t="s">
        <v>36</v>
      </c>
      <c r="F15" s="23"/>
      <c r="G15" s="23"/>
      <c r="H15" s="25"/>
      <c r="I15" s="25"/>
      <c r="J15" s="141">
        <f>SUMPRODUCT((D15=VALUE(LEFT('Analitika 2023'!$C$9:$C$286,2)))*('Analitika 2023'!$L$9:$L$286))</f>
        <v>3890820.07</v>
      </c>
      <c r="K15" s="136">
        <f>IFERROR($J15/$J$37,0)</f>
        <v>2.6900481889177881E-2</v>
      </c>
      <c r="L15" s="129"/>
      <c r="M15" s="141" t="str">
        <f>IF($J$10="Januar","-",
SUMPRODUCT((D15=VALUE(LEFT('Analitika 2023'!$C$9:$C$286,2)))*('Analitika 2023'!$F$9:$F$286)))</f>
        <v>-</v>
      </c>
      <c r="N15" s="136" t="str">
        <f>IF($J$10="Januar","-",IFERROR($M15/$M$37,0))</f>
        <v>-</v>
      </c>
      <c r="O15" s="12"/>
    </row>
    <row r="16" spans="3:15" ht="7.15" customHeight="1" x14ac:dyDescent="0.35">
      <c r="C16" s="10"/>
      <c r="F16" s="11"/>
      <c r="G16" s="11"/>
      <c r="H16" s="19"/>
      <c r="I16" s="19"/>
      <c r="J16" s="142"/>
      <c r="K16" s="137"/>
      <c r="L16" s="130"/>
      <c r="M16" s="143"/>
      <c r="N16" s="137"/>
      <c r="O16" s="12"/>
    </row>
    <row r="17" spans="3:15" x14ac:dyDescent="0.35">
      <c r="C17" s="10"/>
      <c r="D17" s="23">
        <v>13</v>
      </c>
      <c r="E17" s="23" t="s">
        <v>37</v>
      </c>
      <c r="F17" s="23"/>
      <c r="G17" s="23"/>
      <c r="H17" s="25"/>
      <c r="I17" s="25"/>
      <c r="J17" s="141">
        <f>SUMPRODUCT((D17=VALUE(LEFT('Analitika 2023'!$C$9:$C$286,2)))*('Analitika 2023'!$L$9:$L$286))</f>
        <v>9662344.6599999927</v>
      </c>
      <c r="K17" s="136">
        <f>IFERROR($J17/$J$37,0)</f>
        <v>6.6803841569914701E-2</v>
      </c>
      <c r="L17" s="129"/>
      <c r="M17" s="141" t="str">
        <f>IF($J$10="Januar","-",
SUMPRODUCT((D17=VALUE(LEFT('Analitika 2023'!$C$9:$C$286,2)))*('Analitika 2023'!$F$9:$F$286)))</f>
        <v>-</v>
      </c>
      <c r="N17" s="136" t="str">
        <f>IF($J$10="Januar","-",IFERROR($M17/$M$37,0))</f>
        <v>-</v>
      </c>
      <c r="O17" s="12"/>
    </row>
    <row r="18" spans="3:15" ht="7.15" customHeight="1" x14ac:dyDescent="0.35">
      <c r="C18" s="10"/>
      <c r="F18" s="11"/>
      <c r="G18" s="11"/>
      <c r="H18" s="19"/>
      <c r="I18" s="19"/>
      <c r="J18" s="142"/>
      <c r="K18" s="137"/>
      <c r="L18" s="130"/>
      <c r="M18" s="143"/>
      <c r="N18" s="137"/>
      <c r="O18" s="12"/>
    </row>
    <row r="19" spans="3:15" x14ac:dyDescent="0.35">
      <c r="C19" s="10"/>
      <c r="D19" s="23">
        <v>14</v>
      </c>
      <c r="E19" s="23" t="s">
        <v>38</v>
      </c>
      <c r="F19" s="23"/>
      <c r="G19" s="23"/>
      <c r="H19" s="25"/>
      <c r="I19" s="25"/>
      <c r="J19" s="141">
        <f>SUMPRODUCT((D19=VALUE(LEFT('Analitika 2023'!$C$9:$C$286,2)))*('Analitika 2023'!$L$9:$L$286))</f>
        <v>37540804.340000004</v>
      </c>
      <c r="K19" s="136">
        <f>IFERROR($J19/$J$37,0)</f>
        <v>0.25955086821923906</v>
      </c>
      <c r="L19" s="129"/>
      <c r="M19" s="141" t="str">
        <f>IF($J$10="Januar","-",
SUMPRODUCT((D19=VALUE(LEFT('Analitika 2023'!$C$9:$C$286,2)))*('Analitika 2023'!$F$9:$F$286)))</f>
        <v>-</v>
      </c>
      <c r="N19" s="136" t="str">
        <f>IF($J$10="Januar","-",IFERROR($M19/$M$37,0))</f>
        <v>-</v>
      </c>
      <c r="O19" s="12"/>
    </row>
    <row r="20" spans="3:15" ht="7.15" customHeight="1" x14ac:dyDescent="0.35">
      <c r="C20" s="10"/>
      <c r="F20" s="11"/>
      <c r="G20" s="11"/>
      <c r="H20" s="19"/>
      <c r="I20" s="19"/>
      <c r="J20" s="142"/>
      <c r="K20" s="137"/>
      <c r="L20" s="130"/>
      <c r="M20" s="143"/>
      <c r="N20" s="137"/>
      <c r="O20" s="12"/>
    </row>
    <row r="21" spans="3:15" x14ac:dyDescent="0.35">
      <c r="C21" s="10"/>
      <c r="D21" s="23">
        <v>15</v>
      </c>
      <c r="E21" s="23" t="s">
        <v>39</v>
      </c>
      <c r="F21" s="23"/>
      <c r="G21" s="24"/>
      <c r="H21" s="25"/>
      <c r="I21" s="25"/>
      <c r="J21" s="141">
        <f>SUMPRODUCT((D21=VALUE(LEFT('Analitika 2023'!$C$9:$C$286,2)))*('Analitika 2023'!$L$9:$L$286))</f>
        <v>3119896.4300000011</v>
      </c>
      <c r="K21" s="136">
        <f>IFERROR($J21/$J$37,0)</f>
        <v>2.1570444251184755E-2</v>
      </c>
      <c r="L21" s="129"/>
      <c r="M21" s="141" t="str">
        <f>IF($J$10="Januar","-",
SUMPRODUCT((D21=VALUE(LEFT('Analitika 2023'!$C$9:$C$286,2)))*('Analitika 2023'!$F$9:$F$286)))</f>
        <v>-</v>
      </c>
      <c r="N21" s="136" t="str">
        <f>IF($J$10="Januar","-",IFERROR($M21/$M$37,0))</f>
        <v>-</v>
      </c>
      <c r="O21" s="12"/>
    </row>
    <row r="22" spans="3:15" ht="7.15" customHeight="1" x14ac:dyDescent="0.35">
      <c r="C22" s="10"/>
      <c r="F22" s="11"/>
      <c r="G22" s="11"/>
      <c r="H22" s="19"/>
      <c r="I22" s="19"/>
      <c r="J22" s="142"/>
      <c r="K22" s="137"/>
      <c r="L22" s="130"/>
      <c r="M22" s="143"/>
      <c r="N22" s="137"/>
      <c r="O22" s="12"/>
    </row>
    <row r="23" spans="3:15" x14ac:dyDescent="0.35">
      <c r="C23" s="10"/>
      <c r="D23" s="23">
        <v>16</v>
      </c>
      <c r="E23" s="23" t="s">
        <v>40</v>
      </c>
      <c r="F23" s="23"/>
      <c r="G23" s="23"/>
      <c r="H23" s="25"/>
      <c r="I23" s="25"/>
      <c r="J23" s="141">
        <f>SUMPRODUCT((D23=VALUE(LEFT('Analitika 2023'!$C$9:$C$286,2)))*('Analitika 2023'!$L$9:$L$286))</f>
        <v>556695.69000000006</v>
      </c>
      <c r="K23" s="136">
        <f>IFERROR($J23/$J$37,0)</f>
        <v>3.8489012745912938E-3</v>
      </c>
      <c r="L23" s="129"/>
      <c r="M23" s="141" t="str">
        <f>IF($J$10="Januar","-",
SUMPRODUCT((D23=VALUE(LEFT('Analitika 2023'!$C$9:$C$286,2)))*('Analitika 2023'!$F$9:$F$286)))</f>
        <v>-</v>
      </c>
      <c r="N23" s="136" t="str">
        <f>IF($J$10="Januar","-",IFERROR($M23/$M$37,0))</f>
        <v>-</v>
      </c>
      <c r="O23" s="12"/>
    </row>
    <row r="24" spans="3:15" ht="7.15" customHeight="1" x14ac:dyDescent="0.35">
      <c r="C24" s="10"/>
      <c r="F24" s="11"/>
      <c r="G24" s="11"/>
      <c r="H24" s="19"/>
      <c r="I24" s="19"/>
      <c r="J24" s="142"/>
      <c r="K24" s="137"/>
      <c r="L24" s="130"/>
      <c r="M24" s="143"/>
      <c r="N24" s="137"/>
      <c r="O24" s="12"/>
    </row>
    <row r="25" spans="3:15" x14ac:dyDescent="0.35">
      <c r="C25" s="10"/>
      <c r="D25" s="23">
        <v>17</v>
      </c>
      <c r="E25" s="23" t="s">
        <v>41</v>
      </c>
      <c r="F25" s="23"/>
      <c r="G25" s="23"/>
      <c r="H25" s="25"/>
      <c r="I25" s="25"/>
      <c r="J25" s="141">
        <f>SUMPRODUCT((D25=VALUE(LEFT('Analitika 2023'!$C$9:$C$286,2)))*('Analitika 2023'!$L$9:$L$286))</f>
        <v>496548.41000000003</v>
      </c>
      <c r="K25" s="136">
        <f>IFERROR($J25/$J$37,0)</f>
        <v>3.433052999108508E-3</v>
      </c>
      <c r="L25" s="129"/>
      <c r="M25" s="141" t="str">
        <f>IF($J$10="Januar","-",
SUMPRODUCT((D25=VALUE(LEFT('Analitika 2023'!$C$9:$C$286,2)))*('Analitika 2023'!$F$9:$F$286)))</f>
        <v>-</v>
      </c>
      <c r="N25" s="136" t="str">
        <f>IF($J$10="Januar","-",IFERROR($M25/$M$37,0))</f>
        <v>-</v>
      </c>
      <c r="O25" s="12"/>
    </row>
    <row r="26" spans="3:15" ht="7.15" customHeight="1" x14ac:dyDescent="0.35">
      <c r="C26" s="10"/>
      <c r="F26" s="11"/>
      <c r="G26" s="11"/>
      <c r="H26" s="19"/>
      <c r="I26" s="19"/>
      <c r="J26" s="142"/>
      <c r="K26" s="137"/>
      <c r="L26" s="130"/>
      <c r="M26" s="143"/>
      <c r="N26" s="137"/>
      <c r="O26" s="12"/>
    </row>
    <row r="27" spans="3:15" x14ac:dyDescent="0.35">
      <c r="C27" s="10"/>
      <c r="D27" s="23">
        <v>18</v>
      </c>
      <c r="E27" s="23" t="s">
        <v>42</v>
      </c>
      <c r="F27" s="23"/>
      <c r="G27" s="23"/>
      <c r="H27" s="25"/>
      <c r="I27" s="25"/>
      <c r="J27" s="141">
        <f>SUMPRODUCT((D27=VALUE(LEFT('Analitika 2023'!$C$9:$C$286,2)))*('Analitika 2023'!$L$9:$L$286))</f>
        <v>405960.32</v>
      </c>
      <c r="K27" s="136">
        <f>IFERROR($J27/$J$37,0)</f>
        <v>2.8067420336620342E-3</v>
      </c>
      <c r="L27" s="129"/>
      <c r="M27" s="141" t="str">
        <f>IF($J$10="Januar","-",
SUMPRODUCT((D27=VALUE(LEFT('Analitika 2023'!$C$9:$C$286,2)))*('Analitika 2023'!$F$9:$F$286)))</f>
        <v>-</v>
      </c>
      <c r="N27" s="136" t="str">
        <f>IF($J$10="Januar","-",IFERROR($M27/$M$37,0))</f>
        <v>-</v>
      </c>
      <c r="O27" s="12"/>
    </row>
    <row r="28" spans="3:15" ht="7.15" customHeight="1" x14ac:dyDescent="0.35">
      <c r="C28" s="10"/>
      <c r="F28" s="11"/>
      <c r="G28" s="11"/>
      <c r="H28" s="19"/>
      <c r="I28" s="19"/>
      <c r="J28" s="142"/>
      <c r="K28" s="137"/>
      <c r="L28" s="130"/>
      <c r="M28" s="143"/>
      <c r="N28" s="137"/>
      <c r="O28" s="12"/>
    </row>
    <row r="29" spans="3:15" x14ac:dyDescent="0.35">
      <c r="C29" s="10"/>
      <c r="D29" s="23">
        <v>19</v>
      </c>
      <c r="E29" s="23" t="s">
        <v>43</v>
      </c>
      <c r="F29" s="23"/>
      <c r="G29" s="24"/>
      <c r="H29" s="25"/>
      <c r="I29" s="25"/>
      <c r="J29" s="141">
        <f>SUMPRODUCT((D29=VALUE(LEFT('Analitika 2023'!$C$9:$C$286,2)))*('Analitika 2023'!$L$9:$L$286))</f>
        <v>15459027.339999998</v>
      </c>
      <c r="K29" s="136">
        <f>IFERROR($J29/$J$37,0)</f>
        <v>0.10688114009445204</v>
      </c>
      <c r="L29" s="129"/>
      <c r="M29" s="141" t="str">
        <f>IF($J$10="Januar","-",
SUMPRODUCT((D29=VALUE(LEFT('Analitika 2023'!$C$9:$C$286,2)))*('Analitika 2023'!$F$9:$F$286)))</f>
        <v>-</v>
      </c>
      <c r="N29" s="136" t="str">
        <f>IF($J$10="Januar","-",IFERROR($M29/$M$37,0))</f>
        <v>-</v>
      </c>
      <c r="O29" s="12"/>
    </row>
    <row r="30" spans="3:15" ht="7.15" customHeight="1" x14ac:dyDescent="0.35">
      <c r="C30" s="10"/>
      <c r="F30" s="11"/>
      <c r="G30" s="11"/>
      <c r="H30" s="19"/>
      <c r="I30" s="19"/>
      <c r="J30" s="142"/>
      <c r="K30" s="137"/>
      <c r="L30" s="130"/>
      <c r="M30" s="143"/>
      <c r="N30" s="137"/>
      <c r="O30" s="12"/>
    </row>
    <row r="31" spans="3:15" x14ac:dyDescent="0.35">
      <c r="C31" s="10"/>
      <c r="D31" s="23">
        <v>20</v>
      </c>
      <c r="E31" s="23" t="s">
        <v>44</v>
      </c>
      <c r="F31" s="23"/>
      <c r="G31" s="23"/>
      <c r="H31" s="25"/>
      <c r="I31" s="25"/>
      <c r="J31" s="141">
        <f>SUMPRODUCT((D31=VALUE(LEFT('Analitika 2023'!$C$9:$C$286,2)))*('Analitika 2023'!$L$9:$L$286))</f>
        <v>777430.02</v>
      </c>
      <c r="K31" s="136">
        <f>IFERROR($J31/$J$37,0)</f>
        <v>5.3750216655773552E-3</v>
      </c>
      <c r="L31" s="129"/>
      <c r="M31" s="141" t="str">
        <f>IF($J$10="Januar","-",
SUMPRODUCT((D31=VALUE(LEFT('Analitika 2023'!$C$9:$C$286,2)))*('Analitika 2023'!$F$9:$F$286)))</f>
        <v>-</v>
      </c>
      <c r="N31" s="136" t="str">
        <f>IF($J$10="Januar","-",IFERROR($M31/$M$37,0))</f>
        <v>-</v>
      </c>
      <c r="O31" s="12"/>
    </row>
    <row r="32" spans="3:15" ht="7.15" customHeight="1" x14ac:dyDescent="0.35">
      <c r="C32" s="10"/>
      <c r="F32" s="11"/>
      <c r="G32" s="11"/>
      <c r="H32" s="19"/>
      <c r="I32" s="19"/>
      <c r="J32" s="142"/>
      <c r="K32" s="137"/>
      <c r="L32" s="130"/>
      <c r="M32" s="143"/>
      <c r="N32" s="137"/>
      <c r="O32" s="12"/>
    </row>
    <row r="33" spans="3:15" x14ac:dyDescent="0.35">
      <c r="C33" s="10"/>
      <c r="D33" s="23">
        <v>21</v>
      </c>
      <c r="E33" s="23" t="s">
        <v>45</v>
      </c>
      <c r="F33" s="23"/>
      <c r="G33" s="23"/>
      <c r="H33" s="25"/>
      <c r="I33" s="25"/>
      <c r="J33" s="141">
        <f>SUMPRODUCT((D33=VALUE(LEFT('Analitika 2023'!$C$9:$C$286,2)))*('Analitika 2023'!$L$9:$L$286))</f>
        <v>11436397.700000003</v>
      </c>
      <c r="K33" s="136">
        <f>IFERROR($J33/$J$37,0)</f>
        <v>7.9069348793167321E-2</v>
      </c>
      <c r="L33" s="129"/>
      <c r="M33" s="141" t="str">
        <f>IF($J$10="Januar","-",
SUMPRODUCT((D33=VALUE(LEFT('Analitika 2023'!$C$9:$C$286,2)))*('Analitika 2023'!$F$9:$F$286)))</f>
        <v>-</v>
      </c>
      <c r="N33" s="136" t="str">
        <f>IF($J$10="Januar","-",IFERROR($M33/$M$37,0))</f>
        <v>-</v>
      </c>
      <c r="O33" s="12"/>
    </row>
    <row r="34" spans="3:15" ht="7.15" customHeight="1" x14ac:dyDescent="0.35">
      <c r="C34" s="10"/>
      <c r="F34" s="11"/>
      <c r="G34" s="11"/>
      <c r="H34" s="19"/>
      <c r="I34" s="19"/>
      <c r="J34" s="142"/>
      <c r="K34" s="137"/>
      <c r="L34" s="130"/>
      <c r="M34" s="143"/>
      <c r="N34" s="137"/>
      <c r="O34" s="12"/>
    </row>
    <row r="35" spans="3:15" x14ac:dyDescent="0.35">
      <c r="C35" s="10"/>
      <c r="D35" s="23">
        <v>22</v>
      </c>
      <c r="E35" s="23" t="s">
        <v>46</v>
      </c>
      <c r="F35" s="23"/>
      <c r="G35" s="23"/>
      <c r="H35" s="25"/>
      <c r="I35" s="25"/>
      <c r="J35" s="141">
        <f>SUMPRODUCT((D35=VALUE(LEFT('Analitika 2023'!$C$9:$C$286,2)))*('Analitika 2023'!$L$9:$L$286))</f>
        <v>58909002.789999992</v>
      </c>
      <c r="K35" s="136">
        <f>IFERROR($J35/$J$37,0)</f>
        <v>0.40728703310660269</v>
      </c>
      <c r="L35" s="129"/>
      <c r="M35" s="141" t="str">
        <f>IF($J$10="Januar","-",
SUMPRODUCT((D35=VALUE(LEFT('Analitika 2023'!$C$9:$C$286,2)))*('Analitika 2023'!$F$9:$F$286)))</f>
        <v>-</v>
      </c>
      <c r="N35" s="136" t="str">
        <f>IF($J$10="Januar","-",IFERROR($M35/$M$37,0))</f>
        <v>-</v>
      </c>
      <c r="O35" s="12"/>
    </row>
    <row r="36" spans="3:15" ht="15" thickBot="1" x14ac:dyDescent="0.4">
      <c r="C36" s="10"/>
      <c r="D36" s="11"/>
      <c r="E36" s="11"/>
      <c r="F36" s="11"/>
      <c r="G36" s="14"/>
      <c r="H36" s="19"/>
      <c r="I36" s="19"/>
      <c r="J36" s="143"/>
      <c r="K36" s="137"/>
      <c r="L36" s="130"/>
      <c r="M36" s="143"/>
      <c r="N36" s="137"/>
      <c r="O36" s="12"/>
    </row>
    <row r="37" spans="3:15" ht="15" thickBot="1" x14ac:dyDescent="0.4">
      <c r="C37" s="10"/>
      <c r="D37" s="131"/>
      <c r="E37" s="132" t="s">
        <v>26</v>
      </c>
      <c r="F37" s="132"/>
      <c r="G37" s="133"/>
      <c r="H37" s="134"/>
      <c r="I37" s="134"/>
      <c r="J37" s="144">
        <f>SUM(J13:J35)</f>
        <v>144637560.25</v>
      </c>
      <c r="K37" s="138">
        <f>IFERROR($J37/$J$37,0)</f>
        <v>1</v>
      </c>
      <c r="L37" s="135"/>
      <c r="M37" s="144">
        <f>SUM(M13:M35)</f>
        <v>0</v>
      </c>
      <c r="N37" s="139">
        <f>IFERROR($M37/$M$37,0)</f>
        <v>0</v>
      </c>
      <c r="O37" s="12"/>
    </row>
    <row r="38" spans="3:15" x14ac:dyDescent="0.3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" thickBot="1" x14ac:dyDescent="0.4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35">
      <c r="H42" s="18"/>
    </row>
  </sheetData>
  <sheetProtection algorithmName="SHA-512" hashValue="OfA2SE4OyyaFADopIGWay+csFzqd3jD4oBVACIRPBEmb2c3TJl8Y6VT9FbFHprtNrZ7EowjvrkZ89KXhm6FGBg==" saltValue="vfWKBbc2JvPrWftBbMcjBA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290"/>
  <sheetViews>
    <sheetView showGridLines="0" zoomScale="85" zoomScaleNormal="85" zoomScaleSheetLayoutView="85" workbookViewId="0">
      <selection activeCell="H22" sqref="H22"/>
    </sheetView>
  </sheetViews>
  <sheetFormatPr defaultColWidth="8.81640625" defaultRowHeight="14.5" x14ac:dyDescent="0.3"/>
  <cols>
    <col min="1" max="1" width="8.81640625" style="32"/>
    <col min="2" max="2" width="3.54296875" style="26" customWidth="1"/>
    <col min="3" max="3" width="10.54296875" style="95" bestFit="1" customWidth="1"/>
    <col min="4" max="4" width="57.1796875" style="96" bestFit="1" customWidth="1"/>
    <col min="5" max="6" width="10.81640625" style="97" customWidth="1"/>
    <col min="7" max="7" width="9.453125" style="98" bestFit="1" customWidth="1"/>
    <col min="8" max="8" width="8.81640625" style="98" customWidth="1"/>
    <col min="9" max="9" width="10.81640625" style="97" customWidth="1"/>
    <col min="10" max="10" width="10.54296875" style="98" customWidth="1"/>
    <col min="11" max="11" width="10.81640625" style="99" customWidth="1"/>
    <col min="12" max="13" width="12" style="97" customWidth="1"/>
    <col min="14" max="14" width="8.81640625" style="98" customWidth="1"/>
    <col min="15" max="15" width="10.81640625" style="97" customWidth="1"/>
    <col min="16" max="16" width="10" style="98" customWidth="1"/>
    <col min="17" max="17" width="3.81640625" style="26" customWidth="1"/>
    <col min="18" max="16384" width="8.81640625" style="32"/>
  </cols>
  <sheetData>
    <row r="2" spans="2:17" ht="15" thickBot="1" x14ac:dyDescent="0.3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" thickTop="1" thickBot="1" x14ac:dyDescent="0.3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" thickTop="1" x14ac:dyDescent="0.35">
      <c r="B4" s="40"/>
      <c r="C4" s="41" t="s">
        <v>582</v>
      </c>
      <c r="D4" s="146">
        <v>6174600000</v>
      </c>
      <c r="E4" s="42" t="s">
        <v>9</v>
      </c>
      <c r="F4" s="43" t="str">
        <f>Master!D6</f>
        <v>Januar</v>
      </c>
      <c r="G4" s="43"/>
      <c r="H4" s="43"/>
      <c r="I4" s="43"/>
      <c r="J4" s="43"/>
      <c r="K4" s="44" t="s">
        <v>10</v>
      </c>
      <c r="L4" s="45" t="str">
        <f>Master!D4</f>
        <v>Januar</v>
      </c>
      <c r="M4" s="46"/>
      <c r="N4" s="46"/>
      <c r="O4" s="46"/>
      <c r="P4" s="47"/>
      <c r="Q4" s="48"/>
    </row>
    <row r="5" spans="2:17" ht="13.9" customHeight="1" x14ac:dyDescent="0.3">
      <c r="B5" s="50"/>
      <c r="C5" s="51"/>
      <c r="D5" s="52"/>
      <c r="E5" s="53" t="s">
        <v>11</v>
      </c>
      <c r="F5" s="168" t="s">
        <v>12</v>
      </c>
      <c r="G5" s="169"/>
      <c r="H5" s="169"/>
      <c r="I5" s="164" t="s">
        <v>28</v>
      </c>
      <c r="J5" s="165"/>
      <c r="K5" s="53" t="s">
        <v>11</v>
      </c>
      <c r="L5" s="168" t="s">
        <v>12</v>
      </c>
      <c r="M5" s="169"/>
      <c r="N5" s="169"/>
      <c r="O5" s="164" t="s">
        <v>28</v>
      </c>
      <c r="P5" s="165"/>
      <c r="Q5" s="54"/>
    </row>
    <row r="6" spans="2:17" s="65" customFormat="1" ht="12.5" thickBot="1" x14ac:dyDescent="0.3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5.5" thickTop="1" thickBot="1" x14ac:dyDescent="0.4">
      <c r="B7" s="66"/>
      <c r="C7" s="67" t="s">
        <v>585</v>
      </c>
      <c r="D7" s="148" t="s">
        <v>584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35">
      <c r="B8" s="72"/>
      <c r="C8" s="166" t="s">
        <v>33</v>
      </c>
      <c r="D8" s="167"/>
      <c r="E8" s="73">
        <f>SUM(E9:E286)</f>
        <v>206358620.59</v>
      </c>
      <c r="F8" s="74">
        <f>SUM(F9:F286)</f>
        <v>144637560.24999997</v>
      </c>
      <c r="G8" s="75">
        <f t="shared" ref="G8" si="0">IFERROR(F8/E8,0)</f>
        <v>0.70090389166426226</v>
      </c>
      <c r="H8" s="76">
        <f>F8/$D$4</f>
        <v>2.3424604063421107E-2</v>
      </c>
      <c r="I8" s="74">
        <f>SUM(I9:I286)</f>
        <v>-61721060.340000026</v>
      </c>
      <c r="J8" s="77">
        <f t="shared" ref="J8:J9" si="1">IFERROR(I8/E8,0)</f>
        <v>-0.29909610833573769</v>
      </c>
      <c r="K8" s="73">
        <f>SUM(K9:K286)</f>
        <v>206358620.59</v>
      </c>
      <c r="L8" s="74">
        <f>SUM(L9:L286)</f>
        <v>144637560.24999997</v>
      </c>
      <c r="M8" s="151">
        <f>IFERROR(L8/K8,0)</f>
        <v>0.70090389166426226</v>
      </c>
      <c r="N8" s="151">
        <f>L8/$D$4</f>
        <v>2.3424604063421107E-2</v>
      </c>
      <c r="O8" s="74">
        <f>SUM(O9:O286)</f>
        <v>-61721060.340000026</v>
      </c>
      <c r="P8" s="77">
        <f t="shared" ref="P8:P9" si="2">IFERROR(O8/K8,0)</f>
        <v>-0.29909610833573769</v>
      </c>
      <c r="Q8" s="78"/>
    </row>
    <row r="9" spans="2:17" s="79" customFormat="1" ht="13" x14ac:dyDescent="0.3">
      <c r="B9" s="72"/>
      <c r="C9" s="80" t="s">
        <v>47</v>
      </c>
      <c r="D9" s="81" t="s">
        <v>325</v>
      </c>
      <c r="E9" s="82">
        <f>VLOOKUP($C9,'2023'!$C$295:$U$572,19,FALSE)</f>
        <v>598609.28</v>
      </c>
      <c r="F9" s="83">
        <f>VLOOKUP($C9,'2023'!$C$8:$U$285,19,FALSE)</f>
        <v>13044.650000000001</v>
      </c>
      <c r="G9" s="84">
        <f t="shared" ref="G9" si="3">IFERROR(F9/E9,0)</f>
        <v>2.1791593341152347E-2</v>
      </c>
      <c r="H9" s="85">
        <f t="shared" ref="H9" si="4">F9/$D$4</f>
        <v>2.1126307777021997E-6</v>
      </c>
      <c r="I9" s="86">
        <f t="shared" ref="I9" si="5">F9-E9</f>
        <v>-585564.63</v>
      </c>
      <c r="J9" s="87">
        <f t="shared" si="1"/>
        <v>-0.97820840665884756</v>
      </c>
      <c r="K9" s="152">
        <f>VLOOKUP($C9,'2023'!$C$295:$U$572,VLOOKUP($L$4,Master!$D$9:$G$20,4,FALSE),FALSE)</f>
        <v>598609.28</v>
      </c>
      <c r="L9" s="153">
        <f>VLOOKUP($C9,'2023'!$C$8:$U$285,VLOOKUP($L$4,Master!$D$9:$G$20,4,FALSE),FALSE)</f>
        <v>13044.650000000001</v>
      </c>
      <c r="M9" s="154">
        <f>IFERROR(L9/K9,0)</f>
        <v>2.1791593341152347E-2</v>
      </c>
      <c r="N9" s="154">
        <f>L9/$D$4</f>
        <v>2.1126307777021997E-6</v>
      </c>
      <c r="O9" s="153">
        <f>L9-K9</f>
        <v>-585564.63</v>
      </c>
      <c r="P9" s="155">
        <f t="shared" si="2"/>
        <v>-0.97820840665884756</v>
      </c>
      <c r="Q9" s="78"/>
    </row>
    <row r="10" spans="2:17" s="79" customFormat="1" ht="13" x14ac:dyDescent="0.3">
      <c r="B10" s="72"/>
      <c r="C10" s="80" t="s">
        <v>48</v>
      </c>
      <c r="D10" s="81" t="s">
        <v>326</v>
      </c>
      <c r="E10" s="82">
        <f>VLOOKUP($C10,'2023'!$C$295:$U$572,19,FALSE)</f>
        <v>3658.42</v>
      </c>
      <c r="F10" s="83">
        <f>VLOOKUP($C10,'2023'!$C$8:$U$285,19,FALSE)</f>
        <v>2405</v>
      </c>
      <c r="G10" s="84">
        <f t="shared" ref="G10:G73" si="6">IFERROR(F10/E10,0)</f>
        <v>0.65738761541867796</v>
      </c>
      <c r="H10" s="85">
        <f t="shared" ref="H10:H73" si="7">F10/$D$4</f>
        <v>3.8949891490946782E-7</v>
      </c>
      <c r="I10" s="86">
        <f t="shared" ref="I10:I73" si="8">F10-E10</f>
        <v>-1253.42</v>
      </c>
      <c r="J10" s="87">
        <f t="shared" ref="J10:J73" si="9">IFERROR(I10/E10,0)</f>
        <v>-0.34261238458132198</v>
      </c>
      <c r="K10" s="82">
        <f>VLOOKUP($C10,'2023'!$C$295:$U$572,VLOOKUP($L$4,Master!$D$9:$G$20,4,FALSE),FALSE)</f>
        <v>3658.42</v>
      </c>
      <c r="L10" s="83">
        <f>VLOOKUP($C10,'2023'!$C$8:$U$285,VLOOKUP($L$4,Master!$D$9:$G$20,4,FALSE),FALSE)</f>
        <v>2405</v>
      </c>
      <c r="M10" s="156">
        <f t="shared" ref="M10:M73" si="10">IFERROR(L10/K10,0)</f>
        <v>0.65738761541867796</v>
      </c>
      <c r="N10" s="156">
        <f t="shared" ref="N10:N73" si="11">L10/$D$4</f>
        <v>3.8949891490946782E-7</v>
      </c>
      <c r="O10" s="83">
        <f t="shared" ref="O10:O73" si="12">L10-K10</f>
        <v>-1253.42</v>
      </c>
      <c r="P10" s="87">
        <f t="shared" ref="P10:P73" si="13">IFERROR(O10/K10,0)</f>
        <v>-0.34261238458132198</v>
      </c>
      <c r="Q10" s="78"/>
    </row>
    <row r="11" spans="2:17" s="79" customFormat="1" ht="13" x14ac:dyDescent="0.3">
      <c r="B11" s="72"/>
      <c r="C11" s="80" t="s">
        <v>49</v>
      </c>
      <c r="D11" s="81" t="s">
        <v>327</v>
      </c>
      <c r="E11" s="82">
        <f>VLOOKUP($C11,'2023'!$C$295:$U$572,19,FALSE)</f>
        <v>92007.640000000014</v>
      </c>
      <c r="F11" s="83">
        <f>VLOOKUP($C11,'2023'!$C$8:$U$285,19,FALSE)</f>
        <v>36815.48000000001</v>
      </c>
      <c r="G11" s="84">
        <f t="shared" si="6"/>
        <v>0.40013503226471198</v>
      </c>
      <c r="H11" s="85">
        <f t="shared" si="7"/>
        <v>5.962407281443334E-6</v>
      </c>
      <c r="I11" s="86">
        <f t="shared" si="8"/>
        <v>-55192.160000000003</v>
      </c>
      <c r="J11" s="87">
        <f t="shared" si="9"/>
        <v>-0.59986496773528797</v>
      </c>
      <c r="K11" s="82">
        <f>VLOOKUP($C11,'2023'!$C$295:$U$572,VLOOKUP($L$4,Master!$D$9:$G$20,4,FALSE),FALSE)</f>
        <v>92007.640000000014</v>
      </c>
      <c r="L11" s="83">
        <f>VLOOKUP($C11,'2023'!$C$8:$U$285,VLOOKUP($L$4,Master!$D$9:$G$20,4,FALSE),FALSE)</f>
        <v>36815.48000000001</v>
      </c>
      <c r="M11" s="156">
        <f t="shared" si="10"/>
        <v>0.40013503226471198</v>
      </c>
      <c r="N11" s="156">
        <f t="shared" si="11"/>
        <v>5.962407281443334E-6</v>
      </c>
      <c r="O11" s="83">
        <f t="shared" si="12"/>
        <v>-55192.160000000003</v>
      </c>
      <c r="P11" s="87">
        <f t="shared" si="13"/>
        <v>-0.59986496773528797</v>
      </c>
      <c r="Q11" s="78"/>
    </row>
    <row r="12" spans="2:17" s="79" customFormat="1" ht="13" x14ac:dyDescent="0.3">
      <c r="B12" s="72"/>
      <c r="C12" s="80" t="s">
        <v>50</v>
      </c>
      <c r="D12" s="81" t="s">
        <v>328</v>
      </c>
      <c r="E12" s="82">
        <f>VLOOKUP($C12,'2023'!$C$295:$U$572,19,FALSE)</f>
        <v>46844.420000000013</v>
      </c>
      <c r="F12" s="83">
        <f>VLOOKUP($C12,'2023'!$C$8:$U$285,19,FALSE)</f>
        <v>29067.159999999996</v>
      </c>
      <c r="G12" s="84">
        <f t="shared" si="6"/>
        <v>0.62050421373559517</v>
      </c>
      <c r="H12" s="85">
        <f t="shared" si="7"/>
        <v>4.7075373303533829E-6</v>
      </c>
      <c r="I12" s="86">
        <f t="shared" si="8"/>
        <v>-17777.260000000017</v>
      </c>
      <c r="J12" s="87">
        <f t="shared" si="9"/>
        <v>-0.37949578626440483</v>
      </c>
      <c r="K12" s="82">
        <f>VLOOKUP($C12,'2023'!$C$295:$U$572,VLOOKUP($L$4,Master!$D$9:$G$20,4,FALSE),FALSE)</f>
        <v>46844.420000000013</v>
      </c>
      <c r="L12" s="83">
        <f>VLOOKUP($C12,'2023'!$C$8:$U$285,VLOOKUP($L$4,Master!$D$9:$G$20,4,FALSE),FALSE)</f>
        <v>29067.159999999996</v>
      </c>
      <c r="M12" s="156">
        <f t="shared" si="10"/>
        <v>0.62050421373559517</v>
      </c>
      <c r="N12" s="156">
        <f t="shared" si="11"/>
        <v>4.7075373303533829E-6</v>
      </c>
      <c r="O12" s="83">
        <f t="shared" si="12"/>
        <v>-17777.260000000017</v>
      </c>
      <c r="P12" s="87">
        <f t="shared" si="13"/>
        <v>-0.37949578626440483</v>
      </c>
      <c r="Q12" s="78"/>
    </row>
    <row r="13" spans="2:17" s="79" customFormat="1" ht="13" x14ac:dyDescent="0.3">
      <c r="B13" s="72"/>
      <c r="C13" s="80" t="s">
        <v>51</v>
      </c>
      <c r="D13" s="81" t="s">
        <v>329</v>
      </c>
      <c r="E13" s="82">
        <f>VLOOKUP($C13,'2023'!$C$295:$U$572,19,FALSE)</f>
        <v>135344.15999999995</v>
      </c>
      <c r="F13" s="83">
        <f>VLOOKUP($C13,'2023'!$C$8:$U$285,19,FALSE)</f>
        <v>70169.069999999992</v>
      </c>
      <c r="G13" s="84">
        <f t="shared" si="6"/>
        <v>0.51844918908950355</v>
      </c>
      <c r="H13" s="85">
        <f t="shared" si="7"/>
        <v>1.1364148284909142E-5</v>
      </c>
      <c r="I13" s="86">
        <f t="shared" si="8"/>
        <v>-65175.089999999953</v>
      </c>
      <c r="J13" s="87">
        <f t="shared" si="9"/>
        <v>-0.48155081091049645</v>
      </c>
      <c r="K13" s="82">
        <f>VLOOKUP($C13,'2023'!$C$295:$U$572,VLOOKUP($L$4,Master!$D$9:$G$20,4,FALSE),FALSE)</f>
        <v>135344.15999999995</v>
      </c>
      <c r="L13" s="83">
        <f>VLOOKUP($C13,'2023'!$C$8:$U$285,VLOOKUP($L$4,Master!$D$9:$G$20,4,FALSE),FALSE)</f>
        <v>70169.069999999992</v>
      </c>
      <c r="M13" s="156">
        <f t="shared" si="10"/>
        <v>0.51844918908950355</v>
      </c>
      <c r="N13" s="156">
        <f t="shared" si="11"/>
        <v>1.1364148284909142E-5</v>
      </c>
      <c r="O13" s="83">
        <f t="shared" si="12"/>
        <v>-65175.089999999953</v>
      </c>
      <c r="P13" s="87">
        <f t="shared" si="13"/>
        <v>-0.48155081091049645</v>
      </c>
      <c r="Q13" s="78"/>
    </row>
    <row r="14" spans="2:17" s="79" customFormat="1" ht="13" x14ac:dyDescent="0.3">
      <c r="B14" s="72"/>
      <c r="C14" s="80" t="s">
        <v>52</v>
      </c>
      <c r="D14" s="81" t="s">
        <v>330</v>
      </c>
      <c r="E14" s="82">
        <f>VLOOKUP($C14,'2023'!$C$295:$U$572,19,FALSE)</f>
        <v>512960.87</v>
      </c>
      <c r="F14" s="83">
        <f>VLOOKUP($C14,'2023'!$C$8:$U$285,19,FALSE)</f>
        <v>320210.97999999992</v>
      </c>
      <c r="G14" s="84">
        <f t="shared" si="6"/>
        <v>0.62424055854396832</v>
      </c>
      <c r="H14" s="85">
        <f t="shared" si="7"/>
        <v>5.1859388462410506E-5</v>
      </c>
      <c r="I14" s="86">
        <f t="shared" si="8"/>
        <v>-192749.89000000007</v>
      </c>
      <c r="J14" s="87">
        <f t="shared" si="9"/>
        <v>-0.37575944145603168</v>
      </c>
      <c r="K14" s="82">
        <f>VLOOKUP($C14,'2023'!$C$295:$U$572,VLOOKUP($L$4,Master!$D$9:$G$20,4,FALSE),FALSE)</f>
        <v>512960.87</v>
      </c>
      <c r="L14" s="83">
        <f>VLOOKUP($C14,'2023'!$C$8:$U$285,VLOOKUP($L$4,Master!$D$9:$G$20,4,FALSE),FALSE)</f>
        <v>320210.97999999992</v>
      </c>
      <c r="M14" s="156">
        <f t="shared" si="10"/>
        <v>0.62424055854396832</v>
      </c>
      <c r="N14" s="156">
        <f t="shared" si="11"/>
        <v>5.1859388462410506E-5</v>
      </c>
      <c r="O14" s="83">
        <f t="shared" si="12"/>
        <v>-192749.89000000007</v>
      </c>
      <c r="P14" s="87">
        <f t="shared" si="13"/>
        <v>-0.37575944145603168</v>
      </c>
      <c r="Q14" s="78"/>
    </row>
    <row r="15" spans="2:17" s="79" customFormat="1" ht="26" x14ac:dyDescent="0.3">
      <c r="B15" s="72"/>
      <c r="C15" s="80" t="s">
        <v>53</v>
      </c>
      <c r="D15" s="81" t="s">
        <v>331</v>
      </c>
      <c r="E15" s="82">
        <f>VLOOKUP($C15,'2023'!$C$295:$U$572,19,FALSE)</f>
        <v>85957.58</v>
      </c>
      <c r="F15" s="83">
        <f>VLOOKUP($C15,'2023'!$C$8:$U$285,19,FALSE)</f>
        <v>48610.48</v>
      </c>
      <c r="G15" s="84">
        <f t="shared" si="6"/>
        <v>0.56551708412451818</v>
      </c>
      <c r="H15" s="85">
        <f t="shared" si="7"/>
        <v>7.872652479512843E-6</v>
      </c>
      <c r="I15" s="86">
        <f t="shared" si="8"/>
        <v>-37347.1</v>
      </c>
      <c r="J15" s="87">
        <f t="shared" si="9"/>
        <v>-0.43448291587548182</v>
      </c>
      <c r="K15" s="82">
        <f>VLOOKUP($C15,'2023'!$C$295:$U$572,VLOOKUP($L$4,Master!$D$9:$G$20,4,FALSE),FALSE)</f>
        <v>85957.58</v>
      </c>
      <c r="L15" s="83">
        <f>VLOOKUP($C15,'2023'!$C$8:$U$285,VLOOKUP($L$4,Master!$D$9:$G$20,4,FALSE),FALSE)</f>
        <v>48610.48</v>
      </c>
      <c r="M15" s="156">
        <f t="shared" si="10"/>
        <v>0.56551708412451818</v>
      </c>
      <c r="N15" s="156">
        <f t="shared" si="11"/>
        <v>7.872652479512843E-6</v>
      </c>
      <c r="O15" s="83">
        <f t="shared" si="12"/>
        <v>-37347.1</v>
      </c>
      <c r="P15" s="87">
        <f t="shared" si="13"/>
        <v>-0.43448291587548182</v>
      </c>
      <c r="Q15" s="78"/>
    </row>
    <row r="16" spans="2:17" s="79" customFormat="1" ht="13" x14ac:dyDescent="0.3">
      <c r="B16" s="72"/>
      <c r="C16" s="80" t="s">
        <v>54</v>
      </c>
      <c r="D16" s="81" t="s">
        <v>332</v>
      </c>
      <c r="E16" s="82">
        <f>VLOOKUP($C16,'2023'!$C$295:$U$572,19,FALSE)</f>
        <v>79994.73</v>
      </c>
      <c r="F16" s="83">
        <f>VLOOKUP($C16,'2023'!$C$8:$U$285,19,FALSE)</f>
        <v>54360.89</v>
      </c>
      <c r="G16" s="84">
        <f t="shared" si="6"/>
        <v>0.67955589074430278</v>
      </c>
      <c r="H16" s="85">
        <f t="shared" si="7"/>
        <v>8.8039532925209721E-6</v>
      </c>
      <c r="I16" s="86">
        <f t="shared" si="8"/>
        <v>-25633.839999999997</v>
      </c>
      <c r="J16" s="87">
        <f t="shared" si="9"/>
        <v>-0.32044410925569722</v>
      </c>
      <c r="K16" s="82">
        <f>VLOOKUP($C16,'2023'!$C$295:$U$572,VLOOKUP($L$4,Master!$D$9:$G$20,4,FALSE),FALSE)</f>
        <v>79994.73</v>
      </c>
      <c r="L16" s="83">
        <f>VLOOKUP($C16,'2023'!$C$8:$U$285,VLOOKUP($L$4,Master!$D$9:$G$20,4,FALSE),FALSE)</f>
        <v>54360.89</v>
      </c>
      <c r="M16" s="156">
        <f t="shared" si="10"/>
        <v>0.67955589074430278</v>
      </c>
      <c r="N16" s="156">
        <f t="shared" si="11"/>
        <v>8.8039532925209721E-6</v>
      </c>
      <c r="O16" s="83">
        <f t="shared" si="12"/>
        <v>-25633.839999999997</v>
      </c>
      <c r="P16" s="87">
        <f t="shared" si="13"/>
        <v>-0.32044410925569722</v>
      </c>
      <c r="Q16" s="78"/>
    </row>
    <row r="17" spans="2:17" s="79" customFormat="1" ht="13" x14ac:dyDescent="0.3">
      <c r="B17" s="72"/>
      <c r="C17" s="80" t="s">
        <v>55</v>
      </c>
      <c r="D17" s="81" t="s">
        <v>333</v>
      </c>
      <c r="E17" s="82">
        <f>VLOOKUP($C17,'2023'!$C$295:$U$572,19,FALSE)</f>
        <v>12833.33</v>
      </c>
      <c r="F17" s="83">
        <f>VLOOKUP($C17,'2023'!$C$8:$U$285,19,FALSE)</f>
        <v>0</v>
      </c>
      <c r="G17" s="84">
        <f t="shared" si="6"/>
        <v>0</v>
      </c>
      <c r="H17" s="85">
        <f t="shared" si="7"/>
        <v>0</v>
      </c>
      <c r="I17" s="86">
        <f t="shared" si="8"/>
        <v>-12833.33</v>
      </c>
      <c r="J17" s="87">
        <f t="shared" si="9"/>
        <v>-1</v>
      </c>
      <c r="K17" s="82">
        <f>VLOOKUP($C17,'2023'!$C$295:$U$572,VLOOKUP($L$4,Master!$D$9:$G$20,4,FALSE),FALSE)</f>
        <v>12833.33</v>
      </c>
      <c r="L17" s="83">
        <f>VLOOKUP($C17,'2023'!$C$8:$U$285,VLOOKUP($L$4,Master!$D$9:$G$20,4,FALSE),FALSE)</f>
        <v>0</v>
      </c>
      <c r="M17" s="156">
        <f t="shared" si="10"/>
        <v>0</v>
      </c>
      <c r="N17" s="156">
        <f t="shared" si="11"/>
        <v>0</v>
      </c>
      <c r="O17" s="83">
        <f t="shared" si="12"/>
        <v>-12833.33</v>
      </c>
      <c r="P17" s="87">
        <f t="shared" si="13"/>
        <v>-1</v>
      </c>
      <c r="Q17" s="78"/>
    </row>
    <row r="18" spans="2:17" s="79" customFormat="1" ht="13" x14ac:dyDescent="0.3">
      <c r="B18" s="72"/>
      <c r="C18" s="80" t="s">
        <v>56</v>
      </c>
      <c r="D18" s="81" t="s">
        <v>334</v>
      </c>
      <c r="E18" s="82">
        <f>VLOOKUP($C18,'2023'!$C$295:$U$572,19,FALSE)</f>
        <v>90269.58</v>
      </c>
      <c r="F18" s="83">
        <f>VLOOKUP($C18,'2023'!$C$8:$U$285,19,FALSE)</f>
        <v>49109.360000000008</v>
      </c>
      <c r="G18" s="84">
        <f t="shared" si="6"/>
        <v>0.54403000434919502</v>
      </c>
      <c r="H18" s="85">
        <f t="shared" si="7"/>
        <v>7.9534479966313623E-6</v>
      </c>
      <c r="I18" s="86">
        <f t="shared" si="8"/>
        <v>-41160.219999999994</v>
      </c>
      <c r="J18" s="87">
        <f t="shared" si="9"/>
        <v>-0.45596999565080498</v>
      </c>
      <c r="K18" s="82">
        <f>VLOOKUP($C18,'2023'!$C$295:$U$572,VLOOKUP($L$4,Master!$D$9:$G$20,4,FALSE),FALSE)</f>
        <v>90269.58</v>
      </c>
      <c r="L18" s="83">
        <f>VLOOKUP($C18,'2023'!$C$8:$U$285,VLOOKUP($L$4,Master!$D$9:$G$20,4,FALSE),FALSE)</f>
        <v>49109.360000000008</v>
      </c>
      <c r="M18" s="156">
        <f t="shared" si="10"/>
        <v>0.54403000434919502</v>
      </c>
      <c r="N18" s="156">
        <f t="shared" si="11"/>
        <v>7.9534479966313623E-6</v>
      </c>
      <c r="O18" s="83">
        <f t="shared" si="12"/>
        <v>-41160.219999999994</v>
      </c>
      <c r="P18" s="87">
        <f t="shared" si="13"/>
        <v>-0.45596999565080498</v>
      </c>
      <c r="Q18" s="78"/>
    </row>
    <row r="19" spans="2:17" s="79" customFormat="1" ht="13" x14ac:dyDescent="0.3">
      <c r="B19" s="72"/>
      <c r="C19" s="80" t="s">
        <v>57</v>
      </c>
      <c r="D19" s="81" t="s">
        <v>335</v>
      </c>
      <c r="E19" s="82">
        <f>VLOOKUP($C19,'2023'!$C$295:$U$572,19,FALSE)</f>
        <v>332162.57</v>
      </c>
      <c r="F19" s="83">
        <f>VLOOKUP($C19,'2023'!$C$8:$U$285,19,FALSE)</f>
        <v>251329.30999999997</v>
      </c>
      <c r="G19" s="84">
        <f t="shared" si="6"/>
        <v>0.75664548838239043</v>
      </c>
      <c r="H19" s="85">
        <f t="shared" si="7"/>
        <v>4.0703739513490747E-5</v>
      </c>
      <c r="I19" s="86">
        <f t="shared" si="8"/>
        <v>-80833.260000000038</v>
      </c>
      <c r="J19" s="87">
        <f t="shared" si="9"/>
        <v>-0.24335451161760951</v>
      </c>
      <c r="K19" s="82">
        <f>VLOOKUP($C19,'2023'!$C$295:$U$572,VLOOKUP($L$4,Master!$D$9:$G$20,4,FALSE),FALSE)</f>
        <v>332162.57</v>
      </c>
      <c r="L19" s="83">
        <f>VLOOKUP($C19,'2023'!$C$8:$U$285,VLOOKUP($L$4,Master!$D$9:$G$20,4,FALSE),FALSE)</f>
        <v>251329.30999999997</v>
      </c>
      <c r="M19" s="156">
        <f t="shared" si="10"/>
        <v>0.75664548838239043</v>
      </c>
      <c r="N19" s="156">
        <f t="shared" si="11"/>
        <v>4.0703739513490747E-5</v>
      </c>
      <c r="O19" s="83">
        <f t="shared" si="12"/>
        <v>-80833.260000000038</v>
      </c>
      <c r="P19" s="87">
        <f t="shared" si="13"/>
        <v>-0.24335451161760951</v>
      </c>
      <c r="Q19" s="78"/>
    </row>
    <row r="20" spans="2:17" s="79" customFormat="1" ht="13" x14ac:dyDescent="0.3">
      <c r="B20" s="72"/>
      <c r="C20" s="80" t="s">
        <v>58</v>
      </c>
      <c r="D20" s="81" t="s">
        <v>336</v>
      </c>
      <c r="E20" s="82">
        <f>VLOOKUP($C20,'2023'!$C$295:$U$572,19,FALSE)</f>
        <v>372388.77</v>
      </c>
      <c r="F20" s="83">
        <f>VLOOKUP($C20,'2023'!$C$8:$U$285,19,FALSE)</f>
        <v>298000.62</v>
      </c>
      <c r="G20" s="84">
        <f t="shared" si="6"/>
        <v>0.80024061950095859</v>
      </c>
      <c r="H20" s="85">
        <f t="shared" si="7"/>
        <v>4.8262336021766591E-5</v>
      </c>
      <c r="I20" s="86">
        <f t="shared" si="8"/>
        <v>-74388.150000000023</v>
      </c>
      <c r="J20" s="87">
        <f t="shared" si="9"/>
        <v>-0.19975938049904141</v>
      </c>
      <c r="K20" s="82">
        <f>VLOOKUP($C20,'2023'!$C$295:$U$572,VLOOKUP($L$4,Master!$D$9:$G$20,4,FALSE),FALSE)</f>
        <v>372388.77</v>
      </c>
      <c r="L20" s="83">
        <f>VLOOKUP($C20,'2023'!$C$8:$U$285,VLOOKUP($L$4,Master!$D$9:$G$20,4,FALSE),FALSE)</f>
        <v>298000.62</v>
      </c>
      <c r="M20" s="156">
        <f t="shared" si="10"/>
        <v>0.80024061950095859</v>
      </c>
      <c r="N20" s="156">
        <f t="shared" si="11"/>
        <v>4.8262336021766591E-5</v>
      </c>
      <c r="O20" s="83">
        <f t="shared" si="12"/>
        <v>-74388.150000000023</v>
      </c>
      <c r="P20" s="87">
        <f t="shared" si="13"/>
        <v>-0.19975938049904141</v>
      </c>
      <c r="Q20" s="78"/>
    </row>
    <row r="21" spans="2:17" s="79" customFormat="1" ht="13" x14ac:dyDescent="0.3">
      <c r="B21" s="72"/>
      <c r="C21" s="80" t="s">
        <v>59</v>
      </c>
      <c r="D21" s="81" t="s">
        <v>337</v>
      </c>
      <c r="E21" s="82">
        <f>VLOOKUP($C21,'2023'!$C$295:$U$572,19,FALSE)</f>
        <v>374833.4800000001</v>
      </c>
      <c r="F21" s="83">
        <f>VLOOKUP($C21,'2023'!$C$8:$U$285,19,FALSE)</f>
        <v>213670.51000000007</v>
      </c>
      <c r="G21" s="84">
        <f t="shared" si="6"/>
        <v>0.57004115534183342</v>
      </c>
      <c r="H21" s="85">
        <f t="shared" si="7"/>
        <v>3.4604753344346204E-5</v>
      </c>
      <c r="I21" s="86">
        <f t="shared" si="8"/>
        <v>-161162.97000000003</v>
      </c>
      <c r="J21" s="87">
        <f t="shared" si="9"/>
        <v>-0.42995884465816658</v>
      </c>
      <c r="K21" s="82">
        <f>VLOOKUP($C21,'2023'!$C$295:$U$572,VLOOKUP($L$4,Master!$D$9:$G$20,4,FALSE),FALSE)</f>
        <v>374833.4800000001</v>
      </c>
      <c r="L21" s="83">
        <f>VLOOKUP($C21,'2023'!$C$8:$U$285,VLOOKUP($L$4,Master!$D$9:$G$20,4,FALSE),FALSE)</f>
        <v>213670.51000000007</v>
      </c>
      <c r="M21" s="156">
        <f t="shared" si="10"/>
        <v>0.57004115534183342</v>
      </c>
      <c r="N21" s="156">
        <f t="shared" si="11"/>
        <v>3.4604753344346204E-5</v>
      </c>
      <c r="O21" s="83">
        <f t="shared" si="12"/>
        <v>-161162.97000000003</v>
      </c>
      <c r="P21" s="87">
        <f t="shared" si="13"/>
        <v>-0.42995884465816658</v>
      </c>
      <c r="Q21" s="78"/>
    </row>
    <row r="22" spans="2:17" s="79" customFormat="1" ht="26" x14ac:dyDescent="0.3">
      <c r="B22" s="72"/>
      <c r="C22" s="80" t="s">
        <v>60</v>
      </c>
      <c r="D22" s="81" t="s">
        <v>338</v>
      </c>
      <c r="E22" s="82">
        <f>VLOOKUP($C22,'2023'!$C$295:$U$572,19,FALSE)</f>
        <v>2055.34</v>
      </c>
      <c r="F22" s="83">
        <f>VLOOKUP($C22,'2023'!$C$8:$U$285,19,FALSE)</f>
        <v>1291.7</v>
      </c>
      <c r="G22" s="84">
        <f t="shared" si="6"/>
        <v>0.62846049801979231</v>
      </c>
      <c r="H22" s="85">
        <f t="shared" si="7"/>
        <v>2.0919573737570045E-7</v>
      </c>
      <c r="I22" s="86">
        <f t="shared" si="8"/>
        <v>-763.6400000000001</v>
      </c>
      <c r="J22" s="87">
        <f t="shared" si="9"/>
        <v>-0.37153950198020769</v>
      </c>
      <c r="K22" s="82">
        <f>VLOOKUP($C22,'2023'!$C$295:$U$572,VLOOKUP($L$4,Master!$D$9:$G$20,4,FALSE),FALSE)</f>
        <v>2055.34</v>
      </c>
      <c r="L22" s="83">
        <f>VLOOKUP($C22,'2023'!$C$8:$U$285,VLOOKUP($L$4,Master!$D$9:$G$20,4,FALSE),FALSE)</f>
        <v>1291.7</v>
      </c>
      <c r="M22" s="156">
        <f t="shared" si="10"/>
        <v>0.62846049801979231</v>
      </c>
      <c r="N22" s="156">
        <f t="shared" si="11"/>
        <v>2.0919573737570045E-7</v>
      </c>
      <c r="O22" s="83">
        <f t="shared" si="12"/>
        <v>-763.6400000000001</v>
      </c>
      <c r="P22" s="87">
        <f t="shared" si="13"/>
        <v>-0.37153950198020769</v>
      </c>
      <c r="Q22" s="78"/>
    </row>
    <row r="23" spans="2:17" s="79" customFormat="1" ht="13" x14ac:dyDescent="0.3">
      <c r="B23" s="72"/>
      <c r="C23" s="80" t="s">
        <v>61</v>
      </c>
      <c r="D23" s="81" t="s">
        <v>339</v>
      </c>
      <c r="E23" s="82">
        <f>VLOOKUP($C23,'2023'!$C$295:$U$572,19,FALSE)</f>
        <v>5746.74</v>
      </c>
      <c r="F23" s="83">
        <f>VLOOKUP($C23,'2023'!$C$8:$U$285,19,FALSE)</f>
        <v>0</v>
      </c>
      <c r="G23" s="84">
        <f t="shared" si="6"/>
        <v>0</v>
      </c>
      <c r="H23" s="85">
        <f t="shared" si="7"/>
        <v>0</v>
      </c>
      <c r="I23" s="86">
        <f t="shared" si="8"/>
        <v>-5746.74</v>
      </c>
      <c r="J23" s="87">
        <f t="shared" si="9"/>
        <v>-1</v>
      </c>
      <c r="K23" s="82">
        <f>VLOOKUP($C23,'2023'!$C$295:$U$572,VLOOKUP($L$4,Master!$D$9:$G$20,4,FALSE),FALSE)</f>
        <v>5746.74</v>
      </c>
      <c r="L23" s="83">
        <f>VLOOKUP($C23,'2023'!$C$8:$U$285,VLOOKUP($L$4,Master!$D$9:$G$20,4,FALSE),FALSE)</f>
        <v>0</v>
      </c>
      <c r="M23" s="156">
        <f t="shared" si="10"/>
        <v>0</v>
      </c>
      <c r="N23" s="156">
        <f t="shared" si="11"/>
        <v>0</v>
      </c>
      <c r="O23" s="83">
        <f t="shared" si="12"/>
        <v>-5746.74</v>
      </c>
      <c r="P23" s="87">
        <f t="shared" si="13"/>
        <v>-1</v>
      </c>
      <c r="Q23" s="78"/>
    </row>
    <row r="24" spans="2:17" s="79" customFormat="1" ht="13" x14ac:dyDescent="0.3">
      <c r="B24" s="72"/>
      <c r="C24" s="80" t="s">
        <v>62</v>
      </c>
      <c r="D24" s="81" t="s">
        <v>340</v>
      </c>
      <c r="E24" s="82">
        <f>VLOOKUP($C24,'2023'!$C$295:$U$572,19,FALSE)</f>
        <v>110100.59</v>
      </c>
      <c r="F24" s="83">
        <f>VLOOKUP($C24,'2023'!$C$8:$U$285,19,FALSE)</f>
        <v>71935.460000000006</v>
      </c>
      <c r="G24" s="84">
        <f t="shared" si="6"/>
        <v>0.65336125810043355</v>
      </c>
      <c r="H24" s="85">
        <f t="shared" si="7"/>
        <v>1.1650221876720761E-5</v>
      </c>
      <c r="I24" s="86">
        <f t="shared" si="8"/>
        <v>-38165.12999999999</v>
      </c>
      <c r="J24" s="87">
        <f t="shared" si="9"/>
        <v>-0.3466387418995665</v>
      </c>
      <c r="K24" s="82">
        <f>VLOOKUP($C24,'2023'!$C$295:$U$572,VLOOKUP($L$4,Master!$D$9:$G$20,4,FALSE),FALSE)</f>
        <v>110100.59</v>
      </c>
      <c r="L24" s="83">
        <f>VLOOKUP($C24,'2023'!$C$8:$U$285,VLOOKUP($L$4,Master!$D$9:$G$20,4,FALSE),FALSE)</f>
        <v>71935.460000000006</v>
      </c>
      <c r="M24" s="156">
        <f t="shared" si="10"/>
        <v>0.65336125810043355</v>
      </c>
      <c r="N24" s="156">
        <f t="shared" si="11"/>
        <v>1.1650221876720761E-5</v>
      </c>
      <c r="O24" s="83">
        <f t="shared" si="12"/>
        <v>-38165.12999999999</v>
      </c>
      <c r="P24" s="87">
        <f t="shared" si="13"/>
        <v>-0.3466387418995665</v>
      </c>
      <c r="Q24" s="78"/>
    </row>
    <row r="25" spans="2:17" s="79" customFormat="1" ht="13" x14ac:dyDescent="0.3">
      <c r="B25" s="72"/>
      <c r="C25" s="80" t="s">
        <v>63</v>
      </c>
      <c r="D25" s="81" t="s">
        <v>341</v>
      </c>
      <c r="E25" s="82">
        <f>VLOOKUP($C25,'2023'!$C$295:$U$572,19,FALSE)</f>
        <v>33350</v>
      </c>
      <c r="F25" s="83">
        <f>VLOOKUP($C25,'2023'!$C$8:$U$285,19,FALSE)</f>
        <v>20500</v>
      </c>
      <c r="G25" s="84">
        <f t="shared" si="6"/>
        <v>0.61469265367316339</v>
      </c>
      <c r="H25" s="85">
        <f t="shared" si="7"/>
        <v>3.3200531208499336E-6</v>
      </c>
      <c r="I25" s="86">
        <f t="shared" si="8"/>
        <v>-12850</v>
      </c>
      <c r="J25" s="87">
        <f t="shared" si="9"/>
        <v>-0.38530734632683661</v>
      </c>
      <c r="K25" s="82">
        <f>VLOOKUP($C25,'2023'!$C$295:$U$572,VLOOKUP($L$4,Master!$D$9:$G$20,4,FALSE),FALSE)</f>
        <v>33350</v>
      </c>
      <c r="L25" s="83">
        <f>VLOOKUP($C25,'2023'!$C$8:$U$285,VLOOKUP($L$4,Master!$D$9:$G$20,4,FALSE),FALSE)</f>
        <v>20500</v>
      </c>
      <c r="M25" s="156">
        <f t="shared" si="10"/>
        <v>0.61469265367316339</v>
      </c>
      <c r="N25" s="156">
        <f t="shared" si="11"/>
        <v>3.3200531208499336E-6</v>
      </c>
      <c r="O25" s="83">
        <f t="shared" si="12"/>
        <v>-12850</v>
      </c>
      <c r="P25" s="87">
        <f t="shared" si="13"/>
        <v>-0.38530734632683661</v>
      </c>
      <c r="Q25" s="78"/>
    </row>
    <row r="26" spans="2:17" s="79" customFormat="1" ht="13" x14ac:dyDescent="0.3">
      <c r="B26" s="72"/>
      <c r="C26" s="80" t="s">
        <v>64</v>
      </c>
      <c r="D26" s="81" t="s">
        <v>342</v>
      </c>
      <c r="E26" s="82">
        <f>VLOOKUP($C26,'2023'!$C$295:$U$572,19,FALSE)</f>
        <v>30283.490000000005</v>
      </c>
      <c r="F26" s="83">
        <f>VLOOKUP($C26,'2023'!$C$8:$U$285,19,FALSE)</f>
        <v>22355.64</v>
      </c>
      <c r="G26" s="84">
        <f t="shared" si="6"/>
        <v>0.73821214133509694</v>
      </c>
      <c r="H26" s="85">
        <f t="shared" si="7"/>
        <v>3.6205810902730541E-6</v>
      </c>
      <c r="I26" s="86">
        <f t="shared" si="8"/>
        <v>-7927.8500000000058</v>
      </c>
      <c r="J26" s="87">
        <f t="shared" si="9"/>
        <v>-0.26178785866490306</v>
      </c>
      <c r="K26" s="82">
        <f>VLOOKUP($C26,'2023'!$C$295:$U$572,VLOOKUP($L$4,Master!$D$9:$G$20,4,FALSE),FALSE)</f>
        <v>30283.490000000005</v>
      </c>
      <c r="L26" s="83">
        <f>VLOOKUP($C26,'2023'!$C$8:$U$285,VLOOKUP($L$4,Master!$D$9:$G$20,4,FALSE),FALSE)</f>
        <v>22355.64</v>
      </c>
      <c r="M26" s="156">
        <f t="shared" si="10"/>
        <v>0.73821214133509694</v>
      </c>
      <c r="N26" s="156">
        <f t="shared" si="11"/>
        <v>3.6205810902730541E-6</v>
      </c>
      <c r="O26" s="83">
        <f t="shared" si="12"/>
        <v>-7927.8500000000058</v>
      </c>
      <c r="P26" s="87">
        <f t="shared" si="13"/>
        <v>-0.26178785866490306</v>
      </c>
      <c r="Q26" s="78"/>
    </row>
    <row r="27" spans="2:17" s="79" customFormat="1" ht="13" x14ac:dyDescent="0.3">
      <c r="B27" s="72"/>
      <c r="C27" s="80" t="s">
        <v>65</v>
      </c>
      <c r="D27" s="81" t="s">
        <v>343</v>
      </c>
      <c r="E27" s="82">
        <f>VLOOKUP($C27,'2023'!$C$295:$U$572,19,FALSE)</f>
        <v>2522.9199999999996</v>
      </c>
      <c r="F27" s="83">
        <f>VLOOKUP($C27,'2023'!$C$8:$U$285,19,FALSE)</f>
        <v>0</v>
      </c>
      <c r="G27" s="84">
        <f t="shared" si="6"/>
        <v>0</v>
      </c>
      <c r="H27" s="85">
        <f t="shared" si="7"/>
        <v>0</v>
      </c>
      <c r="I27" s="86">
        <f t="shared" si="8"/>
        <v>-2522.9199999999996</v>
      </c>
      <c r="J27" s="87">
        <f t="shared" si="9"/>
        <v>-1</v>
      </c>
      <c r="K27" s="82">
        <f>VLOOKUP($C27,'2023'!$C$295:$U$572,VLOOKUP($L$4,Master!$D$9:$G$20,4,FALSE),FALSE)</f>
        <v>2522.9199999999996</v>
      </c>
      <c r="L27" s="83">
        <f>VLOOKUP($C27,'2023'!$C$8:$U$285,VLOOKUP($L$4,Master!$D$9:$G$20,4,FALSE),FALSE)</f>
        <v>0</v>
      </c>
      <c r="M27" s="156">
        <f t="shared" si="10"/>
        <v>0</v>
      </c>
      <c r="N27" s="156">
        <f t="shared" si="11"/>
        <v>0</v>
      </c>
      <c r="O27" s="83">
        <f t="shared" si="12"/>
        <v>-2522.9199999999996</v>
      </c>
      <c r="P27" s="87">
        <f t="shared" si="13"/>
        <v>-1</v>
      </c>
      <c r="Q27" s="78"/>
    </row>
    <row r="28" spans="2:17" s="79" customFormat="1" ht="13" x14ac:dyDescent="0.3">
      <c r="B28" s="72"/>
      <c r="C28" s="80" t="s">
        <v>66</v>
      </c>
      <c r="D28" s="81" t="s">
        <v>344</v>
      </c>
      <c r="E28" s="82">
        <f>VLOOKUP($C28,'2023'!$C$295:$U$572,19,FALSE)</f>
        <v>933.33</v>
      </c>
      <c r="F28" s="83">
        <f>VLOOKUP($C28,'2023'!$C$8:$U$285,19,FALSE)</f>
        <v>0</v>
      </c>
      <c r="G28" s="84">
        <f t="shared" si="6"/>
        <v>0</v>
      </c>
      <c r="H28" s="85">
        <f t="shared" si="7"/>
        <v>0</v>
      </c>
      <c r="I28" s="86">
        <f t="shared" si="8"/>
        <v>-933.33</v>
      </c>
      <c r="J28" s="87">
        <f t="shared" si="9"/>
        <v>-1</v>
      </c>
      <c r="K28" s="82">
        <f>VLOOKUP($C28,'2023'!$C$295:$U$572,VLOOKUP($L$4,Master!$D$9:$G$20,4,FALSE),FALSE)</f>
        <v>933.33</v>
      </c>
      <c r="L28" s="83">
        <f>VLOOKUP($C28,'2023'!$C$8:$U$285,VLOOKUP($L$4,Master!$D$9:$G$20,4,FALSE),FALSE)</f>
        <v>0</v>
      </c>
      <c r="M28" s="156">
        <f t="shared" si="10"/>
        <v>0</v>
      </c>
      <c r="N28" s="156">
        <f t="shared" si="11"/>
        <v>0</v>
      </c>
      <c r="O28" s="83">
        <f t="shared" si="12"/>
        <v>-933.33</v>
      </c>
      <c r="P28" s="87">
        <f t="shared" si="13"/>
        <v>-1</v>
      </c>
      <c r="Q28" s="78"/>
    </row>
    <row r="29" spans="2:17" s="79" customFormat="1" ht="13" x14ac:dyDescent="0.3">
      <c r="B29" s="72"/>
      <c r="C29" s="80" t="s">
        <v>67</v>
      </c>
      <c r="D29" s="81" t="s">
        <v>345</v>
      </c>
      <c r="E29" s="82">
        <f>VLOOKUP($C29,'2023'!$C$295:$U$572,19,FALSE)</f>
        <v>582082.93999999994</v>
      </c>
      <c r="F29" s="83">
        <f>VLOOKUP($C29,'2023'!$C$8:$U$285,19,FALSE)</f>
        <v>0</v>
      </c>
      <c r="G29" s="84">
        <f t="shared" si="6"/>
        <v>0</v>
      </c>
      <c r="H29" s="85">
        <f t="shared" si="7"/>
        <v>0</v>
      </c>
      <c r="I29" s="86">
        <f t="shared" si="8"/>
        <v>-582082.93999999994</v>
      </c>
      <c r="J29" s="87">
        <f t="shared" si="9"/>
        <v>-1</v>
      </c>
      <c r="K29" s="82">
        <f>VLOOKUP($C29,'2023'!$C$295:$U$572,VLOOKUP($L$4,Master!$D$9:$G$20,4,FALSE),FALSE)</f>
        <v>582082.93999999994</v>
      </c>
      <c r="L29" s="83">
        <f>VLOOKUP($C29,'2023'!$C$8:$U$285,VLOOKUP($L$4,Master!$D$9:$G$20,4,FALSE),FALSE)</f>
        <v>0</v>
      </c>
      <c r="M29" s="156">
        <f t="shared" si="10"/>
        <v>0</v>
      </c>
      <c r="N29" s="156">
        <f t="shared" si="11"/>
        <v>0</v>
      </c>
      <c r="O29" s="83">
        <f t="shared" si="12"/>
        <v>-582082.93999999994</v>
      </c>
      <c r="P29" s="87">
        <f t="shared" si="13"/>
        <v>-1</v>
      </c>
      <c r="Q29" s="78"/>
    </row>
    <row r="30" spans="2:17" s="79" customFormat="1" ht="13" x14ac:dyDescent="0.3">
      <c r="B30" s="72"/>
      <c r="C30" s="80" t="s">
        <v>68</v>
      </c>
      <c r="D30" s="81" t="s">
        <v>346</v>
      </c>
      <c r="E30" s="82">
        <f>VLOOKUP($C30,'2023'!$C$295:$U$572,19,FALSE)</f>
        <v>1211767.2899999998</v>
      </c>
      <c r="F30" s="83">
        <f>VLOOKUP($C30,'2023'!$C$8:$U$285,19,FALSE)</f>
        <v>412473.56999999995</v>
      </c>
      <c r="G30" s="84">
        <f t="shared" si="6"/>
        <v>0.34039008430405809</v>
      </c>
      <c r="H30" s="85">
        <f t="shared" si="7"/>
        <v>6.6801666504712843E-5</v>
      </c>
      <c r="I30" s="86">
        <f t="shared" si="8"/>
        <v>-799293.71999999986</v>
      </c>
      <c r="J30" s="87">
        <f t="shared" si="9"/>
        <v>-0.65960991569594185</v>
      </c>
      <c r="K30" s="82">
        <f>VLOOKUP($C30,'2023'!$C$295:$U$572,VLOOKUP($L$4,Master!$D$9:$G$20,4,FALSE),FALSE)</f>
        <v>1211767.2899999998</v>
      </c>
      <c r="L30" s="83">
        <f>VLOOKUP($C30,'2023'!$C$8:$U$285,VLOOKUP($L$4,Master!$D$9:$G$20,4,FALSE),FALSE)</f>
        <v>412473.56999999995</v>
      </c>
      <c r="M30" s="156">
        <f t="shared" si="10"/>
        <v>0.34039008430405809</v>
      </c>
      <c r="N30" s="156">
        <f t="shared" si="11"/>
        <v>6.6801666504712843E-5</v>
      </c>
      <c r="O30" s="83">
        <f t="shared" si="12"/>
        <v>-799293.71999999986</v>
      </c>
      <c r="P30" s="87">
        <f t="shared" si="13"/>
        <v>-0.65960991569594185</v>
      </c>
      <c r="Q30" s="78"/>
    </row>
    <row r="31" spans="2:17" s="79" customFormat="1" ht="13" x14ac:dyDescent="0.3">
      <c r="B31" s="72"/>
      <c r="C31" s="80" t="s">
        <v>69</v>
      </c>
      <c r="D31" s="81" t="s">
        <v>347</v>
      </c>
      <c r="E31" s="82">
        <f>VLOOKUP($C31,'2023'!$C$295:$U$572,19,FALSE)</f>
        <v>401158.32999999996</v>
      </c>
      <c r="F31" s="83">
        <f>VLOOKUP($C31,'2023'!$C$8:$U$285,19,FALSE)</f>
        <v>303690.49</v>
      </c>
      <c r="G31" s="84">
        <f t="shared" si="6"/>
        <v>0.75703398705443814</v>
      </c>
      <c r="H31" s="85">
        <f t="shared" si="7"/>
        <v>4.9183832151070511E-5</v>
      </c>
      <c r="I31" s="86">
        <f t="shared" si="8"/>
        <v>-97467.839999999967</v>
      </c>
      <c r="J31" s="87">
        <f t="shared" si="9"/>
        <v>-0.24296601294556186</v>
      </c>
      <c r="K31" s="82">
        <f>VLOOKUP($C31,'2023'!$C$295:$U$572,VLOOKUP($L$4,Master!$D$9:$G$20,4,FALSE),FALSE)</f>
        <v>401158.32999999996</v>
      </c>
      <c r="L31" s="83">
        <f>VLOOKUP($C31,'2023'!$C$8:$U$285,VLOOKUP($L$4,Master!$D$9:$G$20,4,FALSE),FALSE)</f>
        <v>303690.49</v>
      </c>
      <c r="M31" s="156">
        <f t="shared" si="10"/>
        <v>0.75703398705443814</v>
      </c>
      <c r="N31" s="156">
        <f t="shared" si="11"/>
        <v>4.9183832151070511E-5</v>
      </c>
      <c r="O31" s="83">
        <f t="shared" si="12"/>
        <v>-97467.839999999967</v>
      </c>
      <c r="P31" s="87">
        <f t="shared" si="13"/>
        <v>-0.24296601294556186</v>
      </c>
      <c r="Q31" s="78"/>
    </row>
    <row r="32" spans="2:17" s="79" customFormat="1" ht="13" x14ac:dyDescent="0.3">
      <c r="B32" s="72"/>
      <c r="C32" s="80" t="s">
        <v>70</v>
      </c>
      <c r="D32" s="81" t="s">
        <v>348</v>
      </c>
      <c r="E32" s="82">
        <f>VLOOKUP($C32,'2023'!$C$295:$U$572,19,FALSE)</f>
        <v>0</v>
      </c>
      <c r="F32" s="83">
        <f>VLOOKUP($C32,'2023'!$C$8:$U$285,19,FALSE)</f>
        <v>0</v>
      </c>
      <c r="G32" s="84">
        <f t="shared" si="6"/>
        <v>0</v>
      </c>
      <c r="H32" s="85">
        <f t="shared" si="7"/>
        <v>0</v>
      </c>
      <c r="I32" s="86">
        <f t="shared" si="8"/>
        <v>0</v>
      </c>
      <c r="J32" s="87">
        <f t="shared" si="9"/>
        <v>0</v>
      </c>
      <c r="K32" s="82">
        <f>VLOOKUP($C32,'2023'!$C$295:$U$572,VLOOKUP($L$4,Master!$D$9:$G$20,4,FALSE),FALSE)</f>
        <v>0</v>
      </c>
      <c r="L32" s="83">
        <f>VLOOKUP($C32,'2023'!$C$8:$U$285,VLOOKUP($L$4,Master!$D$9:$G$20,4,FALSE),FALSE)</f>
        <v>0</v>
      </c>
      <c r="M32" s="156">
        <f t="shared" si="10"/>
        <v>0</v>
      </c>
      <c r="N32" s="156">
        <f t="shared" si="11"/>
        <v>0</v>
      </c>
      <c r="O32" s="83">
        <f t="shared" si="12"/>
        <v>0</v>
      </c>
      <c r="P32" s="87">
        <f t="shared" si="13"/>
        <v>0</v>
      </c>
      <c r="Q32" s="78"/>
    </row>
    <row r="33" spans="2:17" s="79" customFormat="1" ht="13" x14ac:dyDescent="0.3">
      <c r="B33" s="72"/>
      <c r="C33" s="80" t="s">
        <v>71</v>
      </c>
      <c r="D33" s="81" t="s">
        <v>349</v>
      </c>
      <c r="E33" s="82">
        <f>VLOOKUP($C33,'2023'!$C$295:$U$572,19,FALSE)</f>
        <v>27043.649999999994</v>
      </c>
      <c r="F33" s="83">
        <f>VLOOKUP($C33,'2023'!$C$8:$U$285,19,FALSE)</f>
        <v>10405.250000000002</v>
      </c>
      <c r="G33" s="84">
        <f t="shared" si="6"/>
        <v>0.38475760483514632</v>
      </c>
      <c r="H33" s="85">
        <f t="shared" si="7"/>
        <v>1.6851698895475013E-6</v>
      </c>
      <c r="I33" s="86">
        <f t="shared" si="8"/>
        <v>-16638.399999999994</v>
      </c>
      <c r="J33" s="87">
        <f t="shared" si="9"/>
        <v>-0.61524239516485379</v>
      </c>
      <c r="K33" s="82">
        <f>VLOOKUP($C33,'2023'!$C$295:$U$572,VLOOKUP($L$4,Master!$D$9:$G$20,4,FALSE),FALSE)</f>
        <v>27043.649999999994</v>
      </c>
      <c r="L33" s="83">
        <f>VLOOKUP($C33,'2023'!$C$8:$U$285,VLOOKUP($L$4,Master!$D$9:$G$20,4,FALSE),FALSE)</f>
        <v>10405.250000000002</v>
      </c>
      <c r="M33" s="156">
        <f t="shared" si="10"/>
        <v>0.38475760483514632</v>
      </c>
      <c r="N33" s="156">
        <f t="shared" si="11"/>
        <v>1.6851698895475013E-6</v>
      </c>
      <c r="O33" s="83">
        <f t="shared" si="12"/>
        <v>-16638.399999999994</v>
      </c>
      <c r="P33" s="87">
        <f t="shared" si="13"/>
        <v>-0.61524239516485379</v>
      </c>
      <c r="Q33" s="78"/>
    </row>
    <row r="34" spans="2:17" s="79" customFormat="1" ht="26" x14ac:dyDescent="0.3">
      <c r="B34" s="72"/>
      <c r="C34" s="80" t="s">
        <v>72</v>
      </c>
      <c r="D34" s="81" t="s">
        <v>350</v>
      </c>
      <c r="E34" s="82">
        <f>VLOOKUP($C34,'2023'!$C$295:$U$572,19,FALSE)</f>
        <v>12779.16</v>
      </c>
      <c r="F34" s="83">
        <f>VLOOKUP($C34,'2023'!$C$8:$U$285,19,FALSE)</f>
        <v>6050</v>
      </c>
      <c r="G34" s="84">
        <f t="shared" si="6"/>
        <v>0.47342704841319772</v>
      </c>
      <c r="H34" s="85">
        <f t="shared" si="7"/>
        <v>9.798205551776633E-7</v>
      </c>
      <c r="I34" s="86">
        <f t="shared" si="8"/>
        <v>-6729.16</v>
      </c>
      <c r="J34" s="87">
        <f t="shared" si="9"/>
        <v>-0.52657295158680228</v>
      </c>
      <c r="K34" s="82">
        <f>VLOOKUP($C34,'2023'!$C$295:$U$572,VLOOKUP($L$4,Master!$D$9:$G$20,4,FALSE),FALSE)</f>
        <v>12779.16</v>
      </c>
      <c r="L34" s="83">
        <f>VLOOKUP($C34,'2023'!$C$8:$U$285,VLOOKUP($L$4,Master!$D$9:$G$20,4,FALSE),FALSE)</f>
        <v>6050</v>
      </c>
      <c r="M34" s="156">
        <f t="shared" si="10"/>
        <v>0.47342704841319772</v>
      </c>
      <c r="N34" s="156">
        <f t="shared" si="11"/>
        <v>9.798205551776633E-7</v>
      </c>
      <c r="O34" s="83">
        <f t="shared" si="12"/>
        <v>-6729.16</v>
      </c>
      <c r="P34" s="87">
        <f t="shared" si="13"/>
        <v>-0.52657295158680228</v>
      </c>
      <c r="Q34" s="78"/>
    </row>
    <row r="35" spans="2:17" s="79" customFormat="1" ht="13" x14ac:dyDescent="0.3">
      <c r="B35" s="72"/>
      <c r="C35" s="80" t="s">
        <v>73</v>
      </c>
      <c r="D35" s="81" t="s">
        <v>351</v>
      </c>
      <c r="E35" s="82">
        <f>VLOOKUP($C35,'2023'!$C$295:$U$572,19,FALSE)</f>
        <v>142371.30000000002</v>
      </c>
      <c r="F35" s="83">
        <f>VLOOKUP($C35,'2023'!$C$8:$U$285,19,FALSE)</f>
        <v>24325.120000000006</v>
      </c>
      <c r="G35" s="84">
        <f t="shared" si="6"/>
        <v>0.17085690725588656</v>
      </c>
      <c r="H35" s="85">
        <f t="shared" si="7"/>
        <v>3.9395458815145929E-6</v>
      </c>
      <c r="I35" s="86">
        <f t="shared" si="8"/>
        <v>-118046.18000000001</v>
      </c>
      <c r="J35" s="87">
        <f t="shared" si="9"/>
        <v>-0.82914309274411335</v>
      </c>
      <c r="K35" s="82">
        <f>VLOOKUP($C35,'2023'!$C$295:$U$572,VLOOKUP($L$4,Master!$D$9:$G$20,4,FALSE),FALSE)</f>
        <v>142371.30000000002</v>
      </c>
      <c r="L35" s="83">
        <f>VLOOKUP($C35,'2023'!$C$8:$U$285,VLOOKUP($L$4,Master!$D$9:$G$20,4,FALSE),FALSE)</f>
        <v>24325.120000000006</v>
      </c>
      <c r="M35" s="156">
        <f t="shared" si="10"/>
        <v>0.17085690725588656</v>
      </c>
      <c r="N35" s="156">
        <f t="shared" si="11"/>
        <v>3.9395458815145929E-6</v>
      </c>
      <c r="O35" s="83">
        <f t="shared" si="12"/>
        <v>-118046.18000000001</v>
      </c>
      <c r="P35" s="87">
        <f t="shared" si="13"/>
        <v>-0.82914309274411335</v>
      </c>
      <c r="Q35" s="78"/>
    </row>
    <row r="36" spans="2:17" s="79" customFormat="1" ht="13" x14ac:dyDescent="0.3">
      <c r="B36" s="72"/>
      <c r="C36" s="80" t="s">
        <v>74</v>
      </c>
      <c r="D36" s="81" t="s">
        <v>352</v>
      </c>
      <c r="E36" s="82">
        <f>VLOOKUP($C36,'2023'!$C$295:$U$572,19,FALSE)</f>
        <v>19791.739999999998</v>
      </c>
      <c r="F36" s="83">
        <f>VLOOKUP($C36,'2023'!$C$8:$U$285,19,FALSE)</f>
        <v>0</v>
      </c>
      <c r="G36" s="84">
        <f t="shared" si="6"/>
        <v>0</v>
      </c>
      <c r="H36" s="85">
        <f t="shared" si="7"/>
        <v>0</v>
      </c>
      <c r="I36" s="86">
        <f t="shared" si="8"/>
        <v>-19791.739999999998</v>
      </c>
      <c r="J36" s="87">
        <f t="shared" si="9"/>
        <v>-1</v>
      </c>
      <c r="K36" s="82">
        <f>VLOOKUP($C36,'2023'!$C$295:$U$572,VLOOKUP($L$4,Master!$D$9:$G$20,4,FALSE),FALSE)</f>
        <v>19791.739999999998</v>
      </c>
      <c r="L36" s="83">
        <f>VLOOKUP($C36,'2023'!$C$8:$U$285,VLOOKUP($L$4,Master!$D$9:$G$20,4,FALSE),FALSE)</f>
        <v>0</v>
      </c>
      <c r="M36" s="156">
        <f t="shared" si="10"/>
        <v>0</v>
      </c>
      <c r="N36" s="156">
        <f t="shared" si="11"/>
        <v>0</v>
      </c>
      <c r="O36" s="83">
        <f t="shared" si="12"/>
        <v>-19791.739999999998</v>
      </c>
      <c r="P36" s="87">
        <f t="shared" si="13"/>
        <v>-1</v>
      </c>
      <c r="Q36" s="78"/>
    </row>
    <row r="37" spans="2:17" s="79" customFormat="1" ht="13" x14ac:dyDescent="0.3">
      <c r="B37" s="72"/>
      <c r="C37" s="80" t="s">
        <v>75</v>
      </c>
      <c r="D37" s="81" t="s">
        <v>353</v>
      </c>
      <c r="E37" s="82">
        <f>VLOOKUP($C37,'2023'!$C$295:$U$572,19,FALSE)</f>
        <v>0</v>
      </c>
      <c r="F37" s="83">
        <f>VLOOKUP($C37,'2023'!$C$8:$U$285,19,FALSE)</f>
        <v>0</v>
      </c>
      <c r="G37" s="84">
        <f t="shared" si="6"/>
        <v>0</v>
      </c>
      <c r="H37" s="85">
        <f t="shared" si="7"/>
        <v>0</v>
      </c>
      <c r="I37" s="86">
        <f t="shared" si="8"/>
        <v>0</v>
      </c>
      <c r="J37" s="87">
        <f t="shared" si="9"/>
        <v>0</v>
      </c>
      <c r="K37" s="82">
        <f>VLOOKUP($C37,'2023'!$C$295:$U$572,VLOOKUP($L$4,Master!$D$9:$G$20,4,FALSE),FALSE)</f>
        <v>0</v>
      </c>
      <c r="L37" s="83">
        <f>VLOOKUP($C37,'2023'!$C$8:$U$285,VLOOKUP($L$4,Master!$D$9:$G$20,4,FALSE),FALSE)</f>
        <v>0</v>
      </c>
      <c r="M37" s="156">
        <f t="shared" si="10"/>
        <v>0</v>
      </c>
      <c r="N37" s="156">
        <f t="shared" si="11"/>
        <v>0</v>
      </c>
      <c r="O37" s="83">
        <f t="shared" si="12"/>
        <v>0</v>
      </c>
      <c r="P37" s="87">
        <f t="shared" si="13"/>
        <v>0</v>
      </c>
      <c r="Q37" s="78"/>
    </row>
    <row r="38" spans="2:17" s="79" customFormat="1" ht="13" x14ac:dyDescent="0.3">
      <c r="B38" s="72"/>
      <c r="C38" s="80" t="s">
        <v>76</v>
      </c>
      <c r="D38" s="81" t="s">
        <v>354</v>
      </c>
      <c r="E38" s="82">
        <f>VLOOKUP($C38,'2023'!$C$295:$U$572,19,FALSE)</f>
        <v>0</v>
      </c>
      <c r="F38" s="83">
        <f>VLOOKUP($C38,'2023'!$C$8:$U$285,19,FALSE)</f>
        <v>0</v>
      </c>
      <c r="G38" s="84">
        <f t="shared" si="6"/>
        <v>0</v>
      </c>
      <c r="H38" s="85">
        <f t="shared" si="7"/>
        <v>0</v>
      </c>
      <c r="I38" s="86">
        <f t="shared" si="8"/>
        <v>0</v>
      </c>
      <c r="J38" s="87">
        <f t="shared" si="9"/>
        <v>0</v>
      </c>
      <c r="K38" s="82">
        <f>VLOOKUP($C38,'2023'!$C$295:$U$572,VLOOKUP($L$4,Master!$D$9:$G$20,4,FALSE),FALSE)</f>
        <v>0</v>
      </c>
      <c r="L38" s="83">
        <f>VLOOKUP($C38,'2023'!$C$8:$U$285,VLOOKUP($L$4,Master!$D$9:$G$20,4,FALSE),FALSE)</f>
        <v>0</v>
      </c>
      <c r="M38" s="156">
        <f t="shared" si="10"/>
        <v>0</v>
      </c>
      <c r="N38" s="156">
        <f t="shared" si="11"/>
        <v>0</v>
      </c>
      <c r="O38" s="83">
        <f t="shared" si="12"/>
        <v>0</v>
      </c>
      <c r="P38" s="87">
        <f t="shared" si="13"/>
        <v>0</v>
      </c>
      <c r="Q38" s="78"/>
    </row>
    <row r="39" spans="2:17" s="79" customFormat="1" ht="13" x14ac:dyDescent="0.3">
      <c r="B39" s="72"/>
      <c r="C39" s="80" t="s">
        <v>77</v>
      </c>
      <c r="D39" s="81" t="s">
        <v>355</v>
      </c>
      <c r="E39" s="82">
        <f>VLOOKUP($C39,'2023'!$C$295:$U$572,19,FALSE)</f>
        <v>1433625</v>
      </c>
      <c r="F39" s="83">
        <f>VLOOKUP($C39,'2023'!$C$8:$U$285,19,FALSE)</f>
        <v>0</v>
      </c>
      <c r="G39" s="84">
        <f t="shared" si="6"/>
        <v>0</v>
      </c>
      <c r="H39" s="85">
        <f t="shared" si="7"/>
        <v>0</v>
      </c>
      <c r="I39" s="86">
        <f t="shared" si="8"/>
        <v>-1433625</v>
      </c>
      <c r="J39" s="87">
        <f t="shared" si="9"/>
        <v>-1</v>
      </c>
      <c r="K39" s="82">
        <f>VLOOKUP($C39,'2023'!$C$295:$U$572,VLOOKUP($L$4,Master!$D$9:$G$20,4,FALSE),FALSE)</f>
        <v>1433625</v>
      </c>
      <c r="L39" s="83">
        <f>VLOOKUP($C39,'2023'!$C$8:$U$285,VLOOKUP($L$4,Master!$D$9:$G$20,4,FALSE),FALSE)</f>
        <v>0</v>
      </c>
      <c r="M39" s="156">
        <f t="shared" si="10"/>
        <v>0</v>
      </c>
      <c r="N39" s="156">
        <f t="shared" si="11"/>
        <v>0</v>
      </c>
      <c r="O39" s="83">
        <f t="shared" si="12"/>
        <v>-1433625</v>
      </c>
      <c r="P39" s="87">
        <f t="shared" si="13"/>
        <v>-1</v>
      </c>
      <c r="Q39" s="78"/>
    </row>
    <row r="40" spans="2:17" s="79" customFormat="1" ht="13" x14ac:dyDescent="0.3">
      <c r="B40" s="72"/>
      <c r="C40" s="80" t="s">
        <v>78</v>
      </c>
      <c r="D40" s="81" t="s">
        <v>353</v>
      </c>
      <c r="E40" s="82">
        <f>VLOOKUP($C40,'2023'!$C$295:$U$572,19,FALSE)</f>
        <v>70832.28</v>
      </c>
      <c r="F40" s="83">
        <f>VLOOKUP($C40,'2023'!$C$8:$U$285,19,FALSE)</f>
        <v>4593.0200000000004</v>
      </c>
      <c r="G40" s="84">
        <f t="shared" si="6"/>
        <v>6.4843599556586348E-2</v>
      </c>
      <c r="H40" s="85">
        <f t="shared" si="7"/>
        <v>7.4385709195737379E-7</v>
      </c>
      <c r="I40" s="86">
        <f t="shared" si="8"/>
        <v>-66239.259999999995</v>
      </c>
      <c r="J40" s="87">
        <f t="shared" si="9"/>
        <v>-0.93515640044341364</v>
      </c>
      <c r="K40" s="82">
        <f>VLOOKUP($C40,'2023'!$C$295:$U$572,VLOOKUP($L$4,Master!$D$9:$G$20,4,FALSE),FALSE)</f>
        <v>70832.28</v>
      </c>
      <c r="L40" s="83">
        <f>VLOOKUP($C40,'2023'!$C$8:$U$285,VLOOKUP($L$4,Master!$D$9:$G$20,4,FALSE),FALSE)</f>
        <v>4593.0200000000004</v>
      </c>
      <c r="M40" s="156">
        <f t="shared" si="10"/>
        <v>6.4843599556586348E-2</v>
      </c>
      <c r="N40" s="156">
        <f t="shared" si="11"/>
        <v>7.4385709195737379E-7</v>
      </c>
      <c r="O40" s="83">
        <f t="shared" si="12"/>
        <v>-66239.259999999995</v>
      </c>
      <c r="P40" s="87">
        <f t="shared" si="13"/>
        <v>-0.93515640044341364</v>
      </c>
      <c r="Q40" s="78"/>
    </row>
    <row r="41" spans="2:17" s="79" customFormat="1" ht="13" x14ac:dyDescent="0.3">
      <c r="B41" s="72"/>
      <c r="C41" s="80" t="s">
        <v>79</v>
      </c>
      <c r="D41" s="81" t="s">
        <v>356</v>
      </c>
      <c r="E41" s="82">
        <f>VLOOKUP($C41,'2023'!$C$295:$U$572,19,FALSE)</f>
        <v>103861.37000000004</v>
      </c>
      <c r="F41" s="83">
        <f>VLOOKUP($C41,'2023'!$C$8:$U$285,19,FALSE)</f>
        <v>43867.139999999992</v>
      </c>
      <c r="G41" s="84">
        <f t="shared" si="6"/>
        <v>0.42236242406584829</v>
      </c>
      <c r="H41" s="85">
        <f t="shared" si="7"/>
        <v>7.104450490720045E-6</v>
      </c>
      <c r="I41" s="86">
        <f t="shared" si="8"/>
        <v>-59994.230000000047</v>
      </c>
      <c r="J41" s="87">
        <f t="shared" si="9"/>
        <v>-0.57763757593415166</v>
      </c>
      <c r="K41" s="82">
        <f>VLOOKUP($C41,'2023'!$C$295:$U$572,VLOOKUP($L$4,Master!$D$9:$G$20,4,FALSE),FALSE)</f>
        <v>103861.37000000004</v>
      </c>
      <c r="L41" s="83">
        <f>VLOOKUP($C41,'2023'!$C$8:$U$285,VLOOKUP($L$4,Master!$D$9:$G$20,4,FALSE),FALSE)</f>
        <v>43867.139999999992</v>
      </c>
      <c r="M41" s="156">
        <f t="shared" si="10"/>
        <v>0.42236242406584829</v>
      </c>
      <c r="N41" s="156">
        <f t="shared" si="11"/>
        <v>7.104450490720045E-6</v>
      </c>
      <c r="O41" s="83">
        <f t="shared" si="12"/>
        <v>-59994.230000000047</v>
      </c>
      <c r="P41" s="87">
        <f t="shared" si="13"/>
        <v>-0.57763757593415166</v>
      </c>
      <c r="Q41" s="78"/>
    </row>
    <row r="42" spans="2:17" s="79" customFormat="1" ht="13" x14ac:dyDescent="0.3">
      <c r="B42" s="72"/>
      <c r="C42" s="80" t="s">
        <v>80</v>
      </c>
      <c r="D42" s="81" t="s">
        <v>354</v>
      </c>
      <c r="E42" s="82">
        <f>VLOOKUP($C42,'2023'!$C$295:$U$572,19,FALSE)</f>
        <v>115199.00000000001</v>
      </c>
      <c r="F42" s="83">
        <f>VLOOKUP($C42,'2023'!$C$8:$U$285,19,FALSE)</f>
        <v>74351.580000000016</v>
      </c>
      <c r="G42" s="84">
        <f t="shared" si="6"/>
        <v>0.64541862342555067</v>
      </c>
      <c r="H42" s="85">
        <f t="shared" si="7"/>
        <v>1.2041521718006027E-5</v>
      </c>
      <c r="I42" s="86">
        <f t="shared" si="8"/>
        <v>-40847.42</v>
      </c>
      <c r="J42" s="87">
        <f t="shared" si="9"/>
        <v>-0.35458137657444938</v>
      </c>
      <c r="K42" s="82">
        <f>VLOOKUP($C42,'2023'!$C$295:$U$572,VLOOKUP($L$4,Master!$D$9:$G$20,4,FALSE),FALSE)</f>
        <v>115199.00000000001</v>
      </c>
      <c r="L42" s="83">
        <f>VLOOKUP($C42,'2023'!$C$8:$U$285,VLOOKUP($L$4,Master!$D$9:$G$20,4,FALSE),FALSE)</f>
        <v>74351.580000000016</v>
      </c>
      <c r="M42" s="156">
        <f t="shared" si="10"/>
        <v>0.64541862342555067</v>
      </c>
      <c r="N42" s="156">
        <f t="shared" si="11"/>
        <v>1.2041521718006027E-5</v>
      </c>
      <c r="O42" s="83">
        <f t="shared" si="12"/>
        <v>-40847.42</v>
      </c>
      <c r="P42" s="87">
        <f t="shared" si="13"/>
        <v>-0.35458137657444938</v>
      </c>
      <c r="Q42" s="78"/>
    </row>
    <row r="43" spans="2:17" s="79" customFormat="1" ht="13" x14ac:dyDescent="0.3">
      <c r="B43" s="72"/>
      <c r="C43" s="80" t="s">
        <v>81</v>
      </c>
      <c r="D43" s="81" t="s">
        <v>357</v>
      </c>
      <c r="E43" s="82">
        <f>VLOOKUP($C43,'2023'!$C$295:$U$572,19,FALSE)</f>
        <v>112273.01</v>
      </c>
      <c r="F43" s="83">
        <f>VLOOKUP($C43,'2023'!$C$8:$U$285,19,FALSE)</f>
        <v>61189.1</v>
      </c>
      <c r="G43" s="84">
        <f t="shared" si="6"/>
        <v>0.54500275711856305</v>
      </c>
      <c r="H43" s="85">
        <f t="shared" si="7"/>
        <v>9.9098079227804224E-6</v>
      </c>
      <c r="I43" s="86">
        <f t="shared" si="8"/>
        <v>-51083.909999999996</v>
      </c>
      <c r="J43" s="87">
        <f t="shared" si="9"/>
        <v>-0.45499724288143695</v>
      </c>
      <c r="K43" s="82">
        <f>VLOOKUP($C43,'2023'!$C$295:$U$572,VLOOKUP($L$4,Master!$D$9:$G$20,4,FALSE),FALSE)</f>
        <v>112273.01</v>
      </c>
      <c r="L43" s="83">
        <f>VLOOKUP($C43,'2023'!$C$8:$U$285,VLOOKUP($L$4,Master!$D$9:$G$20,4,FALSE),FALSE)</f>
        <v>61189.1</v>
      </c>
      <c r="M43" s="156">
        <f t="shared" si="10"/>
        <v>0.54500275711856305</v>
      </c>
      <c r="N43" s="156">
        <f t="shared" si="11"/>
        <v>9.9098079227804224E-6</v>
      </c>
      <c r="O43" s="83">
        <f t="shared" si="12"/>
        <v>-51083.909999999996</v>
      </c>
      <c r="P43" s="87">
        <f t="shared" si="13"/>
        <v>-0.45499724288143695</v>
      </c>
      <c r="Q43" s="78"/>
    </row>
    <row r="44" spans="2:17" s="79" customFormat="1" ht="13" x14ac:dyDescent="0.3">
      <c r="B44" s="72"/>
      <c r="C44" s="80" t="s">
        <v>82</v>
      </c>
      <c r="D44" s="81" t="s">
        <v>358</v>
      </c>
      <c r="E44" s="82">
        <f>VLOOKUP($C44,'2023'!$C$295:$U$572,19,FALSE)</f>
        <v>217043.55000000002</v>
      </c>
      <c r="F44" s="83">
        <f>VLOOKUP($C44,'2023'!$C$8:$U$285,19,FALSE)</f>
        <v>207344.44000000006</v>
      </c>
      <c r="G44" s="84">
        <f t="shared" si="6"/>
        <v>0.95531260892111303</v>
      </c>
      <c r="H44" s="85">
        <f t="shared" si="7"/>
        <v>3.3580222200628388E-5</v>
      </c>
      <c r="I44" s="86">
        <f t="shared" si="8"/>
        <v>-9699.1099999999569</v>
      </c>
      <c r="J44" s="87">
        <f t="shared" si="9"/>
        <v>-4.4687391078886959E-2</v>
      </c>
      <c r="K44" s="82">
        <f>VLOOKUP($C44,'2023'!$C$295:$U$572,VLOOKUP($L$4,Master!$D$9:$G$20,4,FALSE),FALSE)</f>
        <v>217043.55000000002</v>
      </c>
      <c r="L44" s="83">
        <f>VLOOKUP($C44,'2023'!$C$8:$U$285,VLOOKUP($L$4,Master!$D$9:$G$20,4,FALSE),FALSE)</f>
        <v>207344.44000000006</v>
      </c>
      <c r="M44" s="156">
        <f t="shared" si="10"/>
        <v>0.95531260892111303</v>
      </c>
      <c r="N44" s="156">
        <f t="shared" si="11"/>
        <v>3.3580222200628388E-5</v>
      </c>
      <c r="O44" s="83">
        <f t="shared" si="12"/>
        <v>-9699.1099999999569</v>
      </c>
      <c r="P44" s="87">
        <f t="shared" si="13"/>
        <v>-4.4687391078886959E-2</v>
      </c>
      <c r="Q44" s="78"/>
    </row>
    <row r="45" spans="2:17" s="79" customFormat="1" ht="13" x14ac:dyDescent="0.3">
      <c r="B45" s="72"/>
      <c r="C45" s="80" t="s">
        <v>83</v>
      </c>
      <c r="D45" s="81" t="s">
        <v>359</v>
      </c>
      <c r="E45" s="82">
        <f>VLOOKUP($C45,'2023'!$C$295:$U$572,19,FALSE)</f>
        <v>223676.83</v>
      </c>
      <c r="F45" s="83">
        <f>VLOOKUP($C45,'2023'!$C$8:$U$285,19,FALSE)</f>
        <v>190930.29000000007</v>
      </c>
      <c r="G45" s="84">
        <f t="shared" si="6"/>
        <v>0.85359887298116699</v>
      </c>
      <c r="H45" s="85">
        <f t="shared" si="7"/>
        <v>3.0921888057526005E-5</v>
      </c>
      <c r="I45" s="86">
        <f t="shared" si="8"/>
        <v>-32746.539999999921</v>
      </c>
      <c r="J45" s="87">
        <f t="shared" si="9"/>
        <v>-0.14640112701883304</v>
      </c>
      <c r="K45" s="82">
        <f>VLOOKUP($C45,'2023'!$C$295:$U$572,VLOOKUP($L$4,Master!$D$9:$G$20,4,FALSE),FALSE)</f>
        <v>223676.83</v>
      </c>
      <c r="L45" s="83">
        <f>VLOOKUP($C45,'2023'!$C$8:$U$285,VLOOKUP($L$4,Master!$D$9:$G$20,4,FALSE),FALSE)</f>
        <v>190930.29000000007</v>
      </c>
      <c r="M45" s="156">
        <f t="shared" si="10"/>
        <v>0.85359887298116699</v>
      </c>
      <c r="N45" s="156">
        <f t="shared" si="11"/>
        <v>3.0921888057526005E-5</v>
      </c>
      <c r="O45" s="83">
        <f t="shared" si="12"/>
        <v>-32746.539999999921</v>
      </c>
      <c r="P45" s="87">
        <f t="shared" si="13"/>
        <v>-0.14640112701883304</v>
      </c>
      <c r="Q45" s="78"/>
    </row>
    <row r="46" spans="2:17" s="79" customFormat="1" ht="13" x14ac:dyDescent="0.3">
      <c r="B46" s="72"/>
      <c r="C46" s="80" t="s">
        <v>84</v>
      </c>
      <c r="D46" s="81" t="s">
        <v>360</v>
      </c>
      <c r="E46" s="82">
        <f>VLOOKUP($C46,'2023'!$C$295:$U$572,19,FALSE)</f>
        <v>368072.49</v>
      </c>
      <c r="F46" s="83">
        <f>VLOOKUP($C46,'2023'!$C$8:$U$285,19,FALSE)</f>
        <v>350137.83000000007</v>
      </c>
      <c r="G46" s="84">
        <f t="shared" si="6"/>
        <v>0.9512741090756337</v>
      </c>
      <c r="H46" s="85">
        <f t="shared" si="7"/>
        <v>5.67061558643475E-5</v>
      </c>
      <c r="I46" s="86">
        <f t="shared" si="8"/>
        <v>-17934.659999999916</v>
      </c>
      <c r="J46" s="87">
        <f t="shared" si="9"/>
        <v>-4.8725890924366327E-2</v>
      </c>
      <c r="K46" s="82">
        <f>VLOOKUP($C46,'2023'!$C$295:$U$572,VLOOKUP($L$4,Master!$D$9:$G$20,4,FALSE),FALSE)</f>
        <v>368072.49</v>
      </c>
      <c r="L46" s="83">
        <f>VLOOKUP($C46,'2023'!$C$8:$U$285,VLOOKUP($L$4,Master!$D$9:$G$20,4,FALSE),FALSE)</f>
        <v>350137.83000000007</v>
      </c>
      <c r="M46" s="156">
        <f t="shared" si="10"/>
        <v>0.9512741090756337</v>
      </c>
      <c r="N46" s="156">
        <f t="shared" si="11"/>
        <v>5.67061558643475E-5</v>
      </c>
      <c r="O46" s="83">
        <f t="shared" si="12"/>
        <v>-17934.659999999916</v>
      </c>
      <c r="P46" s="87">
        <f t="shared" si="13"/>
        <v>-4.8725890924366327E-2</v>
      </c>
      <c r="Q46" s="78"/>
    </row>
    <row r="47" spans="2:17" s="79" customFormat="1" ht="13" x14ac:dyDescent="0.3">
      <c r="B47" s="72"/>
      <c r="C47" s="80" t="s">
        <v>85</v>
      </c>
      <c r="D47" s="81" t="s">
        <v>361</v>
      </c>
      <c r="E47" s="82">
        <f>VLOOKUP($C47,'2023'!$C$295:$U$572,19,FALSE)</f>
        <v>1036031.4199999986</v>
      </c>
      <c r="F47" s="83">
        <f>VLOOKUP($C47,'2023'!$C$8:$U$285,19,FALSE)</f>
        <v>884138.29999999981</v>
      </c>
      <c r="G47" s="84">
        <f t="shared" si="6"/>
        <v>0.85338946573647445</v>
      </c>
      <c r="H47" s="85">
        <f t="shared" si="7"/>
        <v>1.4318956693550996E-4</v>
      </c>
      <c r="I47" s="86">
        <f t="shared" si="8"/>
        <v>-151893.11999999883</v>
      </c>
      <c r="J47" s="87">
        <f t="shared" si="9"/>
        <v>-0.14661053426352555</v>
      </c>
      <c r="K47" s="82">
        <f>VLOOKUP($C47,'2023'!$C$295:$U$572,VLOOKUP($L$4,Master!$D$9:$G$20,4,FALSE),FALSE)</f>
        <v>1036031.4199999986</v>
      </c>
      <c r="L47" s="83">
        <f>VLOOKUP($C47,'2023'!$C$8:$U$285,VLOOKUP($L$4,Master!$D$9:$G$20,4,FALSE),FALSE)</f>
        <v>884138.29999999981</v>
      </c>
      <c r="M47" s="156">
        <f t="shared" si="10"/>
        <v>0.85338946573647445</v>
      </c>
      <c r="N47" s="156">
        <f t="shared" si="11"/>
        <v>1.4318956693550996E-4</v>
      </c>
      <c r="O47" s="83">
        <f t="shared" si="12"/>
        <v>-151893.11999999883</v>
      </c>
      <c r="P47" s="87">
        <f t="shared" si="13"/>
        <v>-0.14661053426352555</v>
      </c>
      <c r="Q47" s="78"/>
    </row>
    <row r="48" spans="2:17" s="79" customFormat="1" ht="13" x14ac:dyDescent="0.3">
      <c r="B48" s="72"/>
      <c r="C48" s="80" t="s">
        <v>86</v>
      </c>
      <c r="D48" s="81" t="s">
        <v>362</v>
      </c>
      <c r="E48" s="82">
        <f>VLOOKUP($C48,'2023'!$C$295:$U$572,19,FALSE)</f>
        <v>412421.91000000003</v>
      </c>
      <c r="F48" s="83">
        <f>VLOOKUP($C48,'2023'!$C$8:$U$285,19,FALSE)</f>
        <v>336018.90999999992</v>
      </c>
      <c r="G48" s="84">
        <f t="shared" si="6"/>
        <v>0.81474553570638353</v>
      </c>
      <c r="H48" s="85">
        <f t="shared" si="7"/>
        <v>5.4419542966345986E-5</v>
      </c>
      <c r="I48" s="86">
        <f t="shared" si="8"/>
        <v>-76403.000000000116</v>
      </c>
      <c r="J48" s="87">
        <f t="shared" si="9"/>
        <v>-0.18525446429361647</v>
      </c>
      <c r="K48" s="82">
        <f>VLOOKUP($C48,'2023'!$C$295:$U$572,VLOOKUP($L$4,Master!$D$9:$G$20,4,FALSE),FALSE)</f>
        <v>412421.91000000003</v>
      </c>
      <c r="L48" s="83">
        <f>VLOOKUP($C48,'2023'!$C$8:$U$285,VLOOKUP($L$4,Master!$D$9:$G$20,4,FALSE),FALSE)</f>
        <v>336018.90999999992</v>
      </c>
      <c r="M48" s="156">
        <f t="shared" si="10"/>
        <v>0.81474553570638353</v>
      </c>
      <c r="N48" s="156">
        <f t="shared" si="11"/>
        <v>5.4419542966345986E-5</v>
      </c>
      <c r="O48" s="83">
        <f t="shared" si="12"/>
        <v>-76403.000000000116</v>
      </c>
      <c r="P48" s="87">
        <f t="shared" si="13"/>
        <v>-0.18525446429361647</v>
      </c>
      <c r="Q48" s="78"/>
    </row>
    <row r="49" spans="2:17" s="79" customFormat="1" ht="13" x14ac:dyDescent="0.3">
      <c r="B49" s="72"/>
      <c r="C49" s="80" t="s">
        <v>87</v>
      </c>
      <c r="D49" s="81" t="s">
        <v>363</v>
      </c>
      <c r="E49" s="82">
        <f>VLOOKUP($C49,'2023'!$C$295:$U$572,19,FALSE)</f>
        <v>446426.86000000022</v>
      </c>
      <c r="F49" s="83">
        <f>VLOOKUP($C49,'2023'!$C$8:$U$285,19,FALSE)</f>
        <v>408794.61</v>
      </c>
      <c r="G49" s="84">
        <f t="shared" si="6"/>
        <v>0.915703436840695</v>
      </c>
      <c r="H49" s="85">
        <f t="shared" si="7"/>
        <v>6.6205844913030796E-5</v>
      </c>
      <c r="I49" s="86">
        <f t="shared" si="8"/>
        <v>-37632.250000000233</v>
      </c>
      <c r="J49" s="87">
        <f t="shared" si="9"/>
        <v>-8.4296563159305005E-2</v>
      </c>
      <c r="K49" s="82">
        <f>VLOOKUP($C49,'2023'!$C$295:$U$572,VLOOKUP($L$4,Master!$D$9:$G$20,4,FALSE),FALSE)</f>
        <v>446426.86000000022</v>
      </c>
      <c r="L49" s="83">
        <f>VLOOKUP($C49,'2023'!$C$8:$U$285,VLOOKUP($L$4,Master!$D$9:$G$20,4,FALSE),FALSE)</f>
        <v>408794.61</v>
      </c>
      <c r="M49" s="156">
        <f t="shared" si="10"/>
        <v>0.915703436840695</v>
      </c>
      <c r="N49" s="156">
        <f t="shared" si="11"/>
        <v>6.6205844913030796E-5</v>
      </c>
      <c r="O49" s="83">
        <f t="shared" si="12"/>
        <v>-37632.250000000233</v>
      </c>
      <c r="P49" s="87">
        <f t="shared" si="13"/>
        <v>-8.4296563159305005E-2</v>
      </c>
      <c r="Q49" s="78"/>
    </row>
    <row r="50" spans="2:17" s="79" customFormat="1" ht="13" x14ac:dyDescent="0.3">
      <c r="B50" s="72"/>
      <c r="C50" s="80" t="s">
        <v>88</v>
      </c>
      <c r="D50" s="81" t="s">
        <v>364</v>
      </c>
      <c r="E50" s="82">
        <f>VLOOKUP($C50,'2023'!$C$295:$U$572,19,FALSE)</f>
        <v>130384.90000000001</v>
      </c>
      <c r="F50" s="83">
        <f>VLOOKUP($C50,'2023'!$C$8:$U$285,19,FALSE)</f>
        <v>104077.41999999998</v>
      </c>
      <c r="G50" s="84">
        <f t="shared" si="6"/>
        <v>0.798232157251338</v>
      </c>
      <c r="H50" s="85">
        <f t="shared" si="7"/>
        <v>1.6855734784439474E-5</v>
      </c>
      <c r="I50" s="86">
        <f t="shared" si="8"/>
        <v>-26307.480000000025</v>
      </c>
      <c r="J50" s="87">
        <f t="shared" si="9"/>
        <v>-0.20176784274866202</v>
      </c>
      <c r="K50" s="82">
        <f>VLOOKUP($C50,'2023'!$C$295:$U$572,VLOOKUP($L$4,Master!$D$9:$G$20,4,FALSE),FALSE)</f>
        <v>130384.90000000001</v>
      </c>
      <c r="L50" s="83">
        <f>VLOOKUP($C50,'2023'!$C$8:$U$285,VLOOKUP($L$4,Master!$D$9:$G$20,4,FALSE),FALSE)</f>
        <v>104077.41999999998</v>
      </c>
      <c r="M50" s="156">
        <f t="shared" si="10"/>
        <v>0.798232157251338</v>
      </c>
      <c r="N50" s="156">
        <f t="shared" si="11"/>
        <v>1.6855734784439474E-5</v>
      </c>
      <c r="O50" s="83">
        <f t="shared" si="12"/>
        <v>-26307.480000000025</v>
      </c>
      <c r="P50" s="87">
        <f t="shared" si="13"/>
        <v>-0.20176784274866202</v>
      </c>
      <c r="Q50" s="78"/>
    </row>
    <row r="51" spans="2:17" s="79" customFormat="1" ht="13" x14ac:dyDescent="0.3">
      <c r="B51" s="72"/>
      <c r="C51" s="80" t="s">
        <v>89</v>
      </c>
      <c r="D51" s="81" t="s">
        <v>365</v>
      </c>
      <c r="E51" s="82">
        <f>VLOOKUP($C51,'2023'!$C$295:$U$572,19,FALSE)</f>
        <v>172163.88999999996</v>
      </c>
      <c r="F51" s="83">
        <f>VLOOKUP($C51,'2023'!$C$8:$U$285,19,FALSE)</f>
        <v>128241.91000000002</v>
      </c>
      <c r="G51" s="84">
        <f t="shared" si="6"/>
        <v>0.74488273934795535</v>
      </c>
      <c r="H51" s="85">
        <f t="shared" si="7"/>
        <v>2.076926602532958E-5</v>
      </c>
      <c r="I51" s="86">
        <f t="shared" si="8"/>
        <v>-43921.979999999938</v>
      </c>
      <c r="J51" s="87">
        <f t="shared" si="9"/>
        <v>-0.25511726065204471</v>
      </c>
      <c r="K51" s="82">
        <f>VLOOKUP($C51,'2023'!$C$295:$U$572,VLOOKUP($L$4,Master!$D$9:$G$20,4,FALSE),FALSE)</f>
        <v>172163.88999999996</v>
      </c>
      <c r="L51" s="83">
        <f>VLOOKUP($C51,'2023'!$C$8:$U$285,VLOOKUP($L$4,Master!$D$9:$G$20,4,FALSE),FALSE)</f>
        <v>128241.91000000002</v>
      </c>
      <c r="M51" s="156">
        <f t="shared" si="10"/>
        <v>0.74488273934795535</v>
      </c>
      <c r="N51" s="156">
        <f t="shared" si="11"/>
        <v>2.076926602532958E-5</v>
      </c>
      <c r="O51" s="83">
        <f t="shared" si="12"/>
        <v>-43921.979999999938</v>
      </c>
      <c r="P51" s="87">
        <f t="shared" si="13"/>
        <v>-0.25511726065204471</v>
      </c>
      <c r="Q51" s="78"/>
    </row>
    <row r="52" spans="2:17" s="79" customFormat="1" ht="13" x14ac:dyDescent="0.3">
      <c r="B52" s="72"/>
      <c r="C52" s="80" t="s">
        <v>90</v>
      </c>
      <c r="D52" s="81" t="s">
        <v>366</v>
      </c>
      <c r="E52" s="82">
        <f>VLOOKUP($C52,'2023'!$C$295:$U$572,19,FALSE)</f>
        <v>93301.82</v>
      </c>
      <c r="F52" s="83">
        <f>VLOOKUP($C52,'2023'!$C$8:$U$285,19,FALSE)</f>
        <v>64979.199999999997</v>
      </c>
      <c r="G52" s="84">
        <f t="shared" si="6"/>
        <v>0.69644086256838278</v>
      </c>
      <c r="H52" s="85">
        <f t="shared" si="7"/>
        <v>1.0523629060991805E-5</v>
      </c>
      <c r="I52" s="86">
        <f t="shared" si="8"/>
        <v>-28322.62000000001</v>
      </c>
      <c r="J52" s="87">
        <f t="shared" si="9"/>
        <v>-0.30355913743161717</v>
      </c>
      <c r="K52" s="82">
        <f>VLOOKUP($C52,'2023'!$C$295:$U$572,VLOOKUP($L$4,Master!$D$9:$G$20,4,FALSE),FALSE)</f>
        <v>93301.82</v>
      </c>
      <c r="L52" s="83">
        <f>VLOOKUP($C52,'2023'!$C$8:$U$285,VLOOKUP($L$4,Master!$D$9:$G$20,4,FALSE),FALSE)</f>
        <v>64979.199999999997</v>
      </c>
      <c r="M52" s="156">
        <f t="shared" si="10"/>
        <v>0.69644086256838278</v>
      </c>
      <c r="N52" s="156">
        <f t="shared" si="11"/>
        <v>1.0523629060991805E-5</v>
      </c>
      <c r="O52" s="83">
        <f t="shared" si="12"/>
        <v>-28322.62000000001</v>
      </c>
      <c r="P52" s="87">
        <f t="shared" si="13"/>
        <v>-0.30355913743161717</v>
      </c>
      <c r="Q52" s="78"/>
    </row>
    <row r="53" spans="2:17" s="79" customFormat="1" ht="13" x14ac:dyDescent="0.3">
      <c r="B53" s="72"/>
      <c r="C53" s="80" t="s">
        <v>91</v>
      </c>
      <c r="D53" s="81" t="s">
        <v>367</v>
      </c>
      <c r="E53" s="82">
        <f>VLOOKUP($C53,'2023'!$C$295:$U$572,19,FALSE)</f>
        <v>1032367.9200000003</v>
      </c>
      <c r="F53" s="83">
        <f>VLOOKUP($C53,'2023'!$C$8:$U$285,19,FALSE)</f>
        <v>542257.44999999984</v>
      </c>
      <c r="G53" s="84">
        <f t="shared" si="6"/>
        <v>0.52525600563024055</v>
      </c>
      <c r="H53" s="85">
        <f t="shared" si="7"/>
        <v>8.7820660447640312E-5</v>
      </c>
      <c r="I53" s="86">
        <f t="shared" si="8"/>
        <v>-490110.47000000044</v>
      </c>
      <c r="J53" s="87">
        <f t="shared" si="9"/>
        <v>-0.4747439943697595</v>
      </c>
      <c r="K53" s="82">
        <f>VLOOKUP($C53,'2023'!$C$295:$U$572,VLOOKUP($L$4,Master!$D$9:$G$20,4,FALSE),FALSE)</f>
        <v>1032367.9200000003</v>
      </c>
      <c r="L53" s="83">
        <f>VLOOKUP($C53,'2023'!$C$8:$U$285,VLOOKUP($L$4,Master!$D$9:$G$20,4,FALSE),FALSE)</f>
        <v>542257.44999999984</v>
      </c>
      <c r="M53" s="156">
        <f t="shared" si="10"/>
        <v>0.52525600563024055</v>
      </c>
      <c r="N53" s="156">
        <f t="shared" si="11"/>
        <v>8.7820660447640312E-5</v>
      </c>
      <c r="O53" s="83">
        <f t="shared" si="12"/>
        <v>-490110.47000000044</v>
      </c>
      <c r="P53" s="87">
        <f t="shared" si="13"/>
        <v>-0.4747439943697595</v>
      </c>
      <c r="Q53" s="78"/>
    </row>
    <row r="54" spans="2:17" s="79" customFormat="1" ht="13" x14ac:dyDescent="0.3">
      <c r="B54" s="72"/>
      <c r="C54" s="80" t="s">
        <v>92</v>
      </c>
      <c r="D54" s="81" t="s">
        <v>368</v>
      </c>
      <c r="E54" s="82">
        <f>VLOOKUP($C54,'2023'!$C$295:$U$572,19,FALSE)</f>
        <v>49742.570000000022</v>
      </c>
      <c r="F54" s="83">
        <f>VLOOKUP($C54,'2023'!$C$8:$U$285,19,FALSE)</f>
        <v>16387.129999999997</v>
      </c>
      <c r="G54" s="84">
        <f t="shared" si="6"/>
        <v>0.3294387483397016</v>
      </c>
      <c r="H54" s="85">
        <f t="shared" si="7"/>
        <v>2.653958151135296E-6</v>
      </c>
      <c r="I54" s="86">
        <f t="shared" si="8"/>
        <v>-33355.440000000024</v>
      </c>
      <c r="J54" s="87">
        <f t="shared" si="9"/>
        <v>-0.67056125166029845</v>
      </c>
      <c r="K54" s="82">
        <f>VLOOKUP($C54,'2023'!$C$295:$U$572,VLOOKUP($L$4,Master!$D$9:$G$20,4,FALSE),FALSE)</f>
        <v>49742.570000000022</v>
      </c>
      <c r="L54" s="83">
        <f>VLOOKUP($C54,'2023'!$C$8:$U$285,VLOOKUP($L$4,Master!$D$9:$G$20,4,FALSE),FALSE)</f>
        <v>16387.129999999997</v>
      </c>
      <c r="M54" s="156">
        <f t="shared" si="10"/>
        <v>0.3294387483397016</v>
      </c>
      <c r="N54" s="156">
        <f t="shared" si="11"/>
        <v>2.653958151135296E-6</v>
      </c>
      <c r="O54" s="83">
        <f t="shared" si="12"/>
        <v>-33355.440000000024</v>
      </c>
      <c r="P54" s="87">
        <f t="shared" si="13"/>
        <v>-0.67056125166029845</v>
      </c>
      <c r="Q54" s="78"/>
    </row>
    <row r="55" spans="2:17" s="79" customFormat="1" ht="13" x14ac:dyDescent="0.3">
      <c r="B55" s="72"/>
      <c r="C55" s="80" t="s">
        <v>93</v>
      </c>
      <c r="D55" s="81" t="s">
        <v>369</v>
      </c>
      <c r="E55" s="82">
        <f>VLOOKUP($C55,'2023'!$C$295:$U$572,19,FALSE)</f>
        <v>68593.750000000015</v>
      </c>
      <c r="F55" s="83">
        <f>VLOOKUP($C55,'2023'!$C$8:$U$285,19,FALSE)</f>
        <v>33232.839999999997</v>
      </c>
      <c r="G55" s="84">
        <f t="shared" si="6"/>
        <v>0.48448787243735747</v>
      </c>
      <c r="H55" s="85">
        <f t="shared" si="7"/>
        <v>5.3821850808149507E-6</v>
      </c>
      <c r="I55" s="86">
        <f t="shared" si="8"/>
        <v>-35360.910000000018</v>
      </c>
      <c r="J55" s="87">
        <f t="shared" si="9"/>
        <v>-0.51551212756264253</v>
      </c>
      <c r="K55" s="82">
        <f>VLOOKUP($C55,'2023'!$C$295:$U$572,VLOOKUP($L$4,Master!$D$9:$G$20,4,FALSE),FALSE)</f>
        <v>68593.750000000015</v>
      </c>
      <c r="L55" s="83">
        <f>VLOOKUP($C55,'2023'!$C$8:$U$285,VLOOKUP($L$4,Master!$D$9:$G$20,4,FALSE),FALSE)</f>
        <v>33232.839999999997</v>
      </c>
      <c r="M55" s="156">
        <f t="shared" si="10"/>
        <v>0.48448787243735747</v>
      </c>
      <c r="N55" s="156">
        <f t="shared" si="11"/>
        <v>5.3821850808149507E-6</v>
      </c>
      <c r="O55" s="83">
        <f t="shared" si="12"/>
        <v>-35360.910000000018</v>
      </c>
      <c r="P55" s="87">
        <f t="shared" si="13"/>
        <v>-0.51551212756264253</v>
      </c>
      <c r="Q55" s="78"/>
    </row>
    <row r="56" spans="2:17" s="79" customFormat="1" ht="26" x14ac:dyDescent="0.3">
      <c r="B56" s="72"/>
      <c r="C56" s="80" t="s">
        <v>94</v>
      </c>
      <c r="D56" s="81" t="s">
        <v>370</v>
      </c>
      <c r="E56" s="82">
        <f>VLOOKUP($C56,'2023'!$C$295:$U$572,19,FALSE)</f>
        <v>65974.829999999987</v>
      </c>
      <c r="F56" s="83">
        <f>VLOOKUP($C56,'2023'!$C$8:$U$285,19,FALSE)</f>
        <v>54498.200000000012</v>
      </c>
      <c r="G56" s="84">
        <f t="shared" si="6"/>
        <v>0.82604532667988717</v>
      </c>
      <c r="H56" s="85">
        <f t="shared" si="7"/>
        <v>8.8261911702782379E-6</v>
      </c>
      <c r="I56" s="86">
        <f t="shared" si="8"/>
        <v>-11476.629999999976</v>
      </c>
      <c r="J56" s="87">
        <f t="shared" si="9"/>
        <v>-0.1739546733201128</v>
      </c>
      <c r="K56" s="82">
        <f>VLOOKUP($C56,'2023'!$C$295:$U$572,VLOOKUP($L$4,Master!$D$9:$G$20,4,FALSE),FALSE)</f>
        <v>65974.829999999987</v>
      </c>
      <c r="L56" s="83">
        <f>VLOOKUP($C56,'2023'!$C$8:$U$285,VLOOKUP($L$4,Master!$D$9:$G$20,4,FALSE),FALSE)</f>
        <v>54498.200000000012</v>
      </c>
      <c r="M56" s="156">
        <f t="shared" si="10"/>
        <v>0.82604532667988717</v>
      </c>
      <c r="N56" s="156">
        <f t="shared" si="11"/>
        <v>8.8261911702782379E-6</v>
      </c>
      <c r="O56" s="83">
        <f t="shared" si="12"/>
        <v>-11476.629999999976</v>
      </c>
      <c r="P56" s="87">
        <f t="shared" si="13"/>
        <v>-0.1739546733201128</v>
      </c>
      <c r="Q56" s="78"/>
    </row>
    <row r="57" spans="2:17" s="79" customFormat="1" ht="13" x14ac:dyDescent="0.3">
      <c r="B57" s="72"/>
      <c r="C57" s="80" t="s">
        <v>95</v>
      </c>
      <c r="D57" s="81" t="s">
        <v>371</v>
      </c>
      <c r="E57" s="82">
        <f>VLOOKUP($C57,'2023'!$C$295:$U$572,19,FALSE)</f>
        <v>76116.84</v>
      </c>
      <c r="F57" s="83">
        <f>VLOOKUP($C57,'2023'!$C$8:$U$285,19,FALSE)</f>
        <v>63358.349999999991</v>
      </c>
      <c r="G57" s="84">
        <f t="shared" si="6"/>
        <v>0.83238282093686489</v>
      </c>
      <c r="H57" s="85">
        <f t="shared" si="7"/>
        <v>1.0261126226800116E-5</v>
      </c>
      <c r="I57" s="86">
        <f t="shared" si="8"/>
        <v>-12758.490000000005</v>
      </c>
      <c r="J57" s="87">
        <f t="shared" si="9"/>
        <v>-0.16761717906313511</v>
      </c>
      <c r="K57" s="82">
        <f>VLOOKUP($C57,'2023'!$C$295:$U$572,VLOOKUP($L$4,Master!$D$9:$G$20,4,FALSE),FALSE)</f>
        <v>76116.84</v>
      </c>
      <c r="L57" s="83">
        <f>VLOOKUP($C57,'2023'!$C$8:$U$285,VLOOKUP($L$4,Master!$D$9:$G$20,4,FALSE),FALSE)</f>
        <v>63358.349999999991</v>
      </c>
      <c r="M57" s="156">
        <f t="shared" si="10"/>
        <v>0.83238282093686489</v>
      </c>
      <c r="N57" s="156">
        <f t="shared" si="11"/>
        <v>1.0261126226800116E-5</v>
      </c>
      <c r="O57" s="83">
        <f t="shared" si="12"/>
        <v>-12758.490000000005</v>
      </c>
      <c r="P57" s="87">
        <f t="shared" si="13"/>
        <v>-0.16761717906313511</v>
      </c>
      <c r="Q57" s="78"/>
    </row>
    <row r="58" spans="2:17" s="79" customFormat="1" ht="13" x14ac:dyDescent="0.3">
      <c r="B58" s="72"/>
      <c r="C58" s="80" t="s">
        <v>96</v>
      </c>
      <c r="D58" s="81" t="s">
        <v>372</v>
      </c>
      <c r="E58" s="82">
        <f>VLOOKUP($C58,'2023'!$C$295:$U$572,19,FALSE)</f>
        <v>136854.73000000001</v>
      </c>
      <c r="F58" s="83">
        <f>VLOOKUP($C58,'2023'!$C$8:$U$285,19,FALSE)</f>
        <v>60739.37999999999</v>
      </c>
      <c r="G58" s="84">
        <f t="shared" si="6"/>
        <v>0.44382375384467887</v>
      </c>
      <c r="H58" s="85">
        <f t="shared" si="7"/>
        <v>9.8369740549995126E-6</v>
      </c>
      <c r="I58" s="86">
        <f t="shared" si="8"/>
        <v>-76115.35000000002</v>
      </c>
      <c r="J58" s="87">
        <f t="shared" si="9"/>
        <v>-0.55617624615532113</v>
      </c>
      <c r="K58" s="82">
        <f>VLOOKUP($C58,'2023'!$C$295:$U$572,VLOOKUP($L$4,Master!$D$9:$G$20,4,FALSE),FALSE)</f>
        <v>136854.73000000001</v>
      </c>
      <c r="L58" s="83">
        <f>VLOOKUP($C58,'2023'!$C$8:$U$285,VLOOKUP($L$4,Master!$D$9:$G$20,4,FALSE),FALSE)</f>
        <v>60739.37999999999</v>
      </c>
      <c r="M58" s="156">
        <f t="shared" si="10"/>
        <v>0.44382375384467887</v>
      </c>
      <c r="N58" s="156">
        <f t="shared" si="11"/>
        <v>9.8369740549995126E-6</v>
      </c>
      <c r="O58" s="83">
        <f t="shared" si="12"/>
        <v>-76115.35000000002</v>
      </c>
      <c r="P58" s="87">
        <f t="shared" si="13"/>
        <v>-0.55617624615532113</v>
      </c>
      <c r="Q58" s="78"/>
    </row>
    <row r="59" spans="2:17" s="79" customFormat="1" ht="13" x14ac:dyDescent="0.3">
      <c r="B59" s="72"/>
      <c r="C59" s="80" t="s">
        <v>97</v>
      </c>
      <c r="D59" s="81" t="s">
        <v>373</v>
      </c>
      <c r="E59" s="82">
        <f>VLOOKUP($C59,'2023'!$C$295:$U$572,19,FALSE)</f>
        <v>51100.380000000005</v>
      </c>
      <c r="F59" s="83">
        <f>VLOOKUP($C59,'2023'!$C$8:$U$285,19,FALSE)</f>
        <v>22536.300000000007</v>
      </c>
      <c r="G59" s="84">
        <f t="shared" si="6"/>
        <v>0.44102020376365114</v>
      </c>
      <c r="H59" s="85">
        <f t="shared" si="7"/>
        <v>3.6498396657273357E-6</v>
      </c>
      <c r="I59" s="86">
        <f t="shared" si="8"/>
        <v>-28564.079999999998</v>
      </c>
      <c r="J59" s="87">
        <f t="shared" si="9"/>
        <v>-0.55897979623634886</v>
      </c>
      <c r="K59" s="82">
        <f>VLOOKUP($C59,'2023'!$C$295:$U$572,VLOOKUP($L$4,Master!$D$9:$G$20,4,FALSE),FALSE)</f>
        <v>51100.380000000005</v>
      </c>
      <c r="L59" s="83">
        <f>VLOOKUP($C59,'2023'!$C$8:$U$285,VLOOKUP($L$4,Master!$D$9:$G$20,4,FALSE),FALSE)</f>
        <v>22536.300000000007</v>
      </c>
      <c r="M59" s="156">
        <f t="shared" si="10"/>
        <v>0.44102020376365114</v>
      </c>
      <c r="N59" s="156">
        <f t="shared" si="11"/>
        <v>3.6498396657273357E-6</v>
      </c>
      <c r="O59" s="83">
        <f t="shared" si="12"/>
        <v>-28564.079999999998</v>
      </c>
      <c r="P59" s="87">
        <f t="shared" si="13"/>
        <v>-0.55897979623634886</v>
      </c>
      <c r="Q59" s="78"/>
    </row>
    <row r="60" spans="2:17" s="79" customFormat="1" ht="13" x14ac:dyDescent="0.3">
      <c r="B60" s="72"/>
      <c r="C60" s="80" t="s">
        <v>98</v>
      </c>
      <c r="D60" s="81" t="s">
        <v>374</v>
      </c>
      <c r="E60" s="82">
        <f>VLOOKUP($C60,'2023'!$C$295:$U$572,19,FALSE)</f>
        <v>45855.850000000013</v>
      </c>
      <c r="F60" s="83">
        <f>VLOOKUP($C60,'2023'!$C$8:$U$285,19,FALSE)</f>
        <v>12693.16</v>
      </c>
      <c r="G60" s="84">
        <f t="shared" si="6"/>
        <v>0.27680568564316216</v>
      </c>
      <c r="H60" s="85">
        <f t="shared" si="7"/>
        <v>2.0557056327535385E-6</v>
      </c>
      <c r="I60" s="86">
        <f t="shared" si="8"/>
        <v>-33162.690000000017</v>
      </c>
      <c r="J60" s="87">
        <f t="shared" si="9"/>
        <v>-0.7231943143568379</v>
      </c>
      <c r="K60" s="82">
        <f>VLOOKUP($C60,'2023'!$C$295:$U$572,VLOOKUP($L$4,Master!$D$9:$G$20,4,FALSE),FALSE)</f>
        <v>45855.850000000013</v>
      </c>
      <c r="L60" s="83">
        <f>VLOOKUP($C60,'2023'!$C$8:$U$285,VLOOKUP($L$4,Master!$D$9:$G$20,4,FALSE),FALSE)</f>
        <v>12693.16</v>
      </c>
      <c r="M60" s="156">
        <f t="shared" si="10"/>
        <v>0.27680568564316216</v>
      </c>
      <c r="N60" s="156">
        <f t="shared" si="11"/>
        <v>2.0557056327535385E-6</v>
      </c>
      <c r="O60" s="83">
        <f t="shared" si="12"/>
        <v>-33162.690000000017</v>
      </c>
      <c r="P60" s="87">
        <f t="shared" si="13"/>
        <v>-0.7231943143568379</v>
      </c>
      <c r="Q60" s="78"/>
    </row>
    <row r="61" spans="2:17" s="79" customFormat="1" ht="13" x14ac:dyDescent="0.3">
      <c r="B61" s="72"/>
      <c r="C61" s="80" t="s">
        <v>99</v>
      </c>
      <c r="D61" s="81" t="s">
        <v>375</v>
      </c>
      <c r="E61" s="82">
        <f>VLOOKUP($C61,'2023'!$C$295:$U$572,19,FALSE)</f>
        <v>32264.850000000002</v>
      </c>
      <c r="F61" s="83">
        <f>VLOOKUP($C61,'2023'!$C$8:$U$285,19,FALSE)</f>
        <v>10212.49</v>
      </c>
      <c r="G61" s="84">
        <f t="shared" si="6"/>
        <v>0.31652060988970965</v>
      </c>
      <c r="H61" s="85">
        <f t="shared" si="7"/>
        <v>1.6539516729828653E-6</v>
      </c>
      <c r="I61" s="86">
        <f t="shared" si="8"/>
        <v>-22052.36</v>
      </c>
      <c r="J61" s="87">
        <f t="shared" si="9"/>
        <v>-0.68347939011029024</v>
      </c>
      <c r="K61" s="82">
        <f>VLOOKUP($C61,'2023'!$C$295:$U$572,VLOOKUP($L$4,Master!$D$9:$G$20,4,FALSE),FALSE)</f>
        <v>32264.850000000002</v>
      </c>
      <c r="L61" s="83">
        <f>VLOOKUP($C61,'2023'!$C$8:$U$285,VLOOKUP($L$4,Master!$D$9:$G$20,4,FALSE),FALSE)</f>
        <v>10212.49</v>
      </c>
      <c r="M61" s="156">
        <f t="shared" si="10"/>
        <v>0.31652060988970965</v>
      </c>
      <c r="N61" s="156">
        <f t="shared" si="11"/>
        <v>1.6539516729828653E-6</v>
      </c>
      <c r="O61" s="83">
        <f t="shared" si="12"/>
        <v>-22052.36</v>
      </c>
      <c r="P61" s="87">
        <f t="shared" si="13"/>
        <v>-0.68347939011029024</v>
      </c>
      <c r="Q61" s="78"/>
    </row>
    <row r="62" spans="2:17" s="79" customFormat="1" ht="13" x14ac:dyDescent="0.3">
      <c r="B62" s="72"/>
      <c r="C62" s="80" t="s">
        <v>100</v>
      </c>
      <c r="D62" s="81" t="s">
        <v>376</v>
      </c>
      <c r="E62" s="82">
        <f>VLOOKUP($C62,'2023'!$C$295:$U$572,19,FALSE)</f>
        <v>901.7700000000001</v>
      </c>
      <c r="F62" s="83">
        <f>VLOOKUP($C62,'2023'!$C$8:$U$285,19,FALSE)</f>
        <v>0</v>
      </c>
      <c r="G62" s="84">
        <f t="shared" si="6"/>
        <v>0</v>
      </c>
      <c r="H62" s="85">
        <f t="shared" si="7"/>
        <v>0</v>
      </c>
      <c r="I62" s="86">
        <f t="shared" si="8"/>
        <v>-901.7700000000001</v>
      </c>
      <c r="J62" s="87">
        <f t="shared" si="9"/>
        <v>-1</v>
      </c>
      <c r="K62" s="82">
        <f>VLOOKUP($C62,'2023'!$C$295:$U$572,VLOOKUP($L$4,Master!$D$9:$G$20,4,FALSE),FALSE)</f>
        <v>901.7700000000001</v>
      </c>
      <c r="L62" s="83">
        <f>VLOOKUP($C62,'2023'!$C$8:$U$285,VLOOKUP($L$4,Master!$D$9:$G$20,4,FALSE),FALSE)</f>
        <v>0</v>
      </c>
      <c r="M62" s="156">
        <f t="shared" si="10"/>
        <v>0</v>
      </c>
      <c r="N62" s="156">
        <f t="shared" si="11"/>
        <v>0</v>
      </c>
      <c r="O62" s="83">
        <f t="shared" si="12"/>
        <v>-901.7700000000001</v>
      </c>
      <c r="P62" s="87">
        <f t="shared" si="13"/>
        <v>-1</v>
      </c>
      <c r="Q62" s="78"/>
    </row>
    <row r="63" spans="2:17" s="79" customFormat="1" ht="13" x14ac:dyDescent="0.3">
      <c r="B63" s="72"/>
      <c r="C63" s="80" t="s">
        <v>101</v>
      </c>
      <c r="D63" s="81" t="s">
        <v>377</v>
      </c>
      <c r="E63" s="82">
        <f>VLOOKUP($C63,'2023'!$C$295:$U$572,19,FALSE)</f>
        <v>58573.84</v>
      </c>
      <c r="F63" s="83">
        <f>VLOOKUP($C63,'2023'!$C$8:$U$285,19,FALSE)</f>
        <v>0</v>
      </c>
      <c r="G63" s="84">
        <f t="shared" si="6"/>
        <v>0</v>
      </c>
      <c r="H63" s="85">
        <f t="shared" si="7"/>
        <v>0</v>
      </c>
      <c r="I63" s="86">
        <f t="shared" si="8"/>
        <v>-58573.84</v>
      </c>
      <c r="J63" s="87">
        <f t="shared" si="9"/>
        <v>-1</v>
      </c>
      <c r="K63" s="82">
        <f>VLOOKUP($C63,'2023'!$C$295:$U$572,VLOOKUP($L$4,Master!$D$9:$G$20,4,FALSE),FALSE)</f>
        <v>58573.84</v>
      </c>
      <c r="L63" s="83">
        <f>VLOOKUP($C63,'2023'!$C$8:$U$285,VLOOKUP($L$4,Master!$D$9:$G$20,4,FALSE),FALSE)</f>
        <v>0</v>
      </c>
      <c r="M63" s="156">
        <f t="shared" si="10"/>
        <v>0</v>
      </c>
      <c r="N63" s="156">
        <f t="shared" si="11"/>
        <v>0</v>
      </c>
      <c r="O63" s="83">
        <f t="shared" si="12"/>
        <v>-58573.84</v>
      </c>
      <c r="P63" s="87">
        <f t="shared" si="13"/>
        <v>-1</v>
      </c>
      <c r="Q63" s="78"/>
    </row>
    <row r="64" spans="2:17" s="79" customFormat="1" ht="13" x14ac:dyDescent="0.3">
      <c r="B64" s="72"/>
      <c r="C64" s="80" t="s">
        <v>102</v>
      </c>
      <c r="D64" s="81" t="s">
        <v>378</v>
      </c>
      <c r="E64" s="82">
        <f>VLOOKUP($C64,'2023'!$C$295:$U$572,19,FALSE)</f>
        <v>190477</v>
      </c>
      <c r="F64" s="83">
        <f>VLOOKUP($C64,'2023'!$C$8:$U$285,19,FALSE)</f>
        <v>0</v>
      </c>
      <c r="G64" s="84">
        <f t="shared" si="6"/>
        <v>0</v>
      </c>
      <c r="H64" s="85">
        <f t="shared" si="7"/>
        <v>0</v>
      </c>
      <c r="I64" s="86">
        <f t="shared" si="8"/>
        <v>-190477</v>
      </c>
      <c r="J64" s="87">
        <f t="shared" si="9"/>
        <v>-1</v>
      </c>
      <c r="K64" s="82">
        <f>VLOOKUP($C64,'2023'!$C$295:$U$572,VLOOKUP($L$4,Master!$D$9:$G$20,4,FALSE),FALSE)</f>
        <v>190477</v>
      </c>
      <c r="L64" s="83">
        <f>VLOOKUP($C64,'2023'!$C$8:$U$285,VLOOKUP($L$4,Master!$D$9:$G$20,4,FALSE),FALSE)</f>
        <v>0</v>
      </c>
      <c r="M64" s="156">
        <f t="shared" si="10"/>
        <v>0</v>
      </c>
      <c r="N64" s="156">
        <f t="shared" si="11"/>
        <v>0</v>
      </c>
      <c r="O64" s="83">
        <f t="shared" si="12"/>
        <v>-190477</v>
      </c>
      <c r="P64" s="87">
        <f t="shared" si="13"/>
        <v>-1</v>
      </c>
      <c r="Q64" s="78"/>
    </row>
    <row r="65" spans="2:17" s="79" customFormat="1" ht="13" x14ac:dyDescent="0.3">
      <c r="B65" s="72"/>
      <c r="C65" s="80" t="s">
        <v>103</v>
      </c>
      <c r="D65" s="81" t="s">
        <v>379</v>
      </c>
      <c r="E65" s="82">
        <f>VLOOKUP($C65,'2023'!$C$295:$U$572,19,FALSE)</f>
        <v>96423.94</v>
      </c>
      <c r="F65" s="83">
        <f>VLOOKUP($C65,'2023'!$C$8:$U$285,19,FALSE)</f>
        <v>16130.169999999996</v>
      </c>
      <c r="G65" s="84">
        <f t="shared" si="6"/>
        <v>0.16728387161943389</v>
      </c>
      <c r="H65" s="85">
        <f t="shared" si="7"/>
        <v>2.6123424999190223E-6</v>
      </c>
      <c r="I65" s="86">
        <f t="shared" si="8"/>
        <v>-80293.77</v>
      </c>
      <c r="J65" s="87">
        <f t="shared" si="9"/>
        <v>-0.83271612838056608</v>
      </c>
      <c r="K65" s="82">
        <f>VLOOKUP($C65,'2023'!$C$295:$U$572,VLOOKUP($L$4,Master!$D$9:$G$20,4,FALSE),FALSE)</f>
        <v>96423.94</v>
      </c>
      <c r="L65" s="83">
        <f>VLOOKUP($C65,'2023'!$C$8:$U$285,VLOOKUP($L$4,Master!$D$9:$G$20,4,FALSE),FALSE)</f>
        <v>16130.169999999996</v>
      </c>
      <c r="M65" s="156">
        <f t="shared" si="10"/>
        <v>0.16728387161943389</v>
      </c>
      <c r="N65" s="156">
        <f t="shared" si="11"/>
        <v>2.6123424999190223E-6</v>
      </c>
      <c r="O65" s="83">
        <f t="shared" si="12"/>
        <v>-80293.77</v>
      </c>
      <c r="P65" s="87">
        <f t="shared" si="13"/>
        <v>-0.83271612838056608</v>
      </c>
      <c r="Q65" s="78"/>
    </row>
    <row r="66" spans="2:17" s="79" customFormat="1" ht="13" x14ac:dyDescent="0.3">
      <c r="B66" s="72"/>
      <c r="C66" s="80" t="s">
        <v>104</v>
      </c>
      <c r="D66" s="81" t="s">
        <v>380</v>
      </c>
      <c r="E66" s="82">
        <f>VLOOKUP($C66,'2023'!$C$295:$U$572,19,FALSE)</f>
        <v>0</v>
      </c>
      <c r="F66" s="83">
        <f>VLOOKUP($C66,'2023'!$C$8:$U$285,19,FALSE)</f>
        <v>0</v>
      </c>
      <c r="G66" s="84">
        <f t="shared" si="6"/>
        <v>0</v>
      </c>
      <c r="H66" s="85">
        <f t="shared" si="7"/>
        <v>0</v>
      </c>
      <c r="I66" s="86">
        <f t="shared" si="8"/>
        <v>0</v>
      </c>
      <c r="J66" s="87">
        <f t="shared" si="9"/>
        <v>0</v>
      </c>
      <c r="K66" s="82">
        <f>VLOOKUP($C66,'2023'!$C$295:$U$572,VLOOKUP($L$4,Master!$D$9:$G$20,4,FALSE),FALSE)</f>
        <v>0</v>
      </c>
      <c r="L66" s="83">
        <f>VLOOKUP($C66,'2023'!$C$8:$U$285,VLOOKUP($L$4,Master!$D$9:$G$20,4,FALSE),FALSE)</f>
        <v>0</v>
      </c>
      <c r="M66" s="156">
        <f t="shared" si="10"/>
        <v>0</v>
      </c>
      <c r="N66" s="156">
        <f t="shared" si="11"/>
        <v>0</v>
      </c>
      <c r="O66" s="83">
        <f t="shared" si="12"/>
        <v>0</v>
      </c>
      <c r="P66" s="87">
        <f t="shared" si="13"/>
        <v>0</v>
      </c>
      <c r="Q66" s="78"/>
    </row>
    <row r="67" spans="2:17" s="79" customFormat="1" ht="13" x14ac:dyDescent="0.3">
      <c r="B67" s="72"/>
      <c r="C67" s="80" t="s">
        <v>105</v>
      </c>
      <c r="D67" s="81" t="s">
        <v>381</v>
      </c>
      <c r="E67" s="82">
        <f>VLOOKUP($C67,'2023'!$C$295:$U$572,19,FALSE)</f>
        <v>58268.67</v>
      </c>
      <c r="F67" s="83">
        <f>VLOOKUP($C67,'2023'!$C$8:$U$285,19,FALSE)</f>
        <v>8505.23</v>
      </c>
      <c r="G67" s="84">
        <f t="shared" si="6"/>
        <v>0.145965747973997</v>
      </c>
      <c r="H67" s="85">
        <f t="shared" si="7"/>
        <v>1.3774544100022672E-6</v>
      </c>
      <c r="I67" s="86">
        <f t="shared" si="8"/>
        <v>-49763.44</v>
      </c>
      <c r="J67" s="87">
        <f t="shared" si="9"/>
        <v>-0.85403425202600303</v>
      </c>
      <c r="K67" s="82">
        <f>VLOOKUP($C67,'2023'!$C$295:$U$572,VLOOKUP($L$4,Master!$D$9:$G$20,4,FALSE),FALSE)</f>
        <v>58268.67</v>
      </c>
      <c r="L67" s="83">
        <f>VLOOKUP($C67,'2023'!$C$8:$U$285,VLOOKUP($L$4,Master!$D$9:$G$20,4,FALSE),FALSE)</f>
        <v>8505.23</v>
      </c>
      <c r="M67" s="156">
        <f t="shared" si="10"/>
        <v>0.145965747973997</v>
      </c>
      <c r="N67" s="156">
        <f t="shared" si="11"/>
        <v>1.3774544100022672E-6</v>
      </c>
      <c r="O67" s="83">
        <f t="shared" si="12"/>
        <v>-49763.44</v>
      </c>
      <c r="P67" s="87">
        <f t="shared" si="13"/>
        <v>-0.85403425202600303</v>
      </c>
      <c r="Q67" s="78"/>
    </row>
    <row r="68" spans="2:17" s="79" customFormat="1" ht="13" x14ac:dyDescent="0.3">
      <c r="B68" s="72"/>
      <c r="C68" s="80" t="s">
        <v>106</v>
      </c>
      <c r="D68" s="81" t="s">
        <v>382</v>
      </c>
      <c r="E68" s="82">
        <f>VLOOKUP($C68,'2023'!$C$295:$U$572,19,FALSE)</f>
        <v>59824.280000000006</v>
      </c>
      <c r="F68" s="83">
        <f>VLOOKUP($C68,'2023'!$C$8:$U$285,19,FALSE)</f>
        <v>50658.05999999999</v>
      </c>
      <c r="G68" s="84">
        <f t="shared" si="6"/>
        <v>0.84678093911034091</v>
      </c>
      <c r="H68" s="85">
        <f t="shared" si="7"/>
        <v>8.2042658633757632E-6</v>
      </c>
      <c r="I68" s="86">
        <f t="shared" si="8"/>
        <v>-9166.2200000000157</v>
      </c>
      <c r="J68" s="87">
        <f t="shared" si="9"/>
        <v>-0.15321906088965909</v>
      </c>
      <c r="K68" s="82">
        <f>VLOOKUP($C68,'2023'!$C$295:$U$572,VLOOKUP($L$4,Master!$D$9:$G$20,4,FALSE),FALSE)</f>
        <v>59824.280000000006</v>
      </c>
      <c r="L68" s="83">
        <f>VLOOKUP($C68,'2023'!$C$8:$U$285,VLOOKUP($L$4,Master!$D$9:$G$20,4,FALSE),FALSE)</f>
        <v>50658.05999999999</v>
      </c>
      <c r="M68" s="156">
        <f t="shared" si="10"/>
        <v>0.84678093911034091</v>
      </c>
      <c r="N68" s="156">
        <f t="shared" si="11"/>
        <v>8.2042658633757632E-6</v>
      </c>
      <c r="O68" s="83">
        <f t="shared" si="12"/>
        <v>-9166.2200000000157</v>
      </c>
      <c r="P68" s="87">
        <f t="shared" si="13"/>
        <v>-0.15321906088965909</v>
      </c>
      <c r="Q68" s="78"/>
    </row>
    <row r="69" spans="2:17" s="79" customFormat="1" ht="13" x14ac:dyDescent="0.3">
      <c r="B69" s="72"/>
      <c r="C69" s="80" t="s">
        <v>107</v>
      </c>
      <c r="D69" s="81" t="s">
        <v>383</v>
      </c>
      <c r="E69" s="82">
        <f>VLOOKUP($C69,'2023'!$C$295:$U$572,19,FALSE)</f>
        <v>8873.0300000000007</v>
      </c>
      <c r="F69" s="83">
        <f>VLOOKUP($C69,'2023'!$C$8:$U$285,19,FALSE)</f>
        <v>263759.3</v>
      </c>
      <c r="G69" s="84">
        <f t="shared" si="6"/>
        <v>29.72595607137584</v>
      </c>
      <c r="H69" s="85">
        <f t="shared" si="7"/>
        <v>4.2716823761863114E-5</v>
      </c>
      <c r="I69" s="86">
        <f t="shared" si="8"/>
        <v>254886.27</v>
      </c>
      <c r="J69" s="87">
        <f t="shared" si="9"/>
        <v>28.72595607137584</v>
      </c>
      <c r="K69" s="82">
        <f>VLOOKUP($C69,'2023'!$C$295:$U$572,VLOOKUP($L$4,Master!$D$9:$G$20,4,FALSE),FALSE)</f>
        <v>8873.0300000000007</v>
      </c>
      <c r="L69" s="83">
        <f>VLOOKUP($C69,'2023'!$C$8:$U$285,VLOOKUP($L$4,Master!$D$9:$G$20,4,FALSE),FALSE)</f>
        <v>263759.3</v>
      </c>
      <c r="M69" s="156">
        <f t="shared" si="10"/>
        <v>29.72595607137584</v>
      </c>
      <c r="N69" s="156">
        <f t="shared" si="11"/>
        <v>4.2716823761863114E-5</v>
      </c>
      <c r="O69" s="83">
        <f t="shared" si="12"/>
        <v>254886.27</v>
      </c>
      <c r="P69" s="87">
        <f t="shared" si="13"/>
        <v>28.72595607137584</v>
      </c>
      <c r="Q69" s="78"/>
    </row>
    <row r="70" spans="2:17" s="79" customFormat="1" ht="26" x14ac:dyDescent="0.3">
      <c r="B70" s="72"/>
      <c r="C70" s="80" t="s">
        <v>108</v>
      </c>
      <c r="D70" s="81" t="s">
        <v>384</v>
      </c>
      <c r="E70" s="82">
        <f>VLOOKUP($C70,'2023'!$C$295:$U$572,19,FALSE)</f>
        <v>573736.88000000012</v>
      </c>
      <c r="F70" s="83">
        <f>VLOOKUP($C70,'2023'!$C$8:$U$285,19,FALSE)</f>
        <v>172213.59</v>
      </c>
      <c r="G70" s="84">
        <f t="shared" si="6"/>
        <v>0.30016126904723289</v>
      </c>
      <c r="H70" s="85">
        <f t="shared" si="7"/>
        <v>2.7890647167427848E-5</v>
      </c>
      <c r="I70" s="86">
        <f t="shared" si="8"/>
        <v>-401523.29000000015</v>
      </c>
      <c r="J70" s="87">
        <f t="shared" si="9"/>
        <v>-0.69983873095276716</v>
      </c>
      <c r="K70" s="82">
        <f>VLOOKUP($C70,'2023'!$C$295:$U$572,VLOOKUP($L$4,Master!$D$9:$G$20,4,FALSE),FALSE)</f>
        <v>573736.88000000012</v>
      </c>
      <c r="L70" s="83">
        <f>VLOOKUP($C70,'2023'!$C$8:$U$285,VLOOKUP($L$4,Master!$D$9:$G$20,4,FALSE),FALSE)</f>
        <v>172213.59</v>
      </c>
      <c r="M70" s="156">
        <f t="shared" si="10"/>
        <v>0.30016126904723289</v>
      </c>
      <c r="N70" s="156">
        <f t="shared" si="11"/>
        <v>2.7890647167427848E-5</v>
      </c>
      <c r="O70" s="83">
        <f t="shared" si="12"/>
        <v>-401523.29000000015</v>
      </c>
      <c r="P70" s="87">
        <f t="shared" si="13"/>
        <v>-0.69983873095276716</v>
      </c>
      <c r="Q70" s="78"/>
    </row>
    <row r="71" spans="2:17" s="79" customFormat="1" ht="13" x14ac:dyDescent="0.3">
      <c r="B71" s="72"/>
      <c r="C71" s="80" t="s">
        <v>109</v>
      </c>
      <c r="D71" s="81" t="s">
        <v>385</v>
      </c>
      <c r="E71" s="82">
        <f>VLOOKUP($C71,'2023'!$C$295:$U$572,19,FALSE)</f>
        <v>41264.560000000005</v>
      </c>
      <c r="F71" s="83">
        <f>VLOOKUP($C71,'2023'!$C$8:$U$285,19,FALSE)</f>
        <v>24702.109999999997</v>
      </c>
      <c r="G71" s="84">
        <f t="shared" si="6"/>
        <v>0.59862773285356718</v>
      </c>
      <c r="H71" s="85">
        <f t="shared" si="7"/>
        <v>4.0006008486379683E-6</v>
      </c>
      <c r="I71" s="86">
        <f t="shared" si="8"/>
        <v>-16562.450000000008</v>
      </c>
      <c r="J71" s="87">
        <f t="shared" si="9"/>
        <v>-0.40137226714643282</v>
      </c>
      <c r="K71" s="82">
        <f>VLOOKUP($C71,'2023'!$C$295:$U$572,VLOOKUP($L$4,Master!$D$9:$G$20,4,FALSE),FALSE)</f>
        <v>41264.560000000005</v>
      </c>
      <c r="L71" s="83">
        <f>VLOOKUP($C71,'2023'!$C$8:$U$285,VLOOKUP($L$4,Master!$D$9:$G$20,4,FALSE),FALSE)</f>
        <v>24702.109999999997</v>
      </c>
      <c r="M71" s="156">
        <f t="shared" si="10"/>
        <v>0.59862773285356718</v>
      </c>
      <c r="N71" s="156">
        <f t="shared" si="11"/>
        <v>4.0006008486379683E-6</v>
      </c>
      <c r="O71" s="83">
        <f t="shared" si="12"/>
        <v>-16562.450000000008</v>
      </c>
      <c r="P71" s="87">
        <f t="shared" si="13"/>
        <v>-0.40137226714643282</v>
      </c>
      <c r="Q71" s="78"/>
    </row>
    <row r="72" spans="2:17" s="79" customFormat="1" ht="13" x14ac:dyDescent="0.3">
      <c r="B72" s="72"/>
      <c r="C72" s="80" t="s">
        <v>110</v>
      </c>
      <c r="D72" s="81" t="s">
        <v>386</v>
      </c>
      <c r="E72" s="82">
        <f>VLOOKUP($C72,'2023'!$C$295:$U$572,19,FALSE)</f>
        <v>847846.75999999978</v>
      </c>
      <c r="F72" s="83">
        <f>VLOOKUP($C72,'2023'!$C$8:$U$285,19,FALSE)</f>
        <v>518120.80000000005</v>
      </c>
      <c r="G72" s="84">
        <f t="shared" si="6"/>
        <v>0.61110194016664066</v>
      </c>
      <c r="H72" s="85">
        <f t="shared" si="7"/>
        <v>8.391163800084217E-5</v>
      </c>
      <c r="I72" s="86">
        <f t="shared" si="8"/>
        <v>-329725.95999999973</v>
      </c>
      <c r="J72" s="87">
        <f t="shared" si="9"/>
        <v>-0.38889805983335929</v>
      </c>
      <c r="K72" s="82">
        <f>VLOOKUP($C72,'2023'!$C$295:$U$572,VLOOKUP($L$4,Master!$D$9:$G$20,4,FALSE),FALSE)</f>
        <v>847846.75999999978</v>
      </c>
      <c r="L72" s="83">
        <f>VLOOKUP($C72,'2023'!$C$8:$U$285,VLOOKUP($L$4,Master!$D$9:$G$20,4,FALSE),FALSE)</f>
        <v>518120.80000000005</v>
      </c>
      <c r="M72" s="156">
        <f t="shared" si="10"/>
        <v>0.61110194016664066</v>
      </c>
      <c r="N72" s="156">
        <f t="shared" si="11"/>
        <v>8.391163800084217E-5</v>
      </c>
      <c r="O72" s="83">
        <f t="shared" si="12"/>
        <v>-329725.95999999973</v>
      </c>
      <c r="P72" s="87">
        <f t="shared" si="13"/>
        <v>-0.38889805983335929</v>
      </c>
      <c r="Q72" s="78"/>
    </row>
    <row r="73" spans="2:17" s="79" customFormat="1" ht="26" x14ac:dyDescent="0.3">
      <c r="B73" s="72"/>
      <c r="C73" s="80" t="s">
        <v>111</v>
      </c>
      <c r="D73" s="81" t="s">
        <v>387</v>
      </c>
      <c r="E73" s="82">
        <f>VLOOKUP($C73,'2023'!$C$295:$U$572,19,FALSE)</f>
        <v>38213.9</v>
      </c>
      <c r="F73" s="83">
        <f>VLOOKUP($C73,'2023'!$C$8:$U$285,19,FALSE)</f>
        <v>20283.919999999998</v>
      </c>
      <c r="G73" s="84">
        <f t="shared" si="6"/>
        <v>0.53079952582698964</v>
      </c>
      <c r="H73" s="85">
        <f t="shared" si="7"/>
        <v>3.2850581414180673E-6</v>
      </c>
      <c r="I73" s="86">
        <f t="shared" si="8"/>
        <v>-17929.980000000003</v>
      </c>
      <c r="J73" s="87">
        <f t="shared" si="9"/>
        <v>-0.46920047417301042</v>
      </c>
      <c r="K73" s="82">
        <f>VLOOKUP($C73,'2023'!$C$295:$U$572,VLOOKUP($L$4,Master!$D$9:$G$20,4,FALSE),FALSE)</f>
        <v>38213.9</v>
      </c>
      <c r="L73" s="83">
        <f>VLOOKUP($C73,'2023'!$C$8:$U$285,VLOOKUP($L$4,Master!$D$9:$G$20,4,FALSE),FALSE)</f>
        <v>20283.919999999998</v>
      </c>
      <c r="M73" s="156">
        <f t="shared" si="10"/>
        <v>0.53079952582698964</v>
      </c>
      <c r="N73" s="156">
        <f t="shared" si="11"/>
        <v>3.2850581414180673E-6</v>
      </c>
      <c r="O73" s="83">
        <f t="shared" si="12"/>
        <v>-17929.980000000003</v>
      </c>
      <c r="P73" s="87">
        <f t="shared" si="13"/>
        <v>-0.46920047417301042</v>
      </c>
      <c r="Q73" s="78"/>
    </row>
    <row r="74" spans="2:17" s="79" customFormat="1" ht="13" x14ac:dyDescent="0.3">
      <c r="B74" s="72"/>
      <c r="C74" s="80" t="s">
        <v>112</v>
      </c>
      <c r="D74" s="81" t="s">
        <v>388</v>
      </c>
      <c r="E74" s="82">
        <f>VLOOKUP($C74,'2023'!$C$295:$U$572,19,FALSE)</f>
        <v>1603589.2499999998</v>
      </c>
      <c r="F74" s="83">
        <f>VLOOKUP($C74,'2023'!$C$8:$U$285,19,FALSE)</f>
        <v>541964.42000000016</v>
      </c>
      <c r="G74" s="84">
        <f t="shared" ref="G74:G137" si="14">IFERROR(F74/E74,0)</f>
        <v>0.3379696016295945</v>
      </c>
      <c r="H74" s="85">
        <f t="shared" ref="H74:H137" si="15">F74/$D$4</f>
        <v>8.7773203122469502E-5</v>
      </c>
      <c r="I74" s="86">
        <f t="shared" ref="I74:I137" si="16">F74-E74</f>
        <v>-1061624.8299999996</v>
      </c>
      <c r="J74" s="87">
        <f t="shared" ref="J74:J137" si="17">IFERROR(I74/E74,0)</f>
        <v>-0.66203039837040545</v>
      </c>
      <c r="K74" s="82">
        <f>VLOOKUP($C74,'2023'!$C$295:$U$572,VLOOKUP($L$4,Master!$D$9:$G$20,4,FALSE),FALSE)</f>
        <v>1603589.2499999998</v>
      </c>
      <c r="L74" s="83">
        <f>VLOOKUP($C74,'2023'!$C$8:$U$285,VLOOKUP($L$4,Master!$D$9:$G$20,4,FALSE),FALSE)</f>
        <v>541964.42000000016</v>
      </c>
      <c r="M74" s="156">
        <f t="shared" ref="M74:M137" si="18">IFERROR(L74/K74,0)</f>
        <v>0.3379696016295945</v>
      </c>
      <c r="N74" s="156">
        <f t="shared" ref="N74:N137" si="19">L74/$D$4</f>
        <v>8.7773203122469502E-5</v>
      </c>
      <c r="O74" s="83">
        <f t="shared" ref="O74:O137" si="20">L74-K74</f>
        <v>-1061624.8299999996</v>
      </c>
      <c r="P74" s="87">
        <f t="shared" ref="P74:P137" si="21">IFERROR(O74/K74,0)</f>
        <v>-0.66203039837040545</v>
      </c>
      <c r="Q74" s="78"/>
    </row>
    <row r="75" spans="2:17" s="79" customFormat="1" ht="26" x14ac:dyDescent="0.3">
      <c r="B75" s="72"/>
      <c r="C75" s="80" t="s">
        <v>113</v>
      </c>
      <c r="D75" s="81" t="s">
        <v>389</v>
      </c>
      <c r="E75" s="82">
        <f>VLOOKUP($C75,'2023'!$C$295:$U$572,19,FALSE)</f>
        <v>0</v>
      </c>
      <c r="F75" s="83">
        <f>VLOOKUP($C75,'2023'!$C$8:$U$285,19,FALSE)</f>
        <v>0</v>
      </c>
      <c r="G75" s="84">
        <f t="shared" si="14"/>
        <v>0</v>
      </c>
      <c r="H75" s="85">
        <f t="shared" si="15"/>
        <v>0</v>
      </c>
      <c r="I75" s="86">
        <f t="shared" si="16"/>
        <v>0</v>
      </c>
      <c r="J75" s="87">
        <f t="shared" si="17"/>
        <v>0</v>
      </c>
      <c r="K75" s="82">
        <f>VLOOKUP($C75,'2023'!$C$295:$U$572,VLOOKUP($L$4,Master!$D$9:$G$20,4,FALSE),FALSE)</f>
        <v>0</v>
      </c>
      <c r="L75" s="83">
        <f>VLOOKUP($C75,'2023'!$C$8:$U$285,VLOOKUP($L$4,Master!$D$9:$G$20,4,FALSE),FALSE)</f>
        <v>0</v>
      </c>
      <c r="M75" s="156">
        <f t="shared" si="18"/>
        <v>0</v>
      </c>
      <c r="N75" s="156">
        <f t="shared" si="19"/>
        <v>0</v>
      </c>
      <c r="O75" s="83">
        <f t="shared" si="20"/>
        <v>0</v>
      </c>
      <c r="P75" s="87">
        <f t="shared" si="21"/>
        <v>0</v>
      </c>
      <c r="Q75" s="78"/>
    </row>
    <row r="76" spans="2:17" s="79" customFormat="1" ht="13" x14ac:dyDescent="0.3">
      <c r="B76" s="72"/>
      <c r="C76" s="80" t="s">
        <v>114</v>
      </c>
      <c r="D76" s="81" t="s">
        <v>390</v>
      </c>
      <c r="E76" s="82">
        <f>VLOOKUP($C76,'2023'!$C$295:$U$572,19,FALSE)</f>
        <v>0</v>
      </c>
      <c r="F76" s="83">
        <f>VLOOKUP($C76,'2023'!$C$8:$U$285,19,FALSE)</f>
        <v>0</v>
      </c>
      <c r="G76" s="84">
        <f t="shared" si="14"/>
        <v>0</v>
      </c>
      <c r="H76" s="85">
        <f t="shared" si="15"/>
        <v>0</v>
      </c>
      <c r="I76" s="86">
        <f t="shared" si="16"/>
        <v>0</v>
      </c>
      <c r="J76" s="87">
        <f t="shared" si="17"/>
        <v>0</v>
      </c>
      <c r="K76" s="82">
        <f>VLOOKUP($C76,'2023'!$C$295:$U$572,VLOOKUP($L$4,Master!$D$9:$G$20,4,FALSE),FALSE)</f>
        <v>0</v>
      </c>
      <c r="L76" s="83">
        <f>VLOOKUP($C76,'2023'!$C$8:$U$285,VLOOKUP($L$4,Master!$D$9:$G$20,4,FALSE),FALSE)</f>
        <v>0</v>
      </c>
      <c r="M76" s="156">
        <f t="shared" si="18"/>
        <v>0</v>
      </c>
      <c r="N76" s="156">
        <f t="shared" si="19"/>
        <v>0</v>
      </c>
      <c r="O76" s="83">
        <f t="shared" si="20"/>
        <v>0</v>
      </c>
      <c r="P76" s="87">
        <f t="shared" si="21"/>
        <v>0</v>
      </c>
      <c r="Q76" s="78"/>
    </row>
    <row r="77" spans="2:17" s="79" customFormat="1" ht="13" x14ac:dyDescent="0.3">
      <c r="B77" s="72"/>
      <c r="C77" s="80" t="s">
        <v>115</v>
      </c>
      <c r="D77" s="81" t="s">
        <v>391</v>
      </c>
      <c r="E77" s="82">
        <f>VLOOKUP($C77,'2023'!$C$295:$U$572,19,FALSE)</f>
        <v>0</v>
      </c>
      <c r="F77" s="83">
        <f>VLOOKUP($C77,'2023'!$C$8:$U$285,19,FALSE)</f>
        <v>0</v>
      </c>
      <c r="G77" s="84">
        <f t="shared" si="14"/>
        <v>0</v>
      </c>
      <c r="H77" s="85">
        <f t="shared" si="15"/>
        <v>0</v>
      </c>
      <c r="I77" s="86">
        <f t="shared" si="16"/>
        <v>0</v>
      </c>
      <c r="J77" s="87">
        <f t="shared" si="17"/>
        <v>0</v>
      </c>
      <c r="K77" s="82">
        <f>VLOOKUP($C77,'2023'!$C$295:$U$572,VLOOKUP($L$4,Master!$D$9:$G$20,4,FALSE),FALSE)</f>
        <v>0</v>
      </c>
      <c r="L77" s="83">
        <f>VLOOKUP($C77,'2023'!$C$8:$U$285,VLOOKUP($L$4,Master!$D$9:$G$20,4,FALSE),FALSE)</f>
        <v>0</v>
      </c>
      <c r="M77" s="156">
        <f t="shared" si="18"/>
        <v>0</v>
      </c>
      <c r="N77" s="156">
        <f t="shared" si="19"/>
        <v>0</v>
      </c>
      <c r="O77" s="83">
        <f t="shared" si="20"/>
        <v>0</v>
      </c>
      <c r="P77" s="87">
        <f t="shared" si="21"/>
        <v>0</v>
      </c>
      <c r="Q77" s="78"/>
    </row>
    <row r="78" spans="2:17" s="79" customFormat="1" ht="26" x14ac:dyDescent="0.3">
      <c r="B78" s="72"/>
      <c r="C78" s="80" t="s">
        <v>116</v>
      </c>
      <c r="D78" s="81" t="s">
        <v>392</v>
      </c>
      <c r="E78" s="82">
        <f>VLOOKUP($C78,'2023'!$C$295:$U$572,19,FALSE)</f>
        <v>0</v>
      </c>
      <c r="F78" s="83">
        <f>VLOOKUP($C78,'2023'!$C$8:$U$285,19,FALSE)</f>
        <v>0</v>
      </c>
      <c r="G78" s="84">
        <f t="shared" si="14"/>
        <v>0</v>
      </c>
      <c r="H78" s="85">
        <f t="shared" si="15"/>
        <v>0</v>
      </c>
      <c r="I78" s="86">
        <f t="shared" si="16"/>
        <v>0</v>
      </c>
      <c r="J78" s="87">
        <f t="shared" si="17"/>
        <v>0</v>
      </c>
      <c r="K78" s="82">
        <f>VLOOKUP($C78,'2023'!$C$295:$U$572,VLOOKUP($L$4,Master!$D$9:$G$20,4,FALSE),FALSE)</f>
        <v>0</v>
      </c>
      <c r="L78" s="83">
        <f>VLOOKUP($C78,'2023'!$C$8:$U$285,VLOOKUP($L$4,Master!$D$9:$G$20,4,FALSE),FALSE)</f>
        <v>0</v>
      </c>
      <c r="M78" s="156">
        <f t="shared" si="18"/>
        <v>0</v>
      </c>
      <c r="N78" s="156">
        <f t="shared" si="19"/>
        <v>0</v>
      </c>
      <c r="O78" s="83">
        <f t="shared" si="20"/>
        <v>0</v>
      </c>
      <c r="P78" s="87">
        <f t="shared" si="21"/>
        <v>0</v>
      </c>
      <c r="Q78" s="78"/>
    </row>
    <row r="79" spans="2:17" s="79" customFormat="1" ht="13" x14ac:dyDescent="0.3">
      <c r="B79" s="72"/>
      <c r="C79" s="80" t="s">
        <v>117</v>
      </c>
      <c r="D79" s="81" t="s">
        <v>393</v>
      </c>
      <c r="E79" s="82">
        <f>VLOOKUP($C79,'2023'!$C$295:$U$572,19,FALSE)</f>
        <v>7820899.3099999987</v>
      </c>
      <c r="F79" s="83">
        <f>VLOOKUP($C79,'2023'!$C$8:$U$285,19,FALSE)</f>
        <v>5403418.7899999917</v>
      </c>
      <c r="G79" s="84">
        <f t="shared" si="14"/>
        <v>0.69089481603362979</v>
      </c>
      <c r="H79" s="85">
        <f t="shared" si="15"/>
        <v>8.7510426424383626E-4</v>
      </c>
      <c r="I79" s="86">
        <f t="shared" si="16"/>
        <v>-2417480.520000007</v>
      </c>
      <c r="J79" s="87">
        <f t="shared" si="17"/>
        <v>-0.30910518396637016</v>
      </c>
      <c r="K79" s="82">
        <f>VLOOKUP($C79,'2023'!$C$295:$U$572,VLOOKUP($L$4,Master!$D$9:$G$20,4,FALSE),FALSE)</f>
        <v>7820899.3099999987</v>
      </c>
      <c r="L79" s="83">
        <f>VLOOKUP($C79,'2023'!$C$8:$U$285,VLOOKUP($L$4,Master!$D$9:$G$20,4,FALSE),FALSE)</f>
        <v>5403418.7899999917</v>
      </c>
      <c r="M79" s="156">
        <f t="shared" si="18"/>
        <v>0.69089481603362979</v>
      </c>
      <c r="N79" s="156">
        <f t="shared" si="19"/>
        <v>8.7510426424383626E-4</v>
      </c>
      <c r="O79" s="83">
        <f t="shared" si="20"/>
        <v>-2417480.520000007</v>
      </c>
      <c r="P79" s="87">
        <f t="shared" si="21"/>
        <v>-0.30910518396637016</v>
      </c>
      <c r="Q79" s="78"/>
    </row>
    <row r="80" spans="2:17" s="79" customFormat="1" ht="26" x14ac:dyDescent="0.3">
      <c r="B80" s="72"/>
      <c r="C80" s="80" t="s">
        <v>118</v>
      </c>
      <c r="D80" s="81" t="s">
        <v>394</v>
      </c>
      <c r="E80" s="82">
        <f>VLOOKUP($C80,'2023'!$C$295:$U$572,19,FALSE)</f>
        <v>19320.099999999999</v>
      </c>
      <c r="F80" s="83">
        <f>VLOOKUP($C80,'2023'!$C$8:$U$285,19,FALSE)</f>
        <v>0</v>
      </c>
      <c r="G80" s="84">
        <f t="shared" si="14"/>
        <v>0</v>
      </c>
      <c r="H80" s="85">
        <f t="shared" si="15"/>
        <v>0</v>
      </c>
      <c r="I80" s="86">
        <f t="shared" si="16"/>
        <v>-19320.099999999999</v>
      </c>
      <c r="J80" s="87">
        <f t="shared" si="17"/>
        <v>-1</v>
      </c>
      <c r="K80" s="82">
        <f>VLOOKUP($C80,'2023'!$C$295:$U$572,VLOOKUP($L$4,Master!$D$9:$G$20,4,FALSE),FALSE)</f>
        <v>19320.099999999999</v>
      </c>
      <c r="L80" s="83">
        <f>VLOOKUP($C80,'2023'!$C$8:$U$285,VLOOKUP($L$4,Master!$D$9:$G$20,4,FALSE),FALSE)</f>
        <v>0</v>
      </c>
      <c r="M80" s="156">
        <f t="shared" si="18"/>
        <v>0</v>
      </c>
      <c r="N80" s="156">
        <f t="shared" si="19"/>
        <v>0</v>
      </c>
      <c r="O80" s="83">
        <f t="shared" si="20"/>
        <v>-19320.099999999999</v>
      </c>
      <c r="P80" s="87">
        <f t="shared" si="21"/>
        <v>-1</v>
      </c>
      <c r="Q80" s="78"/>
    </row>
    <row r="81" spans="2:17" s="79" customFormat="1" ht="13" x14ac:dyDescent="0.3">
      <c r="B81" s="72"/>
      <c r="C81" s="80" t="s">
        <v>119</v>
      </c>
      <c r="D81" s="81" t="s">
        <v>395</v>
      </c>
      <c r="E81" s="82">
        <f>VLOOKUP($C81,'2023'!$C$295:$U$572,19,FALSE)</f>
        <v>0</v>
      </c>
      <c r="F81" s="83">
        <f>VLOOKUP($C81,'2023'!$C$8:$U$285,19,FALSE)</f>
        <v>0</v>
      </c>
      <c r="G81" s="84">
        <f t="shared" si="14"/>
        <v>0</v>
      </c>
      <c r="H81" s="85">
        <f t="shared" si="15"/>
        <v>0</v>
      </c>
      <c r="I81" s="86">
        <f t="shared" si="16"/>
        <v>0</v>
      </c>
      <c r="J81" s="87">
        <f t="shared" si="17"/>
        <v>0</v>
      </c>
      <c r="K81" s="82">
        <f>VLOOKUP($C81,'2023'!$C$295:$U$572,VLOOKUP($L$4,Master!$D$9:$G$20,4,FALSE),FALSE)</f>
        <v>0</v>
      </c>
      <c r="L81" s="83">
        <f>VLOOKUP($C81,'2023'!$C$8:$U$285,VLOOKUP($L$4,Master!$D$9:$G$20,4,FALSE),FALSE)</f>
        <v>0</v>
      </c>
      <c r="M81" s="156">
        <f t="shared" si="18"/>
        <v>0</v>
      </c>
      <c r="N81" s="156">
        <f t="shared" si="19"/>
        <v>0</v>
      </c>
      <c r="O81" s="83">
        <f t="shared" si="20"/>
        <v>0</v>
      </c>
      <c r="P81" s="87">
        <f t="shared" si="21"/>
        <v>0</v>
      </c>
      <c r="Q81" s="78"/>
    </row>
    <row r="82" spans="2:17" s="79" customFormat="1" ht="13" x14ac:dyDescent="0.3">
      <c r="B82" s="72"/>
      <c r="C82" s="80" t="s">
        <v>120</v>
      </c>
      <c r="D82" s="81" t="s">
        <v>396</v>
      </c>
      <c r="E82" s="82">
        <f>VLOOKUP($C82,'2023'!$C$295:$U$572,19,FALSE)</f>
        <v>0</v>
      </c>
      <c r="F82" s="83">
        <f>VLOOKUP($C82,'2023'!$C$8:$U$285,19,FALSE)</f>
        <v>0</v>
      </c>
      <c r="G82" s="84">
        <f t="shared" si="14"/>
        <v>0</v>
      </c>
      <c r="H82" s="85">
        <f t="shared" si="15"/>
        <v>0</v>
      </c>
      <c r="I82" s="86">
        <f t="shared" si="16"/>
        <v>0</v>
      </c>
      <c r="J82" s="87">
        <f t="shared" si="17"/>
        <v>0</v>
      </c>
      <c r="K82" s="82">
        <f>VLOOKUP($C82,'2023'!$C$295:$U$572,VLOOKUP($L$4,Master!$D$9:$G$20,4,FALSE),FALSE)</f>
        <v>0</v>
      </c>
      <c r="L82" s="83">
        <f>VLOOKUP($C82,'2023'!$C$8:$U$285,VLOOKUP($L$4,Master!$D$9:$G$20,4,FALSE),FALSE)</f>
        <v>0</v>
      </c>
      <c r="M82" s="156">
        <f t="shared" si="18"/>
        <v>0</v>
      </c>
      <c r="N82" s="156">
        <f t="shared" si="19"/>
        <v>0</v>
      </c>
      <c r="O82" s="83">
        <f t="shared" si="20"/>
        <v>0</v>
      </c>
      <c r="P82" s="87">
        <f t="shared" si="21"/>
        <v>0</v>
      </c>
      <c r="Q82" s="78"/>
    </row>
    <row r="83" spans="2:17" s="79" customFormat="1" ht="13" x14ac:dyDescent="0.3">
      <c r="B83" s="72"/>
      <c r="C83" s="80" t="s">
        <v>121</v>
      </c>
      <c r="D83" s="81" t="s">
        <v>397</v>
      </c>
      <c r="E83" s="82">
        <f>VLOOKUP($C83,'2023'!$C$295:$U$572,19,FALSE)</f>
        <v>0</v>
      </c>
      <c r="F83" s="83">
        <f>VLOOKUP($C83,'2023'!$C$8:$U$285,19,FALSE)</f>
        <v>0</v>
      </c>
      <c r="G83" s="84">
        <f t="shared" si="14"/>
        <v>0</v>
      </c>
      <c r="H83" s="85">
        <f t="shared" si="15"/>
        <v>0</v>
      </c>
      <c r="I83" s="86">
        <f t="shared" si="16"/>
        <v>0</v>
      </c>
      <c r="J83" s="87">
        <f t="shared" si="17"/>
        <v>0</v>
      </c>
      <c r="K83" s="82">
        <f>VLOOKUP($C83,'2023'!$C$295:$U$572,VLOOKUP($L$4,Master!$D$9:$G$20,4,FALSE),FALSE)</f>
        <v>0</v>
      </c>
      <c r="L83" s="83">
        <f>VLOOKUP($C83,'2023'!$C$8:$U$285,VLOOKUP($L$4,Master!$D$9:$G$20,4,FALSE),FALSE)</f>
        <v>0</v>
      </c>
      <c r="M83" s="156">
        <f t="shared" si="18"/>
        <v>0</v>
      </c>
      <c r="N83" s="156">
        <f t="shared" si="19"/>
        <v>0</v>
      </c>
      <c r="O83" s="83">
        <f t="shared" si="20"/>
        <v>0</v>
      </c>
      <c r="P83" s="87">
        <f t="shared" si="21"/>
        <v>0</v>
      </c>
      <c r="Q83" s="78"/>
    </row>
    <row r="84" spans="2:17" s="79" customFormat="1" ht="26" x14ac:dyDescent="0.3">
      <c r="B84" s="72"/>
      <c r="C84" s="80" t="s">
        <v>122</v>
      </c>
      <c r="D84" s="81" t="s">
        <v>398</v>
      </c>
      <c r="E84" s="82">
        <f>VLOOKUP($C84,'2023'!$C$295:$U$572,19,FALSE)</f>
        <v>1035466.8099999998</v>
      </c>
      <c r="F84" s="83">
        <f>VLOOKUP($C84,'2023'!$C$8:$U$285,19,FALSE)</f>
        <v>0</v>
      </c>
      <c r="G84" s="84">
        <f t="shared" si="14"/>
        <v>0</v>
      </c>
      <c r="H84" s="85">
        <f t="shared" si="15"/>
        <v>0</v>
      </c>
      <c r="I84" s="86">
        <f t="shared" si="16"/>
        <v>-1035466.8099999998</v>
      </c>
      <c r="J84" s="87">
        <f t="shared" si="17"/>
        <v>-1</v>
      </c>
      <c r="K84" s="82">
        <f>VLOOKUP($C84,'2023'!$C$295:$U$572,VLOOKUP($L$4,Master!$D$9:$G$20,4,FALSE),FALSE)</f>
        <v>1035466.8099999998</v>
      </c>
      <c r="L84" s="83">
        <f>VLOOKUP($C84,'2023'!$C$8:$U$285,VLOOKUP($L$4,Master!$D$9:$G$20,4,FALSE),FALSE)</f>
        <v>0</v>
      </c>
      <c r="M84" s="156">
        <f t="shared" si="18"/>
        <v>0</v>
      </c>
      <c r="N84" s="156">
        <f t="shared" si="19"/>
        <v>0</v>
      </c>
      <c r="O84" s="83">
        <f t="shared" si="20"/>
        <v>-1035466.8099999998</v>
      </c>
      <c r="P84" s="87">
        <f t="shared" si="21"/>
        <v>-1</v>
      </c>
      <c r="Q84" s="78"/>
    </row>
    <row r="85" spans="2:17" s="79" customFormat="1" ht="26" x14ac:dyDescent="0.3">
      <c r="B85" s="72"/>
      <c r="C85" s="80" t="s">
        <v>123</v>
      </c>
      <c r="D85" s="81" t="s">
        <v>399</v>
      </c>
      <c r="E85" s="82">
        <f>VLOOKUP($C85,'2023'!$C$295:$U$572,19,FALSE)</f>
        <v>2323367.0200000005</v>
      </c>
      <c r="F85" s="83">
        <f>VLOOKUP($C85,'2023'!$C$8:$U$285,19,FALSE)</f>
        <v>209607.94999999992</v>
      </c>
      <c r="G85" s="84">
        <f t="shared" si="14"/>
        <v>9.0217321755733576E-2</v>
      </c>
      <c r="H85" s="85">
        <f t="shared" si="15"/>
        <v>3.3946806270851539E-5</v>
      </c>
      <c r="I85" s="86">
        <f t="shared" si="16"/>
        <v>-2113759.0700000008</v>
      </c>
      <c r="J85" s="87">
        <f t="shared" si="17"/>
        <v>-0.90978267824426651</v>
      </c>
      <c r="K85" s="82">
        <f>VLOOKUP($C85,'2023'!$C$295:$U$572,VLOOKUP($L$4,Master!$D$9:$G$20,4,FALSE),FALSE)</f>
        <v>2323367.0200000005</v>
      </c>
      <c r="L85" s="83">
        <f>VLOOKUP($C85,'2023'!$C$8:$U$285,VLOOKUP($L$4,Master!$D$9:$G$20,4,FALSE),FALSE)</f>
        <v>209607.94999999992</v>
      </c>
      <c r="M85" s="156">
        <f t="shared" si="18"/>
        <v>9.0217321755733576E-2</v>
      </c>
      <c r="N85" s="156">
        <f t="shared" si="19"/>
        <v>3.3946806270851539E-5</v>
      </c>
      <c r="O85" s="83">
        <f t="shared" si="20"/>
        <v>-2113759.0700000008</v>
      </c>
      <c r="P85" s="87">
        <f t="shared" si="21"/>
        <v>-0.90978267824426651</v>
      </c>
      <c r="Q85" s="78"/>
    </row>
    <row r="86" spans="2:17" s="79" customFormat="1" ht="13" x14ac:dyDescent="0.3">
      <c r="B86" s="72"/>
      <c r="C86" s="80" t="s">
        <v>124</v>
      </c>
      <c r="D86" s="81" t="s">
        <v>391</v>
      </c>
      <c r="E86" s="82">
        <f>VLOOKUP($C86,'2023'!$C$295:$U$572,19,FALSE)</f>
        <v>176849.1</v>
      </c>
      <c r="F86" s="83">
        <f>VLOOKUP($C86,'2023'!$C$8:$U$285,19,FALSE)</f>
        <v>0</v>
      </c>
      <c r="G86" s="84">
        <f t="shared" si="14"/>
        <v>0</v>
      </c>
      <c r="H86" s="85">
        <f t="shared" si="15"/>
        <v>0</v>
      </c>
      <c r="I86" s="86">
        <f t="shared" si="16"/>
        <v>-176849.1</v>
      </c>
      <c r="J86" s="87">
        <f t="shared" si="17"/>
        <v>-1</v>
      </c>
      <c r="K86" s="82">
        <f>VLOOKUP($C86,'2023'!$C$295:$U$572,VLOOKUP($L$4,Master!$D$9:$G$20,4,FALSE),FALSE)</f>
        <v>176849.1</v>
      </c>
      <c r="L86" s="83">
        <f>VLOOKUP($C86,'2023'!$C$8:$U$285,VLOOKUP($L$4,Master!$D$9:$G$20,4,FALSE),FALSE)</f>
        <v>0</v>
      </c>
      <c r="M86" s="156">
        <f t="shared" si="18"/>
        <v>0</v>
      </c>
      <c r="N86" s="156">
        <f t="shared" si="19"/>
        <v>0</v>
      </c>
      <c r="O86" s="83">
        <f t="shared" si="20"/>
        <v>-176849.1</v>
      </c>
      <c r="P86" s="87">
        <f t="shared" si="21"/>
        <v>-1</v>
      </c>
      <c r="Q86" s="78"/>
    </row>
    <row r="87" spans="2:17" s="79" customFormat="1" ht="13" x14ac:dyDescent="0.3">
      <c r="B87" s="72"/>
      <c r="C87" s="80" t="s">
        <v>125</v>
      </c>
      <c r="D87" s="81" t="s">
        <v>395</v>
      </c>
      <c r="E87" s="82">
        <f>VLOOKUP($C87,'2023'!$C$295:$U$572,19,FALSE)</f>
        <v>672202.92999999993</v>
      </c>
      <c r="F87" s="83">
        <f>VLOOKUP($C87,'2023'!$C$8:$U$285,19,FALSE)</f>
        <v>389386.35999999987</v>
      </c>
      <c r="G87" s="84">
        <f t="shared" si="14"/>
        <v>0.57926906090694952</v>
      </c>
      <c r="H87" s="85">
        <f t="shared" si="15"/>
        <v>6.3062604865092448E-5</v>
      </c>
      <c r="I87" s="86">
        <f t="shared" si="16"/>
        <v>-282816.57000000007</v>
      </c>
      <c r="J87" s="87">
        <f t="shared" si="17"/>
        <v>-0.42073093909305048</v>
      </c>
      <c r="K87" s="82">
        <f>VLOOKUP($C87,'2023'!$C$295:$U$572,VLOOKUP($L$4,Master!$D$9:$G$20,4,FALSE),FALSE)</f>
        <v>672202.92999999993</v>
      </c>
      <c r="L87" s="83">
        <f>VLOOKUP($C87,'2023'!$C$8:$U$285,VLOOKUP($L$4,Master!$D$9:$G$20,4,FALSE),FALSE)</f>
        <v>389386.35999999987</v>
      </c>
      <c r="M87" s="156">
        <f t="shared" si="18"/>
        <v>0.57926906090694952</v>
      </c>
      <c r="N87" s="156">
        <f t="shared" si="19"/>
        <v>6.3062604865092448E-5</v>
      </c>
      <c r="O87" s="83">
        <f t="shared" si="20"/>
        <v>-282816.57000000007</v>
      </c>
      <c r="P87" s="87">
        <f t="shared" si="21"/>
        <v>-0.42073093909305048</v>
      </c>
      <c r="Q87" s="78"/>
    </row>
    <row r="88" spans="2:17" s="79" customFormat="1" ht="13" x14ac:dyDescent="0.3">
      <c r="B88" s="72"/>
      <c r="C88" s="80" t="s">
        <v>126</v>
      </c>
      <c r="D88" s="81" t="s">
        <v>400</v>
      </c>
      <c r="E88" s="82">
        <f>VLOOKUP($C88,'2023'!$C$295:$U$572,19,FALSE)</f>
        <v>341098.96999999991</v>
      </c>
      <c r="F88" s="83">
        <f>VLOOKUP($C88,'2023'!$C$8:$U$285,19,FALSE)</f>
        <v>70914.3</v>
      </c>
      <c r="G88" s="84">
        <f t="shared" si="14"/>
        <v>0.2078994844223658</v>
      </c>
      <c r="H88" s="85">
        <f t="shared" si="15"/>
        <v>1.1484841123311632E-5</v>
      </c>
      <c r="I88" s="86">
        <f t="shared" si="16"/>
        <v>-270184.66999999993</v>
      </c>
      <c r="J88" s="87">
        <f t="shared" si="17"/>
        <v>-0.79210051557763428</v>
      </c>
      <c r="K88" s="82">
        <f>VLOOKUP($C88,'2023'!$C$295:$U$572,VLOOKUP($L$4,Master!$D$9:$G$20,4,FALSE),FALSE)</f>
        <v>341098.96999999991</v>
      </c>
      <c r="L88" s="83">
        <f>VLOOKUP($C88,'2023'!$C$8:$U$285,VLOOKUP($L$4,Master!$D$9:$G$20,4,FALSE),FALSE)</f>
        <v>70914.3</v>
      </c>
      <c r="M88" s="156">
        <f t="shared" si="18"/>
        <v>0.2078994844223658</v>
      </c>
      <c r="N88" s="156">
        <f t="shared" si="19"/>
        <v>1.1484841123311632E-5</v>
      </c>
      <c r="O88" s="83">
        <f t="shared" si="20"/>
        <v>-270184.66999999993</v>
      </c>
      <c r="P88" s="87">
        <f t="shared" si="21"/>
        <v>-0.79210051557763428</v>
      </c>
      <c r="Q88" s="78"/>
    </row>
    <row r="89" spans="2:17" s="79" customFormat="1" ht="13" x14ac:dyDescent="0.3">
      <c r="B89" s="72"/>
      <c r="C89" s="80" t="s">
        <v>127</v>
      </c>
      <c r="D89" s="81" t="s">
        <v>401</v>
      </c>
      <c r="E89" s="82">
        <f>VLOOKUP($C89,'2023'!$C$295:$U$572,19,FALSE)</f>
        <v>187645.63000000003</v>
      </c>
      <c r="F89" s="83">
        <f>VLOOKUP($C89,'2023'!$C$8:$U$285,19,FALSE)</f>
        <v>21343</v>
      </c>
      <c r="G89" s="84">
        <f t="shared" si="14"/>
        <v>0.11374099146353686</v>
      </c>
      <c r="H89" s="85">
        <f t="shared" si="15"/>
        <v>3.4565801833317136E-6</v>
      </c>
      <c r="I89" s="86">
        <f t="shared" si="16"/>
        <v>-166302.63000000003</v>
      </c>
      <c r="J89" s="87">
        <f t="shared" si="17"/>
        <v>-0.88625900853646311</v>
      </c>
      <c r="K89" s="82">
        <f>VLOOKUP($C89,'2023'!$C$295:$U$572,VLOOKUP($L$4,Master!$D$9:$G$20,4,FALSE),FALSE)</f>
        <v>187645.63000000003</v>
      </c>
      <c r="L89" s="83">
        <f>VLOOKUP($C89,'2023'!$C$8:$U$285,VLOOKUP($L$4,Master!$D$9:$G$20,4,FALSE),FALSE)</f>
        <v>21343</v>
      </c>
      <c r="M89" s="156">
        <f t="shared" si="18"/>
        <v>0.11374099146353686</v>
      </c>
      <c r="N89" s="156">
        <f t="shared" si="19"/>
        <v>3.4565801833317136E-6</v>
      </c>
      <c r="O89" s="83">
        <f t="shared" si="20"/>
        <v>-166302.63000000003</v>
      </c>
      <c r="P89" s="87">
        <f t="shared" si="21"/>
        <v>-0.88625900853646311</v>
      </c>
      <c r="Q89" s="78"/>
    </row>
    <row r="90" spans="2:17" s="79" customFormat="1" ht="13" x14ac:dyDescent="0.3">
      <c r="B90" s="72"/>
      <c r="C90" s="80" t="s">
        <v>128</v>
      </c>
      <c r="D90" s="81" t="s">
        <v>402</v>
      </c>
      <c r="E90" s="82">
        <f>VLOOKUP($C90,'2023'!$C$295:$U$572,19,FALSE)</f>
        <v>3137460.61</v>
      </c>
      <c r="F90" s="83">
        <f>VLOOKUP($C90,'2023'!$C$8:$U$285,19,FALSE)</f>
        <v>2065298.2500000005</v>
      </c>
      <c r="G90" s="84">
        <f t="shared" si="14"/>
        <v>0.65827065475094537</v>
      </c>
      <c r="H90" s="85">
        <f t="shared" si="15"/>
        <v>3.3448292197065405E-4</v>
      </c>
      <c r="I90" s="86">
        <f t="shared" si="16"/>
        <v>-1072162.3599999994</v>
      </c>
      <c r="J90" s="87">
        <f t="shared" si="17"/>
        <v>-0.34172934524905463</v>
      </c>
      <c r="K90" s="82">
        <f>VLOOKUP($C90,'2023'!$C$295:$U$572,VLOOKUP($L$4,Master!$D$9:$G$20,4,FALSE),FALSE)</f>
        <v>3137460.61</v>
      </c>
      <c r="L90" s="83">
        <f>VLOOKUP($C90,'2023'!$C$8:$U$285,VLOOKUP($L$4,Master!$D$9:$G$20,4,FALSE),FALSE)</f>
        <v>2065298.2500000005</v>
      </c>
      <c r="M90" s="156">
        <f t="shared" si="18"/>
        <v>0.65827065475094537</v>
      </c>
      <c r="N90" s="156">
        <f t="shared" si="19"/>
        <v>3.3448292197065405E-4</v>
      </c>
      <c r="O90" s="83">
        <f t="shared" si="20"/>
        <v>-1072162.3599999994</v>
      </c>
      <c r="P90" s="87">
        <f t="shared" si="21"/>
        <v>-0.34172934524905463</v>
      </c>
      <c r="Q90" s="78"/>
    </row>
    <row r="91" spans="2:17" s="79" customFormat="1" ht="13" x14ac:dyDescent="0.3">
      <c r="B91" s="72"/>
      <c r="C91" s="80" t="s">
        <v>129</v>
      </c>
      <c r="D91" s="81" t="s">
        <v>403</v>
      </c>
      <c r="E91" s="82">
        <f>VLOOKUP($C91,'2023'!$C$295:$U$572,19,FALSE)</f>
        <v>111673.52</v>
      </c>
      <c r="F91" s="83">
        <f>VLOOKUP($C91,'2023'!$C$8:$U$285,19,FALSE)</f>
        <v>45477.229999999996</v>
      </c>
      <c r="G91" s="84">
        <f t="shared" si="14"/>
        <v>0.40723378290574164</v>
      </c>
      <c r="H91" s="85">
        <f t="shared" si="15"/>
        <v>7.3652107019078152E-6</v>
      </c>
      <c r="I91" s="86">
        <f t="shared" si="16"/>
        <v>-66196.290000000008</v>
      </c>
      <c r="J91" s="87">
        <f t="shared" si="17"/>
        <v>-0.59276621709425836</v>
      </c>
      <c r="K91" s="82">
        <f>VLOOKUP($C91,'2023'!$C$295:$U$572,VLOOKUP($L$4,Master!$D$9:$G$20,4,FALSE),FALSE)</f>
        <v>111673.52</v>
      </c>
      <c r="L91" s="83">
        <f>VLOOKUP($C91,'2023'!$C$8:$U$285,VLOOKUP($L$4,Master!$D$9:$G$20,4,FALSE),FALSE)</f>
        <v>45477.229999999996</v>
      </c>
      <c r="M91" s="156">
        <f t="shared" si="18"/>
        <v>0.40723378290574164</v>
      </c>
      <c r="N91" s="156">
        <f t="shared" si="19"/>
        <v>7.3652107019078152E-6</v>
      </c>
      <c r="O91" s="83">
        <f t="shared" si="20"/>
        <v>-66196.290000000008</v>
      </c>
      <c r="P91" s="87">
        <f t="shared" si="21"/>
        <v>-0.59276621709425836</v>
      </c>
      <c r="Q91" s="78"/>
    </row>
    <row r="92" spans="2:17" s="79" customFormat="1" ht="13" x14ac:dyDescent="0.3">
      <c r="B92" s="72"/>
      <c r="C92" s="80" t="s">
        <v>130</v>
      </c>
      <c r="D92" s="81" t="s">
        <v>404</v>
      </c>
      <c r="E92" s="82">
        <f>VLOOKUP($C92,'2023'!$C$295:$U$572,19,FALSE)</f>
        <v>118887.83</v>
      </c>
      <c r="F92" s="83">
        <f>VLOOKUP($C92,'2023'!$C$8:$U$285,19,FALSE)</f>
        <v>0</v>
      </c>
      <c r="G92" s="84">
        <f t="shared" si="14"/>
        <v>0</v>
      </c>
      <c r="H92" s="85">
        <f t="shared" si="15"/>
        <v>0</v>
      </c>
      <c r="I92" s="86">
        <f t="shared" si="16"/>
        <v>-118887.83</v>
      </c>
      <c r="J92" s="87">
        <f t="shared" si="17"/>
        <v>-1</v>
      </c>
      <c r="K92" s="82">
        <f>VLOOKUP($C92,'2023'!$C$295:$U$572,VLOOKUP($L$4,Master!$D$9:$G$20,4,FALSE),FALSE)</f>
        <v>118887.83</v>
      </c>
      <c r="L92" s="83">
        <f>VLOOKUP($C92,'2023'!$C$8:$U$285,VLOOKUP($L$4,Master!$D$9:$G$20,4,FALSE),FALSE)</f>
        <v>0</v>
      </c>
      <c r="M92" s="156">
        <f t="shared" si="18"/>
        <v>0</v>
      </c>
      <c r="N92" s="156">
        <f t="shared" si="19"/>
        <v>0</v>
      </c>
      <c r="O92" s="83">
        <f t="shared" si="20"/>
        <v>-118887.83</v>
      </c>
      <c r="P92" s="87">
        <f t="shared" si="21"/>
        <v>-1</v>
      </c>
      <c r="Q92" s="78"/>
    </row>
    <row r="93" spans="2:17" s="79" customFormat="1" ht="13" x14ac:dyDescent="0.3">
      <c r="B93" s="72"/>
      <c r="C93" s="80" t="s">
        <v>131</v>
      </c>
      <c r="D93" s="81" t="s">
        <v>405</v>
      </c>
      <c r="E93" s="82">
        <f>VLOOKUP($C93,'2023'!$C$295:$U$572,19,FALSE)</f>
        <v>1213302.32</v>
      </c>
      <c r="F93" s="83">
        <f>VLOOKUP($C93,'2023'!$C$8:$U$285,19,FALSE)</f>
        <v>0</v>
      </c>
      <c r="G93" s="84">
        <f t="shared" si="14"/>
        <v>0</v>
      </c>
      <c r="H93" s="85">
        <f t="shared" si="15"/>
        <v>0</v>
      </c>
      <c r="I93" s="86">
        <f t="shared" si="16"/>
        <v>-1213302.32</v>
      </c>
      <c r="J93" s="87">
        <f t="shared" si="17"/>
        <v>-1</v>
      </c>
      <c r="K93" s="82">
        <f>VLOOKUP($C93,'2023'!$C$295:$U$572,VLOOKUP($L$4,Master!$D$9:$G$20,4,FALSE),FALSE)</f>
        <v>1213302.32</v>
      </c>
      <c r="L93" s="83">
        <f>VLOOKUP($C93,'2023'!$C$8:$U$285,VLOOKUP($L$4,Master!$D$9:$G$20,4,FALSE),FALSE)</f>
        <v>0</v>
      </c>
      <c r="M93" s="156">
        <f t="shared" si="18"/>
        <v>0</v>
      </c>
      <c r="N93" s="156">
        <f t="shared" si="19"/>
        <v>0</v>
      </c>
      <c r="O93" s="83">
        <f t="shared" si="20"/>
        <v>-1213302.32</v>
      </c>
      <c r="P93" s="87">
        <f t="shared" si="21"/>
        <v>-1</v>
      </c>
      <c r="Q93" s="78"/>
    </row>
    <row r="94" spans="2:17" s="79" customFormat="1" ht="13" x14ac:dyDescent="0.3">
      <c r="B94" s="72"/>
      <c r="C94" s="80" t="s">
        <v>132</v>
      </c>
      <c r="D94" s="81" t="s">
        <v>406</v>
      </c>
      <c r="E94" s="82">
        <f>VLOOKUP($C94,'2023'!$C$295:$U$572,19,FALSE)</f>
        <v>75200</v>
      </c>
      <c r="F94" s="83">
        <f>VLOOKUP($C94,'2023'!$C$8:$U$285,19,FALSE)</f>
        <v>0</v>
      </c>
      <c r="G94" s="84">
        <f t="shared" si="14"/>
        <v>0</v>
      </c>
      <c r="H94" s="85">
        <f t="shared" si="15"/>
        <v>0</v>
      </c>
      <c r="I94" s="86">
        <f t="shared" si="16"/>
        <v>-75200</v>
      </c>
      <c r="J94" s="87">
        <f t="shared" si="17"/>
        <v>-1</v>
      </c>
      <c r="K94" s="82">
        <f>VLOOKUP($C94,'2023'!$C$295:$U$572,VLOOKUP($L$4,Master!$D$9:$G$20,4,FALSE),FALSE)</f>
        <v>75200</v>
      </c>
      <c r="L94" s="83">
        <f>VLOOKUP($C94,'2023'!$C$8:$U$285,VLOOKUP($L$4,Master!$D$9:$G$20,4,FALSE),FALSE)</f>
        <v>0</v>
      </c>
      <c r="M94" s="156">
        <f t="shared" si="18"/>
        <v>0</v>
      </c>
      <c r="N94" s="156">
        <f t="shared" si="19"/>
        <v>0</v>
      </c>
      <c r="O94" s="83">
        <f t="shared" si="20"/>
        <v>-75200</v>
      </c>
      <c r="P94" s="87">
        <f t="shared" si="21"/>
        <v>-1</v>
      </c>
      <c r="Q94" s="78"/>
    </row>
    <row r="95" spans="2:17" s="79" customFormat="1" ht="26" x14ac:dyDescent="0.3">
      <c r="B95" s="72"/>
      <c r="C95" s="80" t="s">
        <v>133</v>
      </c>
      <c r="D95" s="81" t="s">
        <v>407</v>
      </c>
      <c r="E95" s="82">
        <f>VLOOKUP($C95,'2023'!$C$295:$U$572,19,FALSE)</f>
        <v>247407.36999999994</v>
      </c>
      <c r="F95" s="83">
        <f>VLOOKUP($C95,'2023'!$C$8:$U$285,19,FALSE)</f>
        <v>126661.91</v>
      </c>
      <c r="G95" s="84">
        <f t="shared" si="14"/>
        <v>0.51195689926294452</v>
      </c>
      <c r="H95" s="85">
        <f t="shared" si="15"/>
        <v>2.0513379004307971E-5</v>
      </c>
      <c r="I95" s="86">
        <f t="shared" si="16"/>
        <v>-120745.45999999993</v>
      </c>
      <c r="J95" s="87">
        <f t="shared" si="17"/>
        <v>-0.48804310073705548</v>
      </c>
      <c r="K95" s="82">
        <f>VLOOKUP($C95,'2023'!$C$295:$U$572,VLOOKUP($L$4,Master!$D$9:$G$20,4,FALSE),FALSE)</f>
        <v>247407.36999999994</v>
      </c>
      <c r="L95" s="83">
        <f>VLOOKUP($C95,'2023'!$C$8:$U$285,VLOOKUP($L$4,Master!$D$9:$G$20,4,FALSE),FALSE)</f>
        <v>126661.91</v>
      </c>
      <c r="M95" s="156">
        <f t="shared" si="18"/>
        <v>0.51195689926294452</v>
      </c>
      <c r="N95" s="156">
        <f t="shared" si="19"/>
        <v>2.0513379004307971E-5</v>
      </c>
      <c r="O95" s="83">
        <f t="shared" si="20"/>
        <v>-120745.45999999993</v>
      </c>
      <c r="P95" s="87">
        <f t="shared" si="21"/>
        <v>-0.48804310073705548</v>
      </c>
      <c r="Q95" s="78"/>
    </row>
    <row r="96" spans="2:17" s="79" customFormat="1" ht="13" x14ac:dyDescent="0.3">
      <c r="B96" s="72"/>
      <c r="C96" s="80" t="s">
        <v>134</v>
      </c>
      <c r="D96" s="81" t="s">
        <v>408</v>
      </c>
      <c r="E96" s="82">
        <f>VLOOKUP($C96,'2023'!$C$295:$U$572,19,FALSE)</f>
        <v>38584.620000000003</v>
      </c>
      <c r="F96" s="83">
        <f>VLOOKUP($C96,'2023'!$C$8:$U$285,19,FALSE)</f>
        <v>11640.19</v>
      </c>
      <c r="G96" s="84">
        <f t="shared" si="14"/>
        <v>0.3016795293046815</v>
      </c>
      <c r="H96" s="85">
        <f t="shared" si="15"/>
        <v>1.8851731286237166E-6</v>
      </c>
      <c r="I96" s="86">
        <f t="shared" si="16"/>
        <v>-26944.43</v>
      </c>
      <c r="J96" s="87">
        <f t="shared" si="17"/>
        <v>-0.69832047069531844</v>
      </c>
      <c r="K96" s="82">
        <f>VLOOKUP($C96,'2023'!$C$295:$U$572,VLOOKUP($L$4,Master!$D$9:$G$20,4,FALSE),FALSE)</f>
        <v>38584.620000000003</v>
      </c>
      <c r="L96" s="83">
        <f>VLOOKUP($C96,'2023'!$C$8:$U$285,VLOOKUP($L$4,Master!$D$9:$G$20,4,FALSE),FALSE)</f>
        <v>11640.19</v>
      </c>
      <c r="M96" s="156">
        <f t="shared" si="18"/>
        <v>0.3016795293046815</v>
      </c>
      <c r="N96" s="156">
        <f t="shared" si="19"/>
        <v>1.8851731286237166E-6</v>
      </c>
      <c r="O96" s="83">
        <f t="shared" si="20"/>
        <v>-26944.43</v>
      </c>
      <c r="P96" s="87">
        <f t="shared" si="21"/>
        <v>-0.69832047069531844</v>
      </c>
      <c r="Q96" s="78"/>
    </row>
    <row r="97" spans="2:17" s="79" customFormat="1" ht="13" x14ac:dyDescent="0.3">
      <c r="B97" s="72"/>
      <c r="C97" s="80" t="s">
        <v>135</v>
      </c>
      <c r="D97" s="81" t="s">
        <v>409</v>
      </c>
      <c r="E97" s="82">
        <f>VLOOKUP($C97,'2023'!$C$295:$U$572,19,FALSE)</f>
        <v>103656.54000000001</v>
      </c>
      <c r="F97" s="83">
        <f>VLOOKUP($C97,'2023'!$C$8:$U$285,19,FALSE)</f>
        <v>41311.839999999997</v>
      </c>
      <c r="G97" s="84">
        <f t="shared" si="14"/>
        <v>0.39854542704203705</v>
      </c>
      <c r="H97" s="85">
        <f t="shared" si="15"/>
        <v>6.6906099180513714E-6</v>
      </c>
      <c r="I97" s="86">
        <f t="shared" si="16"/>
        <v>-62344.700000000012</v>
      </c>
      <c r="J97" s="87">
        <f t="shared" si="17"/>
        <v>-0.60145457295796301</v>
      </c>
      <c r="K97" s="82">
        <f>VLOOKUP($C97,'2023'!$C$295:$U$572,VLOOKUP($L$4,Master!$D$9:$G$20,4,FALSE),FALSE)</f>
        <v>103656.54000000001</v>
      </c>
      <c r="L97" s="83">
        <f>VLOOKUP($C97,'2023'!$C$8:$U$285,VLOOKUP($L$4,Master!$D$9:$G$20,4,FALSE),FALSE)</f>
        <v>41311.839999999997</v>
      </c>
      <c r="M97" s="156">
        <f t="shared" si="18"/>
        <v>0.39854542704203705</v>
      </c>
      <c r="N97" s="156">
        <f t="shared" si="19"/>
        <v>6.6906099180513714E-6</v>
      </c>
      <c r="O97" s="83">
        <f t="shared" si="20"/>
        <v>-62344.700000000012</v>
      </c>
      <c r="P97" s="87">
        <f t="shared" si="21"/>
        <v>-0.60145457295796301</v>
      </c>
      <c r="Q97" s="78"/>
    </row>
    <row r="98" spans="2:17" s="79" customFormat="1" ht="13" x14ac:dyDescent="0.3">
      <c r="B98" s="72"/>
      <c r="C98" s="80" t="s">
        <v>136</v>
      </c>
      <c r="D98" s="81" t="s">
        <v>410</v>
      </c>
      <c r="E98" s="82">
        <f>VLOOKUP($C98,'2023'!$C$295:$U$572,19,FALSE)</f>
        <v>1610675.9500000002</v>
      </c>
      <c r="F98" s="83">
        <f>VLOOKUP($C98,'2023'!$C$8:$U$285,19,FALSE)</f>
        <v>1320631.1500000001</v>
      </c>
      <c r="G98" s="84">
        <f t="shared" si="14"/>
        <v>0.81992355445550669</v>
      </c>
      <c r="H98" s="85">
        <f t="shared" si="15"/>
        <v>2.1388124736825061E-4</v>
      </c>
      <c r="I98" s="86">
        <f t="shared" si="16"/>
        <v>-290044.80000000005</v>
      </c>
      <c r="J98" s="87">
        <f t="shared" si="17"/>
        <v>-0.18007644554449331</v>
      </c>
      <c r="K98" s="82">
        <f>VLOOKUP($C98,'2023'!$C$295:$U$572,VLOOKUP($L$4,Master!$D$9:$G$20,4,FALSE),FALSE)</f>
        <v>1610675.9500000002</v>
      </c>
      <c r="L98" s="83">
        <f>VLOOKUP($C98,'2023'!$C$8:$U$285,VLOOKUP($L$4,Master!$D$9:$G$20,4,FALSE),FALSE)</f>
        <v>1320631.1500000001</v>
      </c>
      <c r="M98" s="156">
        <f t="shared" si="18"/>
        <v>0.81992355445550669</v>
      </c>
      <c r="N98" s="156">
        <f t="shared" si="19"/>
        <v>2.1388124736825061E-4</v>
      </c>
      <c r="O98" s="83">
        <f t="shared" si="20"/>
        <v>-290044.80000000005</v>
      </c>
      <c r="P98" s="87">
        <f t="shared" si="21"/>
        <v>-0.18007644554449331</v>
      </c>
      <c r="Q98" s="78"/>
    </row>
    <row r="99" spans="2:17" s="79" customFormat="1" ht="13" x14ac:dyDescent="0.3">
      <c r="B99" s="72"/>
      <c r="C99" s="80" t="s">
        <v>137</v>
      </c>
      <c r="D99" s="81" t="s">
        <v>411</v>
      </c>
      <c r="E99" s="82">
        <f>VLOOKUP($C99,'2023'!$C$295:$U$572,19,FALSE)</f>
        <v>183904.16999999998</v>
      </c>
      <c r="F99" s="83">
        <f>VLOOKUP($C99,'2023'!$C$8:$U$285,19,FALSE)</f>
        <v>185395.90000000002</v>
      </c>
      <c r="G99" s="84">
        <f t="shared" si="14"/>
        <v>1.0081114528289383</v>
      </c>
      <c r="H99" s="85">
        <f t="shared" si="15"/>
        <v>3.0025572506721085E-5</v>
      </c>
      <c r="I99" s="86">
        <f t="shared" si="16"/>
        <v>1491.7300000000396</v>
      </c>
      <c r="J99" s="87">
        <f t="shared" si="17"/>
        <v>8.1114528289382443E-3</v>
      </c>
      <c r="K99" s="82">
        <f>VLOOKUP($C99,'2023'!$C$295:$U$572,VLOOKUP($L$4,Master!$D$9:$G$20,4,FALSE),FALSE)</f>
        <v>183904.16999999998</v>
      </c>
      <c r="L99" s="83">
        <f>VLOOKUP($C99,'2023'!$C$8:$U$285,VLOOKUP($L$4,Master!$D$9:$G$20,4,FALSE),FALSE)</f>
        <v>185395.90000000002</v>
      </c>
      <c r="M99" s="156">
        <f t="shared" si="18"/>
        <v>1.0081114528289383</v>
      </c>
      <c r="N99" s="156">
        <f t="shared" si="19"/>
        <v>3.0025572506721085E-5</v>
      </c>
      <c r="O99" s="83">
        <f t="shared" si="20"/>
        <v>1491.7300000000396</v>
      </c>
      <c r="P99" s="87">
        <f t="shared" si="21"/>
        <v>8.1114528289382443E-3</v>
      </c>
      <c r="Q99" s="78"/>
    </row>
    <row r="100" spans="2:17" s="79" customFormat="1" ht="13" x14ac:dyDescent="0.3">
      <c r="B100" s="72"/>
      <c r="C100" s="80" t="s">
        <v>138</v>
      </c>
      <c r="D100" s="81" t="s">
        <v>412</v>
      </c>
      <c r="E100" s="82">
        <f>VLOOKUP($C100,'2023'!$C$295:$U$572,19,FALSE)</f>
        <v>2554609.09</v>
      </c>
      <c r="F100" s="83">
        <f>VLOOKUP($C100,'2023'!$C$8:$U$285,19,FALSE)</f>
        <v>0</v>
      </c>
      <c r="G100" s="84">
        <f t="shared" si="14"/>
        <v>0</v>
      </c>
      <c r="H100" s="85">
        <f t="shared" si="15"/>
        <v>0</v>
      </c>
      <c r="I100" s="86">
        <f t="shared" si="16"/>
        <v>-2554609.09</v>
      </c>
      <c r="J100" s="87">
        <f t="shared" si="17"/>
        <v>-1</v>
      </c>
      <c r="K100" s="82">
        <f>VLOOKUP($C100,'2023'!$C$295:$U$572,VLOOKUP($L$4,Master!$D$9:$G$20,4,FALSE),FALSE)</f>
        <v>2554609.09</v>
      </c>
      <c r="L100" s="83">
        <f>VLOOKUP($C100,'2023'!$C$8:$U$285,VLOOKUP($L$4,Master!$D$9:$G$20,4,FALSE),FALSE)</f>
        <v>0</v>
      </c>
      <c r="M100" s="156">
        <f t="shared" si="18"/>
        <v>0</v>
      </c>
      <c r="N100" s="156">
        <f t="shared" si="19"/>
        <v>0</v>
      </c>
      <c r="O100" s="83">
        <f t="shared" si="20"/>
        <v>-2554609.09</v>
      </c>
      <c r="P100" s="87">
        <f t="shared" si="21"/>
        <v>-1</v>
      </c>
      <c r="Q100" s="78"/>
    </row>
    <row r="101" spans="2:17" s="79" customFormat="1" ht="13" x14ac:dyDescent="0.3">
      <c r="B101" s="72"/>
      <c r="C101" s="80" t="s">
        <v>139</v>
      </c>
      <c r="D101" s="81" t="s">
        <v>413</v>
      </c>
      <c r="E101" s="82">
        <f>VLOOKUP($C101,'2023'!$C$295:$U$572,19,FALSE)</f>
        <v>38066325.279999994</v>
      </c>
      <c r="F101" s="83">
        <f>VLOOKUP($C101,'2023'!$C$8:$U$285,19,FALSE)</f>
        <v>33961311.730000004</v>
      </c>
      <c r="G101" s="84">
        <f t="shared" si="14"/>
        <v>0.89216154909082435</v>
      </c>
      <c r="H101" s="85">
        <f t="shared" si="15"/>
        <v>5.5001638535289738E-3</v>
      </c>
      <c r="I101" s="86">
        <f t="shared" si="16"/>
        <v>-4105013.5499999896</v>
      </c>
      <c r="J101" s="87">
        <f t="shared" si="17"/>
        <v>-0.1078384509091756</v>
      </c>
      <c r="K101" s="82">
        <f>VLOOKUP($C101,'2023'!$C$295:$U$572,VLOOKUP($L$4,Master!$D$9:$G$20,4,FALSE),FALSE)</f>
        <v>38066325.279999994</v>
      </c>
      <c r="L101" s="83">
        <f>VLOOKUP($C101,'2023'!$C$8:$U$285,VLOOKUP($L$4,Master!$D$9:$G$20,4,FALSE),FALSE)</f>
        <v>33961311.730000004</v>
      </c>
      <c r="M101" s="156">
        <f t="shared" si="18"/>
        <v>0.89216154909082435</v>
      </c>
      <c r="N101" s="156">
        <f t="shared" si="19"/>
        <v>5.5001638535289738E-3</v>
      </c>
      <c r="O101" s="83">
        <f t="shared" si="20"/>
        <v>-4105013.5499999896</v>
      </c>
      <c r="P101" s="87">
        <f t="shared" si="21"/>
        <v>-0.1078384509091756</v>
      </c>
      <c r="Q101" s="78"/>
    </row>
    <row r="102" spans="2:17" s="79" customFormat="1" ht="13" x14ac:dyDescent="0.3">
      <c r="B102" s="72"/>
      <c r="C102" s="80" t="s">
        <v>140</v>
      </c>
      <c r="D102" s="81" t="s">
        <v>414</v>
      </c>
      <c r="E102" s="82">
        <f>VLOOKUP($C102,'2023'!$C$295:$U$572,19,FALSE)</f>
        <v>76929.170000000013</v>
      </c>
      <c r="F102" s="83">
        <f>VLOOKUP($C102,'2023'!$C$8:$U$285,19,FALSE)</f>
        <v>46075.960000000006</v>
      </c>
      <c r="G102" s="84">
        <f t="shared" si="14"/>
        <v>0.59894003795959316</v>
      </c>
      <c r="H102" s="85">
        <f t="shared" si="15"/>
        <v>7.4621773070320359E-6</v>
      </c>
      <c r="I102" s="86">
        <f t="shared" si="16"/>
        <v>-30853.210000000006</v>
      </c>
      <c r="J102" s="87">
        <f t="shared" si="17"/>
        <v>-0.40105996204040678</v>
      </c>
      <c r="K102" s="82">
        <f>VLOOKUP($C102,'2023'!$C$295:$U$572,VLOOKUP($L$4,Master!$D$9:$G$20,4,FALSE),FALSE)</f>
        <v>76929.170000000013</v>
      </c>
      <c r="L102" s="83">
        <f>VLOOKUP($C102,'2023'!$C$8:$U$285,VLOOKUP($L$4,Master!$D$9:$G$20,4,FALSE),FALSE)</f>
        <v>46075.960000000006</v>
      </c>
      <c r="M102" s="156">
        <f t="shared" si="18"/>
        <v>0.59894003795959316</v>
      </c>
      <c r="N102" s="156">
        <f t="shared" si="19"/>
        <v>7.4621773070320359E-6</v>
      </c>
      <c r="O102" s="83">
        <f t="shared" si="20"/>
        <v>-30853.210000000006</v>
      </c>
      <c r="P102" s="87">
        <f t="shared" si="21"/>
        <v>-0.40105996204040678</v>
      </c>
      <c r="Q102" s="78"/>
    </row>
    <row r="103" spans="2:17" s="79" customFormat="1" ht="13" x14ac:dyDescent="0.3">
      <c r="B103" s="72"/>
      <c r="C103" s="80" t="s">
        <v>141</v>
      </c>
      <c r="D103" s="81" t="s">
        <v>415</v>
      </c>
      <c r="E103" s="82">
        <f>VLOOKUP($C103,'2023'!$C$295:$U$572,19,FALSE)</f>
        <v>215505.72</v>
      </c>
      <c r="F103" s="83">
        <f>VLOOKUP($C103,'2023'!$C$8:$U$285,19,FALSE)</f>
        <v>97401.420000000013</v>
      </c>
      <c r="G103" s="84">
        <f t="shared" si="14"/>
        <v>0.45196675058091274</v>
      </c>
      <c r="H103" s="85">
        <f t="shared" si="15"/>
        <v>1.5774531143717812E-5</v>
      </c>
      <c r="I103" s="86">
        <f t="shared" si="16"/>
        <v>-118104.29999999999</v>
      </c>
      <c r="J103" s="87">
        <f t="shared" si="17"/>
        <v>-0.54803324941908726</v>
      </c>
      <c r="K103" s="82">
        <f>VLOOKUP($C103,'2023'!$C$295:$U$572,VLOOKUP($L$4,Master!$D$9:$G$20,4,FALSE),FALSE)</f>
        <v>215505.72</v>
      </c>
      <c r="L103" s="83">
        <f>VLOOKUP($C103,'2023'!$C$8:$U$285,VLOOKUP($L$4,Master!$D$9:$G$20,4,FALSE),FALSE)</f>
        <v>97401.420000000013</v>
      </c>
      <c r="M103" s="156">
        <f t="shared" si="18"/>
        <v>0.45196675058091274</v>
      </c>
      <c r="N103" s="156">
        <f t="shared" si="19"/>
        <v>1.5774531143717812E-5</v>
      </c>
      <c r="O103" s="83">
        <f t="shared" si="20"/>
        <v>-118104.29999999999</v>
      </c>
      <c r="P103" s="87">
        <f t="shared" si="21"/>
        <v>-0.54803324941908726</v>
      </c>
      <c r="Q103" s="78"/>
    </row>
    <row r="104" spans="2:17" s="79" customFormat="1" ht="26" x14ac:dyDescent="0.3">
      <c r="B104" s="72"/>
      <c r="C104" s="80" t="s">
        <v>142</v>
      </c>
      <c r="D104" s="81" t="s">
        <v>416</v>
      </c>
      <c r="E104" s="82">
        <f>VLOOKUP($C104,'2023'!$C$295:$U$572,19,FALSE)</f>
        <v>39615.770000000011</v>
      </c>
      <c r="F104" s="83">
        <f>VLOOKUP($C104,'2023'!$C$8:$U$285,19,FALSE)</f>
        <v>24069.72</v>
      </c>
      <c r="G104" s="84">
        <f t="shared" si="14"/>
        <v>0.60757925442317529</v>
      </c>
      <c r="H104" s="85">
        <f t="shared" si="15"/>
        <v>3.8981828782431249E-6</v>
      </c>
      <c r="I104" s="86">
        <f t="shared" si="16"/>
        <v>-15546.05000000001</v>
      </c>
      <c r="J104" s="87">
        <f t="shared" si="17"/>
        <v>-0.39242074557682471</v>
      </c>
      <c r="K104" s="82">
        <f>VLOOKUP($C104,'2023'!$C$295:$U$572,VLOOKUP($L$4,Master!$D$9:$G$20,4,FALSE),FALSE)</f>
        <v>39615.770000000011</v>
      </c>
      <c r="L104" s="83">
        <f>VLOOKUP($C104,'2023'!$C$8:$U$285,VLOOKUP($L$4,Master!$D$9:$G$20,4,FALSE),FALSE)</f>
        <v>24069.72</v>
      </c>
      <c r="M104" s="156">
        <f t="shared" si="18"/>
        <v>0.60757925442317529</v>
      </c>
      <c r="N104" s="156">
        <f t="shared" si="19"/>
        <v>3.8981828782431249E-6</v>
      </c>
      <c r="O104" s="83">
        <f t="shared" si="20"/>
        <v>-15546.05000000001</v>
      </c>
      <c r="P104" s="87">
        <f t="shared" si="21"/>
        <v>-0.39242074557682471</v>
      </c>
      <c r="Q104" s="78"/>
    </row>
    <row r="105" spans="2:17" s="79" customFormat="1" ht="13" x14ac:dyDescent="0.3">
      <c r="B105" s="72"/>
      <c r="C105" s="80" t="s">
        <v>143</v>
      </c>
      <c r="D105" s="81" t="s">
        <v>417</v>
      </c>
      <c r="E105" s="82">
        <f>VLOOKUP($C105,'2023'!$C$295:$U$572,19,FALSE)</f>
        <v>44791.17</v>
      </c>
      <c r="F105" s="83">
        <f>VLOOKUP($C105,'2023'!$C$8:$U$285,19,FALSE)</f>
        <v>28373.510000000002</v>
      </c>
      <c r="G105" s="84">
        <f t="shared" si="14"/>
        <v>0.63346213104056004</v>
      </c>
      <c r="H105" s="85">
        <f t="shared" si="15"/>
        <v>4.5951980695105755E-6</v>
      </c>
      <c r="I105" s="86">
        <f t="shared" si="16"/>
        <v>-16417.659999999996</v>
      </c>
      <c r="J105" s="87">
        <f t="shared" si="17"/>
        <v>-0.36653786895943991</v>
      </c>
      <c r="K105" s="82">
        <f>VLOOKUP($C105,'2023'!$C$295:$U$572,VLOOKUP($L$4,Master!$D$9:$G$20,4,FALSE),FALSE)</f>
        <v>44791.17</v>
      </c>
      <c r="L105" s="83">
        <f>VLOOKUP($C105,'2023'!$C$8:$U$285,VLOOKUP($L$4,Master!$D$9:$G$20,4,FALSE),FALSE)</f>
        <v>28373.510000000002</v>
      </c>
      <c r="M105" s="156">
        <f t="shared" si="18"/>
        <v>0.63346213104056004</v>
      </c>
      <c r="N105" s="156">
        <f t="shared" si="19"/>
        <v>4.5951980695105755E-6</v>
      </c>
      <c r="O105" s="83">
        <f t="shared" si="20"/>
        <v>-16417.659999999996</v>
      </c>
      <c r="P105" s="87">
        <f t="shared" si="21"/>
        <v>-0.36653786895943991</v>
      </c>
      <c r="Q105" s="78"/>
    </row>
    <row r="106" spans="2:17" s="79" customFormat="1" ht="13" x14ac:dyDescent="0.3">
      <c r="B106" s="72"/>
      <c r="C106" s="80" t="s">
        <v>144</v>
      </c>
      <c r="D106" s="81" t="s">
        <v>418</v>
      </c>
      <c r="E106" s="82">
        <f>VLOOKUP($C106,'2023'!$C$295:$U$572,19,FALSE)</f>
        <v>1633.33</v>
      </c>
      <c r="F106" s="83">
        <f>VLOOKUP($C106,'2023'!$C$8:$U$285,19,FALSE)</f>
        <v>0</v>
      </c>
      <c r="G106" s="84">
        <f t="shared" si="14"/>
        <v>0</v>
      </c>
      <c r="H106" s="85">
        <f t="shared" si="15"/>
        <v>0</v>
      </c>
      <c r="I106" s="86">
        <f t="shared" si="16"/>
        <v>-1633.33</v>
      </c>
      <c r="J106" s="87">
        <f t="shared" si="17"/>
        <v>-1</v>
      </c>
      <c r="K106" s="82">
        <f>VLOOKUP($C106,'2023'!$C$295:$U$572,VLOOKUP($L$4,Master!$D$9:$G$20,4,FALSE),FALSE)</f>
        <v>1633.33</v>
      </c>
      <c r="L106" s="83">
        <f>VLOOKUP($C106,'2023'!$C$8:$U$285,VLOOKUP($L$4,Master!$D$9:$G$20,4,FALSE),FALSE)</f>
        <v>0</v>
      </c>
      <c r="M106" s="156">
        <f t="shared" si="18"/>
        <v>0</v>
      </c>
      <c r="N106" s="156">
        <f t="shared" si="19"/>
        <v>0</v>
      </c>
      <c r="O106" s="83">
        <f t="shared" si="20"/>
        <v>-1633.33</v>
      </c>
      <c r="P106" s="87">
        <f t="shared" si="21"/>
        <v>-1</v>
      </c>
      <c r="Q106" s="78"/>
    </row>
    <row r="107" spans="2:17" s="79" customFormat="1" ht="13" x14ac:dyDescent="0.3">
      <c r="B107" s="72"/>
      <c r="C107" s="80" t="s">
        <v>145</v>
      </c>
      <c r="D107" s="81" t="s">
        <v>419</v>
      </c>
      <c r="E107" s="82">
        <f>VLOOKUP($C107,'2023'!$C$295:$U$572,19,FALSE)</f>
        <v>0</v>
      </c>
      <c r="F107" s="83">
        <f>VLOOKUP($C107,'2023'!$C$8:$U$285,19,FALSE)</f>
        <v>0</v>
      </c>
      <c r="G107" s="84">
        <f t="shared" si="14"/>
        <v>0</v>
      </c>
      <c r="H107" s="85">
        <f t="shared" si="15"/>
        <v>0</v>
      </c>
      <c r="I107" s="86">
        <f t="shared" si="16"/>
        <v>0</v>
      </c>
      <c r="J107" s="87">
        <f t="shared" si="17"/>
        <v>0</v>
      </c>
      <c r="K107" s="82">
        <f>VLOOKUP($C107,'2023'!$C$295:$U$572,VLOOKUP($L$4,Master!$D$9:$G$20,4,FALSE),FALSE)</f>
        <v>0</v>
      </c>
      <c r="L107" s="83">
        <f>VLOOKUP($C107,'2023'!$C$8:$U$285,VLOOKUP($L$4,Master!$D$9:$G$20,4,FALSE),FALSE)</f>
        <v>0</v>
      </c>
      <c r="M107" s="156">
        <f t="shared" si="18"/>
        <v>0</v>
      </c>
      <c r="N107" s="156">
        <f t="shared" si="19"/>
        <v>0</v>
      </c>
      <c r="O107" s="83">
        <f t="shared" si="20"/>
        <v>0</v>
      </c>
      <c r="P107" s="87">
        <f t="shared" si="21"/>
        <v>0</v>
      </c>
      <c r="Q107" s="78"/>
    </row>
    <row r="108" spans="2:17" s="79" customFormat="1" ht="13" x14ac:dyDescent="0.3">
      <c r="B108" s="72"/>
      <c r="C108" s="80" t="s">
        <v>146</v>
      </c>
      <c r="D108" s="81" t="s">
        <v>420</v>
      </c>
      <c r="E108" s="82">
        <f>VLOOKUP($C108,'2023'!$C$295:$U$572,19,FALSE)</f>
        <v>0</v>
      </c>
      <c r="F108" s="83">
        <f>VLOOKUP($C108,'2023'!$C$8:$U$285,19,FALSE)</f>
        <v>0</v>
      </c>
      <c r="G108" s="84">
        <f t="shared" si="14"/>
        <v>0</v>
      </c>
      <c r="H108" s="85">
        <f t="shared" si="15"/>
        <v>0</v>
      </c>
      <c r="I108" s="86">
        <f t="shared" si="16"/>
        <v>0</v>
      </c>
      <c r="J108" s="87">
        <f t="shared" si="17"/>
        <v>0</v>
      </c>
      <c r="K108" s="82">
        <f>VLOOKUP($C108,'2023'!$C$295:$U$572,VLOOKUP($L$4,Master!$D$9:$G$20,4,FALSE),FALSE)</f>
        <v>0</v>
      </c>
      <c r="L108" s="83">
        <f>VLOOKUP($C108,'2023'!$C$8:$U$285,VLOOKUP($L$4,Master!$D$9:$G$20,4,FALSE),FALSE)</f>
        <v>0</v>
      </c>
      <c r="M108" s="156">
        <f t="shared" si="18"/>
        <v>0</v>
      </c>
      <c r="N108" s="156">
        <f t="shared" si="19"/>
        <v>0</v>
      </c>
      <c r="O108" s="83">
        <f t="shared" si="20"/>
        <v>0</v>
      </c>
      <c r="P108" s="87">
        <f t="shared" si="21"/>
        <v>0</v>
      </c>
      <c r="Q108" s="78"/>
    </row>
    <row r="109" spans="2:17" s="79" customFormat="1" ht="13" x14ac:dyDescent="0.3">
      <c r="B109" s="72"/>
      <c r="C109" s="80" t="s">
        <v>147</v>
      </c>
      <c r="D109" s="81" t="s">
        <v>421</v>
      </c>
      <c r="E109" s="82">
        <f>VLOOKUP($C109,'2023'!$C$295:$U$572,19,FALSE)</f>
        <v>154986.22999999995</v>
      </c>
      <c r="F109" s="83">
        <f>VLOOKUP($C109,'2023'!$C$8:$U$285,19,FALSE)</f>
        <v>57957.899999999987</v>
      </c>
      <c r="G109" s="84">
        <f t="shared" si="14"/>
        <v>0.37395515717751188</v>
      </c>
      <c r="H109" s="85">
        <f t="shared" si="15"/>
        <v>9.3865027694101613E-6</v>
      </c>
      <c r="I109" s="86">
        <f t="shared" si="16"/>
        <v>-97028.329999999958</v>
      </c>
      <c r="J109" s="87">
        <f t="shared" si="17"/>
        <v>-0.62604484282248807</v>
      </c>
      <c r="K109" s="82">
        <f>VLOOKUP($C109,'2023'!$C$295:$U$572,VLOOKUP($L$4,Master!$D$9:$G$20,4,FALSE),FALSE)</f>
        <v>154986.22999999995</v>
      </c>
      <c r="L109" s="83">
        <f>VLOOKUP($C109,'2023'!$C$8:$U$285,VLOOKUP($L$4,Master!$D$9:$G$20,4,FALSE),FALSE)</f>
        <v>57957.899999999987</v>
      </c>
      <c r="M109" s="156">
        <f t="shared" si="18"/>
        <v>0.37395515717751188</v>
      </c>
      <c r="N109" s="156">
        <f t="shared" si="19"/>
        <v>9.3865027694101613E-6</v>
      </c>
      <c r="O109" s="83">
        <f t="shared" si="20"/>
        <v>-97028.329999999958</v>
      </c>
      <c r="P109" s="87">
        <f t="shared" si="21"/>
        <v>-0.62604484282248807</v>
      </c>
      <c r="Q109" s="78"/>
    </row>
    <row r="110" spans="2:17" s="79" customFormat="1" ht="13" x14ac:dyDescent="0.3">
      <c r="B110" s="72"/>
      <c r="C110" s="80" t="s">
        <v>148</v>
      </c>
      <c r="D110" s="81" t="s">
        <v>412</v>
      </c>
      <c r="E110" s="82">
        <f>VLOOKUP($C110,'2023'!$C$295:$U$572,19,FALSE)</f>
        <v>0</v>
      </c>
      <c r="F110" s="83">
        <f>VLOOKUP($C110,'2023'!$C$8:$U$285,19,FALSE)</f>
        <v>0</v>
      </c>
      <c r="G110" s="84">
        <f t="shared" si="14"/>
        <v>0</v>
      </c>
      <c r="H110" s="85">
        <f t="shared" si="15"/>
        <v>0</v>
      </c>
      <c r="I110" s="86">
        <f t="shared" si="16"/>
        <v>0</v>
      </c>
      <c r="J110" s="87">
        <f t="shared" si="17"/>
        <v>0</v>
      </c>
      <c r="K110" s="82">
        <f>VLOOKUP($C110,'2023'!$C$295:$U$572,VLOOKUP($L$4,Master!$D$9:$G$20,4,FALSE),FALSE)</f>
        <v>0</v>
      </c>
      <c r="L110" s="83">
        <f>VLOOKUP($C110,'2023'!$C$8:$U$285,VLOOKUP($L$4,Master!$D$9:$G$20,4,FALSE),FALSE)</f>
        <v>0</v>
      </c>
      <c r="M110" s="156">
        <f t="shared" si="18"/>
        <v>0</v>
      </c>
      <c r="N110" s="156">
        <f t="shared" si="19"/>
        <v>0</v>
      </c>
      <c r="O110" s="83">
        <f t="shared" si="20"/>
        <v>0</v>
      </c>
      <c r="P110" s="87">
        <f t="shared" si="21"/>
        <v>0</v>
      </c>
      <c r="Q110" s="78"/>
    </row>
    <row r="111" spans="2:17" s="79" customFormat="1" ht="13" x14ac:dyDescent="0.3">
      <c r="B111" s="72"/>
      <c r="C111" s="80" t="s">
        <v>149</v>
      </c>
      <c r="D111" s="81" t="s">
        <v>422</v>
      </c>
      <c r="E111" s="82">
        <f>VLOOKUP($C111,'2023'!$C$295:$U$572,19,FALSE)</f>
        <v>0</v>
      </c>
      <c r="F111" s="83">
        <f>VLOOKUP($C111,'2023'!$C$8:$U$285,19,FALSE)</f>
        <v>0</v>
      </c>
      <c r="G111" s="84">
        <f t="shared" si="14"/>
        <v>0</v>
      </c>
      <c r="H111" s="85">
        <f t="shared" si="15"/>
        <v>0</v>
      </c>
      <c r="I111" s="86">
        <f t="shared" si="16"/>
        <v>0</v>
      </c>
      <c r="J111" s="87">
        <f t="shared" si="17"/>
        <v>0</v>
      </c>
      <c r="K111" s="82">
        <f>VLOOKUP($C111,'2023'!$C$295:$U$572,VLOOKUP($L$4,Master!$D$9:$G$20,4,FALSE),FALSE)</f>
        <v>0</v>
      </c>
      <c r="L111" s="83">
        <f>VLOOKUP($C111,'2023'!$C$8:$U$285,VLOOKUP($L$4,Master!$D$9:$G$20,4,FALSE),FALSE)</f>
        <v>0</v>
      </c>
      <c r="M111" s="156">
        <f t="shared" si="18"/>
        <v>0</v>
      </c>
      <c r="N111" s="156">
        <f t="shared" si="19"/>
        <v>0</v>
      </c>
      <c r="O111" s="83">
        <f t="shared" si="20"/>
        <v>0</v>
      </c>
      <c r="P111" s="87">
        <f t="shared" si="21"/>
        <v>0</v>
      </c>
      <c r="Q111" s="78"/>
    </row>
    <row r="112" spans="2:17" s="79" customFormat="1" ht="13" x14ac:dyDescent="0.3">
      <c r="B112" s="72"/>
      <c r="C112" s="80" t="s">
        <v>150</v>
      </c>
      <c r="D112" s="81" t="s">
        <v>423</v>
      </c>
      <c r="E112" s="82">
        <f>VLOOKUP($C112,'2023'!$C$295:$U$572,19,FALSE)</f>
        <v>0</v>
      </c>
      <c r="F112" s="83">
        <f>VLOOKUP($C112,'2023'!$C$8:$U$285,19,FALSE)</f>
        <v>0</v>
      </c>
      <c r="G112" s="84">
        <f t="shared" si="14"/>
        <v>0</v>
      </c>
      <c r="H112" s="85">
        <f t="shared" si="15"/>
        <v>0</v>
      </c>
      <c r="I112" s="86">
        <f t="shared" si="16"/>
        <v>0</v>
      </c>
      <c r="J112" s="87">
        <f t="shared" si="17"/>
        <v>0</v>
      </c>
      <c r="K112" s="82">
        <f>VLOOKUP($C112,'2023'!$C$295:$U$572,VLOOKUP($L$4,Master!$D$9:$G$20,4,FALSE),FALSE)</f>
        <v>0</v>
      </c>
      <c r="L112" s="83">
        <f>VLOOKUP($C112,'2023'!$C$8:$U$285,VLOOKUP($L$4,Master!$D$9:$G$20,4,FALSE),FALSE)</f>
        <v>0</v>
      </c>
      <c r="M112" s="156">
        <f t="shared" si="18"/>
        <v>0</v>
      </c>
      <c r="N112" s="156">
        <f t="shared" si="19"/>
        <v>0</v>
      </c>
      <c r="O112" s="83">
        <f t="shared" si="20"/>
        <v>0</v>
      </c>
      <c r="P112" s="87">
        <f t="shared" si="21"/>
        <v>0</v>
      </c>
      <c r="Q112" s="78"/>
    </row>
    <row r="113" spans="2:17" s="79" customFormat="1" ht="13" x14ac:dyDescent="0.3">
      <c r="B113" s="72"/>
      <c r="C113" s="80" t="s">
        <v>151</v>
      </c>
      <c r="D113" s="81" t="s">
        <v>424</v>
      </c>
      <c r="E113" s="82">
        <f>VLOOKUP($C113,'2023'!$C$295:$U$572,19,FALSE)</f>
        <v>0</v>
      </c>
      <c r="F113" s="83">
        <f>VLOOKUP($C113,'2023'!$C$8:$U$285,19,FALSE)</f>
        <v>0</v>
      </c>
      <c r="G113" s="84">
        <f t="shared" si="14"/>
        <v>0</v>
      </c>
      <c r="H113" s="85">
        <f t="shared" si="15"/>
        <v>0</v>
      </c>
      <c r="I113" s="86">
        <f t="shared" si="16"/>
        <v>0</v>
      </c>
      <c r="J113" s="87">
        <f t="shared" si="17"/>
        <v>0</v>
      </c>
      <c r="K113" s="82">
        <f>VLOOKUP($C113,'2023'!$C$295:$U$572,VLOOKUP($L$4,Master!$D$9:$G$20,4,FALSE),FALSE)</f>
        <v>0</v>
      </c>
      <c r="L113" s="83">
        <f>VLOOKUP($C113,'2023'!$C$8:$U$285,VLOOKUP($L$4,Master!$D$9:$G$20,4,FALSE),FALSE)</f>
        <v>0</v>
      </c>
      <c r="M113" s="156">
        <f t="shared" si="18"/>
        <v>0</v>
      </c>
      <c r="N113" s="156">
        <f t="shared" si="19"/>
        <v>0</v>
      </c>
      <c r="O113" s="83">
        <f t="shared" si="20"/>
        <v>0</v>
      </c>
      <c r="P113" s="87">
        <f t="shared" si="21"/>
        <v>0</v>
      </c>
      <c r="Q113" s="78"/>
    </row>
    <row r="114" spans="2:17" s="79" customFormat="1" ht="13" x14ac:dyDescent="0.3">
      <c r="B114" s="72"/>
      <c r="C114" s="80" t="s">
        <v>152</v>
      </c>
      <c r="D114" s="81" t="s">
        <v>425</v>
      </c>
      <c r="E114" s="82">
        <f>VLOOKUP($C114,'2023'!$C$295:$U$572,19,FALSE)</f>
        <v>0</v>
      </c>
      <c r="F114" s="83">
        <f>VLOOKUP($C114,'2023'!$C$8:$U$285,19,FALSE)</f>
        <v>0</v>
      </c>
      <c r="G114" s="84">
        <f t="shared" si="14"/>
        <v>0</v>
      </c>
      <c r="H114" s="85">
        <f t="shared" si="15"/>
        <v>0</v>
      </c>
      <c r="I114" s="86">
        <f t="shared" si="16"/>
        <v>0</v>
      </c>
      <c r="J114" s="87">
        <f t="shared" si="17"/>
        <v>0</v>
      </c>
      <c r="K114" s="82">
        <f>VLOOKUP($C114,'2023'!$C$295:$U$572,VLOOKUP($L$4,Master!$D$9:$G$20,4,FALSE),FALSE)</f>
        <v>0</v>
      </c>
      <c r="L114" s="83">
        <f>VLOOKUP($C114,'2023'!$C$8:$U$285,VLOOKUP($L$4,Master!$D$9:$G$20,4,FALSE),FALSE)</f>
        <v>0</v>
      </c>
      <c r="M114" s="156">
        <f t="shared" si="18"/>
        <v>0</v>
      </c>
      <c r="N114" s="156">
        <f t="shared" si="19"/>
        <v>0</v>
      </c>
      <c r="O114" s="83">
        <f t="shared" si="20"/>
        <v>0</v>
      </c>
      <c r="P114" s="87">
        <f t="shared" si="21"/>
        <v>0</v>
      </c>
      <c r="Q114" s="78"/>
    </row>
    <row r="115" spans="2:17" s="79" customFormat="1" ht="13" x14ac:dyDescent="0.3">
      <c r="B115" s="72"/>
      <c r="C115" s="80" t="s">
        <v>153</v>
      </c>
      <c r="D115" s="81" t="s">
        <v>426</v>
      </c>
      <c r="E115" s="82">
        <f>VLOOKUP($C115,'2023'!$C$295:$U$572,19,FALSE)</f>
        <v>0</v>
      </c>
      <c r="F115" s="83">
        <f>VLOOKUP($C115,'2023'!$C$8:$U$285,19,FALSE)</f>
        <v>0</v>
      </c>
      <c r="G115" s="84">
        <f t="shared" si="14"/>
        <v>0</v>
      </c>
      <c r="H115" s="85">
        <f t="shared" si="15"/>
        <v>0</v>
      </c>
      <c r="I115" s="86">
        <f t="shared" si="16"/>
        <v>0</v>
      </c>
      <c r="J115" s="87">
        <f t="shared" si="17"/>
        <v>0</v>
      </c>
      <c r="K115" s="82">
        <f>VLOOKUP($C115,'2023'!$C$295:$U$572,VLOOKUP($L$4,Master!$D$9:$G$20,4,FALSE),FALSE)</f>
        <v>0</v>
      </c>
      <c r="L115" s="83">
        <f>VLOOKUP($C115,'2023'!$C$8:$U$285,VLOOKUP($L$4,Master!$D$9:$G$20,4,FALSE),FALSE)</f>
        <v>0</v>
      </c>
      <c r="M115" s="156">
        <f t="shared" si="18"/>
        <v>0</v>
      </c>
      <c r="N115" s="156">
        <f t="shared" si="19"/>
        <v>0</v>
      </c>
      <c r="O115" s="83">
        <f t="shared" si="20"/>
        <v>0</v>
      </c>
      <c r="P115" s="87">
        <f t="shared" si="21"/>
        <v>0</v>
      </c>
      <c r="Q115" s="78"/>
    </row>
    <row r="116" spans="2:17" s="79" customFormat="1" ht="13" x14ac:dyDescent="0.3">
      <c r="B116" s="72"/>
      <c r="C116" s="80" t="s">
        <v>154</v>
      </c>
      <c r="D116" s="81" t="s">
        <v>427</v>
      </c>
      <c r="E116" s="82">
        <f>VLOOKUP($C116,'2023'!$C$295:$U$572,19,FALSE)</f>
        <v>176729.22</v>
      </c>
      <c r="F116" s="83">
        <f>VLOOKUP($C116,'2023'!$C$8:$U$285,19,FALSE)</f>
        <v>8070.3099999999995</v>
      </c>
      <c r="G116" s="84">
        <f t="shared" si="14"/>
        <v>4.5664831203351658E-2</v>
      </c>
      <c r="H116" s="85">
        <f t="shared" si="15"/>
        <v>1.3070174586208012E-6</v>
      </c>
      <c r="I116" s="86">
        <f t="shared" si="16"/>
        <v>-168658.91</v>
      </c>
      <c r="J116" s="87">
        <f t="shared" si="17"/>
        <v>-0.95433516879664837</v>
      </c>
      <c r="K116" s="82">
        <f>VLOOKUP($C116,'2023'!$C$295:$U$572,VLOOKUP($L$4,Master!$D$9:$G$20,4,FALSE),FALSE)</f>
        <v>176729.22</v>
      </c>
      <c r="L116" s="83">
        <f>VLOOKUP($C116,'2023'!$C$8:$U$285,VLOOKUP($L$4,Master!$D$9:$G$20,4,FALSE),FALSE)</f>
        <v>8070.3099999999995</v>
      </c>
      <c r="M116" s="156">
        <f t="shared" si="18"/>
        <v>4.5664831203351658E-2</v>
      </c>
      <c r="N116" s="156">
        <f t="shared" si="19"/>
        <v>1.3070174586208012E-6</v>
      </c>
      <c r="O116" s="83">
        <f t="shared" si="20"/>
        <v>-168658.91</v>
      </c>
      <c r="P116" s="87">
        <f t="shared" si="21"/>
        <v>-0.95433516879664837</v>
      </c>
      <c r="Q116" s="78"/>
    </row>
    <row r="117" spans="2:17" s="79" customFormat="1" ht="13" x14ac:dyDescent="0.3">
      <c r="B117" s="72"/>
      <c r="C117" s="80" t="s">
        <v>155</v>
      </c>
      <c r="D117" s="81" t="s">
        <v>428</v>
      </c>
      <c r="E117" s="82">
        <f>VLOOKUP($C117,'2023'!$C$295:$U$572,19,FALSE)</f>
        <v>74732.070000000007</v>
      </c>
      <c r="F117" s="83">
        <f>VLOOKUP($C117,'2023'!$C$8:$U$285,19,FALSE)</f>
        <v>54701.81</v>
      </c>
      <c r="G117" s="84">
        <f t="shared" si="14"/>
        <v>0.73197236474247263</v>
      </c>
      <c r="H117" s="85">
        <f t="shared" si="15"/>
        <v>8.859166585689761E-6</v>
      </c>
      <c r="I117" s="86">
        <f t="shared" si="16"/>
        <v>-20030.260000000009</v>
      </c>
      <c r="J117" s="87">
        <f t="shared" si="17"/>
        <v>-0.26802763525752743</v>
      </c>
      <c r="K117" s="82">
        <f>VLOOKUP($C117,'2023'!$C$295:$U$572,VLOOKUP($L$4,Master!$D$9:$G$20,4,FALSE),FALSE)</f>
        <v>74732.070000000007</v>
      </c>
      <c r="L117" s="83">
        <f>VLOOKUP($C117,'2023'!$C$8:$U$285,VLOOKUP($L$4,Master!$D$9:$G$20,4,FALSE),FALSE)</f>
        <v>54701.81</v>
      </c>
      <c r="M117" s="156">
        <f t="shared" si="18"/>
        <v>0.73197236474247263</v>
      </c>
      <c r="N117" s="156">
        <f t="shared" si="19"/>
        <v>8.859166585689761E-6</v>
      </c>
      <c r="O117" s="83">
        <f t="shared" si="20"/>
        <v>-20030.260000000009</v>
      </c>
      <c r="P117" s="87">
        <f t="shared" si="21"/>
        <v>-0.26802763525752743</v>
      </c>
      <c r="Q117" s="78"/>
    </row>
    <row r="118" spans="2:17" s="79" customFormat="1" ht="13" x14ac:dyDescent="0.3">
      <c r="B118" s="72"/>
      <c r="C118" s="80" t="s">
        <v>156</v>
      </c>
      <c r="D118" s="81" t="s">
        <v>429</v>
      </c>
      <c r="E118" s="82">
        <f>VLOOKUP($C118,'2023'!$C$295:$U$572,19,FALSE)</f>
        <v>135033.72999999998</v>
      </c>
      <c r="F118" s="83">
        <f>VLOOKUP($C118,'2023'!$C$8:$U$285,19,FALSE)</f>
        <v>117866.71999999997</v>
      </c>
      <c r="G118" s="84">
        <f t="shared" si="14"/>
        <v>0.87286872694696349</v>
      </c>
      <c r="H118" s="85">
        <f t="shared" si="15"/>
        <v>1.9088964467333913E-5</v>
      </c>
      <c r="I118" s="86">
        <f t="shared" si="16"/>
        <v>-17167.010000000009</v>
      </c>
      <c r="J118" s="87">
        <f t="shared" si="17"/>
        <v>-0.12713127305303654</v>
      </c>
      <c r="K118" s="82">
        <f>VLOOKUP($C118,'2023'!$C$295:$U$572,VLOOKUP($L$4,Master!$D$9:$G$20,4,FALSE),FALSE)</f>
        <v>135033.72999999998</v>
      </c>
      <c r="L118" s="83">
        <f>VLOOKUP($C118,'2023'!$C$8:$U$285,VLOOKUP($L$4,Master!$D$9:$G$20,4,FALSE),FALSE)</f>
        <v>117866.71999999997</v>
      </c>
      <c r="M118" s="156">
        <f t="shared" si="18"/>
        <v>0.87286872694696349</v>
      </c>
      <c r="N118" s="156">
        <f t="shared" si="19"/>
        <v>1.9088964467333913E-5</v>
      </c>
      <c r="O118" s="83">
        <f t="shared" si="20"/>
        <v>-17167.010000000009</v>
      </c>
      <c r="P118" s="87">
        <f t="shared" si="21"/>
        <v>-0.12713127305303654</v>
      </c>
      <c r="Q118" s="78"/>
    </row>
    <row r="119" spans="2:17" s="79" customFormat="1" ht="13" x14ac:dyDescent="0.3">
      <c r="B119" s="72"/>
      <c r="C119" s="80" t="s">
        <v>157</v>
      </c>
      <c r="D119" s="81" t="s">
        <v>430</v>
      </c>
      <c r="E119" s="82">
        <f>VLOOKUP($C119,'2023'!$C$295:$U$572,19,FALSE)</f>
        <v>1566.62</v>
      </c>
      <c r="F119" s="83">
        <f>VLOOKUP($C119,'2023'!$C$8:$U$285,19,FALSE)</f>
        <v>0</v>
      </c>
      <c r="G119" s="84">
        <f t="shared" si="14"/>
        <v>0</v>
      </c>
      <c r="H119" s="85">
        <f t="shared" si="15"/>
        <v>0</v>
      </c>
      <c r="I119" s="86">
        <f t="shared" si="16"/>
        <v>-1566.62</v>
      </c>
      <c r="J119" s="87">
        <f t="shared" si="17"/>
        <v>-1</v>
      </c>
      <c r="K119" s="82">
        <f>VLOOKUP($C119,'2023'!$C$295:$U$572,VLOOKUP($L$4,Master!$D$9:$G$20,4,FALSE),FALSE)</f>
        <v>1566.62</v>
      </c>
      <c r="L119" s="83">
        <f>VLOOKUP($C119,'2023'!$C$8:$U$285,VLOOKUP($L$4,Master!$D$9:$G$20,4,FALSE),FALSE)</f>
        <v>0</v>
      </c>
      <c r="M119" s="156">
        <f t="shared" si="18"/>
        <v>0</v>
      </c>
      <c r="N119" s="156">
        <f t="shared" si="19"/>
        <v>0</v>
      </c>
      <c r="O119" s="83">
        <f t="shared" si="20"/>
        <v>-1566.62</v>
      </c>
      <c r="P119" s="87">
        <f t="shared" si="21"/>
        <v>-1</v>
      </c>
      <c r="Q119" s="78"/>
    </row>
    <row r="120" spans="2:17" s="79" customFormat="1" ht="13" x14ac:dyDescent="0.3">
      <c r="B120" s="72"/>
      <c r="C120" s="80" t="s">
        <v>158</v>
      </c>
      <c r="D120" s="81" t="s">
        <v>431</v>
      </c>
      <c r="E120" s="82">
        <f>VLOOKUP($C120,'2023'!$C$295:$U$572,19,FALSE)</f>
        <v>30234.030000000002</v>
      </c>
      <c r="F120" s="83">
        <f>VLOOKUP($C120,'2023'!$C$8:$U$285,19,FALSE)</f>
        <v>22928.06</v>
      </c>
      <c r="G120" s="84">
        <f t="shared" si="14"/>
        <v>0.75835275681078573</v>
      </c>
      <c r="H120" s="85">
        <f t="shared" si="15"/>
        <v>3.7132866906358307E-6</v>
      </c>
      <c r="I120" s="86">
        <f t="shared" si="16"/>
        <v>-7305.9700000000012</v>
      </c>
      <c r="J120" s="87">
        <f t="shared" si="17"/>
        <v>-0.24164724318921429</v>
      </c>
      <c r="K120" s="82">
        <f>VLOOKUP($C120,'2023'!$C$295:$U$572,VLOOKUP($L$4,Master!$D$9:$G$20,4,FALSE),FALSE)</f>
        <v>30234.030000000002</v>
      </c>
      <c r="L120" s="83">
        <f>VLOOKUP($C120,'2023'!$C$8:$U$285,VLOOKUP($L$4,Master!$D$9:$G$20,4,FALSE),FALSE)</f>
        <v>22928.06</v>
      </c>
      <c r="M120" s="156">
        <f t="shared" si="18"/>
        <v>0.75835275681078573</v>
      </c>
      <c r="N120" s="156">
        <f t="shared" si="19"/>
        <v>3.7132866906358307E-6</v>
      </c>
      <c r="O120" s="83">
        <f t="shared" si="20"/>
        <v>-7305.9700000000012</v>
      </c>
      <c r="P120" s="87">
        <f t="shared" si="21"/>
        <v>-0.24164724318921429</v>
      </c>
      <c r="Q120" s="78"/>
    </row>
    <row r="121" spans="2:17" s="79" customFormat="1" ht="13" x14ac:dyDescent="0.3">
      <c r="B121" s="72"/>
      <c r="C121" s="80" t="s">
        <v>159</v>
      </c>
      <c r="D121" s="81" t="s">
        <v>432</v>
      </c>
      <c r="E121" s="82">
        <f>VLOOKUP($C121,'2023'!$C$295:$U$572,19,FALSE)</f>
        <v>2085263.7</v>
      </c>
      <c r="F121" s="83">
        <f>VLOOKUP($C121,'2023'!$C$8:$U$285,19,FALSE)</f>
        <v>48750.42</v>
      </c>
      <c r="G121" s="84">
        <f t="shared" si="14"/>
        <v>2.3378539606285765E-2</v>
      </c>
      <c r="H121" s="85">
        <f t="shared" si="15"/>
        <v>7.8953162957924391E-6</v>
      </c>
      <c r="I121" s="86">
        <f t="shared" si="16"/>
        <v>-2036513.28</v>
      </c>
      <c r="J121" s="87">
        <f t="shared" si="17"/>
        <v>-0.97662146039371422</v>
      </c>
      <c r="K121" s="82">
        <f>VLOOKUP($C121,'2023'!$C$295:$U$572,VLOOKUP($L$4,Master!$D$9:$G$20,4,FALSE),FALSE)</f>
        <v>2085263.7</v>
      </c>
      <c r="L121" s="83">
        <f>VLOOKUP($C121,'2023'!$C$8:$U$285,VLOOKUP($L$4,Master!$D$9:$G$20,4,FALSE),FALSE)</f>
        <v>48750.42</v>
      </c>
      <c r="M121" s="156">
        <f t="shared" si="18"/>
        <v>2.3378539606285765E-2</v>
      </c>
      <c r="N121" s="156">
        <f t="shared" si="19"/>
        <v>7.8953162957924391E-6</v>
      </c>
      <c r="O121" s="83">
        <f t="shared" si="20"/>
        <v>-2036513.28</v>
      </c>
      <c r="P121" s="87">
        <f t="shared" si="21"/>
        <v>-0.97662146039371422</v>
      </c>
      <c r="Q121" s="78"/>
    </row>
    <row r="122" spans="2:17" s="79" customFormat="1" ht="13" x14ac:dyDescent="0.3">
      <c r="B122" s="72"/>
      <c r="C122" s="80" t="s">
        <v>160</v>
      </c>
      <c r="D122" s="81" t="s">
        <v>433</v>
      </c>
      <c r="E122" s="82">
        <f>VLOOKUP($C122,'2023'!$C$295:$U$572,19,FALSE)</f>
        <v>0</v>
      </c>
      <c r="F122" s="83">
        <f>VLOOKUP($C122,'2023'!$C$8:$U$285,19,FALSE)</f>
        <v>0</v>
      </c>
      <c r="G122" s="84">
        <f t="shared" si="14"/>
        <v>0</v>
      </c>
      <c r="H122" s="85">
        <f t="shared" si="15"/>
        <v>0</v>
      </c>
      <c r="I122" s="86">
        <f t="shared" si="16"/>
        <v>0</v>
      </c>
      <c r="J122" s="87">
        <f t="shared" si="17"/>
        <v>0</v>
      </c>
      <c r="K122" s="82">
        <f>VLOOKUP($C122,'2023'!$C$295:$U$572,VLOOKUP($L$4,Master!$D$9:$G$20,4,FALSE),FALSE)</f>
        <v>0</v>
      </c>
      <c r="L122" s="83">
        <f>VLOOKUP($C122,'2023'!$C$8:$U$285,VLOOKUP($L$4,Master!$D$9:$G$20,4,FALSE),FALSE)</f>
        <v>0</v>
      </c>
      <c r="M122" s="156">
        <f t="shared" si="18"/>
        <v>0</v>
      </c>
      <c r="N122" s="156">
        <f t="shared" si="19"/>
        <v>0</v>
      </c>
      <c r="O122" s="83">
        <f t="shared" si="20"/>
        <v>0</v>
      </c>
      <c r="P122" s="87">
        <f t="shared" si="21"/>
        <v>0</v>
      </c>
      <c r="Q122" s="78"/>
    </row>
    <row r="123" spans="2:17" s="79" customFormat="1" ht="13" x14ac:dyDescent="0.3">
      <c r="B123" s="72"/>
      <c r="C123" s="80" t="s">
        <v>161</v>
      </c>
      <c r="D123" s="81" t="s">
        <v>434</v>
      </c>
      <c r="E123" s="82">
        <f>VLOOKUP($C123,'2023'!$C$295:$U$572,19,FALSE)</f>
        <v>67860.02</v>
      </c>
      <c r="F123" s="83">
        <f>VLOOKUP($C123,'2023'!$C$8:$U$285,19,FALSE)</f>
        <v>39094.809999999983</v>
      </c>
      <c r="G123" s="84">
        <f t="shared" si="14"/>
        <v>0.5761096150575844</v>
      </c>
      <c r="H123" s="85">
        <f t="shared" si="15"/>
        <v>6.3315534609529339E-6</v>
      </c>
      <c r="I123" s="86">
        <f t="shared" si="16"/>
        <v>-28765.210000000021</v>
      </c>
      <c r="J123" s="87">
        <f t="shared" si="17"/>
        <v>-0.42389038494241554</v>
      </c>
      <c r="K123" s="82">
        <f>VLOOKUP($C123,'2023'!$C$295:$U$572,VLOOKUP($L$4,Master!$D$9:$G$20,4,FALSE),FALSE)</f>
        <v>67860.02</v>
      </c>
      <c r="L123" s="83">
        <f>VLOOKUP($C123,'2023'!$C$8:$U$285,VLOOKUP($L$4,Master!$D$9:$G$20,4,FALSE),FALSE)</f>
        <v>39094.809999999983</v>
      </c>
      <c r="M123" s="156">
        <f t="shared" si="18"/>
        <v>0.5761096150575844</v>
      </c>
      <c r="N123" s="156">
        <f t="shared" si="19"/>
        <v>6.3315534609529339E-6</v>
      </c>
      <c r="O123" s="83">
        <f t="shared" si="20"/>
        <v>-28765.210000000021</v>
      </c>
      <c r="P123" s="87">
        <f t="shared" si="21"/>
        <v>-0.42389038494241554</v>
      </c>
      <c r="Q123" s="78"/>
    </row>
    <row r="124" spans="2:17" s="79" customFormat="1" ht="13" x14ac:dyDescent="0.3">
      <c r="B124" s="72"/>
      <c r="C124" s="80" t="s">
        <v>162</v>
      </c>
      <c r="D124" s="81" t="s">
        <v>435</v>
      </c>
      <c r="E124" s="82">
        <f>VLOOKUP($C124,'2023'!$C$295:$U$572,19,FALSE)</f>
        <v>258511.43</v>
      </c>
      <c r="F124" s="83">
        <f>VLOOKUP($C124,'2023'!$C$8:$U$285,19,FALSE)</f>
        <v>157791.75000000003</v>
      </c>
      <c r="G124" s="84">
        <f t="shared" si="14"/>
        <v>0.61038597016774088</v>
      </c>
      <c r="H124" s="85">
        <f t="shared" si="15"/>
        <v>2.5554975221066956E-5</v>
      </c>
      <c r="I124" s="86">
        <f t="shared" si="16"/>
        <v>-100719.67999999996</v>
      </c>
      <c r="J124" s="87">
        <f t="shared" si="17"/>
        <v>-0.38961402983225912</v>
      </c>
      <c r="K124" s="82">
        <f>VLOOKUP($C124,'2023'!$C$295:$U$572,VLOOKUP($L$4,Master!$D$9:$G$20,4,FALSE),FALSE)</f>
        <v>258511.43</v>
      </c>
      <c r="L124" s="83">
        <f>VLOOKUP($C124,'2023'!$C$8:$U$285,VLOOKUP($L$4,Master!$D$9:$G$20,4,FALSE),FALSE)</f>
        <v>157791.75000000003</v>
      </c>
      <c r="M124" s="156">
        <f t="shared" si="18"/>
        <v>0.61038597016774088</v>
      </c>
      <c r="N124" s="156">
        <f t="shared" si="19"/>
        <v>2.5554975221066956E-5</v>
      </c>
      <c r="O124" s="83">
        <f t="shared" si="20"/>
        <v>-100719.67999999996</v>
      </c>
      <c r="P124" s="87">
        <f t="shared" si="21"/>
        <v>-0.38961402983225912</v>
      </c>
      <c r="Q124" s="78"/>
    </row>
    <row r="125" spans="2:17" s="79" customFormat="1" ht="13" x14ac:dyDescent="0.3">
      <c r="B125" s="72"/>
      <c r="C125" s="80" t="s">
        <v>163</v>
      </c>
      <c r="D125" s="81" t="s">
        <v>433</v>
      </c>
      <c r="E125" s="82">
        <f>VLOOKUP($C125,'2023'!$C$295:$U$572,19,FALSE)</f>
        <v>256837.79999999993</v>
      </c>
      <c r="F125" s="83">
        <f>VLOOKUP($C125,'2023'!$C$8:$U$285,19,FALSE)</f>
        <v>172118.18999999992</v>
      </c>
      <c r="G125" s="84">
        <f t="shared" si="14"/>
        <v>0.67014353027474916</v>
      </c>
      <c r="H125" s="85">
        <f t="shared" si="15"/>
        <v>2.7875196773880074E-5</v>
      </c>
      <c r="I125" s="86">
        <f t="shared" si="16"/>
        <v>-84719.610000000015</v>
      </c>
      <c r="J125" s="87">
        <f t="shared" si="17"/>
        <v>-0.32985646972525084</v>
      </c>
      <c r="K125" s="82">
        <f>VLOOKUP($C125,'2023'!$C$295:$U$572,VLOOKUP($L$4,Master!$D$9:$G$20,4,FALSE),FALSE)</f>
        <v>256837.79999999993</v>
      </c>
      <c r="L125" s="83">
        <f>VLOOKUP($C125,'2023'!$C$8:$U$285,VLOOKUP($L$4,Master!$D$9:$G$20,4,FALSE),FALSE)</f>
        <v>172118.18999999992</v>
      </c>
      <c r="M125" s="156">
        <f t="shared" si="18"/>
        <v>0.67014353027474916</v>
      </c>
      <c r="N125" s="156">
        <f t="shared" si="19"/>
        <v>2.7875196773880074E-5</v>
      </c>
      <c r="O125" s="83">
        <f t="shared" si="20"/>
        <v>-84719.610000000015</v>
      </c>
      <c r="P125" s="87">
        <f t="shared" si="21"/>
        <v>-0.32985646972525084</v>
      </c>
      <c r="Q125" s="78"/>
    </row>
    <row r="126" spans="2:17" s="79" customFormat="1" ht="13" x14ac:dyDescent="0.3">
      <c r="B126" s="72"/>
      <c r="C126" s="80" t="s">
        <v>164</v>
      </c>
      <c r="D126" s="81" t="s">
        <v>436</v>
      </c>
      <c r="E126" s="82">
        <f>VLOOKUP($C126,'2023'!$C$295:$U$572,19,FALSE)</f>
        <v>199128.94000000003</v>
      </c>
      <c r="F126" s="83">
        <f>VLOOKUP($C126,'2023'!$C$8:$U$285,19,FALSE)</f>
        <v>122173.96000000002</v>
      </c>
      <c r="G126" s="84">
        <f t="shared" si="14"/>
        <v>0.61354195929531896</v>
      </c>
      <c r="H126" s="85">
        <f t="shared" si="15"/>
        <v>1.9786538399248538E-5</v>
      </c>
      <c r="I126" s="86">
        <f t="shared" si="16"/>
        <v>-76954.98000000001</v>
      </c>
      <c r="J126" s="87">
        <f t="shared" si="17"/>
        <v>-0.38645804070468109</v>
      </c>
      <c r="K126" s="82">
        <f>VLOOKUP($C126,'2023'!$C$295:$U$572,VLOOKUP($L$4,Master!$D$9:$G$20,4,FALSE),FALSE)</f>
        <v>199128.94000000003</v>
      </c>
      <c r="L126" s="83">
        <f>VLOOKUP($C126,'2023'!$C$8:$U$285,VLOOKUP($L$4,Master!$D$9:$G$20,4,FALSE),FALSE)</f>
        <v>122173.96000000002</v>
      </c>
      <c r="M126" s="156">
        <f t="shared" si="18"/>
        <v>0.61354195929531896</v>
      </c>
      <c r="N126" s="156">
        <f t="shared" si="19"/>
        <v>1.9786538399248538E-5</v>
      </c>
      <c r="O126" s="83">
        <f t="shared" si="20"/>
        <v>-76954.98000000001</v>
      </c>
      <c r="P126" s="87">
        <f t="shared" si="21"/>
        <v>-0.38645804070468109</v>
      </c>
      <c r="Q126" s="78"/>
    </row>
    <row r="127" spans="2:17" s="79" customFormat="1" ht="13" x14ac:dyDescent="0.3">
      <c r="B127" s="72"/>
      <c r="C127" s="80" t="s">
        <v>165</v>
      </c>
      <c r="D127" s="81" t="s">
        <v>423</v>
      </c>
      <c r="E127" s="82">
        <f>VLOOKUP($C127,'2023'!$C$295:$U$572,19,FALSE)</f>
        <v>459664.62</v>
      </c>
      <c r="F127" s="83">
        <f>VLOOKUP($C127,'2023'!$C$8:$U$285,19,FALSE)</f>
        <v>326425.52000000014</v>
      </c>
      <c r="G127" s="84">
        <f t="shared" si="14"/>
        <v>0.71013844833217776</v>
      </c>
      <c r="H127" s="85">
        <f t="shared" si="15"/>
        <v>5.2865856897612819E-5</v>
      </c>
      <c r="I127" s="86">
        <f t="shared" si="16"/>
        <v>-133239.09999999986</v>
      </c>
      <c r="J127" s="87">
        <f t="shared" si="17"/>
        <v>-0.28986155166782218</v>
      </c>
      <c r="K127" s="82">
        <f>VLOOKUP($C127,'2023'!$C$295:$U$572,VLOOKUP($L$4,Master!$D$9:$G$20,4,FALSE),FALSE)</f>
        <v>459664.62</v>
      </c>
      <c r="L127" s="83">
        <f>VLOOKUP($C127,'2023'!$C$8:$U$285,VLOOKUP($L$4,Master!$D$9:$G$20,4,FALSE),FALSE)</f>
        <v>326425.52000000014</v>
      </c>
      <c r="M127" s="156">
        <f t="shared" si="18"/>
        <v>0.71013844833217776</v>
      </c>
      <c r="N127" s="156">
        <f t="shared" si="19"/>
        <v>5.2865856897612819E-5</v>
      </c>
      <c r="O127" s="83">
        <f t="shared" si="20"/>
        <v>-133239.09999999986</v>
      </c>
      <c r="P127" s="87">
        <f t="shared" si="21"/>
        <v>-0.28986155166782218</v>
      </c>
      <c r="Q127" s="78"/>
    </row>
    <row r="128" spans="2:17" s="79" customFormat="1" ht="13" x14ac:dyDescent="0.3">
      <c r="B128" s="72"/>
      <c r="C128" s="80" t="s">
        <v>166</v>
      </c>
      <c r="D128" s="81" t="s">
        <v>424</v>
      </c>
      <c r="E128" s="82">
        <f>VLOOKUP($C128,'2023'!$C$295:$U$572,19,FALSE)</f>
        <v>34045.81</v>
      </c>
      <c r="F128" s="83">
        <f>VLOOKUP($C128,'2023'!$C$8:$U$285,19,FALSE)</f>
        <v>11837.41</v>
      </c>
      <c r="G128" s="84">
        <f t="shared" si="14"/>
        <v>0.34769065561959023</v>
      </c>
      <c r="H128" s="85">
        <f t="shared" si="15"/>
        <v>1.9171136591844007E-6</v>
      </c>
      <c r="I128" s="86">
        <f t="shared" si="16"/>
        <v>-22208.399999999998</v>
      </c>
      <c r="J128" s="87">
        <f t="shared" si="17"/>
        <v>-0.65230934438040977</v>
      </c>
      <c r="K128" s="82">
        <f>VLOOKUP($C128,'2023'!$C$295:$U$572,VLOOKUP($L$4,Master!$D$9:$G$20,4,FALSE),FALSE)</f>
        <v>34045.81</v>
      </c>
      <c r="L128" s="83">
        <f>VLOOKUP($C128,'2023'!$C$8:$U$285,VLOOKUP($L$4,Master!$D$9:$G$20,4,FALSE),FALSE)</f>
        <v>11837.41</v>
      </c>
      <c r="M128" s="156">
        <f t="shared" si="18"/>
        <v>0.34769065561959023</v>
      </c>
      <c r="N128" s="156">
        <f t="shared" si="19"/>
        <v>1.9171136591844007E-6</v>
      </c>
      <c r="O128" s="83">
        <f t="shared" si="20"/>
        <v>-22208.399999999998</v>
      </c>
      <c r="P128" s="87">
        <f t="shared" si="21"/>
        <v>-0.65230934438040977</v>
      </c>
      <c r="Q128" s="78"/>
    </row>
    <row r="129" spans="2:17" s="79" customFormat="1" ht="13" x14ac:dyDescent="0.3">
      <c r="B129" s="72"/>
      <c r="C129" s="80" t="s">
        <v>167</v>
      </c>
      <c r="D129" s="81" t="s">
        <v>425</v>
      </c>
      <c r="E129" s="82">
        <f>VLOOKUP($C129,'2023'!$C$295:$U$572,19,FALSE)</f>
        <v>131164.67000000001</v>
      </c>
      <c r="F129" s="83">
        <f>VLOOKUP($C129,'2023'!$C$8:$U$285,19,FALSE)</f>
        <v>58987.729999999989</v>
      </c>
      <c r="G129" s="84">
        <f t="shared" si="14"/>
        <v>0.44972270352984522</v>
      </c>
      <c r="H129" s="85">
        <f t="shared" si="15"/>
        <v>9.5532876623586939E-6</v>
      </c>
      <c r="I129" s="86">
        <f t="shared" si="16"/>
        <v>-72176.940000000031</v>
      </c>
      <c r="J129" s="87">
        <f t="shared" si="17"/>
        <v>-0.55027729647015489</v>
      </c>
      <c r="K129" s="82">
        <f>VLOOKUP($C129,'2023'!$C$295:$U$572,VLOOKUP($L$4,Master!$D$9:$G$20,4,FALSE),FALSE)</f>
        <v>131164.67000000001</v>
      </c>
      <c r="L129" s="83">
        <f>VLOOKUP($C129,'2023'!$C$8:$U$285,VLOOKUP($L$4,Master!$D$9:$G$20,4,FALSE),FALSE)</f>
        <v>58987.729999999989</v>
      </c>
      <c r="M129" s="156">
        <f t="shared" si="18"/>
        <v>0.44972270352984522</v>
      </c>
      <c r="N129" s="156">
        <f t="shared" si="19"/>
        <v>9.5532876623586939E-6</v>
      </c>
      <c r="O129" s="83">
        <f t="shared" si="20"/>
        <v>-72176.940000000031</v>
      </c>
      <c r="P129" s="87">
        <f t="shared" si="21"/>
        <v>-0.55027729647015489</v>
      </c>
      <c r="Q129" s="78"/>
    </row>
    <row r="130" spans="2:17" s="79" customFormat="1" ht="13" x14ac:dyDescent="0.3">
      <c r="B130" s="72"/>
      <c r="C130" s="80" t="s">
        <v>168</v>
      </c>
      <c r="D130" s="81" t="s">
        <v>426</v>
      </c>
      <c r="E130" s="82">
        <f>VLOOKUP($C130,'2023'!$C$295:$U$572,19,FALSE)</f>
        <v>463115.91000000015</v>
      </c>
      <c r="F130" s="83">
        <f>VLOOKUP($C130,'2023'!$C$8:$U$285,19,FALSE)</f>
        <v>355480.21000000014</v>
      </c>
      <c r="G130" s="84">
        <f t="shared" si="14"/>
        <v>0.76758367036019126</v>
      </c>
      <c r="H130" s="85">
        <f t="shared" si="15"/>
        <v>5.7571374663945866E-5</v>
      </c>
      <c r="I130" s="86">
        <f t="shared" si="16"/>
        <v>-107635.70000000001</v>
      </c>
      <c r="J130" s="87">
        <f t="shared" si="17"/>
        <v>-0.23241632963980871</v>
      </c>
      <c r="K130" s="82">
        <f>VLOOKUP($C130,'2023'!$C$295:$U$572,VLOOKUP($L$4,Master!$D$9:$G$20,4,FALSE),FALSE)</f>
        <v>463115.91000000015</v>
      </c>
      <c r="L130" s="83">
        <f>VLOOKUP($C130,'2023'!$C$8:$U$285,VLOOKUP($L$4,Master!$D$9:$G$20,4,FALSE),FALSE)</f>
        <v>355480.21000000014</v>
      </c>
      <c r="M130" s="156">
        <f t="shared" si="18"/>
        <v>0.76758367036019126</v>
      </c>
      <c r="N130" s="156">
        <f t="shared" si="19"/>
        <v>5.7571374663945866E-5</v>
      </c>
      <c r="O130" s="83">
        <f t="shared" si="20"/>
        <v>-107635.70000000001</v>
      </c>
      <c r="P130" s="87">
        <f t="shared" si="21"/>
        <v>-0.23241632963980871</v>
      </c>
      <c r="Q130" s="78"/>
    </row>
    <row r="131" spans="2:17" s="79" customFormat="1" ht="13" x14ac:dyDescent="0.3">
      <c r="B131" s="72"/>
      <c r="C131" s="80" t="s">
        <v>169</v>
      </c>
      <c r="D131" s="81" t="s">
        <v>437</v>
      </c>
      <c r="E131" s="82">
        <f>VLOOKUP($C131,'2023'!$C$295:$U$572,19,FALSE)</f>
        <v>251322.39999999991</v>
      </c>
      <c r="F131" s="83">
        <f>VLOOKUP($C131,'2023'!$C$8:$U$285,19,FALSE)</f>
        <v>135191.98000000001</v>
      </c>
      <c r="G131" s="84">
        <f t="shared" si="14"/>
        <v>0.53792252501169835</v>
      </c>
      <c r="H131" s="85">
        <f t="shared" si="15"/>
        <v>2.1894856346969844E-5</v>
      </c>
      <c r="I131" s="86">
        <f t="shared" si="16"/>
        <v>-116130.4199999999</v>
      </c>
      <c r="J131" s="87">
        <f t="shared" si="17"/>
        <v>-0.46207747498830165</v>
      </c>
      <c r="K131" s="82">
        <f>VLOOKUP($C131,'2023'!$C$295:$U$572,VLOOKUP($L$4,Master!$D$9:$G$20,4,FALSE),FALSE)</f>
        <v>251322.39999999991</v>
      </c>
      <c r="L131" s="83">
        <f>VLOOKUP($C131,'2023'!$C$8:$U$285,VLOOKUP($L$4,Master!$D$9:$G$20,4,FALSE),FALSE)</f>
        <v>135191.98000000001</v>
      </c>
      <c r="M131" s="156">
        <f t="shared" si="18"/>
        <v>0.53792252501169835</v>
      </c>
      <c r="N131" s="156">
        <f t="shared" si="19"/>
        <v>2.1894856346969844E-5</v>
      </c>
      <c r="O131" s="83">
        <f t="shared" si="20"/>
        <v>-116130.4199999999</v>
      </c>
      <c r="P131" s="87">
        <f t="shared" si="21"/>
        <v>-0.46207747498830165</v>
      </c>
      <c r="Q131" s="78"/>
    </row>
    <row r="132" spans="2:17" s="79" customFormat="1" ht="13" x14ac:dyDescent="0.3">
      <c r="B132" s="72"/>
      <c r="C132" s="80" t="s">
        <v>170</v>
      </c>
      <c r="D132" s="81" t="s">
        <v>438</v>
      </c>
      <c r="E132" s="82">
        <f>VLOOKUP($C132,'2023'!$C$295:$U$572,19,FALSE)</f>
        <v>249712.23999999993</v>
      </c>
      <c r="F132" s="83">
        <f>VLOOKUP($C132,'2023'!$C$8:$U$285,19,FALSE)</f>
        <v>159891.18</v>
      </c>
      <c r="G132" s="84">
        <f t="shared" si="14"/>
        <v>0.64030173290664505</v>
      </c>
      <c r="H132" s="85">
        <f t="shared" si="15"/>
        <v>2.589498591001846E-5</v>
      </c>
      <c r="I132" s="86">
        <f t="shared" si="16"/>
        <v>-89821.059999999939</v>
      </c>
      <c r="J132" s="87">
        <f t="shared" si="17"/>
        <v>-0.35969826709335501</v>
      </c>
      <c r="K132" s="82">
        <f>VLOOKUP($C132,'2023'!$C$295:$U$572,VLOOKUP($L$4,Master!$D$9:$G$20,4,FALSE),FALSE)</f>
        <v>249712.23999999993</v>
      </c>
      <c r="L132" s="83">
        <f>VLOOKUP($C132,'2023'!$C$8:$U$285,VLOOKUP($L$4,Master!$D$9:$G$20,4,FALSE),FALSE)</f>
        <v>159891.18</v>
      </c>
      <c r="M132" s="156">
        <f t="shared" si="18"/>
        <v>0.64030173290664505</v>
      </c>
      <c r="N132" s="156">
        <f t="shared" si="19"/>
        <v>2.589498591001846E-5</v>
      </c>
      <c r="O132" s="83">
        <f t="shared" si="20"/>
        <v>-89821.059999999939</v>
      </c>
      <c r="P132" s="87">
        <f t="shared" si="21"/>
        <v>-0.35969826709335501</v>
      </c>
      <c r="Q132" s="78"/>
    </row>
    <row r="133" spans="2:17" s="79" customFormat="1" ht="13" x14ac:dyDescent="0.3">
      <c r="B133" s="72"/>
      <c r="C133" s="80" t="s">
        <v>171</v>
      </c>
      <c r="D133" s="81" t="s">
        <v>439</v>
      </c>
      <c r="E133" s="82">
        <f>VLOOKUP($C133,'2023'!$C$295:$U$572,19,FALSE)</f>
        <v>69930.260000000009</v>
      </c>
      <c r="F133" s="83">
        <f>VLOOKUP($C133,'2023'!$C$8:$U$285,19,FALSE)</f>
        <v>28276.989999999998</v>
      </c>
      <c r="G133" s="84">
        <f t="shared" si="14"/>
        <v>0.40435985794990603</v>
      </c>
      <c r="H133" s="85">
        <f t="shared" si="15"/>
        <v>4.5795662876947495E-6</v>
      </c>
      <c r="I133" s="86">
        <f t="shared" si="16"/>
        <v>-41653.270000000011</v>
      </c>
      <c r="J133" s="87">
        <f t="shared" si="17"/>
        <v>-0.59564014205009397</v>
      </c>
      <c r="K133" s="82">
        <f>VLOOKUP($C133,'2023'!$C$295:$U$572,VLOOKUP($L$4,Master!$D$9:$G$20,4,FALSE),FALSE)</f>
        <v>69930.260000000009</v>
      </c>
      <c r="L133" s="83">
        <f>VLOOKUP($C133,'2023'!$C$8:$U$285,VLOOKUP($L$4,Master!$D$9:$G$20,4,FALSE),FALSE)</f>
        <v>28276.989999999998</v>
      </c>
      <c r="M133" s="156">
        <f t="shared" si="18"/>
        <v>0.40435985794990603</v>
      </c>
      <c r="N133" s="156">
        <f t="shared" si="19"/>
        <v>4.5795662876947495E-6</v>
      </c>
      <c r="O133" s="83">
        <f t="shared" si="20"/>
        <v>-41653.270000000011</v>
      </c>
      <c r="P133" s="87">
        <f t="shared" si="21"/>
        <v>-0.59564014205009397</v>
      </c>
      <c r="Q133" s="78"/>
    </row>
    <row r="134" spans="2:17" s="79" customFormat="1" ht="13" x14ac:dyDescent="0.3">
      <c r="B134" s="72"/>
      <c r="C134" s="80" t="s">
        <v>172</v>
      </c>
      <c r="D134" s="81" t="s">
        <v>440</v>
      </c>
      <c r="E134" s="82">
        <f>VLOOKUP($C134,'2023'!$C$295:$U$572,19,FALSE)</f>
        <v>181876.8599999999</v>
      </c>
      <c r="F134" s="83">
        <f>VLOOKUP($C134,'2023'!$C$8:$U$285,19,FALSE)</f>
        <v>18245.660000000003</v>
      </c>
      <c r="G134" s="84">
        <f t="shared" si="14"/>
        <v>0.10031875412848019</v>
      </c>
      <c r="H134" s="85">
        <f t="shared" si="15"/>
        <v>2.9549541670715518E-6</v>
      </c>
      <c r="I134" s="86">
        <f t="shared" si="16"/>
        <v>-163631.1999999999</v>
      </c>
      <c r="J134" s="87">
        <f t="shared" si="17"/>
        <v>-0.89968124587151976</v>
      </c>
      <c r="K134" s="82">
        <f>VLOOKUP($C134,'2023'!$C$295:$U$572,VLOOKUP($L$4,Master!$D$9:$G$20,4,FALSE),FALSE)</f>
        <v>181876.8599999999</v>
      </c>
      <c r="L134" s="83">
        <f>VLOOKUP($C134,'2023'!$C$8:$U$285,VLOOKUP($L$4,Master!$D$9:$G$20,4,FALSE),FALSE)</f>
        <v>18245.660000000003</v>
      </c>
      <c r="M134" s="156">
        <f t="shared" si="18"/>
        <v>0.10031875412848019</v>
      </c>
      <c r="N134" s="156">
        <f t="shared" si="19"/>
        <v>2.9549541670715518E-6</v>
      </c>
      <c r="O134" s="83">
        <f t="shared" si="20"/>
        <v>-163631.1999999999</v>
      </c>
      <c r="P134" s="87">
        <f t="shared" si="21"/>
        <v>-0.89968124587151976</v>
      </c>
      <c r="Q134" s="78"/>
    </row>
    <row r="135" spans="2:17" s="79" customFormat="1" ht="13" x14ac:dyDescent="0.3">
      <c r="B135" s="72"/>
      <c r="C135" s="80" t="s">
        <v>173</v>
      </c>
      <c r="D135" s="81" t="s">
        <v>441</v>
      </c>
      <c r="E135" s="82">
        <f>VLOOKUP($C135,'2023'!$C$295:$U$572,19,FALSE)</f>
        <v>29382.940000000002</v>
      </c>
      <c r="F135" s="83">
        <f>VLOOKUP($C135,'2023'!$C$8:$U$285,19,FALSE)</f>
        <v>23913.599999999999</v>
      </c>
      <c r="G135" s="84">
        <f t="shared" si="14"/>
        <v>0.81386001536946262</v>
      </c>
      <c r="H135" s="85">
        <f t="shared" si="15"/>
        <v>3.8728986493052176E-6</v>
      </c>
      <c r="I135" s="86">
        <f t="shared" si="16"/>
        <v>-5469.3400000000038</v>
      </c>
      <c r="J135" s="87">
        <f t="shared" si="17"/>
        <v>-0.18613998463053744</v>
      </c>
      <c r="K135" s="82">
        <f>VLOOKUP($C135,'2023'!$C$295:$U$572,VLOOKUP($L$4,Master!$D$9:$G$20,4,FALSE),FALSE)</f>
        <v>29382.940000000002</v>
      </c>
      <c r="L135" s="83">
        <f>VLOOKUP($C135,'2023'!$C$8:$U$285,VLOOKUP($L$4,Master!$D$9:$G$20,4,FALSE),FALSE)</f>
        <v>23913.599999999999</v>
      </c>
      <c r="M135" s="156">
        <f t="shared" si="18"/>
        <v>0.81386001536946262</v>
      </c>
      <c r="N135" s="156">
        <f t="shared" si="19"/>
        <v>3.8728986493052176E-6</v>
      </c>
      <c r="O135" s="83">
        <f t="shared" si="20"/>
        <v>-5469.3400000000038</v>
      </c>
      <c r="P135" s="87">
        <f t="shared" si="21"/>
        <v>-0.18613998463053744</v>
      </c>
      <c r="Q135" s="78"/>
    </row>
    <row r="136" spans="2:17" s="79" customFormat="1" ht="26" x14ac:dyDescent="0.3">
      <c r="B136" s="72"/>
      <c r="C136" s="80" t="s">
        <v>174</v>
      </c>
      <c r="D136" s="81" t="s">
        <v>442</v>
      </c>
      <c r="E136" s="82">
        <f>VLOOKUP($C136,'2023'!$C$295:$U$572,19,FALSE)</f>
        <v>58555.750000000022</v>
      </c>
      <c r="F136" s="83">
        <f>VLOOKUP($C136,'2023'!$C$8:$U$285,19,FALSE)</f>
        <v>29799.049999999996</v>
      </c>
      <c r="G136" s="84">
        <f t="shared" si="14"/>
        <v>0.50890049226591727</v>
      </c>
      <c r="H136" s="85">
        <f t="shared" si="15"/>
        <v>4.8260697049201561E-6</v>
      </c>
      <c r="I136" s="86">
        <f t="shared" si="16"/>
        <v>-28756.700000000026</v>
      </c>
      <c r="J136" s="87">
        <f t="shared" si="17"/>
        <v>-0.49109950773408273</v>
      </c>
      <c r="K136" s="82">
        <f>VLOOKUP($C136,'2023'!$C$295:$U$572,VLOOKUP($L$4,Master!$D$9:$G$20,4,FALSE),FALSE)</f>
        <v>58555.750000000022</v>
      </c>
      <c r="L136" s="83">
        <f>VLOOKUP($C136,'2023'!$C$8:$U$285,VLOOKUP($L$4,Master!$D$9:$G$20,4,FALSE),FALSE)</f>
        <v>29799.049999999996</v>
      </c>
      <c r="M136" s="156">
        <f t="shared" si="18"/>
        <v>0.50890049226591727</v>
      </c>
      <c r="N136" s="156">
        <f t="shared" si="19"/>
        <v>4.8260697049201561E-6</v>
      </c>
      <c r="O136" s="83">
        <f t="shared" si="20"/>
        <v>-28756.700000000026</v>
      </c>
      <c r="P136" s="87">
        <f t="shared" si="21"/>
        <v>-0.49109950773408273</v>
      </c>
      <c r="Q136" s="78"/>
    </row>
    <row r="137" spans="2:17" s="79" customFormat="1" ht="13" x14ac:dyDescent="0.3">
      <c r="B137" s="72"/>
      <c r="C137" s="80" t="s">
        <v>175</v>
      </c>
      <c r="D137" s="81" t="s">
        <v>443</v>
      </c>
      <c r="E137" s="82">
        <f>VLOOKUP($C137,'2023'!$C$295:$U$572,19,FALSE)</f>
        <v>388717.64999999997</v>
      </c>
      <c r="F137" s="83">
        <f>VLOOKUP($C137,'2023'!$C$8:$U$285,19,FALSE)</f>
        <v>364680.31</v>
      </c>
      <c r="G137" s="84">
        <f t="shared" si="14"/>
        <v>0.93816246831086791</v>
      </c>
      <c r="H137" s="85">
        <f t="shared" si="15"/>
        <v>5.9061365918440062E-5</v>
      </c>
      <c r="I137" s="86">
        <f t="shared" si="16"/>
        <v>-24037.339999999967</v>
      </c>
      <c r="J137" s="87">
        <f t="shared" si="17"/>
        <v>-6.1837531689132121E-2</v>
      </c>
      <c r="K137" s="82">
        <f>VLOOKUP($C137,'2023'!$C$295:$U$572,VLOOKUP($L$4,Master!$D$9:$G$20,4,FALSE),FALSE)</f>
        <v>388717.64999999997</v>
      </c>
      <c r="L137" s="83">
        <f>VLOOKUP($C137,'2023'!$C$8:$U$285,VLOOKUP($L$4,Master!$D$9:$G$20,4,FALSE),FALSE)</f>
        <v>364680.31</v>
      </c>
      <c r="M137" s="156">
        <f t="shared" si="18"/>
        <v>0.93816246831086791</v>
      </c>
      <c r="N137" s="156">
        <f t="shared" si="19"/>
        <v>5.9061365918440062E-5</v>
      </c>
      <c r="O137" s="83">
        <f t="shared" si="20"/>
        <v>-24037.339999999967</v>
      </c>
      <c r="P137" s="87">
        <f t="shared" si="21"/>
        <v>-6.1837531689132121E-2</v>
      </c>
      <c r="Q137" s="78"/>
    </row>
    <row r="138" spans="2:17" s="79" customFormat="1" ht="13" x14ac:dyDescent="0.3">
      <c r="B138" s="72"/>
      <c r="C138" s="80" t="s">
        <v>176</v>
      </c>
      <c r="D138" s="81" t="s">
        <v>444</v>
      </c>
      <c r="E138" s="82">
        <f>VLOOKUP($C138,'2023'!$C$295:$U$572,19,FALSE)</f>
        <v>16163.910000000002</v>
      </c>
      <c r="F138" s="83">
        <f>VLOOKUP($C138,'2023'!$C$8:$U$285,19,FALSE)</f>
        <v>14536.320000000003</v>
      </c>
      <c r="G138" s="84">
        <f t="shared" ref="G138:G201" si="22">IFERROR(F138/E138,0)</f>
        <v>0.89930716021061752</v>
      </c>
      <c r="H138" s="85">
        <f t="shared" ref="H138:H201" si="23">F138/$D$4</f>
        <v>2.3542124186182106E-6</v>
      </c>
      <c r="I138" s="86">
        <f t="shared" ref="I138:I201" si="24">F138-E138</f>
        <v>-1627.5899999999983</v>
      </c>
      <c r="J138" s="87">
        <f t="shared" ref="J138:J201" si="25">IFERROR(I138/E138,0)</f>
        <v>-0.10069283978938252</v>
      </c>
      <c r="K138" s="82">
        <f>VLOOKUP($C138,'2023'!$C$295:$U$572,VLOOKUP($L$4,Master!$D$9:$G$20,4,FALSE),FALSE)</f>
        <v>16163.910000000002</v>
      </c>
      <c r="L138" s="83">
        <f>VLOOKUP($C138,'2023'!$C$8:$U$285,VLOOKUP($L$4,Master!$D$9:$G$20,4,FALSE),FALSE)</f>
        <v>14536.320000000003</v>
      </c>
      <c r="M138" s="156">
        <f t="shared" ref="M138:M201" si="26">IFERROR(L138/K138,0)</f>
        <v>0.89930716021061752</v>
      </c>
      <c r="N138" s="156">
        <f t="shared" ref="N138:N201" si="27">L138/$D$4</f>
        <v>2.3542124186182106E-6</v>
      </c>
      <c r="O138" s="83">
        <f t="shared" ref="O138:O201" si="28">L138-K138</f>
        <v>-1627.5899999999983</v>
      </c>
      <c r="P138" s="87">
        <f t="shared" ref="P138:P201" si="29">IFERROR(O138/K138,0)</f>
        <v>-0.10069283978938252</v>
      </c>
      <c r="Q138" s="78"/>
    </row>
    <row r="139" spans="2:17" s="79" customFormat="1" ht="13" x14ac:dyDescent="0.3">
      <c r="B139" s="72"/>
      <c r="C139" s="80" t="s">
        <v>177</v>
      </c>
      <c r="D139" s="81" t="s">
        <v>445</v>
      </c>
      <c r="E139" s="82">
        <f>VLOOKUP($C139,'2023'!$C$295:$U$572,19,FALSE)</f>
        <v>0</v>
      </c>
      <c r="F139" s="83">
        <f>VLOOKUP($C139,'2023'!$C$8:$U$285,19,FALSE)</f>
        <v>0</v>
      </c>
      <c r="G139" s="84">
        <f t="shared" si="22"/>
        <v>0</v>
      </c>
      <c r="H139" s="85">
        <f t="shared" si="23"/>
        <v>0</v>
      </c>
      <c r="I139" s="86">
        <f t="shared" si="24"/>
        <v>0</v>
      </c>
      <c r="J139" s="87">
        <f t="shared" si="25"/>
        <v>0</v>
      </c>
      <c r="K139" s="82">
        <f>VLOOKUP($C139,'2023'!$C$295:$U$572,VLOOKUP($L$4,Master!$D$9:$G$20,4,FALSE),FALSE)</f>
        <v>0</v>
      </c>
      <c r="L139" s="83">
        <f>VLOOKUP($C139,'2023'!$C$8:$U$285,VLOOKUP($L$4,Master!$D$9:$G$20,4,FALSE),FALSE)</f>
        <v>0</v>
      </c>
      <c r="M139" s="156">
        <f t="shared" si="26"/>
        <v>0</v>
      </c>
      <c r="N139" s="156">
        <f t="shared" si="27"/>
        <v>0</v>
      </c>
      <c r="O139" s="83">
        <f t="shared" si="28"/>
        <v>0</v>
      </c>
      <c r="P139" s="87">
        <f t="shared" si="29"/>
        <v>0</v>
      </c>
      <c r="Q139" s="78"/>
    </row>
    <row r="140" spans="2:17" s="79" customFormat="1" ht="13" x14ac:dyDescent="0.3">
      <c r="B140" s="72"/>
      <c r="C140" s="80" t="s">
        <v>178</v>
      </c>
      <c r="D140" s="81" t="s">
        <v>446</v>
      </c>
      <c r="E140" s="82">
        <f>VLOOKUP($C140,'2023'!$C$295:$U$572,19,FALSE)</f>
        <v>13936.19</v>
      </c>
      <c r="F140" s="83">
        <f>VLOOKUP($C140,'2023'!$C$8:$U$285,19,FALSE)</f>
        <v>10653.519999999999</v>
      </c>
      <c r="G140" s="84">
        <f t="shared" si="22"/>
        <v>0.76444996803286969</v>
      </c>
      <c r="H140" s="85">
        <f t="shared" si="23"/>
        <v>1.7253781621481552E-6</v>
      </c>
      <c r="I140" s="86">
        <f t="shared" si="24"/>
        <v>-3282.6700000000019</v>
      </c>
      <c r="J140" s="87">
        <f t="shared" si="25"/>
        <v>-0.23555003196713031</v>
      </c>
      <c r="K140" s="82">
        <f>VLOOKUP($C140,'2023'!$C$295:$U$572,VLOOKUP($L$4,Master!$D$9:$G$20,4,FALSE),FALSE)</f>
        <v>13936.19</v>
      </c>
      <c r="L140" s="83">
        <f>VLOOKUP($C140,'2023'!$C$8:$U$285,VLOOKUP($L$4,Master!$D$9:$G$20,4,FALSE),FALSE)</f>
        <v>10653.519999999999</v>
      </c>
      <c r="M140" s="156">
        <f t="shared" si="26"/>
        <v>0.76444996803286969</v>
      </c>
      <c r="N140" s="156">
        <f t="shared" si="27"/>
        <v>1.7253781621481552E-6</v>
      </c>
      <c r="O140" s="83">
        <f t="shared" si="28"/>
        <v>-3282.6700000000019</v>
      </c>
      <c r="P140" s="87">
        <f t="shared" si="29"/>
        <v>-0.23555003196713031</v>
      </c>
      <c r="Q140" s="78"/>
    </row>
    <row r="141" spans="2:17" s="79" customFormat="1" ht="13" x14ac:dyDescent="0.3">
      <c r="B141" s="72"/>
      <c r="C141" s="80" t="s">
        <v>179</v>
      </c>
      <c r="D141" s="81" t="s">
        <v>447</v>
      </c>
      <c r="E141" s="82">
        <f>VLOOKUP($C141,'2023'!$C$295:$U$572,19,FALSE)</f>
        <v>12439.880000000001</v>
      </c>
      <c r="F141" s="83">
        <f>VLOOKUP($C141,'2023'!$C$8:$U$285,19,FALSE)</f>
        <v>12439.879999999997</v>
      </c>
      <c r="G141" s="84">
        <f t="shared" si="22"/>
        <v>0.99999999999999967</v>
      </c>
      <c r="H141" s="85">
        <f t="shared" si="23"/>
        <v>2.0146859715609103E-6</v>
      </c>
      <c r="I141" s="86">
        <f t="shared" si="24"/>
        <v>0</v>
      </c>
      <c r="J141" s="87">
        <f t="shared" si="25"/>
        <v>0</v>
      </c>
      <c r="K141" s="82">
        <f>VLOOKUP($C141,'2023'!$C$295:$U$572,VLOOKUP($L$4,Master!$D$9:$G$20,4,FALSE),FALSE)</f>
        <v>12439.880000000001</v>
      </c>
      <c r="L141" s="83">
        <f>VLOOKUP($C141,'2023'!$C$8:$U$285,VLOOKUP($L$4,Master!$D$9:$G$20,4,FALSE),FALSE)</f>
        <v>12439.879999999997</v>
      </c>
      <c r="M141" s="156">
        <f t="shared" si="26"/>
        <v>0.99999999999999967</v>
      </c>
      <c r="N141" s="156">
        <f t="shared" si="27"/>
        <v>2.0146859715609103E-6</v>
      </c>
      <c r="O141" s="83">
        <f t="shared" si="28"/>
        <v>0</v>
      </c>
      <c r="P141" s="87">
        <f t="shared" si="29"/>
        <v>0</v>
      </c>
      <c r="Q141" s="78"/>
    </row>
    <row r="142" spans="2:17" s="79" customFormat="1" ht="13" x14ac:dyDescent="0.3">
      <c r="B142" s="72"/>
      <c r="C142" s="80" t="s">
        <v>180</v>
      </c>
      <c r="D142" s="81" t="s">
        <v>448</v>
      </c>
      <c r="E142" s="82">
        <f>VLOOKUP($C142,'2023'!$C$295:$U$572,19,FALSE)</f>
        <v>209584.37999999998</v>
      </c>
      <c r="F142" s="83">
        <f>VLOOKUP($C142,'2023'!$C$8:$U$285,19,FALSE)</f>
        <v>27723.210000000003</v>
      </c>
      <c r="G142" s="84">
        <f t="shared" si="22"/>
        <v>0.13227708095422</v>
      </c>
      <c r="H142" s="85">
        <f t="shared" si="23"/>
        <v>4.4898795063647849E-6</v>
      </c>
      <c r="I142" s="86">
        <f t="shared" si="24"/>
        <v>-181861.16999999998</v>
      </c>
      <c r="J142" s="87">
        <f t="shared" si="25"/>
        <v>-0.86772291904578003</v>
      </c>
      <c r="K142" s="82">
        <f>VLOOKUP($C142,'2023'!$C$295:$U$572,VLOOKUP($L$4,Master!$D$9:$G$20,4,FALSE),FALSE)</f>
        <v>209584.37999999998</v>
      </c>
      <c r="L142" s="83">
        <f>VLOOKUP($C142,'2023'!$C$8:$U$285,VLOOKUP($L$4,Master!$D$9:$G$20,4,FALSE),FALSE)</f>
        <v>27723.210000000003</v>
      </c>
      <c r="M142" s="156">
        <f t="shared" si="26"/>
        <v>0.13227708095422</v>
      </c>
      <c r="N142" s="156">
        <f t="shared" si="27"/>
        <v>4.4898795063647849E-6</v>
      </c>
      <c r="O142" s="83">
        <f t="shared" si="28"/>
        <v>-181861.16999999998</v>
      </c>
      <c r="P142" s="87">
        <f t="shared" si="29"/>
        <v>-0.86772291904578003</v>
      </c>
      <c r="Q142" s="78"/>
    </row>
    <row r="143" spans="2:17" s="79" customFormat="1" ht="13" x14ac:dyDescent="0.3">
      <c r="B143" s="72"/>
      <c r="C143" s="80" t="s">
        <v>181</v>
      </c>
      <c r="D143" s="81" t="s">
        <v>449</v>
      </c>
      <c r="E143" s="82">
        <f>VLOOKUP($C143,'2023'!$C$295:$U$572,19,FALSE)</f>
        <v>1160040.1799999997</v>
      </c>
      <c r="F143" s="83">
        <f>VLOOKUP($C143,'2023'!$C$8:$U$285,19,FALSE)</f>
        <v>850</v>
      </c>
      <c r="G143" s="84">
        <f t="shared" si="22"/>
        <v>7.3273324032621027E-4</v>
      </c>
      <c r="H143" s="85">
        <f t="shared" si="23"/>
        <v>1.3766073915719236E-7</v>
      </c>
      <c r="I143" s="86">
        <f t="shared" si="24"/>
        <v>-1159190.1799999997</v>
      </c>
      <c r="J143" s="87">
        <f t="shared" si="25"/>
        <v>-0.99926726675967381</v>
      </c>
      <c r="K143" s="82">
        <f>VLOOKUP($C143,'2023'!$C$295:$U$572,VLOOKUP($L$4,Master!$D$9:$G$20,4,FALSE),FALSE)</f>
        <v>1160040.1799999997</v>
      </c>
      <c r="L143" s="83">
        <f>VLOOKUP($C143,'2023'!$C$8:$U$285,VLOOKUP($L$4,Master!$D$9:$G$20,4,FALSE),FALSE)</f>
        <v>850</v>
      </c>
      <c r="M143" s="156">
        <f t="shared" si="26"/>
        <v>7.3273324032621027E-4</v>
      </c>
      <c r="N143" s="156">
        <f t="shared" si="27"/>
        <v>1.3766073915719236E-7</v>
      </c>
      <c r="O143" s="83">
        <f t="shared" si="28"/>
        <v>-1159190.1799999997</v>
      </c>
      <c r="P143" s="87">
        <f t="shared" si="29"/>
        <v>-0.99926726675967381</v>
      </c>
      <c r="Q143" s="78"/>
    </row>
    <row r="144" spans="2:17" s="79" customFormat="1" ht="13" x14ac:dyDescent="0.3">
      <c r="B144" s="72"/>
      <c r="C144" s="80" t="s">
        <v>182</v>
      </c>
      <c r="D144" s="81" t="s">
        <v>450</v>
      </c>
      <c r="E144" s="82">
        <f>VLOOKUP($C144,'2023'!$C$295:$U$572,19,FALSE)</f>
        <v>155857.54999999996</v>
      </c>
      <c r="F144" s="83">
        <f>VLOOKUP($C144,'2023'!$C$8:$U$285,19,FALSE)</f>
        <v>13235.780000000002</v>
      </c>
      <c r="G144" s="84">
        <f t="shared" si="22"/>
        <v>8.492228961638372E-2</v>
      </c>
      <c r="H144" s="85">
        <f t="shared" si="23"/>
        <v>2.1435850095552752E-6</v>
      </c>
      <c r="I144" s="86">
        <f t="shared" si="24"/>
        <v>-142621.76999999996</v>
      </c>
      <c r="J144" s="87">
        <f t="shared" si="25"/>
        <v>-0.91507771038361629</v>
      </c>
      <c r="K144" s="82">
        <f>VLOOKUP($C144,'2023'!$C$295:$U$572,VLOOKUP($L$4,Master!$D$9:$G$20,4,FALSE),FALSE)</f>
        <v>155857.54999999996</v>
      </c>
      <c r="L144" s="83">
        <f>VLOOKUP($C144,'2023'!$C$8:$U$285,VLOOKUP($L$4,Master!$D$9:$G$20,4,FALSE),FALSE)</f>
        <v>13235.780000000002</v>
      </c>
      <c r="M144" s="156">
        <f t="shared" si="26"/>
        <v>8.492228961638372E-2</v>
      </c>
      <c r="N144" s="156">
        <f t="shared" si="27"/>
        <v>2.1435850095552752E-6</v>
      </c>
      <c r="O144" s="83">
        <f t="shared" si="28"/>
        <v>-142621.76999999996</v>
      </c>
      <c r="P144" s="87">
        <f t="shared" si="29"/>
        <v>-0.91507771038361629</v>
      </c>
      <c r="Q144" s="78"/>
    </row>
    <row r="145" spans="2:17" s="79" customFormat="1" ht="13" x14ac:dyDescent="0.3">
      <c r="B145" s="72"/>
      <c r="C145" s="80" t="s">
        <v>183</v>
      </c>
      <c r="D145" s="81" t="s">
        <v>451</v>
      </c>
      <c r="E145" s="82">
        <f>VLOOKUP($C145,'2023'!$C$295:$U$572,19,FALSE)</f>
        <v>2240000</v>
      </c>
      <c r="F145" s="83">
        <f>VLOOKUP($C145,'2023'!$C$8:$U$285,19,FALSE)</f>
        <v>1880948.3</v>
      </c>
      <c r="G145" s="84">
        <f t="shared" si="22"/>
        <v>0.83970906249999999</v>
      </c>
      <c r="H145" s="85">
        <f t="shared" si="23"/>
        <v>3.0462674505231109E-4</v>
      </c>
      <c r="I145" s="86">
        <f t="shared" si="24"/>
        <v>-359051.69999999995</v>
      </c>
      <c r="J145" s="87">
        <f t="shared" si="25"/>
        <v>-0.16029093749999998</v>
      </c>
      <c r="K145" s="82">
        <f>VLOOKUP($C145,'2023'!$C$295:$U$572,VLOOKUP($L$4,Master!$D$9:$G$20,4,FALSE),FALSE)</f>
        <v>2240000</v>
      </c>
      <c r="L145" s="83">
        <f>VLOOKUP($C145,'2023'!$C$8:$U$285,VLOOKUP($L$4,Master!$D$9:$G$20,4,FALSE),FALSE)</f>
        <v>1880948.3</v>
      </c>
      <c r="M145" s="156">
        <f t="shared" si="26"/>
        <v>0.83970906249999999</v>
      </c>
      <c r="N145" s="156">
        <f t="shared" si="27"/>
        <v>3.0462674505231109E-4</v>
      </c>
      <c r="O145" s="83">
        <f t="shared" si="28"/>
        <v>-359051.69999999995</v>
      </c>
      <c r="P145" s="87">
        <f t="shared" si="29"/>
        <v>-0.16029093749999998</v>
      </c>
      <c r="Q145" s="78"/>
    </row>
    <row r="146" spans="2:17" s="79" customFormat="1" ht="13" x14ac:dyDescent="0.3">
      <c r="B146" s="72"/>
      <c r="C146" s="80" t="s">
        <v>184</v>
      </c>
      <c r="D146" s="81" t="s">
        <v>452</v>
      </c>
      <c r="E146" s="82">
        <f>VLOOKUP($C146,'2023'!$C$295:$U$572,19,FALSE)</f>
        <v>266666.82999999996</v>
      </c>
      <c r="F146" s="83">
        <f>VLOOKUP($C146,'2023'!$C$8:$U$285,19,FALSE)</f>
        <v>0</v>
      </c>
      <c r="G146" s="84">
        <f t="shared" si="22"/>
        <v>0</v>
      </c>
      <c r="H146" s="85">
        <f t="shared" si="23"/>
        <v>0</v>
      </c>
      <c r="I146" s="86">
        <f t="shared" si="24"/>
        <v>-266666.82999999996</v>
      </c>
      <c r="J146" s="87">
        <f t="shared" si="25"/>
        <v>-1</v>
      </c>
      <c r="K146" s="82">
        <f>VLOOKUP($C146,'2023'!$C$295:$U$572,VLOOKUP($L$4,Master!$D$9:$G$20,4,FALSE),FALSE)</f>
        <v>266666.82999999996</v>
      </c>
      <c r="L146" s="83">
        <f>VLOOKUP($C146,'2023'!$C$8:$U$285,VLOOKUP($L$4,Master!$D$9:$G$20,4,FALSE),FALSE)</f>
        <v>0</v>
      </c>
      <c r="M146" s="156">
        <f t="shared" si="26"/>
        <v>0</v>
      </c>
      <c r="N146" s="156">
        <f t="shared" si="27"/>
        <v>0</v>
      </c>
      <c r="O146" s="83">
        <f t="shared" si="28"/>
        <v>-266666.82999999996</v>
      </c>
      <c r="P146" s="87">
        <f t="shared" si="29"/>
        <v>-1</v>
      </c>
      <c r="Q146" s="78"/>
    </row>
    <row r="147" spans="2:17" s="79" customFormat="1" ht="13" x14ac:dyDescent="0.3">
      <c r="B147" s="72"/>
      <c r="C147" s="80" t="s">
        <v>185</v>
      </c>
      <c r="D147" s="81" t="s">
        <v>453</v>
      </c>
      <c r="E147" s="82">
        <f>VLOOKUP($C147,'2023'!$C$295:$U$572,19,FALSE)</f>
        <v>432752.43000000023</v>
      </c>
      <c r="F147" s="83">
        <f>VLOOKUP($C147,'2023'!$C$8:$U$285,19,FALSE)</f>
        <v>243548.83999999982</v>
      </c>
      <c r="G147" s="84">
        <f t="shared" si="22"/>
        <v>0.56279023089483216</v>
      </c>
      <c r="H147" s="85">
        <f t="shared" si="23"/>
        <v>3.9443662747384419E-5</v>
      </c>
      <c r="I147" s="86">
        <f t="shared" si="24"/>
        <v>-189203.5900000004</v>
      </c>
      <c r="J147" s="87">
        <f t="shared" si="25"/>
        <v>-0.43720976910516784</v>
      </c>
      <c r="K147" s="82">
        <f>VLOOKUP($C147,'2023'!$C$295:$U$572,VLOOKUP($L$4,Master!$D$9:$G$20,4,FALSE),FALSE)</f>
        <v>432752.43000000023</v>
      </c>
      <c r="L147" s="83">
        <f>VLOOKUP($C147,'2023'!$C$8:$U$285,VLOOKUP($L$4,Master!$D$9:$G$20,4,FALSE),FALSE)</f>
        <v>243548.83999999982</v>
      </c>
      <c r="M147" s="156">
        <f t="shared" si="26"/>
        <v>0.56279023089483216</v>
      </c>
      <c r="N147" s="156">
        <f t="shared" si="27"/>
        <v>3.9443662747384419E-5</v>
      </c>
      <c r="O147" s="83">
        <f t="shared" si="28"/>
        <v>-189203.5900000004</v>
      </c>
      <c r="P147" s="87">
        <f t="shared" si="29"/>
        <v>-0.43720976910516784</v>
      </c>
      <c r="Q147" s="78"/>
    </row>
    <row r="148" spans="2:17" s="79" customFormat="1" ht="13" x14ac:dyDescent="0.3">
      <c r="B148" s="72"/>
      <c r="C148" s="80" t="s">
        <v>186</v>
      </c>
      <c r="D148" s="81" t="s">
        <v>454</v>
      </c>
      <c r="E148" s="82">
        <f>VLOOKUP($C148,'2023'!$C$295:$U$572,19,FALSE)</f>
        <v>67086</v>
      </c>
      <c r="F148" s="83">
        <f>VLOOKUP($C148,'2023'!$C$8:$U$285,19,FALSE)</f>
        <v>0</v>
      </c>
      <c r="G148" s="84">
        <f t="shared" si="22"/>
        <v>0</v>
      </c>
      <c r="H148" s="85">
        <f t="shared" si="23"/>
        <v>0</v>
      </c>
      <c r="I148" s="86">
        <f t="shared" si="24"/>
        <v>-67086</v>
      </c>
      <c r="J148" s="87">
        <f t="shared" si="25"/>
        <v>-1</v>
      </c>
      <c r="K148" s="82">
        <f>VLOOKUP($C148,'2023'!$C$295:$U$572,VLOOKUP($L$4,Master!$D$9:$G$20,4,FALSE),FALSE)</f>
        <v>67086</v>
      </c>
      <c r="L148" s="83">
        <f>VLOOKUP($C148,'2023'!$C$8:$U$285,VLOOKUP($L$4,Master!$D$9:$G$20,4,FALSE),FALSE)</f>
        <v>0</v>
      </c>
      <c r="M148" s="156">
        <f t="shared" si="26"/>
        <v>0</v>
      </c>
      <c r="N148" s="156">
        <f t="shared" si="27"/>
        <v>0</v>
      </c>
      <c r="O148" s="83">
        <f t="shared" si="28"/>
        <v>-67086</v>
      </c>
      <c r="P148" s="87">
        <f t="shared" si="29"/>
        <v>-1</v>
      </c>
      <c r="Q148" s="78"/>
    </row>
    <row r="149" spans="2:17" s="79" customFormat="1" ht="13" x14ac:dyDescent="0.3">
      <c r="B149" s="72"/>
      <c r="C149" s="80" t="s">
        <v>187</v>
      </c>
      <c r="D149" s="81" t="s">
        <v>455</v>
      </c>
      <c r="E149" s="82">
        <f>VLOOKUP($C149,'2023'!$C$295:$U$572,19,FALSE)</f>
        <v>23685.380000000016</v>
      </c>
      <c r="F149" s="83">
        <f>VLOOKUP($C149,'2023'!$C$8:$U$285,19,FALSE)</f>
        <v>8280.39</v>
      </c>
      <c r="G149" s="84">
        <f t="shared" si="22"/>
        <v>0.34959920423484842</v>
      </c>
      <c r="H149" s="85">
        <f t="shared" si="23"/>
        <v>1.3410407151880283E-6</v>
      </c>
      <c r="I149" s="86">
        <f t="shared" si="24"/>
        <v>-15404.990000000016</v>
      </c>
      <c r="J149" s="87">
        <f t="shared" si="25"/>
        <v>-0.65040079576515153</v>
      </c>
      <c r="K149" s="82">
        <f>VLOOKUP($C149,'2023'!$C$295:$U$572,VLOOKUP($L$4,Master!$D$9:$G$20,4,FALSE),FALSE)</f>
        <v>23685.380000000016</v>
      </c>
      <c r="L149" s="83">
        <f>VLOOKUP($C149,'2023'!$C$8:$U$285,VLOOKUP($L$4,Master!$D$9:$G$20,4,FALSE),FALSE)</f>
        <v>8280.39</v>
      </c>
      <c r="M149" s="156">
        <f t="shared" si="26"/>
        <v>0.34959920423484842</v>
      </c>
      <c r="N149" s="156">
        <f t="shared" si="27"/>
        <v>1.3410407151880283E-6</v>
      </c>
      <c r="O149" s="83">
        <f t="shared" si="28"/>
        <v>-15404.990000000016</v>
      </c>
      <c r="P149" s="87">
        <f t="shared" si="29"/>
        <v>-0.65040079576515153</v>
      </c>
      <c r="Q149" s="78"/>
    </row>
    <row r="150" spans="2:17" s="79" customFormat="1" ht="13" x14ac:dyDescent="0.3">
      <c r="B150" s="72"/>
      <c r="C150" s="80" t="s">
        <v>188</v>
      </c>
      <c r="D150" s="81" t="s">
        <v>456</v>
      </c>
      <c r="E150" s="82">
        <f>VLOOKUP($C150,'2023'!$C$295:$U$572,19,FALSE)</f>
        <v>26076.460000000003</v>
      </c>
      <c r="F150" s="83">
        <f>VLOOKUP($C150,'2023'!$C$8:$U$285,19,FALSE)</f>
        <v>12622.429999999998</v>
      </c>
      <c r="G150" s="84">
        <f t="shared" si="22"/>
        <v>0.48405458409615404</v>
      </c>
      <c r="H150" s="85">
        <f t="shared" si="23"/>
        <v>2.0442506397175524E-6</v>
      </c>
      <c r="I150" s="86">
        <f t="shared" si="24"/>
        <v>-13454.030000000004</v>
      </c>
      <c r="J150" s="87">
        <f t="shared" si="25"/>
        <v>-0.51594541590384591</v>
      </c>
      <c r="K150" s="82">
        <f>VLOOKUP($C150,'2023'!$C$295:$U$572,VLOOKUP($L$4,Master!$D$9:$G$20,4,FALSE),FALSE)</f>
        <v>26076.460000000003</v>
      </c>
      <c r="L150" s="83">
        <f>VLOOKUP($C150,'2023'!$C$8:$U$285,VLOOKUP($L$4,Master!$D$9:$G$20,4,FALSE),FALSE)</f>
        <v>12622.429999999998</v>
      </c>
      <c r="M150" s="156">
        <f t="shared" si="26"/>
        <v>0.48405458409615404</v>
      </c>
      <c r="N150" s="156">
        <f t="shared" si="27"/>
        <v>2.0442506397175524E-6</v>
      </c>
      <c r="O150" s="83">
        <f t="shared" si="28"/>
        <v>-13454.030000000004</v>
      </c>
      <c r="P150" s="87">
        <f t="shared" si="29"/>
        <v>-0.51594541590384591</v>
      </c>
      <c r="Q150" s="78"/>
    </row>
    <row r="151" spans="2:17" s="79" customFormat="1" ht="13" x14ac:dyDescent="0.3">
      <c r="B151" s="72"/>
      <c r="C151" s="80" t="s">
        <v>189</v>
      </c>
      <c r="D151" s="81" t="s">
        <v>457</v>
      </c>
      <c r="E151" s="82">
        <f>VLOOKUP($C151,'2023'!$C$295:$U$572,19,FALSE)</f>
        <v>1833333.34</v>
      </c>
      <c r="F151" s="83">
        <f>VLOOKUP($C151,'2023'!$C$8:$U$285,19,FALSE)</f>
        <v>0</v>
      </c>
      <c r="G151" s="84">
        <f t="shared" si="22"/>
        <v>0</v>
      </c>
      <c r="H151" s="85">
        <f t="shared" si="23"/>
        <v>0</v>
      </c>
      <c r="I151" s="86">
        <f t="shared" si="24"/>
        <v>-1833333.34</v>
      </c>
      <c r="J151" s="87">
        <f t="shared" si="25"/>
        <v>-1</v>
      </c>
      <c r="K151" s="82">
        <f>VLOOKUP($C151,'2023'!$C$295:$U$572,VLOOKUP($L$4,Master!$D$9:$G$20,4,FALSE),FALSE)</f>
        <v>1833333.34</v>
      </c>
      <c r="L151" s="83">
        <f>VLOOKUP($C151,'2023'!$C$8:$U$285,VLOOKUP($L$4,Master!$D$9:$G$20,4,FALSE),FALSE)</f>
        <v>0</v>
      </c>
      <c r="M151" s="156">
        <f t="shared" si="26"/>
        <v>0</v>
      </c>
      <c r="N151" s="156">
        <f t="shared" si="27"/>
        <v>0</v>
      </c>
      <c r="O151" s="83">
        <f t="shared" si="28"/>
        <v>-1833333.34</v>
      </c>
      <c r="P151" s="87">
        <f t="shared" si="29"/>
        <v>-1</v>
      </c>
      <c r="Q151" s="78"/>
    </row>
    <row r="152" spans="2:17" s="79" customFormat="1" ht="13" x14ac:dyDescent="0.3">
      <c r="B152" s="72"/>
      <c r="C152" s="80" t="s">
        <v>190</v>
      </c>
      <c r="D152" s="81" t="s">
        <v>458</v>
      </c>
      <c r="E152" s="82">
        <f>VLOOKUP($C152,'2023'!$C$295:$U$572,19,FALSE)</f>
        <v>0</v>
      </c>
      <c r="F152" s="83">
        <f>VLOOKUP($C152,'2023'!$C$8:$U$285,19,FALSE)</f>
        <v>0</v>
      </c>
      <c r="G152" s="84">
        <f t="shared" si="22"/>
        <v>0</v>
      </c>
      <c r="H152" s="85">
        <f t="shared" si="23"/>
        <v>0</v>
      </c>
      <c r="I152" s="86">
        <f t="shared" si="24"/>
        <v>0</v>
      </c>
      <c r="J152" s="87">
        <f t="shared" si="25"/>
        <v>0</v>
      </c>
      <c r="K152" s="82">
        <f>VLOOKUP($C152,'2023'!$C$295:$U$572,VLOOKUP($L$4,Master!$D$9:$G$20,4,FALSE),FALSE)</f>
        <v>0</v>
      </c>
      <c r="L152" s="83">
        <f>VLOOKUP($C152,'2023'!$C$8:$U$285,VLOOKUP($L$4,Master!$D$9:$G$20,4,FALSE),FALSE)</f>
        <v>0</v>
      </c>
      <c r="M152" s="156">
        <f t="shared" si="26"/>
        <v>0</v>
      </c>
      <c r="N152" s="156">
        <f t="shared" si="27"/>
        <v>0</v>
      </c>
      <c r="O152" s="83">
        <f t="shared" si="28"/>
        <v>0</v>
      </c>
      <c r="P152" s="87">
        <f t="shared" si="29"/>
        <v>0</v>
      </c>
      <c r="Q152" s="78"/>
    </row>
    <row r="153" spans="2:17" s="79" customFormat="1" ht="13" x14ac:dyDescent="0.3">
      <c r="B153" s="72"/>
      <c r="C153" s="80" t="s">
        <v>191</v>
      </c>
      <c r="D153" s="81" t="s">
        <v>459</v>
      </c>
      <c r="E153" s="82">
        <f>VLOOKUP($C153,'2023'!$C$295:$U$572,19,FALSE)</f>
        <v>33651.5</v>
      </c>
      <c r="F153" s="83">
        <f>VLOOKUP($C153,'2023'!$C$8:$U$285,19,FALSE)</f>
        <v>11346.510000000002</v>
      </c>
      <c r="G153" s="84">
        <f t="shared" si="22"/>
        <v>0.33717694604995324</v>
      </c>
      <c r="H153" s="85">
        <f t="shared" si="23"/>
        <v>1.8376105334758529E-6</v>
      </c>
      <c r="I153" s="86">
        <f t="shared" si="24"/>
        <v>-22304.989999999998</v>
      </c>
      <c r="J153" s="87">
        <f t="shared" si="25"/>
        <v>-0.6628230539500467</v>
      </c>
      <c r="K153" s="82">
        <f>VLOOKUP($C153,'2023'!$C$295:$U$572,VLOOKUP($L$4,Master!$D$9:$G$20,4,FALSE),FALSE)</f>
        <v>33651.5</v>
      </c>
      <c r="L153" s="83">
        <f>VLOOKUP($C153,'2023'!$C$8:$U$285,VLOOKUP($L$4,Master!$D$9:$G$20,4,FALSE),FALSE)</f>
        <v>11346.510000000002</v>
      </c>
      <c r="M153" s="156">
        <f t="shared" si="26"/>
        <v>0.33717694604995324</v>
      </c>
      <c r="N153" s="156">
        <f t="shared" si="27"/>
        <v>1.8376105334758529E-6</v>
      </c>
      <c r="O153" s="83">
        <f t="shared" si="28"/>
        <v>-22304.989999999998</v>
      </c>
      <c r="P153" s="87">
        <f t="shared" si="29"/>
        <v>-0.6628230539500467</v>
      </c>
      <c r="Q153" s="78"/>
    </row>
    <row r="154" spans="2:17" s="79" customFormat="1" ht="26" x14ac:dyDescent="0.3">
      <c r="B154" s="72"/>
      <c r="C154" s="80" t="s">
        <v>192</v>
      </c>
      <c r="D154" s="81" t="s">
        <v>460</v>
      </c>
      <c r="E154" s="82">
        <f>VLOOKUP($C154,'2023'!$C$295:$U$572,19,FALSE)</f>
        <v>8181.71</v>
      </c>
      <c r="F154" s="83">
        <f>VLOOKUP($C154,'2023'!$C$8:$U$285,19,FALSE)</f>
        <v>8159.5699999999988</v>
      </c>
      <c r="G154" s="84">
        <f t="shared" si="22"/>
        <v>0.99729396422019345</v>
      </c>
      <c r="H154" s="85">
        <f t="shared" si="23"/>
        <v>1.3214734557704141E-6</v>
      </c>
      <c r="I154" s="86">
        <f t="shared" si="24"/>
        <v>-22.140000000001237</v>
      </c>
      <c r="J154" s="87">
        <f t="shared" si="25"/>
        <v>-2.7060357798065729E-3</v>
      </c>
      <c r="K154" s="82">
        <f>VLOOKUP($C154,'2023'!$C$295:$U$572,VLOOKUP($L$4,Master!$D$9:$G$20,4,FALSE),FALSE)</f>
        <v>8181.71</v>
      </c>
      <c r="L154" s="83">
        <f>VLOOKUP($C154,'2023'!$C$8:$U$285,VLOOKUP($L$4,Master!$D$9:$G$20,4,FALSE),FALSE)</f>
        <v>8159.5699999999988</v>
      </c>
      <c r="M154" s="156">
        <f t="shared" si="26"/>
        <v>0.99729396422019345</v>
      </c>
      <c r="N154" s="156">
        <f t="shared" si="27"/>
        <v>1.3214734557704141E-6</v>
      </c>
      <c r="O154" s="83">
        <f t="shared" si="28"/>
        <v>-22.140000000001237</v>
      </c>
      <c r="P154" s="87">
        <f t="shared" si="29"/>
        <v>-2.7060357798065729E-3</v>
      </c>
      <c r="Q154" s="78"/>
    </row>
    <row r="155" spans="2:17" s="79" customFormat="1" ht="13" x14ac:dyDescent="0.3">
      <c r="B155" s="72"/>
      <c r="C155" s="80" t="s">
        <v>193</v>
      </c>
      <c r="D155" s="81" t="s">
        <v>461</v>
      </c>
      <c r="E155" s="82">
        <f>VLOOKUP($C155,'2023'!$C$295:$U$572,19,FALSE)</f>
        <v>65729.429999999993</v>
      </c>
      <c r="F155" s="83">
        <f>VLOOKUP($C155,'2023'!$C$8:$U$285,19,FALSE)</f>
        <v>23520.489999999998</v>
      </c>
      <c r="G155" s="84">
        <f t="shared" si="22"/>
        <v>0.35783803389136343</v>
      </c>
      <c r="H155" s="85">
        <f t="shared" si="23"/>
        <v>3.8092329867521779E-6</v>
      </c>
      <c r="I155" s="86">
        <f t="shared" si="24"/>
        <v>-42208.939999999995</v>
      </c>
      <c r="J155" s="87">
        <f t="shared" si="25"/>
        <v>-0.64216196610863652</v>
      </c>
      <c r="K155" s="82">
        <f>VLOOKUP($C155,'2023'!$C$295:$U$572,VLOOKUP($L$4,Master!$D$9:$G$20,4,FALSE),FALSE)</f>
        <v>65729.429999999993</v>
      </c>
      <c r="L155" s="83">
        <f>VLOOKUP($C155,'2023'!$C$8:$U$285,VLOOKUP($L$4,Master!$D$9:$G$20,4,FALSE),FALSE)</f>
        <v>23520.489999999998</v>
      </c>
      <c r="M155" s="156">
        <f t="shared" si="26"/>
        <v>0.35783803389136343</v>
      </c>
      <c r="N155" s="156">
        <f t="shared" si="27"/>
        <v>3.8092329867521779E-6</v>
      </c>
      <c r="O155" s="83">
        <f t="shared" si="28"/>
        <v>-42208.939999999995</v>
      </c>
      <c r="P155" s="87">
        <f t="shared" si="29"/>
        <v>-0.64216196610863652</v>
      </c>
      <c r="Q155" s="78"/>
    </row>
    <row r="156" spans="2:17" s="79" customFormat="1" ht="13" x14ac:dyDescent="0.3">
      <c r="B156" s="72"/>
      <c r="C156" s="80" t="s">
        <v>194</v>
      </c>
      <c r="D156" s="81" t="s">
        <v>462</v>
      </c>
      <c r="E156" s="82">
        <f>VLOOKUP($C156,'2023'!$C$295:$U$572,19,FALSE)</f>
        <v>0</v>
      </c>
      <c r="F156" s="83">
        <f>VLOOKUP($C156,'2023'!$C$8:$U$285,19,FALSE)</f>
        <v>0</v>
      </c>
      <c r="G156" s="84">
        <f t="shared" si="22"/>
        <v>0</v>
      </c>
      <c r="H156" s="85">
        <f t="shared" si="23"/>
        <v>0</v>
      </c>
      <c r="I156" s="86">
        <f t="shared" si="24"/>
        <v>0</v>
      </c>
      <c r="J156" s="87">
        <f t="shared" si="25"/>
        <v>0</v>
      </c>
      <c r="K156" s="82">
        <f>VLOOKUP($C156,'2023'!$C$295:$U$572,VLOOKUP($L$4,Master!$D$9:$G$20,4,FALSE),FALSE)</f>
        <v>0</v>
      </c>
      <c r="L156" s="83">
        <f>VLOOKUP($C156,'2023'!$C$8:$U$285,VLOOKUP($L$4,Master!$D$9:$G$20,4,FALSE),FALSE)</f>
        <v>0</v>
      </c>
      <c r="M156" s="156">
        <f t="shared" si="26"/>
        <v>0</v>
      </c>
      <c r="N156" s="156">
        <f t="shared" si="27"/>
        <v>0</v>
      </c>
      <c r="O156" s="83">
        <f t="shared" si="28"/>
        <v>0</v>
      </c>
      <c r="P156" s="87">
        <f t="shared" si="29"/>
        <v>0</v>
      </c>
      <c r="Q156" s="78"/>
    </row>
    <row r="157" spans="2:17" s="79" customFormat="1" ht="13" x14ac:dyDescent="0.3">
      <c r="B157" s="72"/>
      <c r="C157" s="80" t="s">
        <v>195</v>
      </c>
      <c r="D157" s="81" t="s">
        <v>463</v>
      </c>
      <c r="E157" s="82">
        <f>VLOOKUP($C157,'2023'!$C$295:$U$572,19,FALSE)</f>
        <v>60185.260000000009</v>
      </c>
      <c r="F157" s="83">
        <f>VLOOKUP($C157,'2023'!$C$8:$U$285,19,FALSE)</f>
        <v>30178.740000000005</v>
      </c>
      <c r="G157" s="84">
        <f t="shared" si="22"/>
        <v>0.50143074899069973</v>
      </c>
      <c r="H157" s="85">
        <f t="shared" si="23"/>
        <v>4.8875619473326219E-6</v>
      </c>
      <c r="I157" s="86">
        <f t="shared" si="24"/>
        <v>-30006.520000000004</v>
      </c>
      <c r="J157" s="87">
        <f t="shared" si="25"/>
        <v>-0.49856925100930027</v>
      </c>
      <c r="K157" s="82">
        <f>VLOOKUP($C157,'2023'!$C$295:$U$572,VLOOKUP($L$4,Master!$D$9:$G$20,4,FALSE),FALSE)</f>
        <v>60185.260000000009</v>
      </c>
      <c r="L157" s="83">
        <f>VLOOKUP($C157,'2023'!$C$8:$U$285,VLOOKUP($L$4,Master!$D$9:$G$20,4,FALSE),FALSE)</f>
        <v>30178.740000000005</v>
      </c>
      <c r="M157" s="156">
        <f t="shared" si="26"/>
        <v>0.50143074899069973</v>
      </c>
      <c r="N157" s="156">
        <f t="shared" si="27"/>
        <v>4.8875619473326219E-6</v>
      </c>
      <c r="O157" s="83">
        <f t="shared" si="28"/>
        <v>-30006.520000000004</v>
      </c>
      <c r="P157" s="87">
        <f t="shared" si="29"/>
        <v>-0.49856925100930027</v>
      </c>
      <c r="Q157" s="78"/>
    </row>
    <row r="158" spans="2:17" s="79" customFormat="1" ht="26" x14ac:dyDescent="0.3">
      <c r="B158" s="72"/>
      <c r="C158" s="80" t="s">
        <v>196</v>
      </c>
      <c r="D158" s="81" t="s">
        <v>464</v>
      </c>
      <c r="E158" s="82">
        <f>VLOOKUP($C158,'2023'!$C$295:$U$572,19,FALSE)</f>
        <v>0</v>
      </c>
      <c r="F158" s="83">
        <f>VLOOKUP($C158,'2023'!$C$8:$U$285,19,FALSE)</f>
        <v>0</v>
      </c>
      <c r="G158" s="84">
        <f t="shared" si="22"/>
        <v>0</v>
      </c>
      <c r="H158" s="85">
        <f t="shared" si="23"/>
        <v>0</v>
      </c>
      <c r="I158" s="86">
        <f t="shared" si="24"/>
        <v>0</v>
      </c>
      <c r="J158" s="87">
        <f t="shared" si="25"/>
        <v>0</v>
      </c>
      <c r="K158" s="82">
        <f>VLOOKUP($C158,'2023'!$C$295:$U$572,VLOOKUP($L$4,Master!$D$9:$G$20,4,FALSE),FALSE)</f>
        <v>0</v>
      </c>
      <c r="L158" s="83">
        <f>VLOOKUP($C158,'2023'!$C$8:$U$285,VLOOKUP($L$4,Master!$D$9:$G$20,4,FALSE),FALSE)</f>
        <v>0</v>
      </c>
      <c r="M158" s="156">
        <f t="shared" si="26"/>
        <v>0</v>
      </c>
      <c r="N158" s="156">
        <f t="shared" si="27"/>
        <v>0</v>
      </c>
      <c r="O158" s="83">
        <f t="shared" si="28"/>
        <v>0</v>
      </c>
      <c r="P158" s="87">
        <f t="shared" si="29"/>
        <v>0</v>
      </c>
      <c r="Q158" s="78"/>
    </row>
    <row r="159" spans="2:17" s="79" customFormat="1" ht="26" x14ac:dyDescent="0.3">
      <c r="B159" s="72"/>
      <c r="C159" s="80" t="s">
        <v>197</v>
      </c>
      <c r="D159" s="81" t="s">
        <v>465</v>
      </c>
      <c r="E159" s="82">
        <f>VLOOKUP($C159,'2023'!$C$295:$U$572,19,FALSE)</f>
        <v>10071.780000000001</v>
      </c>
      <c r="F159" s="83">
        <f>VLOOKUP($C159,'2023'!$C$8:$U$285,19,FALSE)</f>
        <v>5482.1799999999994</v>
      </c>
      <c r="G159" s="84">
        <f t="shared" si="22"/>
        <v>0.54431093610066927</v>
      </c>
      <c r="H159" s="85">
        <f t="shared" si="23"/>
        <v>8.8785994234444326E-7</v>
      </c>
      <c r="I159" s="86">
        <f t="shared" si="24"/>
        <v>-4589.6000000000013</v>
      </c>
      <c r="J159" s="87">
        <f t="shared" si="25"/>
        <v>-0.45568906389933073</v>
      </c>
      <c r="K159" s="82">
        <f>VLOOKUP($C159,'2023'!$C$295:$U$572,VLOOKUP($L$4,Master!$D$9:$G$20,4,FALSE),FALSE)</f>
        <v>10071.780000000001</v>
      </c>
      <c r="L159" s="83">
        <f>VLOOKUP($C159,'2023'!$C$8:$U$285,VLOOKUP($L$4,Master!$D$9:$G$20,4,FALSE),FALSE)</f>
        <v>5482.1799999999994</v>
      </c>
      <c r="M159" s="156">
        <f t="shared" si="26"/>
        <v>0.54431093610066927</v>
      </c>
      <c r="N159" s="156">
        <f t="shared" si="27"/>
        <v>8.8785994234444326E-7</v>
      </c>
      <c r="O159" s="83">
        <f t="shared" si="28"/>
        <v>-4589.6000000000013</v>
      </c>
      <c r="P159" s="87">
        <f t="shared" si="29"/>
        <v>-0.45568906389933073</v>
      </c>
      <c r="Q159" s="78"/>
    </row>
    <row r="160" spans="2:17" s="79" customFormat="1" ht="26" x14ac:dyDescent="0.3">
      <c r="B160" s="72"/>
      <c r="C160" s="80" t="s">
        <v>198</v>
      </c>
      <c r="D160" s="81" t="s">
        <v>466</v>
      </c>
      <c r="E160" s="82">
        <f>VLOOKUP($C160,'2023'!$C$295:$U$572,19,FALSE)</f>
        <v>12608.2</v>
      </c>
      <c r="F160" s="83">
        <f>VLOOKUP($C160,'2023'!$C$8:$U$285,19,FALSE)</f>
        <v>5904.99</v>
      </c>
      <c r="G160" s="84">
        <f t="shared" si="22"/>
        <v>0.46834520391491247</v>
      </c>
      <c r="H160" s="85">
        <f t="shared" si="23"/>
        <v>9.5633563307744638E-7</v>
      </c>
      <c r="I160" s="86">
        <f t="shared" si="24"/>
        <v>-6703.2100000000009</v>
      </c>
      <c r="J160" s="87">
        <f t="shared" si="25"/>
        <v>-0.53165479608508748</v>
      </c>
      <c r="K160" s="82">
        <f>VLOOKUP($C160,'2023'!$C$295:$U$572,VLOOKUP($L$4,Master!$D$9:$G$20,4,FALSE),FALSE)</f>
        <v>12608.2</v>
      </c>
      <c r="L160" s="83">
        <f>VLOOKUP($C160,'2023'!$C$8:$U$285,VLOOKUP($L$4,Master!$D$9:$G$20,4,FALSE),FALSE)</f>
        <v>5904.99</v>
      </c>
      <c r="M160" s="156">
        <f t="shared" si="26"/>
        <v>0.46834520391491247</v>
      </c>
      <c r="N160" s="156">
        <f t="shared" si="27"/>
        <v>9.5633563307744638E-7</v>
      </c>
      <c r="O160" s="83">
        <f t="shared" si="28"/>
        <v>-6703.2100000000009</v>
      </c>
      <c r="P160" s="87">
        <f t="shared" si="29"/>
        <v>-0.53165479608508748</v>
      </c>
      <c r="Q160" s="78"/>
    </row>
    <row r="161" spans="2:17" s="79" customFormat="1" ht="13" x14ac:dyDescent="0.3">
      <c r="B161" s="72"/>
      <c r="C161" s="80" t="s">
        <v>199</v>
      </c>
      <c r="D161" s="81" t="s">
        <v>467</v>
      </c>
      <c r="E161" s="82">
        <f>VLOOKUP($C161,'2023'!$C$295:$U$572,19,FALSE)</f>
        <v>852259.66</v>
      </c>
      <c r="F161" s="83">
        <f>VLOOKUP($C161,'2023'!$C$8:$U$285,19,FALSE)</f>
        <v>196660.40000000002</v>
      </c>
      <c r="G161" s="84">
        <f t="shared" si="22"/>
        <v>0.23075174061388756</v>
      </c>
      <c r="H161" s="85">
        <f t="shared" si="23"/>
        <v>3.1849901208175434E-5</v>
      </c>
      <c r="I161" s="86">
        <f t="shared" si="24"/>
        <v>-655599.26</v>
      </c>
      <c r="J161" s="87">
        <f t="shared" si="25"/>
        <v>-0.76924825938611241</v>
      </c>
      <c r="K161" s="82">
        <f>VLOOKUP($C161,'2023'!$C$295:$U$572,VLOOKUP($L$4,Master!$D$9:$G$20,4,FALSE),FALSE)</f>
        <v>852259.66</v>
      </c>
      <c r="L161" s="83">
        <f>VLOOKUP($C161,'2023'!$C$8:$U$285,VLOOKUP($L$4,Master!$D$9:$G$20,4,FALSE),FALSE)</f>
        <v>196660.40000000002</v>
      </c>
      <c r="M161" s="156">
        <f t="shared" si="26"/>
        <v>0.23075174061388756</v>
      </c>
      <c r="N161" s="156">
        <f t="shared" si="27"/>
        <v>3.1849901208175434E-5</v>
      </c>
      <c r="O161" s="83">
        <f t="shared" si="28"/>
        <v>-655599.26</v>
      </c>
      <c r="P161" s="87">
        <f t="shared" si="29"/>
        <v>-0.76924825938611241</v>
      </c>
      <c r="Q161" s="78"/>
    </row>
    <row r="162" spans="2:17" s="79" customFormat="1" ht="13" x14ac:dyDescent="0.3">
      <c r="B162" s="72"/>
      <c r="C162" s="80" t="s">
        <v>200</v>
      </c>
      <c r="D162" s="81" t="s">
        <v>468</v>
      </c>
      <c r="E162" s="82">
        <f>VLOOKUP($C162,'2023'!$C$295:$U$572,19,FALSE)</f>
        <v>2800</v>
      </c>
      <c r="F162" s="83">
        <f>VLOOKUP($C162,'2023'!$C$8:$U$285,19,FALSE)</f>
        <v>0</v>
      </c>
      <c r="G162" s="84">
        <f t="shared" si="22"/>
        <v>0</v>
      </c>
      <c r="H162" s="85">
        <f t="shared" si="23"/>
        <v>0</v>
      </c>
      <c r="I162" s="86">
        <f t="shared" si="24"/>
        <v>-2800</v>
      </c>
      <c r="J162" s="87">
        <f t="shared" si="25"/>
        <v>-1</v>
      </c>
      <c r="K162" s="82">
        <f>VLOOKUP($C162,'2023'!$C$295:$U$572,VLOOKUP($L$4,Master!$D$9:$G$20,4,FALSE),FALSE)</f>
        <v>2800</v>
      </c>
      <c r="L162" s="83">
        <f>VLOOKUP($C162,'2023'!$C$8:$U$285,VLOOKUP($L$4,Master!$D$9:$G$20,4,FALSE),FALSE)</f>
        <v>0</v>
      </c>
      <c r="M162" s="156">
        <f t="shared" si="26"/>
        <v>0</v>
      </c>
      <c r="N162" s="156">
        <f t="shared" si="27"/>
        <v>0</v>
      </c>
      <c r="O162" s="83">
        <f t="shared" si="28"/>
        <v>-2800</v>
      </c>
      <c r="P162" s="87">
        <f t="shared" si="29"/>
        <v>-1</v>
      </c>
      <c r="Q162" s="78"/>
    </row>
    <row r="163" spans="2:17" s="79" customFormat="1" ht="13" x14ac:dyDescent="0.3">
      <c r="B163" s="72"/>
      <c r="C163" s="80" t="s">
        <v>201</v>
      </c>
      <c r="D163" s="81" t="s">
        <v>469</v>
      </c>
      <c r="E163" s="82">
        <f>VLOOKUP($C163,'2023'!$C$295:$U$572,19,FALSE)</f>
        <v>0</v>
      </c>
      <c r="F163" s="83">
        <f>VLOOKUP($C163,'2023'!$C$8:$U$285,19,FALSE)</f>
        <v>0</v>
      </c>
      <c r="G163" s="84">
        <f t="shared" si="22"/>
        <v>0</v>
      </c>
      <c r="H163" s="85">
        <f t="shared" si="23"/>
        <v>0</v>
      </c>
      <c r="I163" s="86">
        <f t="shared" si="24"/>
        <v>0</v>
      </c>
      <c r="J163" s="87">
        <f t="shared" si="25"/>
        <v>0</v>
      </c>
      <c r="K163" s="82">
        <f>VLOOKUP($C163,'2023'!$C$295:$U$572,VLOOKUP($L$4,Master!$D$9:$G$20,4,FALSE),FALSE)</f>
        <v>0</v>
      </c>
      <c r="L163" s="83">
        <f>VLOOKUP($C163,'2023'!$C$8:$U$285,VLOOKUP($L$4,Master!$D$9:$G$20,4,FALSE),FALSE)</f>
        <v>0</v>
      </c>
      <c r="M163" s="156">
        <f t="shared" si="26"/>
        <v>0</v>
      </c>
      <c r="N163" s="156">
        <f t="shared" si="27"/>
        <v>0</v>
      </c>
      <c r="O163" s="83">
        <f t="shared" si="28"/>
        <v>0</v>
      </c>
      <c r="P163" s="87">
        <f t="shared" si="29"/>
        <v>0</v>
      </c>
      <c r="Q163" s="78"/>
    </row>
    <row r="164" spans="2:17" s="79" customFormat="1" ht="13" x14ac:dyDescent="0.3">
      <c r="B164" s="72"/>
      <c r="C164" s="80" t="s">
        <v>202</v>
      </c>
      <c r="D164" s="81" t="s">
        <v>470</v>
      </c>
      <c r="E164" s="82">
        <f>VLOOKUP($C164,'2023'!$C$295:$U$572,19,FALSE)</f>
        <v>4785.83</v>
      </c>
      <c r="F164" s="83">
        <f>VLOOKUP($C164,'2023'!$C$8:$U$285,19,FALSE)</f>
        <v>0</v>
      </c>
      <c r="G164" s="84">
        <f t="shared" si="22"/>
        <v>0</v>
      </c>
      <c r="H164" s="85">
        <f t="shared" si="23"/>
        <v>0</v>
      </c>
      <c r="I164" s="86">
        <f t="shared" si="24"/>
        <v>-4785.83</v>
      </c>
      <c r="J164" s="87">
        <f t="shared" si="25"/>
        <v>-1</v>
      </c>
      <c r="K164" s="82">
        <f>VLOOKUP($C164,'2023'!$C$295:$U$572,VLOOKUP($L$4,Master!$D$9:$G$20,4,FALSE),FALSE)</f>
        <v>4785.83</v>
      </c>
      <c r="L164" s="83">
        <f>VLOOKUP($C164,'2023'!$C$8:$U$285,VLOOKUP($L$4,Master!$D$9:$G$20,4,FALSE),FALSE)</f>
        <v>0</v>
      </c>
      <c r="M164" s="156">
        <f t="shared" si="26"/>
        <v>0</v>
      </c>
      <c r="N164" s="156">
        <f t="shared" si="27"/>
        <v>0</v>
      </c>
      <c r="O164" s="83">
        <f t="shared" si="28"/>
        <v>-4785.83</v>
      </c>
      <c r="P164" s="87">
        <f t="shared" si="29"/>
        <v>-1</v>
      </c>
      <c r="Q164" s="78"/>
    </row>
    <row r="165" spans="2:17" s="79" customFormat="1" ht="13" x14ac:dyDescent="0.3">
      <c r="B165" s="72"/>
      <c r="C165" s="80" t="s">
        <v>203</v>
      </c>
      <c r="D165" s="81" t="s">
        <v>471</v>
      </c>
      <c r="E165" s="82">
        <f>VLOOKUP($C165,'2023'!$C$295:$U$572,19,FALSE)</f>
        <v>75474.53</v>
      </c>
      <c r="F165" s="83">
        <f>VLOOKUP($C165,'2023'!$C$8:$U$285,19,FALSE)</f>
        <v>37634.160000000011</v>
      </c>
      <c r="G165" s="84">
        <f t="shared" si="22"/>
        <v>0.49863391000911184</v>
      </c>
      <c r="H165" s="85">
        <f t="shared" si="23"/>
        <v>6.0949956272471113E-6</v>
      </c>
      <c r="I165" s="86">
        <f t="shared" si="24"/>
        <v>-37840.369999999988</v>
      </c>
      <c r="J165" s="87">
        <f t="shared" si="25"/>
        <v>-0.50136608999088816</v>
      </c>
      <c r="K165" s="82">
        <f>VLOOKUP($C165,'2023'!$C$295:$U$572,VLOOKUP($L$4,Master!$D$9:$G$20,4,FALSE),FALSE)</f>
        <v>75474.53</v>
      </c>
      <c r="L165" s="83">
        <f>VLOOKUP($C165,'2023'!$C$8:$U$285,VLOOKUP($L$4,Master!$D$9:$G$20,4,FALSE),FALSE)</f>
        <v>37634.160000000011</v>
      </c>
      <c r="M165" s="156">
        <f t="shared" si="26"/>
        <v>0.49863391000911184</v>
      </c>
      <c r="N165" s="156">
        <f t="shared" si="27"/>
        <v>6.0949956272471113E-6</v>
      </c>
      <c r="O165" s="83">
        <f t="shared" si="28"/>
        <v>-37840.369999999988</v>
      </c>
      <c r="P165" s="87">
        <f t="shared" si="29"/>
        <v>-0.50136608999088816</v>
      </c>
      <c r="Q165" s="78"/>
    </row>
    <row r="166" spans="2:17" s="79" customFormat="1" ht="13" x14ac:dyDescent="0.3">
      <c r="B166" s="72"/>
      <c r="C166" s="80" t="s">
        <v>204</v>
      </c>
      <c r="D166" s="81" t="s">
        <v>472</v>
      </c>
      <c r="E166" s="82">
        <f>VLOOKUP($C166,'2023'!$C$295:$U$572,19,FALSE)</f>
        <v>174834.24</v>
      </c>
      <c r="F166" s="83">
        <f>VLOOKUP($C166,'2023'!$C$8:$U$285,19,FALSE)</f>
        <v>18016.14</v>
      </c>
      <c r="G166" s="84">
        <f t="shared" si="22"/>
        <v>0.10304697752568376</v>
      </c>
      <c r="H166" s="85">
        <f t="shared" si="23"/>
        <v>2.9177825284228939E-6</v>
      </c>
      <c r="I166" s="86">
        <f t="shared" si="24"/>
        <v>-156818.09999999998</v>
      </c>
      <c r="J166" s="87">
        <f t="shared" si="25"/>
        <v>-0.89695302247431619</v>
      </c>
      <c r="K166" s="82">
        <f>VLOOKUP($C166,'2023'!$C$295:$U$572,VLOOKUP($L$4,Master!$D$9:$G$20,4,FALSE),FALSE)</f>
        <v>174834.24</v>
      </c>
      <c r="L166" s="83">
        <f>VLOOKUP($C166,'2023'!$C$8:$U$285,VLOOKUP($L$4,Master!$D$9:$G$20,4,FALSE),FALSE)</f>
        <v>18016.14</v>
      </c>
      <c r="M166" s="156">
        <f t="shared" si="26"/>
        <v>0.10304697752568376</v>
      </c>
      <c r="N166" s="156">
        <f t="shared" si="27"/>
        <v>2.9177825284228939E-6</v>
      </c>
      <c r="O166" s="83">
        <f t="shared" si="28"/>
        <v>-156818.09999999998</v>
      </c>
      <c r="P166" s="87">
        <f t="shared" si="29"/>
        <v>-0.89695302247431619</v>
      </c>
      <c r="Q166" s="78"/>
    </row>
    <row r="167" spans="2:17" s="79" customFormat="1" ht="13" x14ac:dyDescent="0.3">
      <c r="B167" s="72"/>
      <c r="C167" s="80" t="s">
        <v>205</v>
      </c>
      <c r="D167" s="81" t="s">
        <v>473</v>
      </c>
      <c r="E167" s="82">
        <f>VLOOKUP($C167,'2023'!$C$295:$U$572,19,FALSE)</f>
        <v>54106.92</v>
      </c>
      <c r="F167" s="83">
        <f>VLOOKUP($C167,'2023'!$C$8:$U$285,19,FALSE)</f>
        <v>6553.4199999999992</v>
      </c>
      <c r="G167" s="84">
        <f t="shared" si="22"/>
        <v>0.12111981240107549</v>
      </c>
      <c r="H167" s="85">
        <f t="shared" si="23"/>
        <v>1.0613513425970911E-6</v>
      </c>
      <c r="I167" s="86">
        <f t="shared" si="24"/>
        <v>-47553.5</v>
      </c>
      <c r="J167" s="87">
        <f t="shared" si="25"/>
        <v>-0.8788801875989245</v>
      </c>
      <c r="K167" s="82">
        <f>VLOOKUP($C167,'2023'!$C$295:$U$572,VLOOKUP($L$4,Master!$D$9:$G$20,4,FALSE),FALSE)</f>
        <v>54106.92</v>
      </c>
      <c r="L167" s="83">
        <f>VLOOKUP($C167,'2023'!$C$8:$U$285,VLOOKUP($L$4,Master!$D$9:$G$20,4,FALSE),FALSE)</f>
        <v>6553.4199999999992</v>
      </c>
      <c r="M167" s="156">
        <f t="shared" si="26"/>
        <v>0.12111981240107549</v>
      </c>
      <c r="N167" s="156">
        <f t="shared" si="27"/>
        <v>1.0613513425970911E-6</v>
      </c>
      <c r="O167" s="83">
        <f t="shared" si="28"/>
        <v>-47553.5</v>
      </c>
      <c r="P167" s="87">
        <f t="shared" si="29"/>
        <v>-0.8788801875989245</v>
      </c>
      <c r="Q167" s="78"/>
    </row>
    <row r="168" spans="2:17" s="79" customFormat="1" ht="13" x14ac:dyDescent="0.3">
      <c r="B168" s="72"/>
      <c r="C168" s="80" t="s">
        <v>206</v>
      </c>
      <c r="D168" s="81" t="s">
        <v>474</v>
      </c>
      <c r="E168" s="82">
        <f>VLOOKUP($C168,'2023'!$C$295:$U$572,19,FALSE)</f>
        <v>32225.99</v>
      </c>
      <c r="F168" s="83">
        <f>VLOOKUP($C168,'2023'!$C$8:$U$285,19,FALSE)</f>
        <v>9092.4300000000021</v>
      </c>
      <c r="G168" s="84">
        <f t="shared" si="22"/>
        <v>0.28214587046045758</v>
      </c>
      <c r="H168" s="85">
        <f t="shared" si="23"/>
        <v>1.4725536876882716E-6</v>
      </c>
      <c r="I168" s="86">
        <f t="shared" si="24"/>
        <v>-23133.559999999998</v>
      </c>
      <c r="J168" s="87">
        <f t="shared" si="25"/>
        <v>-0.71785412953954231</v>
      </c>
      <c r="K168" s="82">
        <f>VLOOKUP($C168,'2023'!$C$295:$U$572,VLOOKUP($L$4,Master!$D$9:$G$20,4,FALSE),FALSE)</f>
        <v>32225.99</v>
      </c>
      <c r="L168" s="83">
        <f>VLOOKUP($C168,'2023'!$C$8:$U$285,VLOOKUP($L$4,Master!$D$9:$G$20,4,FALSE),FALSE)</f>
        <v>9092.4300000000021</v>
      </c>
      <c r="M168" s="156">
        <f t="shared" si="26"/>
        <v>0.28214587046045758</v>
      </c>
      <c r="N168" s="156">
        <f t="shared" si="27"/>
        <v>1.4725536876882716E-6</v>
      </c>
      <c r="O168" s="83">
        <f t="shared" si="28"/>
        <v>-23133.559999999998</v>
      </c>
      <c r="P168" s="87">
        <f t="shared" si="29"/>
        <v>-0.71785412953954231</v>
      </c>
      <c r="Q168" s="78"/>
    </row>
    <row r="169" spans="2:17" s="79" customFormat="1" ht="13" x14ac:dyDescent="0.3">
      <c r="B169" s="72"/>
      <c r="C169" s="80" t="s">
        <v>207</v>
      </c>
      <c r="D169" s="81" t="s">
        <v>475</v>
      </c>
      <c r="E169" s="82">
        <f>VLOOKUP($C169,'2023'!$C$295:$U$572,19,FALSE)</f>
        <v>16231.300000000001</v>
      </c>
      <c r="F169" s="83">
        <f>VLOOKUP($C169,'2023'!$C$8:$U$285,19,FALSE)</f>
        <v>13166.15</v>
      </c>
      <c r="G169" s="84">
        <f t="shared" si="22"/>
        <v>0.8111580711341666</v>
      </c>
      <c r="H169" s="85">
        <f t="shared" si="23"/>
        <v>2.132308165711139E-6</v>
      </c>
      <c r="I169" s="86">
        <f t="shared" si="24"/>
        <v>-3065.1500000000015</v>
      </c>
      <c r="J169" s="87">
        <f t="shared" si="25"/>
        <v>-0.18884192886583337</v>
      </c>
      <c r="K169" s="82">
        <f>VLOOKUP($C169,'2023'!$C$295:$U$572,VLOOKUP($L$4,Master!$D$9:$G$20,4,FALSE),FALSE)</f>
        <v>16231.300000000001</v>
      </c>
      <c r="L169" s="83">
        <f>VLOOKUP($C169,'2023'!$C$8:$U$285,VLOOKUP($L$4,Master!$D$9:$G$20,4,FALSE),FALSE)</f>
        <v>13166.15</v>
      </c>
      <c r="M169" s="156">
        <f t="shared" si="26"/>
        <v>0.8111580711341666</v>
      </c>
      <c r="N169" s="156">
        <f t="shared" si="27"/>
        <v>2.132308165711139E-6</v>
      </c>
      <c r="O169" s="83">
        <f t="shared" si="28"/>
        <v>-3065.1500000000015</v>
      </c>
      <c r="P169" s="87">
        <f t="shared" si="29"/>
        <v>-0.18884192886583337</v>
      </c>
      <c r="Q169" s="78"/>
    </row>
    <row r="170" spans="2:17" s="79" customFormat="1" ht="13" x14ac:dyDescent="0.3">
      <c r="B170" s="72"/>
      <c r="C170" s="80" t="s">
        <v>208</v>
      </c>
      <c r="D170" s="81" t="s">
        <v>476</v>
      </c>
      <c r="E170" s="82">
        <f>VLOOKUP($C170,'2023'!$C$295:$U$572,19,FALSE)</f>
        <v>100.14999999999999</v>
      </c>
      <c r="F170" s="83">
        <f>VLOOKUP($C170,'2023'!$C$8:$U$285,19,FALSE)</f>
        <v>0</v>
      </c>
      <c r="G170" s="84">
        <f t="shared" si="22"/>
        <v>0</v>
      </c>
      <c r="H170" s="85">
        <f t="shared" si="23"/>
        <v>0</v>
      </c>
      <c r="I170" s="86">
        <f t="shared" si="24"/>
        <v>-100.14999999999999</v>
      </c>
      <c r="J170" s="87">
        <f t="shared" si="25"/>
        <v>-1</v>
      </c>
      <c r="K170" s="82">
        <f>VLOOKUP($C170,'2023'!$C$295:$U$572,VLOOKUP($L$4,Master!$D$9:$G$20,4,FALSE),FALSE)</f>
        <v>100.14999999999999</v>
      </c>
      <c r="L170" s="83">
        <f>VLOOKUP($C170,'2023'!$C$8:$U$285,VLOOKUP($L$4,Master!$D$9:$G$20,4,FALSE),FALSE)</f>
        <v>0</v>
      </c>
      <c r="M170" s="156">
        <f t="shared" si="26"/>
        <v>0</v>
      </c>
      <c r="N170" s="156">
        <f t="shared" si="27"/>
        <v>0</v>
      </c>
      <c r="O170" s="83">
        <f t="shared" si="28"/>
        <v>-100.14999999999999</v>
      </c>
      <c r="P170" s="87">
        <f t="shared" si="29"/>
        <v>-1</v>
      </c>
      <c r="Q170" s="78"/>
    </row>
    <row r="171" spans="2:17" s="79" customFormat="1" ht="26" x14ac:dyDescent="0.3">
      <c r="B171" s="72"/>
      <c r="C171" s="80" t="s">
        <v>209</v>
      </c>
      <c r="D171" s="81" t="s">
        <v>477</v>
      </c>
      <c r="E171" s="82">
        <f>VLOOKUP($C171,'2023'!$C$295:$U$572,19,FALSE)</f>
        <v>7393.76</v>
      </c>
      <c r="F171" s="83">
        <f>VLOOKUP($C171,'2023'!$C$8:$U$285,19,FALSE)</f>
        <v>3766.2200000000003</v>
      </c>
      <c r="G171" s="84">
        <f t="shared" si="22"/>
        <v>0.50937817835580279</v>
      </c>
      <c r="H171" s="85">
        <f t="shared" si="23"/>
        <v>6.099536812101189E-7</v>
      </c>
      <c r="I171" s="86">
        <f t="shared" si="24"/>
        <v>-3627.54</v>
      </c>
      <c r="J171" s="87">
        <f t="shared" si="25"/>
        <v>-0.49062182164419726</v>
      </c>
      <c r="K171" s="82">
        <f>VLOOKUP($C171,'2023'!$C$295:$U$572,VLOOKUP($L$4,Master!$D$9:$G$20,4,FALSE),FALSE)</f>
        <v>7393.76</v>
      </c>
      <c r="L171" s="83">
        <f>VLOOKUP($C171,'2023'!$C$8:$U$285,VLOOKUP($L$4,Master!$D$9:$G$20,4,FALSE),FALSE)</f>
        <v>3766.2200000000003</v>
      </c>
      <c r="M171" s="156">
        <f t="shared" si="26"/>
        <v>0.50937817835580279</v>
      </c>
      <c r="N171" s="156">
        <f t="shared" si="27"/>
        <v>6.099536812101189E-7</v>
      </c>
      <c r="O171" s="83">
        <f t="shared" si="28"/>
        <v>-3627.54</v>
      </c>
      <c r="P171" s="87">
        <f t="shared" si="29"/>
        <v>-0.49062182164419726</v>
      </c>
      <c r="Q171" s="78"/>
    </row>
    <row r="172" spans="2:17" s="79" customFormat="1" ht="13" x14ac:dyDescent="0.3">
      <c r="B172" s="72"/>
      <c r="C172" s="80" t="s">
        <v>210</v>
      </c>
      <c r="D172" s="81" t="s">
        <v>478</v>
      </c>
      <c r="E172" s="82">
        <f>VLOOKUP($C172,'2023'!$C$295:$U$572,19,FALSE)</f>
        <v>0</v>
      </c>
      <c r="F172" s="83">
        <f>VLOOKUP($C172,'2023'!$C$8:$U$285,19,FALSE)</f>
        <v>0</v>
      </c>
      <c r="G172" s="84">
        <f t="shared" si="22"/>
        <v>0</v>
      </c>
      <c r="H172" s="85">
        <f t="shared" si="23"/>
        <v>0</v>
      </c>
      <c r="I172" s="86">
        <f t="shared" si="24"/>
        <v>0</v>
      </c>
      <c r="J172" s="87">
        <f t="shared" si="25"/>
        <v>0</v>
      </c>
      <c r="K172" s="82">
        <f>VLOOKUP($C172,'2023'!$C$295:$U$572,VLOOKUP($L$4,Master!$D$9:$G$20,4,FALSE),FALSE)</f>
        <v>0</v>
      </c>
      <c r="L172" s="83">
        <f>VLOOKUP($C172,'2023'!$C$8:$U$285,VLOOKUP($L$4,Master!$D$9:$G$20,4,FALSE),FALSE)</f>
        <v>0</v>
      </c>
      <c r="M172" s="156">
        <f t="shared" si="26"/>
        <v>0</v>
      </c>
      <c r="N172" s="156">
        <f t="shared" si="27"/>
        <v>0</v>
      </c>
      <c r="O172" s="83">
        <f t="shared" si="28"/>
        <v>0</v>
      </c>
      <c r="P172" s="87">
        <f t="shared" si="29"/>
        <v>0</v>
      </c>
      <c r="Q172" s="78"/>
    </row>
    <row r="173" spans="2:17" s="79" customFormat="1" ht="13" x14ac:dyDescent="0.3">
      <c r="B173" s="72"/>
      <c r="C173" s="80" t="s">
        <v>211</v>
      </c>
      <c r="D173" s="81" t="s">
        <v>479</v>
      </c>
      <c r="E173" s="82">
        <f>VLOOKUP($C173,'2023'!$C$295:$U$572,19,FALSE)</f>
        <v>0</v>
      </c>
      <c r="F173" s="83">
        <f>VLOOKUP($C173,'2023'!$C$8:$U$285,19,FALSE)</f>
        <v>0</v>
      </c>
      <c r="G173" s="84">
        <f t="shared" si="22"/>
        <v>0</v>
      </c>
      <c r="H173" s="85">
        <f t="shared" si="23"/>
        <v>0</v>
      </c>
      <c r="I173" s="86">
        <f t="shared" si="24"/>
        <v>0</v>
      </c>
      <c r="J173" s="87">
        <f t="shared" si="25"/>
        <v>0</v>
      </c>
      <c r="K173" s="82">
        <f>VLOOKUP($C173,'2023'!$C$295:$U$572,VLOOKUP($L$4,Master!$D$9:$G$20,4,FALSE),FALSE)</f>
        <v>0</v>
      </c>
      <c r="L173" s="83">
        <f>VLOOKUP($C173,'2023'!$C$8:$U$285,VLOOKUP($L$4,Master!$D$9:$G$20,4,FALSE),FALSE)</f>
        <v>0</v>
      </c>
      <c r="M173" s="156">
        <f t="shared" si="26"/>
        <v>0</v>
      </c>
      <c r="N173" s="156">
        <f t="shared" si="27"/>
        <v>0</v>
      </c>
      <c r="O173" s="83">
        <f t="shared" si="28"/>
        <v>0</v>
      </c>
      <c r="P173" s="87">
        <f t="shared" si="29"/>
        <v>0</v>
      </c>
      <c r="Q173" s="78"/>
    </row>
    <row r="174" spans="2:17" s="79" customFormat="1" ht="13" x14ac:dyDescent="0.3">
      <c r="B174" s="72"/>
      <c r="C174" s="80" t="s">
        <v>212</v>
      </c>
      <c r="D174" s="81" t="s">
        <v>478</v>
      </c>
      <c r="E174" s="82">
        <f>VLOOKUP($C174,'2023'!$C$295:$U$572,19,FALSE)</f>
        <v>95133.08</v>
      </c>
      <c r="F174" s="83">
        <f>VLOOKUP($C174,'2023'!$C$8:$U$285,19,FALSE)</f>
        <v>46576.810000000012</v>
      </c>
      <c r="G174" s="84">
        <f t="shared" si="22"/>
        <v>0.48959636332598516</v>
      </c>
      <c r="H174" s="85">
        <f t="shared" si="23"/>
        <v>7.5432918731577776E-6</v>
      </c>
      <c r="I174" s="86">
        <f t="shared" si="24"/>
        <v>-48556.26999999999</v>
      </c>
      <c r="J174" s="87">
        <f t="shared" si="25"/>
        <v>-0.51040363667401489</v>
      </c>
      <c r="K174" s="82">
        <f>VLOOKUP($C174,'2023'!$C$295:$U$572,VLOOKUP($L$4,Master!$D$9:$G$20,4,FALSE),FALSE)</f>
        <v>95133.08</v>
      </c>
      <c r="L174" s="83">
        <f>VLOOKUP($C174,'2023'!$C$8:$U$285,VLOOKUP($L$4,Master!$D$9:$G$20,4,FALSE),FALSE)</f>
        <v>46576.810000000012</v>
      </c>
      <c r="M174" s="156">
        <f t="shared" si="26"/>
        <v>0.48959636332598516</v>
      </c>
      <c r="N174" s="156">
        <f t="shared" si="27"/>
        <v>7.5432918731577776E-6</v>
      </c>
      <c r="O174" s="83">
        <f t="shared" si="28"/>
        <v>-48556.26999999999</v>
      </c>
      <c r="P174" s="87">
        <f t="shared" si="29"/>
        <v>-0.51040363667401489</v>
      </c>
      <c r="Q174" s="78"/>
    </row>
    <row r="175" spans="2:17" s="79" customFormat="1" ht="13" x14ac:dyDescent="0.3">
      <c r="B175" s="72"/>
      <c r="C175" s="80" t="s">
        <v>213</v>
      </c>
      <c r="D175" s="81" t="s">
        <v>480</v>
      </c>
      <c r="E175" s="82">
        <f>VLOOKUP($C175,'2023'!$C$295:$U$572,19,FALSE)</f>
        <v>29021.7</v>
      </c>
      <c r="F175" s="83">
        <f>VLOOKUP($C175,'2023'!$C$8:$U$285,19,FALSE)</f>
        <v>4651.72</v>
      </c>
      <c r="G175" s="84">
        <f t="shared" si="22"/>
        <v>0.16028420113225622</v>
      </c>
      <c r="H175" s="85">
        <f t="shared" si="23"/>
        <v>7.5336378064975873E-7</v>
      </c>
      <c r="I175" s="86">
        <f t="shared" si="24"/>
        <v>-24369.98</v>
      </c>
      <c r="J175" s="87">
        <f t="shared" si="25"/>
        <v>-0.83971579886774372</v>
      </c>
      <c r="K175" s="82">
        <f>VLOOKUP($C175,'2023'!$C$295:$U$572,VLOOKUP($L$4,Master!$D$9:$G$20,4,FALSE),FALSE)</f>
        <v>29021.7</v>
      </c>
      <c r="L175" s="83">
        <f>VLOOKUP($C175,'2023'!$C$8:$U$285,VLOOKUP($L$4,Master!$D$9:$G$20,4,FALSE),FALSE)</f>
        <v>4651.72</v>
      </c>
      <c r="M175" s="156">
        <f t="shared" si="26"/>
        <v>0.16028420113225622</v>
      </c>
      <c r="N175" s="156">
        <f t="shared" si="27"/>
        <v>7.5336378064975873E-7</v>
      </c>
      <c r="O175" s="83">
        <f t="shared" si="28"/>
        <v>-24369.98</v>
      </c>
      <c r="P175" s="87">
        <f t="shared" si="29"/>
        <v>-0.83971579886774372</v>
      </c>
      <c r="Q175" s="78"/>
    </row>
    <row r="176" spans="2:17" s="79" customFormat="1" ht="26" x14ac:dyDescent="0.3">
      <c r="B176" s="72"/>
      <c r="C176" s="80" t="s">
        <v>214</v>
      </c>
      <c r="D176" s="81" t="s">
        <v>481</v>
      </c>
      <c r="E176" s="82">
        <f>VLOOKUP($C176,'2023'!$C$295:$U$572,19,FALSE)</f>
        <v>0</v>
      </c>
      <c r="F176" s="83">
        <f>VLOOKUP($C176,'2023'!$C$8:$U$285,19,FALSE)</f>
        <v>0</v>
      </c>
      <c r="G176" s="84">
        <f t="shared" si="22"/>
        <v>0</v>
      </c>
      <c r="H176" s="85">
        <f t="shared" si="23"/>
        <v>0</v>
      </c>
      <c r="I176" s="86">
        <f t="shared" si="24"/>
        <v>0</v>
      </c>
      <c r="J176" s="87">
        <f t="shared" si="25"/>
        <v>0</v>
      </c>
      <c r="K176" s="82">
        <f>VLOOKUP($C176,'2023'!$C$295:$U$572,VLOOKUP($L$4,Master!$D$9:$G$20,4,FALSE),FALSE)</f>
        <v>0</v>
      </c>
      <c r="L176" s="83">
        <f>VLOOKUP($C176,'2023'!$C$8:$U$285,VLOOKUP($L$4,Master!$D$9:$G$20,4,FALSE),FALSE)</f>
        <v>0</v>
      </c>
      <c r="M176" s="156">
        <f t="shared" si="26"/>
        <v>0</v>
      </c>
      <c r="N176" s="156">
        <f t="shared" si="27"/>
        <v>0</v>
      </c>
      <c r="O176" s="83">
        <f t="shared" si="28"/>
        <v>0</v>
      </c>
      <c r="P176" s="87">
        <f t="shared" si="29"/>
        <v>0</v>
      </c>
      <c r="Q176" s="78"/>
    </row>
    <row r="177" spans="2:17" s="79" customFormat="1" ht="13" x14ac:dyDescent="0.3">
      <c r="B177" s="72"/>
      <c r="C177" s="80" t="s">
        <v>215</v>
      </c>
      <c r="D177" s="81" t="s">
        <v>482</v>
      </c>
      <c r="E177" s="82">
        <f>VLOOKUP($C177,'2023'!$C$295:$U$572,19,FALSE)</f>
        <v>21550.31</v>
      </c>
      <c r="F177" s="83">
        <f>VLOOKUP($C177,'2023'!$C$8:$U$285,19,FALSE)</f>
        <v>7184.66</v>
      </c>
      <c r="G177" s="84">
        <f t="shared" si="22"/>
        <v>0.33339009972478351</v>
      </c>
      <c r="H177" s="85">
        <f t="shared" si="23"/>
        <v>1.1635830661095454E-6</v>
      </c>
      <c r="I177" s="86">
        <f t="shared" si="24"/>
        <v>-14365.650000000001</v>
      </c>
      <c r="J177" s="87">
        <f t="shared" si="25"/>
        <v>-0.66660990027521649</v>
      </c>
      <c r="K177" s="82">
        <f>VLOOKUP($C177,'2023'!$C$295:$U$572,VLOOKUP($L$4,Master!$D$9:$G$20,4,FALSE),FALSE)</f>
        <v>21550.31</v>
      </c>
      <c r="L177" s="83">
        <f>VLOOKUP($C177,'2023'!$C$8:$U$285,VLOOKUP($L$4,Master!$D$9:$G$20,4,FALSE),FALSE)</f>
        <v>7184.66</v>
      </c>
      <c r="M177" s="156">
        <f t="shared" si="26"/>
        <v>0.33339009972478351</v>
      </c>
      <c r="N177" s="156">
        <f t="shared" si="27"/>
        <v>1.1635830661095454E-6</v>
      </c>
      <c r="O177" s="83">
        <f t="shared" si="28"/>
        <v>-14365.650000000001</v>
      </c>
      <c r="P177" s="87">
        <f t="shared" si="29"/>
        <v>-0.66660990027521649</v>
      </c>
      <c r="Q177" s="78"/>
    </row>
    <row r="178" spans="2:17" s="79" customFormat="1" ht="13" x14ac:dyDescent="0.3">
      <c r="B178" s="72"/>
      <c r="C178" s="80" t="s">
        <v>216</v>
      </c>
      <c r="D178" s="81" t="s">
        <v>483</v>
      </c>
      <c r="E178" s="82">
        <f>VLOOKUP($C178,'2023'!$C$295:$U$572,19,FALSE)</f>
        <v>2350</v>
      </c>
      <c r="F178" s="83">
        <f>VLOOKUP($C178,'2023'!$C$8:$U$285,19,FALSE)</f>
        <v>0</v>
      </c>
      <c r="G178" s="84">
        <f t="shared" si="22"/>
        <v>0</v>
      </c>
      <c r="H178" s="85">
        <f t="shared" si="23"/>
        <v>0</v>
      </c>
      <c r="I178" s="86">
        <f t="shared" si="24"/>
        <v>-2350</v>
      </c>
      <c r="J178" s="87">
        <f t="shared" si="25"/>
        <v>-1</v>
      </c>
      <c r="K178" s="82">
        <f>VLOOKUP($C178,'2023'!$C$295:$U$572,VLOOKUP($L$4,Master!$D$9:$G$20,4,FALSE),FALSE)</f>
        <v>2350</v>
      </c>
      <c r="L178" s="83">
        <f>VLOOKUP($C178,'2023'!$C$8:$U$285,VLOOKUP($L$4,Master!$D$9:$G$20,4,FALSE),FALSE)</f>
        <v>0</v>
      </c>
      <c r="M178" s="156">
        <f t="shared" si="26"/>
        <v>0</v>
      </c>
      <c r="N178" s="156">
        <f t="shared" si="27"/>
        <v>0</v>
      </c>
      <c r="O178" s="83">
        <f t="shared" si="28"/>
        <v>-2350</v>
      </c>
      <c r="P178" s="87">
        <f t="shared" si="29"/>
        <v>-1</v>
      </c>
      <c r="Q178" s="78"/>
    </row>
    <row r="179" spans="2:17" s="79" customFormat="1" ht="13" x14ac:dyDescent="0.3">
      <c r="B179" s="72"/>
      <c r="C179" s="80" t="s">
        <v>217</v>
      </c>
      <c r="D179" s="81" t="s">
        <v>462</v>
      </c>
      <c r="E179" s="82">
        <f>VLOOKUP($C179,'2023'!$C$295:$U$572,19,FALSE)</f>
        <v>53492.05000000001</v>
      </c>
      <c r="F179" s="83">
        <f>VLOOKUP($C179,'2023'!$C$8:$U$285,19,FALSE)</f>
        <v>30524.549999999988</v>
      </c>
      <c r="G179" s="84">
        <f t="shared" si="22"/>
        <v>0.57063713205981048</v>
      </c>
      <c r="H179" s="85">
        <f t="shared" si="23"/>
        <v>4.9435671946360876E-6</v>
      </c>
      <c r="I179" s="86">
        <f t="shared" si="24"/>
        <v>-22967.500000000022</v>
      </c>
      <c r="J179" s="87">
        <f t="shared" si="25"/>
        <v>-0.42936286794018957</v>
      </c>
      <c r="K179" s="82">
        <f>VLOOKUP($C179,'2023'!$C$295:$U$572,VLOOKUP($L$4,Master!$D$9:$G$20,4,FALSE),FALSE)</f>
        <v>53492.05000000001</v>
      </c>
      <c r="L179" s="83">
        <f>VLOOKUP($C179,'2023'!$C$8:$U$285,VLOOKUP($L$4,Master!$D$9:$G$20,4,FALSE),FALSE)</f>
        <v>30524.549999999988</v>
      </c>
      <c r="M179" s="156">
        <f t="shared" si="26"/>
        <v>0.57063713205981048</v>
      </c>
      <c r="N179" s="156">
        <f t="shared" si="27"/>
        <v>4.9435671946360876E-6</v>
      </c>
      <c r="O179" s="83">
        <f t="shared" si="28"/>
        <v>-22967.500000000022</v>
      </c>
      <c r="P179" s="87">
        <f t="shared" si="29"/>
        <v>-0.42936286794018957</v>
      </c>
      <c r="Q179" s="78"/>
    </row>
    <row r="180" spans="2:17" s="79" customFormat="1" ht="13" x14ac:dyDescent="0.3">
      <c r="B180" s="72"/>
      <c r="C180" s="80" t="s">
        <v>218</v>
      </c>
      <c r="D180" s="81" t="s">
        <v>484</v>
      </c>
      <c r="E180" s="82">
        <f>VLOOKUP($C180,'2023'!$C$295:$U$572,19,FALSE)</f>
        <v>1984823.08</v>
      </c>
      <c r="F180" s="83">
        <f>VLOOKUP($C180,'2023'!$C$8:$U$285,19,FALSE)</f>
        <v>53592.970000000016</v>
      </c>
      <c r="G180" s="84">
        <f t="shared" si="22"/>
        <v>2.7001383921835497E-2</v>
      </c>
      <c r="H180" s="85">
        <f t="shared" si="23"/>
        <v>8.6795857221520453E-6</v>
      </c>
      <c r="I180" s="86">
        <f t="shared" si="24"/>
        <v>-1931230.11</v>
      </c>
      <c r="J180" s="87">
        <f t="shared" si="25"/>
        <v>-0.97299861607816451</v>
      </c>
      <c r="K180" s="82">
        <f>VLOOKUP($C180,'2023'!$C$295:$U$572,VLOOKUP($L$4,Master!$D$9:$G$20,4,FALSE),FALSE)</f>
        <v>1984823.08</v>
      </c>
      <c r="L180" s="83">
        <f>VLOOKUP($C180,'2023'!$C$8:$U$285,VLOOKUP($L$4,Master!$D$9:$G$20,4,FALSE),FALSE)</f>
        <v>53592.970000000016</v>
      </c>
      <c r="M180" s="156">
        <f t="shared" si="26"/>
        <v>2.7001383921835497E-2</v>
      </c>
      <c r="N180" s="156">
        <f t="shared" si="27"/>
        <v>8.6795857221520453E-6</v>
      </c>
      <c r="O180" s="83">
        <f t="shared" si="28"/>
        <v>-1931230.11</v>
      </c>
      <c r="P180" s="87">
        <f t="shared" si="29"/>
        <v>-0.97299861607816451</v>
      </c>
      <c r="Q180" s="78"/>
    </row>
    <row r="181" spans="2:17" s="79" customFormat="1" ht="13" x14ac:dyDescent="0.3">
      <c r="B181" s="72"/>
      <c r="C181" s="80" t="s">
        <v>219</v>
      </c>
      <c r="D181" s="81" t="s">
        <v>485</v>
      </c>
      <c r="E181" s="82">
        <f>VLOOKUP($C181,'2023'!$C$295:$U$572,19,FALSE)</f>
        <v>292960.49000000005</v>
      </c>
      <c r="F181" s="83">
        <f>VLOOKUP($C181,'2023'!$C$8:$U$285,19,FALSE)</f>
        <v>94351.08</v>
      </c>
      <c r="G181" s="84">
        <f t="shared" si="22"/>
        <v>0.32206076662419558</v>
      </c>
      <c r="H181" s="85">
        <f t="shared" si="23"/>
        <v>1.5280516956563988E-5</v>
      </c>
      <c r="I181" s="86">
        <f t="shared" si="24"/>
        <v>-198609.41000000003</v>
      </c>
      <c r="J181" s="87">
        <f t="shared" si="25"/>
        <v>-0.67793923337580431</v>
      </c>
      <c r="K181" s="82">
        <f>VLOOKUP($C181,'2023'!$C$295:$U$572,VLOOKUP($L$4,Master!$D$9:$G$20,4,FALSE),FALSE)</f>
        <v>292960.49000000005</v>
      </c>
      <c r="L181" s="83">
        <f>VLOOKUP($C181,'2023'!$C$8:$U$285,VLOOKUP($L$4,Master!$D$9:$G$20,4,FALSE),FALSE)</f>
        <v>94351.08</v>
      </c>
      <c r="M181" s="156">
        <f t="shared" si="26"/>
        <v>0.32206076662419558</v>
      </c>
      <c r="N181" s="156">
        <f t="shared" si="27"/>
        <v>1.5280516956563988E-5</v>
      </c>
      <c r="O181" s="83">
        <f t="shared" si="28"/>
        <v>-198609.41000000003</v>
      </c>
      <c r="P181" s="87">
        <f t="shared" si="29"/>
        <v>-0.67793923337580431</v>
      </c>
      <c r="Q181" s="78"/>
    </row>
    <row r="182" spans="2:17" s="79" customFormat="1" ht="13" x14ac:dyDescent="0.3">
      <c r="B182" s="72"/>
      <c r="C182" s="80" t="s">
        <v>220</v>
      </c>
      <c r="D182" s="81" t="s">
        <v>486</v>
      </c>
      <c r="E182" s="82">
        <f>VLOOKUP($C182,'2023'!$C$295:$U$572,19,FALSE)</f>
        <v>754755.73</v>
      </c>
      <c r="F182" s="83">
        <f>VLOOKUP($C182,'2023'!$C$8:$U$285,19,FALSE)</f>
        <v>19578.830000000002</v>
      </c>
      <c r="G182" s="84">
        <f t="shared" si="22"/>
        <v>2.594061790031061E-2</v>
      </c>
      <c r="H182" s="85">
        <f t="shared" si="23"/>
        <v>3.1708661289800154E-6</v>
      </c>
      <c r="I182" s="86">
        <f t="shared" si="24"/>
        <v>-735176.9</v>
      </c>
      <c r="J182" s="87">
        <f t="shared" si="25"/>
        <v>-0.97405938209968945</v>
      </c>
      <c r="K182" s="82">
        <f>VLOOKUP($C182,'2023'!$C$295:$U$572,VLOOKUP($L$4,Master!$D$9:$G$20,4,FALSE),FALSE)</f>
        <v>754755.73</v>
      </c>
      <c r="L182" s="83">
        <f>VLOOKUP($C182,'2023'!$C$8:$U$285,VLOOKUP($L$4,Master!$D$9:$G$20,4,FALSE),FALSE)</f>
        <v>19578.830000000002</v>
      </c>
      <c r="M182" s="156">
        <f t="shared" si="26"/>
        <v>2.594061790031061E-2</v>
      </c>
      <c r="N182" s="156">
        <f t="shared" si="27"/>
        <v>3.1708661289800154E-6</v>
      </c>
      <c r="O182" s="83">
        <f t="shared" si="28"/>
        <v>-735176.9</v>
      </c>
      <c r="P182" s="87">
        <f t="shared" si="29"/>
        <v>-0.97405938209968945</v>
      </c>
      <c r="Q182" s="78"/>
    </row>
    <row r="183" spans="2:17" s="79" customFormat="1" ht="13" x14ac:dyDescent="0.3">
      <c r="B183" s="72"/>
      <c r="C183" s="80" t="s">
        <v>221</v>
      </c>
      <c r="D183" s="81" t="s">
        <v>487</v>
      </c>
      <c r="E183" s="82">
        <f>VLOOKUP($C183,'2023'!$C$295:$U$572,19,FALSE)</f>
        <v>1300242.08</v>
      </c>
      <c r="F183" s="83">
        <f>VLOOKUP($C183,'2023'!$C$8:$U$285,19,FALSE)</f>
        <v>71860.83</v>
      </c>
      <c r="G183" s="84">
        <f t="shared" si="22"/>
        <v>5.526726992253627E-2</v>
      </c>
      <c r="H183" s="85">
        <f t="shared" si="23"/>
        <v>1.1638135263822759E-5</v>
      </c>
      <c r="I183" s="86">
        <f t="shared" si="24"/>
        <v>-1228381.25</v>
      </c>
      <c r="J183" s="87">
        <f t="shared" si="25"/>
        <v>-0.94473273007746372</v>
      </c>
      <c r="K183" s="82">
        <f>VLOOKUP($C183,'2023'!$C$295:$U$572,VLOOKUP($L$4,Master!$D$9:$G$20,4,FALSE),FALSE)</f>
        <v>1300242.08</v>
      </c>
      <c r="L183" s="83">
        <f>VLOOKUP($C183,'2023'!$C$8:$U$285,VLOOKUP($L$4,Master!$D$9:$G$20,4,FALSE),FALSE)</f>
        <v>71860.83</v>
      </c>
      <c r="M183" s="156">
        <f t="shared" si="26"/>
        <v>5.526726992253627E-2</v>
      </c>
      <c r="N183" s="156">
        <f t="shared" si="27"/>
        <v>1.1638135263822759E-5</v>
      </c>
      <c r="O183" s="83">
        <f t="shared" si="28"/>
        <v>-1228381.25</v>
      </c>
      <c r="P183" s="87">
        <f t="shared" si="29"/>
        <v>-0.94473273007746372</v>
      </c>
      <c r="Q183" s="78"/>
    </row>
    <row r="184" spans="2:17" s="79" customFormat="1" ht="26" x14ac:dyDescent="0.3">
      <c r="B184" s="72"/>
      <c r="C184" s="80" t="s">
        <v>222</v>
      </c>
      <c r="D184" s="81" t="s">
        <v>488</v>
      </c>
      <c r="E184" s="82">
        <f>VLOOKUP($C184,'2023'!$C$295:$U$572,19,FALSE)</f>
        <v>0</v>
      </c>
      <c r="F184" s="83">
        <f>VLOOKUP($C184,'2023'!$C$8:$U$285,19,FALSE)</f>
        <v>0</v>
      </c>
      <c r="G184" s="84">
        <f t="shared" si="22"/>
        <v>0</v>
      </c>
      <c r="H184" s="85">
        <f t="shared" si="23"/>
        <v>0</v>
      </c>
      <c r="I184" s="86">
        <f t="shared" si="24"/>
        <v>0</v>
      </c>
      <c r="J184" s="87">
        <f t="shared" si="25"/>
        <v>0</v>
      </c>
      <c r="K184" s="82">
        <f>VLOOKUP($C184,'2023'!$C$295:$U$572,VLOOKUP($L$4,Master!$D$9:$G$20,4,FALSE),FALSE)</f>
        <v>0</v>
      </c>
      <c r="L184" s="83">
        <f>VLOOKUP($C184,'2023'!$C$8:$U$285,VLOOKUP($L$4,Master!$D$9:$G$20,4,FALSE),FALSE)</f>
        <v>0</v>
      </c>
      <c r="M184" s="156">
        <f t="shared" si="26"/>
        <v>0</v>
      </c>
      <c r="N184" s="156">
        <f t="shared" si="27"/>
        <v>0</v>
      </c>
      <c r="O184" s="83">
        <f t="shared" si="28"/>
        <v>0</v>
      </c>
      <c r="P184" s="87">
        <f t="shared" si="29"/>
        <v>0</v>
      </c>
      <c r="Q184" s="78"/>
    </row>
    <row r="185" spans="2:17" s="79" customFormat="1" ht="26" x14ac:dyDescent="0.3">
      <c r="B185" s="72"/>
      <c r="C185" s="80" t="s">
        <v>223</v>
      </c>
      <c r="D185" s="81" t="s">
        <v>489</v>
      </c>
      <c r="E185" s="82">
        <f>VLOOKUP($C185,'2023'!$C$295:$U$572,19,FALSE)</f>
        <v>700</v>
      </c>
      <c r="F185" s="83">
        <f>VLOOKUP($C185,'2023'!$C$8:$U$285,19,FALSE)</f>
        <v>0</v>
      </c>
      <c r="G185" s="84">
        <f t="shared" si="22"/>
        <v>0</v>
      </c>
      <c r="H185" s="85">
        <f t="shared" si="23"/>
        <v>0</v>
      </c>
      <c r="I185" s="86">
        <f t="shared" si="24"/>
        <v>-700</v>
      </c>
      <c r="J185" s="87">
        <f t="shared" si="25"/>
        <v>-1</v>
      </c>
      <c r="K185" s="82">
        <f>VLOOKUP($C185,'2023'!$C$295:$U$572,VLOOKUP($L$4,Master!$D$9:$G$20,4,FALSE),FALSE)</f>
        <v>700</v>
      </c>
      <c r="L185" s="83">
        <f>VLOOKUP($C185,'2023'!$C$8:$U$285,VLOOKUP($L$4,Master!$D$9:$G$20,4,FALSE),FALSE)</f>
        <v>0</v>
      </c>
      <c r="M185" s="156">
        <f t="shared" si="26"/>
        <v>0</v>
      </c>
      <c r="N185" s="156">
        <f t="shared" si="27"/>
        <v>0</v>
      </c>
      <c r="O185" s="83">
        <f t="shared" si="28"/>
        <v>-700</v>
      </c>
      <c r="P185" s="87">
        <f t="shared" si="29"/>
        <v>-1</v>
      </c>
      <c r="Q185" s="78"/>
    </row>
    <row r="186" spans="2:17" s="79" customFormat="1" ht="13" x14ac:dyDescent="0.3">
      <c r="B186" s="72"/>
      <c r="C186" s="80" t="s">
        <v>224</v>
      </c>
      <c r="D186" s="81" t="s">
        <v>490</v>
      </c>
      <c r="E186" s="82">
        <f>VLOOKUP($C186,'2023'!$C$295:$U$572,19,FALSE)</f>
        <v>87531.98</v>
      </c>
      <c r="F186" s="83">
        <f>VLOOKUP($C186,'2023'!$C$8:$U$285,19,FALSE)</f>
        <v>10954.960000000001</v>
      </c>
      <c r="G186" s="84">
        <f t="shared" si="22"/>
        <v>0.1251538009308141</v>
      </c>
      <c r="H186" s="85">
        <f t="shared" si="23"/>
        <v>1.774197518867619E-6</v>
      </c>
      <c r="I186" s="86">
        <f t="shared" si="24"/>
        <v>-76577.01999999999</v>
      </c>
      <c r="J186" s="87">
        <f t="shared" si="25"/>
        <v>-0.87484619906918581</v>
      </c>
      <c r="K186" s="82">
        <f>VLOOKUP($C186,'2023'!$C$295:$U$572,VLOOKUP($L$4,Master!$D$9:$G$20,4,FALSE),FALSE)</f>
        <v>87531.98</v>
      </c>
      <c r="L186" s="83">
        <f>VLOOKUP($C186,'2023'!$C$8:$U$285,VLOOKUP($L$4,Master!$D$9:$G$20,4,FALSE),FALSE)</f>
        <v>10954.960000000001</v>
      </c>
      <c r="M186" s="156">
        <f t="shared" si="26"/>
        <v>0.1251538009308141</v>
      </c>
      <c r="N186" s="156">
        <f t="shared" si="27"/>
        <v>1.774197518867619E-6</v>
      </c>
      <c r="O186" s="83">
        <f t="shared" si="28"/>
        <v>-76577.01999999999</v>
      </c>
      <c r="P186" s="87">
        <f t="shared" si="29"/>
        <v>-0.87484619906918581</v>
      </c>
      <c r="Q186" s="78"/>
    </row>
    <row r="187" spans="2:17" s="79" customFormat="1" ht="13" x14ac:dyDescent="0.3">
      <c r="B187" s="72"/>
      <c r="C187" s="80" t="s">
        <v>225</v>
      </c>
      <c r="D187" s="81" t="s">
        <v>491</v>
      </c>
      <c r="E187" s="82">
        <f>VLOOKUP($C187,'2023'!$C$295:$U$572,19,FALSE)</f>
        <v>27643.120000000003</v>
      </c>
      <c r="F187" s="83">
        <f>VLOOKUP($C187,'2023'!$C$8:$U$285,19,FALSE)</f>
        <v>9288.8799999999974</v>
      </c>
      <c r="G187" s="84">
        <f t="shared" si="22"/>
        <v>0.33602863931423066</v>
      </c>
      <c r="H187" s="85">
        <f t="shared" si="23"/>
        <v>1.5043695138146596E-6</v>
      </c>
      <c r="I187" s="86">
        <f t="shared" si="24"/>
        <v>-18354.240000000005</v>
      </c>
      <c r="J187" s="87">
        <f t="shared" si="25"/>
        <v>-0.66397136068576934</v>
      </c>
      <c r="K187" s="82">
        <f>VLOOKUP($C187,'2023'!$C$295:$U$572,VLOOKUP($L$4,Master!$D$9:$G$20,4,FALSE),FALSE)</f>
        <v>27643.120000000003</v>
      </c>
      <c r="L187" s="83">
        <f>VLOOKUP($C187,'2023'!$C$8:$U$285,VLOOKUP($L$4,Master!$D$9:$G$20,4,FALSE),FALSE)</f>
        <v>9288.8799999999974</v>
      </c>
      <c r="M187" s="156">
        <f t="shared" si="26"/>
        <v>0.33602863931423066</v>
      </c>
      <c r="N187" s="156">
        <f t="shared" si="27"/>
        <v>1.5043695138146596E-6</v>
      </c>
      <c r="O187" s="83">
        <f t="shared" si="28"/>
        <v>-18354.240000000005</v>
      </c>
      <c r="P187" s="87">
        <f t="shared" si="29"/>
        <v>-0.66397136068576934</v>
      </c>
      <c r="Q187" s="78"/>
    </row>
    <row r="188" spans="2:17" s="79" customFormat="1" ht="13" x14ac:dyDescent="0.3">
      <c r="B188" s="72"/>
      <c r="C188" s="80" t="s">
        <v>226</v>
      </c>
      <c r="D188" s="81" t="s">
        <v>492</v>
      </c>
      <c r="E188" s="82">
        <f>VLOOKUP($C188,'2023'!$C$295:$U$572,19,FALSE)</f>
        <v>484225.08999999997</v>
      </c>
      <c r="F188" s="83">
        <f>VLOOKUP($C188,'2023'!$C$8:$U$285,19,FALSE)</f>
        <v>246676.29</v>
      </c>
      <c r="G188" s="84">
        <f t="shared" si="22"/>
        <v>0.50942484207086425</v>
      </c>
      <c r="H188" s="85">
        <f t="shared" si="23"/>
        <v>3.9950165192886993E-5</v>
      </c>
      <c r="I188" s="86">
        <f t="shared" si="24"/>
        <v>-237548.79999999996</v>
      </c>
      <c r="J188" s="87">
        <f t="shared" si="25"/>
        <v>-0.49057515792913575</v>
      </c>
      <c r="K188" s="82">
        <f>VLOOKUP($C188,'2023'!$C$295:$U$572,VLOOKUP($L$4,Master!$D$9:$G$20,4,FALSE),FALSE)</f>
        <v>484225.08999999997</v>
      </c>
      <c r="L188" s="83">
        <f>VLOOKUP($C188,'2023'!$C$8:$U$285,VLOOKUP($L$4,Master!$D$9:$G$20,4,FALSE),FALSE)</f>
        <v>246676.29</v>
      </c>
      <c r="M188" s="156">
        <f t="shared" si="26"/>
        <v>0.50942484207086425</v>
      </c>
      <c r="N188" s="156">
        <f t="shared" si="27"/>
        <v>3.9950165192886993E-5</v>
      </c>
      <c r="O188" s="83">
        <f t="shared" si="28"/>
        <v>-237548.79999999996</v>
      </c>
      <c r="P188" s="87">
        <f t="shared" si="29"/>
        <v>-0.49057515792913575</v>
      </c>
      <c r="Q188" s="78"/>
    </row>
    <row r="189" spans="2:17" s="79" customFormat="1" ht="13" x14ac:dyDescent="0.3">
      <c r="B189" s="72"/>
      <c r="C189" s="80" t="s">
        <v>227</v>
      </c>
      <c r="D189" s="81" t="s">
        <v>493</v>
      </c>
      <c r="E189" s="82">
        <f>VLOOKUP($C189,'2023'!$C$295:$U$572,19,FALSE)</f>
        <v>267185.06</v>
      </c>
      <c r="F189" s="83">
        <f>VLOOKUP($C189,'2023'!$C$8:$U$285,19,FALSE)</f>
        <v>6314.8899999999994</v>
      </c>
      <c r="G189" s="84">
        <f t="shared" si="22"/>
        <v>2.3634891861094326E-2</v>
      </c>
      <c r="H189" s="85">
        <f t="shared" si="23"/>
        <v>1.0227205001133675E-6</v>
      </c>
      <c r="I189" s="86">
        <f t="shared" si="24"/>
        <v>-260870.16999999998</v>
      </c>
      <c r="J189" s="87">
        <f t="shared" si="25"/>
        <v>-0.97636510813890565</v>
      </c>
      <c r="K189" s="82">
        <f>VLOOKUP($C189,'2023'!$C$295:$U$572,VLOOKUP($L$4,Master!$D$9:$G$20,4,FALSE),FALSE)</f>
        <v>267185.06</v>
      </c>
      <c r="L189" s="83">
        <f>VLOOKUP($C189,'2023'!$C$8:$U$285,VLOOKUP($L$4,Master!$D$9:$G$20,4,FALSE),FALSE)</f>
        <v>6314.8899999999994</v>
      </c>
      <c r="M189" s="156">
        <f t="shared" si="26"/>
        <v>2.3634891861094326E-2</v>
      </c>
      <c r="N189" s="156">
        <f t="shared" si="27"/>
        <v>1.0227205001133675E-6</v>
      </c>
      <c r="O189" s="83">
        <f t="shared" si="28"/>
        <v>-260870.16999999998</v>
      </c>
      <c r="P189" s="87">
        <f t="shared" si="29"/>
        <v>-0.97636510813890565</v>
      </c>
      <c r="Q189" s="78"/>
    </row>
    <row r="190" spans="2:17" s="79" customFormat="1" ht="13" x14ac:dyDescent="0.3">
      <c r="B190" s="72"/>
      <c r="C190" s="80" t="s">
        <v>228</v>
      </c>
      <c r="D190" s="81" t="s">
        <v>494</v>
      </c>
      <c r="E190" s="82">
        <f>VLOOKUP($C190,'2023'!$C$295:$U$572,19,FALSE)</f>
        <v>46431.14</v>
      </c>
      <c r="F190" s="83">
        <f>VLOOKUP($C190,'2023'!$C$8:$U$285,19,FALSE)</f>
        <v>7186.23</v>
      </c>
      <c r="G190" s="84">
        <f t="shared" si="22"/>
        <v>0.15477177601066869</v>
      </c>
      <c r="H190" s="85">
        <f t="shared" si="23"/>
        <v>1.1638373335924593E-6</v>
      </c>
      <c r="I190" s="86">
        <f t="shared" si="24"/>
        <v>-39244.910000000003</v>
      </c>
      <c r="J190" s="87">
        <f t="shared" si="25"/>
        <v>-0.8452282239893314</v>
      </c>
      <c r="K190" s="82">
        <f>VLOOKUP($C190,'2023'!$C$295:$U$572,VLOOKUP($L$4,Master!$D$9:$G$20,4,FALSE),FALSE)</f>
        <v>46431.14</v>
      </c>
      <c r="L190" s="83">
        <f>VLOOKUP($C190,'2023'!$C$8:$U$285,VLOOKUP($L$4,Master!$D$9:$G$20,4,FALSE),FALSE)</f>
        <v>7186.23</v>
      </c>
      <c r="M190" s="156">
        <f t="shared" si="26"/>
        <v>0.15477177601066869</v>
      </c>
      <c r="N190" s="156">
        <f t="shared" si="27"/>
        <v>1.1638373335924593E-6</v>
      </c>
      <c r="O190" s="83">
        <f t="shared" si="28"/>
        <v>-39244.910000000003</v>
      </c>
      <c r="P190" s="87">
        <f t="shared" si="29"/>
        <v>-0.8452282239893314</v>
      </c>
      <c r="Q190" s="78"/>
    </row>
    <row r="191" spans="2:17" s="79" customFormat="1" ht="26" x14ac:dyDescent="0.3">
      <c r="B191" s="72"/>
      <c r="C191" s="80" t="s">
        <v>229</v>
      </c>
      <c r="D191" s="81" t="s">
        <v>488</v>
      </c>
      <c r="E191" s="82">
        <f>VLOOKUP($C191,'2023'!$C$295:$U$572,19,FALSE)</f>
        <v>77229.000000000015</v>
      </c>
      <c r="F191" s="83">
        <f>VLOOKUP($C191,'2023'!$C$8:$U$285,19,FALSE)</f>
        <v>36890.729999999996</v>
      </c>
      <c r="G191" s="84">
        <f t="shared" si="22"/>
        <v>0.47767975760400871</v>
      </c>
      <c r="H191" s="85">
        <f t="shared" si="23"/>
        <v>5.9745943057040126E-6</v>
      </c>
      <c r="I191" s="86">
        <f t="shared" si="24"/>
        <v>-40338.270000000019</v>
      </c>
      <c r="J191" s="87">
        <f t="shared" si="25"/>
        <v>-0.52232024239599129</v>
      </c>
      <c r="K191" s="82">
        <f>VLOOKUP($C191,'2023'!$C$295:$U$572,VLOOKUP($L$4,Master!$D$9:$G$20,4,FALSE),FALSE)</f>
        <v>77229.000000000015</v>
      </c>
      <c r="L191" s="83">
        <f>VLOOKUP($C191,'2023'!$C$8:$U$285,VLOOKUP($L$4,Master!$D$9:$G$20,4,FALSE),FALSE)</f>
        <v>36890.729999999996</v>
      </c>
      <c r="M191" s="156">
        <f t="shared" si="26"/>
        <v>0.47767975760400871</v>
      </c>
      <c r="N191" s="156">
        <f t="shared" si="27"/>
        <v>5.9745943057040126E-6</v>
      </c>
      <c r="O191" s="83">
        <f t="shared" si="28"/>
        <v>-40338.270000000019</v>
      </c>
      <c r="P191" s="87">
        <f t="shared" si="29"/>
        <v>-0.52232024239599129</v>
      </c>
      <c r="Q191" s="78"/>
    </row>
    <row r="192" spans="2:17" s="79" customFormat="1" ht="13" x14ac:dyDescent="0.3">
      <c r="B192" s="72"/>
      <c r="C192" s="80" t="s">
        <v>230</v>
      </c>
      <c r="D192" s="81" t="s">
        <v>495</v>
      </c>
      <c r="E192" s="82">
        <f>VLOOKUP($C192,'2023'!$C$295:$U$572,19,FALSE)</f>
        <v>62610.06</v>
      </c>
      <c r="F192" s="83">
        <f>VLOOKUP($C192,'2023'!$C$8:$U$285,19,FALSE)</f>
        <v>13983.65</v>
      </c>
      <c r="G192" s="84">
        <f t="shared" si="22"/>
        <v>0.22334509821584583</v>
      </c>
      <c r="H192" s="85">
        <f t="shared" si="23"/>
        <v>2.2647054060182036E-6</v>
      </c>
      <c r="I192" s="86">
        <f t="shared" si="24"/>
        <v>-48626.409999999996</v>
      </c>
      <c r="J192" s="87">
        <f t="shared" si="25"/>
        <v>-0.77665490178415419</v>
      </c>
      <c r="K192" s="82">
        <f>VLOOKUP($C192,'2023'!$C$295:$U$572,VLOOKUP($L$4,Master!$D$9:$G$20,4,FALSE),FALSE)</f>
        <v>62610.06</v>
      </c>
      <c r="L192" s="83">
        <f>VLOOKUP($C192,'2023'!$C$8:$U$285,VLOOKUP($L$4,Master!$D$9:$G$20,4,FALSE),FALSE)</f>
        <v>13983.65</v>
      </c>
      <c r="M192" s="156">
        <f t="shared" si="26"/>
        <v>0.22334509821584583</v>
      </c>
      <c r="N192" s="156">
        <f t="shared" si="27"/>
        <v>2.2647054060182036E-6</v>
      </c>
      <c r="O192" s="83">
        <f t="shared" si="28"/>
        <v>-48626.409999999996</v>
      </c>
      <c r="P192" s="87">
        <f t="shared" si="29"/>
        <v>-0.77665490178415419</v>
      </c>
      <c r="Q192" s="78"/>
    </row>
    <row r="193" spans="2:17" s="79" customFormat="1" ht="13" x14ac:dyDescent="0.3">
      <c r="B193" s="72"/>
      <c r="C193" s="80" t="s">
        <v>231</v>
      </c>
      <c r="D193" s="81" t="s">
        <v>496</v>
      </c>
      <c r="E193" s="82">
        <f>VLOOKUP($C193,'2023'!$C$295:$U$572,19,FALSE)</f>
        <v>9052.0099999999984</v>
      </c>
      <c r="F193" s="83">
        <f>VLOOKUP($C193,'2023'!$C$8:$U$285,19,FALSE)</f>
        <v>7251.0599999999995</v>
      </c>
      <c r="G193" s="84">
        <f t="shared" si="22"/>
        <v>0.80104418797593024</v>
      </c>
      <c r="H193" s="85">
        <f t="shared" si="23"/>
        <v>1.1743367991448838E-6</v>
      </c>
      <c r="I193" s="86">
        <f t="shared" si="24"/>
        <v>-1800.9499999999989</v>
      </c>
      <c r="J193" s="87">
        <f t="shared" si="25"/>
        <v>-0.1989558120240697</v>
      </c>
      <c r="K193" s="82">
        <f>VLOOKUP($C193,'2023'!$C$295:$U$572,VLOOKUP($L$4,Master!$D$9:$G$20,4,FALSE),FALSE)</f>
        <v>9052.0099999999984</v>
      </c>
      <c r="L193" s="83">
        <f>VLOOKUP($C193,'2023'!$C$8:$U$285,VLOOKUP($L$4,Master!$D$9:$G$20,4,FALSE),FALSE)</f>
        <v>7251.0599999999995</v>
      </c>
      <c r="M193" s="156">
        <f t="shared" si="26"/>
        <v>0.80104418797593024</v>
      </c>
      <c r="N193" s="156">
        <f t="shared" si="27"/>
        <v>1.1743367991448838E-6</v>
      </c>
      <c r="O193" s="83">
        <f t="shared" si="28"/>
        <v>-1800.9499999999989</v>
      </c>
      <c r="P193" s="87">
        <f t="shared" si="29"/>
        <v>-0.1989558120240697</v>
      </c>
      <c r="Q193" s="78"/>
    </row>
    <row r="194" spans="2:17" s="79" customFormat="1" ht="13" x14ac:dyDescent="0.3">
      <c r="B194" s="72"/>
      <c r="C194" s="80" t="s">
        <v>232</v>
      </c>
      <c r="D194" s="81" t="s">
        <v>497</v>
      </c>
      <c r="E194" s="82">
        <f>VLOOKUP($C194,'2023'!$C$295:$U$572,19,FALSE)</f>
        <v>89187.9</v>
      </c>
      <c r="F194" s="83">
        <f>VLOOKUP($C194,'2023'!$C$8:$U$285,19,FALSE)</f>
        <v>40230.959999999999</v>
      </c>
      <c r="G194" s="84">
        <f t="shared" si="22"/>
        <v>0.45108092016966428</v>
      </c>
      <c r="H194" s="85">
        <f t="shared" si="23"/>
        <v>6.5155572830628703E-6</v>
      </c>
      <c r="I194" s="86">
        <f t="shared" si="24"/>
        <v>-48956.939999999995</v>
      </c>
      <c r="J194" s="87">
        <f t="shared" si="25"/>
        <v>-0.54891907983033572</v>
      </c>
      <c r="K194" s="82">
        <f>VLOOKUP($C194,'2023'!$C$295:$U$572,VLOOKUP($L$4,Master!$D$9:$G$20,4,FALSE),FALSE)</f>
        <v>89187.9</v>
      </c>
      <c r="L194" s="83">
        <f>VLOOKUP($C194,'2023'!$C$8:$U$285,VLOOKUP($L$4,Master!$D$9:$G$20,4,FALSE),FALSE)</f>
        <v>40230.959999999999</v>
      </c>
      <c r="M194" s="156">
        <f t="shared" si="26"/>
        <v>0.45108092016966428</v>
      </c>
      <c r="N194" s="156">
        <f t="shared" si="27"/>
        <v>6.5155572830628703E-6</v>
      </c>
      <c r="O194" s="83">
        <f t="shared" si="28"/>
        <v>-48956.939999999995</v>
      </c>
      <c r="P194" s="87">
        <f t="shared" si="29"/>
        <v>-0.54891907983033572</v>
      </c>
      <c r="Q194" s="78"/>
    </row>
    <row r="195" spans="2:17" s="79" customFormat="1" ht="13" x14ac:dyDescent="0.3">
      <c r="B195" s="72"/>
      <c r="C195" s="80" t="s">
        <v>233</v>
      </c>
      <c r="D195" s="81" t="s">
        <v>498</v>
      </c>
      <c r="E195" s="82">
        <f>VLOOKUP($C195,'2023'!$C$295:$U$572,19,FALSE)</f>
        <v>88467.8</v>
      </c>
      <c r="F195" s="83">
        <f>VLOOKUP($C195,'2023'!$C$8:$U$285,19,FALSE)</f>
        <v>5033.17</v>
      </c>
      <c r="G195" s="84">
        <f t="shared" si="22"/>
        <v>5.6892677335708582E-2</v>
      </c>
      <c r="H195" s="85">
        <f t="shared" si="23"/>
        <v>8.1514106176918344E-7</v>
      </c>
      <c r="I195" s="86">
        <f t="shared" si="24"/>
        <v>-83434.63</v>
      </c>
      <c r="J195" s="87">
        <f t="shared" si="25"/>
        <v>-0.94310732266429143</v>
      </c>
      <c r="K195" s="82">
        <f>VLOOKUP($C195,'2023'!$C$295:$U$572,VLOOKUP($L$4,Master!$D$9:$G$20,4,FALSE),FALSE)</f>
        <v>88467.8</v>
      </c>
      <c r="L195" s="83">
        <f>VLOOKUP($C195,'2023'!$C$8:$U$285,VLOOKUP($L$4,Master!$D$9:$G$20,4,FALSE),FALSE)</f>
        <v>5033.17</v>
      </c>
      <c r="M195" s="156">
        <f t="shared" si="26"/>
        <v>5.6892677335708582E-2</v>
      </c>
      <c r="N195" s="156">
        <f t="shared" si="27"/>
        <v>8.1514106176918344E-7</v>
      </c>
      <c r="O195" s="83">
        <f t="shared" si="28"/>
        <v>-83434.63</v>
      </c>
      <c r="P195" s="87">
        <f t="shared" si="29"/>
        <v>-0.94310732266429143</v>
      </c>
      <c r="Q195" s="78"/>
    </row>
    <row r="196" spans="2:17" s="79" customFormat="1" ht="13" x14ac:dyDescent="0.3">
      <c r="B196" s="72"/>
      <c r="C196" s="80" t="s">
        <v>234</v>
      </c>
      <c r="D196" s="81" t="s">
        <v>499</v>
      </c>
      <c r="E196" s="82">
        <f>VLOOKUP($C196,'2023'!$C$295:$U$572,19,FALSE)</f>
        <v>23148.829999999984</v>
      </c>
      <c r="F196" s="83">
        <f>VLOOKUP($C196,'2023'!$C$8:$U$285,19,FALSE)</f>
        <v>16507.679999999993</v>
      </c>
      <c r="G196" s="84">
        <f t="shared" si="22"/>
        <v>0.71311077060914119</v>
      </c>
      <c r="H196" s="85">
        <f t="shared" si="23"/>
        <v>2.6734816830240003E-6</v>
      </c>
      <c r="I196" s="86">
        <f t="shared" si="24"/>
        <v>-6641.1499999999905</v>
      </c>
      <c r="J196" s="87">
        <f t="shared" si="25"/>
        <v>-0.28688922939085887</v>
      </c>
      <c r="K196" s="82">
        <f>VLOOKUP($C196,'2023'!$C$295:$U$572,VLOOKUP($L$4,Master!$D$9:$G$20,4,FALSE),FALSE)</f>
        <v>23148.829999999984</v>
      </c>
      <c r="L196" s="83">
        <f>VLOOKUP($C196,'2023'!$C$8:$U$285,VLOOKUP($L$4,Master!$D$9:$G$20,4,FALSE),FALSE)</f>
        <v>16507.679999999993</v>
      </c>
      <c r="M196" s="156">
        <f t="shared" si="26"/>
        <v>0.71311077060914119</v>
      </c>
      <c r="N196" s="156">
        <f t="shared" si="27"/>
        <v>2.6734816830240003E-6</v>
      </c>
      <c r="O196" s="83">
        <f t="shared" si="28"/>
        <v>-6641.1499999999905</v>
      </c>
      <c r="P196" s="87">
        <f t="shared" si="29"/>
        <v>-0.28688922939085887</v>
      </c>
      <c r="Q196" s="78"/>
    </row>
    <row r="197" spans="2:17" s="79" customFormat="1" ht="13" x14ac:dyDescent="0.3">
      <c r="B197" s="72"/>
      <c r="C197" s="80" t="s">
        <v>235</v>
      </c>
      <c r="D197" s="81" t="s">
        <v>500</v>
      </c>
      <c r="E197" s="82">
        <f>VLOOKUP($C197,'2023'!$C$295:$U$572,19,FALSE)</f>
        <v>100456.33000000003</v>
      </c>
      <c r="F197" s="83">
        <f>VLOOKUP($C197,'2023'!$C$8:$U$285,19,FALSE)</f>
        <v>58509.300000000017</v>
      </c>
      <c r="G197" s="84">
        <f t="shared" si="22"/>
        <v>0.5824351735724369</v>
      </c>
      <c r="H197" s="85">
        <f t="shared" si="23"/>
        <v>9.4758041006704918E-6</v>
      </c>
      <c r="I197" s="86">
        <f t="shared" si="24"/>
        <v>-41947.030000000013</v>
      </c>
      <c r="J197" s="87">
        <f t="shared" si="25"/>
        <v>-0.4175648264275631</v>
      </c>
      <c r="K197" s="82">
        <f>VLOOKUP($C197,'2023'!$C$295:$U$572,VLOOKUP($L$4,Master!$D$9:$G$20,4,FALSE),FALSE)</f>
        <v>100456.33000000003</v>
      </c>
      <c r="L197" s="83">
        <f>VLOOKUP($C197,'2023'!$C$8:$U$285,VLOOKUP($L$4,Master!$D$9:$G$20,4,FALSE),FALSE)</f>
        <v>58509.300000000017</v>
      </c>
      <c r="M197" s="156">
        <f t="shared" si="26"/>
        <v>0.5824351735724369</v>
      </c>
      <c r="N197" s="156">
        <f t="shared" si="27"/>
        <v>9.4758041006704918E-6</v>
      </c>
      <c r="O197" s="83">
        <f t="shared" si="28"/>
        <v>-41947.030000000013</v>
      </c>
      <c r="P197" s="87">
        <f t="shared" si="29"/>
        <v>-0.4175648264275631</v>
      </c>
      <c r="Q197" s="78"/>
    </row>
    <row r="198" spans="2:17" s="79" customFormat="1" ht="13" x14ac:dyDescent="0.3">
      <c r="B198" s="72"/>
      <c r="C198" s="80" t="s">
        <v>236</v>
      </c>
      <c r="D198" s="81" t="s">
        <v>501</v>
      </c>
      <c r="E198" s="82">
        <f>VLOOKUP($C198,'2023'!$C$295:$U$572,19,FALSE)</f>
        <v>727398.81</v>
      </c>
      <c r="F198" s="83">
        <f>VLOOKUP($C198,'2023'!$C$8:$U$285,19,FALSE)</f>
        <v>152373.22</v>
      </c>
      <c r="G198" s="84">
        <f t="shared" si="22"/>
        <v>0.2094768618056991</v>
      </c>
      <c r="H198" s="85">
        <f t="shared" si="23"/>
        <v>2.467742363877822E-5</v>
      </c>
      <c r="I198" s="86">
        <f t="shared" si="24"/>
        <v>-575025.59000000008</v>
      </c>
      <c r="J198" s="87">
        <f t="shared" si="25"/>
        <v>-0.79052313819430087</v>
      </c>
      <c r="K198" s="82">
        <f>VLOOKUP($C198,'2023'!$C$295:$U$572,VLOOKUP($L$4,Master!$D$9:$G$20,4,FALSE),FALSE)</f>
        <v>727398.81</v>
      </c>
      <c r="L198" s="83">
        <f>VLOOKUP($C198,'2023'!$C$8:$U$285,VLOOKUP($L$4,Master!$D$9:$G$20,4,FALSE),FALSE)</f>
        <v>152373.22</v>
      </c>
      <c r="M198" s="156">
        <f t="shared" si="26"/>
        <v>0.2094768618056991</v>
      </c>
      <c r="N198" s="156">
        <f t="shared" si="27"/>
        <v>2.467742363877822E-5</v>
      </c>
      <c r="O198" s="83">
        <f t="shared" si="28"/>
        <v>-575025.59000000008</v>
      </c>
      <c r="P198" s="87">
        <f t="shared" si="29"/>
        <v>-0.79052313819430087</v>
      </c>
      <c r="Q198" s="78"/>
    </row>
    <row r="199" spans="2:17" s="79" customFormat="1" ht="13" x14ac:dyDescent="0.3">
      <c r="B199" s="72"/>
      <c r="C199" s="80" t="s">
        <v>237</v>
      </c>
      <c r="D199" s="81" t="s">
        <v>502</v>
      </c>
      <c r="E199" s="82">
        <f>VLOOKUP($C199,'2023'!$C$295:$U$572,19,FALSE)</f>
        <v>1382026.6400000001</v>
      </c>
      <c r="F199" s="83">
        <f>VLOOKUP($C199,'2023'!$C$8:$U$285,19,FALSE)</f>
        <v>9440.5099999999984</v>
      </c>
      <c r="G199" s="84">
        <f t="shared" si="22"/>
        <v>6.8309175284783207E-3</v>
      </c>
      <c r="H199" s="85">
        <f t="shared" si="23"/>
        <v>1.5289265701421951E-6</v>
      </c>
      <c r="I199" s="86">
        <f t="shared" si="24"/>
        <v>-1372586.1300000001</v>
      </c>
      <c r="J199" s="87">
        <f t="shared" si="25"/>
        <v>-0.99316908247152169</v>
      </c>
      <c r="K199" s="82">
        <f>VLOOKUP($C199,'2023'!$C$295:$U$572,VLOOKUP($L$4,Master!$D$9:$G$20,4,FALSE),FALSE)</f>
        <v>1382026.6400000001</v>
      </c>
      <c r="L199" s="83">
        <f>VLOOKUP($C199,'2023'!$C$8:$U$285,VLOOKUP($L$4,Master!$D$9:$G$20,4,FALSE),FALSE)</f>
        <v>9440.5099999999984</v>
      </c>
      <c r="M199" s="156">
        <f t="shared" si="26"/>
        <v>6.8309175284783207E-3</v>
      </c>
      <c r="N199" s="156">
        <f t="shared" si="27"/>
        <v>1.5289265701421951E-6</v>
      </c>
      <c r="O199" s="83">
        <f t="shared" si="28"/>
        <v>-1372586.1300000001</v>
      </c>
      <c r="P199" s="87">
        <f t="shared" si="29"/>
        <v>-0.99316908247152169</v>
      </c>
      <c r="Q199" s="78"/>
    </row>
    <row r="200" spans="2:17" s="79" customFormat="1" ht="13" x14ac:dyDescent="0.3">
      <c r="B200" s="72"/>
      <c r="C200" s="80" t="s">
        <v>238</v>
      </c>
      <c r="D200" s="81" t="s">
        <v>503</v>
      </c>
      <c r="E200" s="82">
        <f>VLOOKUP($C200,'2023'!$C$295:$U$572,19,FALSE)</f>
        <v>5036.82</v>
      </c>
      <c r="F200" s="83">
        <f>VLOOKUP($C200,'2023'!$C$8:$U$285,19,FALSE)</f>
        <v>600</v>
      </c>
      <c r="G200" s="84">
        <f t="shared" si="22"/>
        <v>0.11912277984919056</v>
      </c>
      <c r="H200" s="85">
        <f t="shared" si="23"/>
        <v>9.71722864639005E-8</v>
      </c>
      <c r="I200" s="86">
        <f t="shared" si="24"/>
        <v>-4436.82</v>
      </c>
      <c r="J200" s="87">
        <f t="shared" si="25"/>
        <v>-0.88087722015080938</v>
      </c>
      <c r="K200" s="82">
        <f>VLOOKUP($C200,'2023'!$C$295:$U$572,VLOOKUP($L$4,Master!$D$9:$G$20,4,FALSE),FALSE)</f>
        <v>5036.82</v>
      </c>
      <c r="L200" s="83">
        <f>VLOOKUP($C200,'2023'!$C$8:$U$285,VLOOKUP($L$4,Master!$D$9:$G$20,4,FALSE),FALSE)</f>
        <v>600</v>
      </c>
      <c r="M200" s="156">
        <f t="shared" si="26"/>
        <v>0.11912277984919056</v>
      </c>
      <c r="N200" s="156">
        <f t="shared" si="27"/>
        <v>9.71722864639005E-8</v>
      </c>
      <c r="O200" s="83">
        <f t="shared" si="28"/>
        <v>-4436.82</v>
      </c>
      <c r="P200" s="87">
        <f t="shared" si="29"/>
        <v>-0.88087722015080938</v>
      </c>
      <c r="Q200" s="78"/>
    </row>
    <row r="201" spans="2:17" s="79" customFormat="1" ht="13" x14ac:dyDescent="0.3">
      <c r="B201" s="72"/>
      <c r="C201" s="80" t="s">
        <v>239</v>
      </c>
      <c r="D201" s="81" t="s">
        <v>504</v>
      </c>
      <c r="E201" s="82">
        <f>VLOOKUP($C201,'2023'!$C$295:$U$572,19,FALSE)</f>
        <v>0</v>
      </c>
      <c r="F201" s="83">
        <f>VLOOKUP($C201,'2023'!$C$8:$U$285,19,FALSE)</f>
        <v>0</v>
      </c>
      <c r="G201" s="84">
        <f t="shared" si="22"/>
        <v>0</v>
      </c>
      <c r="H201" s="85">
        <f t="shared" si="23"/>
        <v>0</v>
      </c>
      <c r="I201" s="86">
        <f t="shared" si="24"/>
        <v>0</v>
      </c>
      <c r="J201" s="87">
        <f t="shared" si="25"/>
        <v>0</v>
      </c>
      <c r="K201" s="82">
        <f>VLOOKUP($C201,'2023'!$C$295:$U$572,VLOOKUP($L$4,Master!$D$9:$G$20,4,FALSE),FALSE)</f>
        <v>0</v>
      </c>
      <c r="L201" s="83">
        <f>VLOOKUP($C201,'2023'!$C$8:$U$285,VLOOKUP($L$4,Master!$D$9:$G$20,4,FALSE),FALSE)</f>
        <v>0</v>
      </c>
      <c r="M201" s="156">
        <f t="shared" si="26"/>
        <v>0</v>
      </c>
      <c r="N201" s="156">
        <f t="shared" si="27"/>
        <v>0</v>
      </c>
      <c r="O201" s="83">
        <f t="shared" si="28"/>
        <v>0</v>
      </c>
      <c r="P201" s="87">
        <f t="shared" si="29"/>
        <v>0</v>
      </c>
      <c r="Q201" s="78"/>
    </row>
    <row r="202" spans="2:17" s="79" customFormat="1" ht="13" x14ac:dyDescent="0.3">
      <c r="B202" s="72"/>
      <c r="C202" s="80" t="s">
        <v>240</v>
      </c>
      <c r="D202" s="81" t="s">
        <v>505</v>
      </c>
      <c r="E202" s="82">
        <f>VLOOKUP($C202,'2023'!$C$295:$U$572,19,FALSE)</f>
        <v>86252.41</v>
      </c>
      <c r="F202" s="83">
        <f>VLOOKUP($C202,'2023'!$C$8:$U$285,19,FALSE)</f>
        <v>0</v>
      </c>
      <c r="G202" s="84">
        <f t="shared" ref="G202:G265" si="30">IFERROR(F202/E202,0)</f>
        <v>0</v>
      </c>
      <c r="H202" s="85">
        <f t="shared" ref="H202:H265" si="31">F202/$D$4</f>
        <v>0</v>
      </c>
      <c r="I202" s="86">
        <f t="shared" ref="I202:I265" si="32">F202-E202</f>
        <v>-86252.41</v>
      </c>
      <c r="J202" s="87">
        <f t="shared" ref="J202:J265" si="33">IFERROR(I202/E202,0)</f>
        <v>-1</v>
      </c>
      <c r="K202" s="82">
        <f>VLOOKUP($C202,'2023'!$C$295:$U$572,VLOOKUP($L$4,Master!$D$9:$G$20,4,FALSE),FALSE)</f>
        <v>86252.41</v>
      </c>
      <c r="L202" s="83">
        <f>VLOOKUP($C202,'2023'!$C$8:$U$285,VLOOKUP($L$4,Master!$D$9:$G$20,4,FALSE),FALSE)</f>
        <v>0</v>
      </c>
      <c r="M202" s="156">
        <f t="shared" ref="M202:M265" si="34">IFERROR(L202/K202,0)</f>
        <v>0</v>
      </c>
      <c r="N202" s="156">
        <f t="shared" ref="N202:N265" si="35">L202/$D$4</f>
        <v>0</v>
      </c>
      <c r="O202" s="83">
        <f t="shared" ref="O202:O265" si="36">L202-K202</f>
        <v>-86252.41</v>
      </c>
      <c r="P202" s="87">
        <f t="shared" ref="P202:P265" si="37">IFERROR(O202/K202,0)</f>
        <v>-1</v>
      </c>
      <c r="Q202" s="78"/>
    </row>
    <row r="203" spans="2:17" s="79" customFormat="1" ht="13" x14ac:dyDescent="0.3">
      <c r="B203" s="72"/>
      <c r="C203" s="80" t="s">
        <v>241</v>
      </c>
      <c r="D203" s="81" t="s">
        <v>506</v>
      </c>
      <c r="E203" s="82">
        <f>VLOOKUP($C203,'2023'!$C$295:$U$572,19,FALSE)</f>
        <v>4846625.8200000012</v>
      </c>
      <c r="F203" s="83">
        <f>VLOOKUP($C203,'2023'!$C$8:$U$285,19,FALSE)</f>
        <v>82830.179999999993</v>
      </c>
      <c r="G203" s="84">
        <f t="shared" si="30"/>
        <v>1.7090277458225559E-2</v>
      </c>
      <c r="H203" s="85">
        <f t="shared" si="31"/>
        <v>1.3414663298027402E-5</v>
      </c>
      <c r="I203" s="86">
        <f t="shared" si="32"/>
        <v>-4763795.6400000015</v>
      </c>
      <c r="J203" s="87">
        <f t="shared" si="33"/>
        <v>-0.98290972254177444</v>
      </c>
      <c r="K203" s="82">
        <f>VLOOKUP($C203,'2023'!$C$295:$U$572,VLOOKUP($L$4,Master!$D$9:$G$20,4,FALSE),FALSE)</f>
        <v>4846625.8200000012</v>
      </c>
      <c r="L203" s="83">
        <f>VLOOKUP($C203,'2023'!$C$8:$U$285,VLOOKUP($L$4,Master!$D$9:$G$20,4,FALSE),FALSE)</f>
        <v>82830.179999999993</v>
      </c>
      <c r="M203" s="156">
        <f t="shared" si="34"/>
        <v>1.7090277458225559E-2</v>
      </c>
      <c r="N203" s="156">
        <f t="shared" si="35"/>
        <v>1.3414663298027402E-5</v>
      </c>
      <c r="O203" s="83">
        <f t="shared" si="36"/>
        <v>-4763795.6400000015</v>
      </c>
      <c r="P203" s="87">
        <f t="shared" si="37"/>
        <v>-0.98290972254177444</v>
      </c>
      <c r="Q203" s="78"/>
    </row>
    <row r="204" spans="2:17" s="79" customFormat="1" ht="13" x14ac:dyDescent="0.3">
      <c r="B204" s="72"/>
      <c r="C204" s="80" t="s">
        <v>242</v>
      </c>
      <c r="D204" s="81" t="s">
        <v>507</v>
      </c>
      <c r="E204" s="82">
        <f>VLOOKUP($C204,'2023'!$C$295:$U$572,19,FALSE)</f>
        <v>421762.5</v>
      </c>
      <c r="F204" s="83">
        <f>VLOOKUP($C204,'2023'!$C$8:$U$285,19,FALSE)</f>
        <v>0</v>
      </c>
      <c r="G204" s="84">
        <f t="shared" si="30"/>
        <v>0</v>
      </c>
      <c r="H204" s="85">
        <f t="shared" si="31"/>
        <v>0</v>
      </c>
      <c r="I204" s="86">
        <f t="shared" si="32"/>
        <v>-421762.5</v>
      </c>
      <c r="J204" s="87">
        <f t="shared" si="33"/>
        <v>-1</v>
      </c>
      <c r="K204" s="82">
        <f>VLOOKUP($C204,'2023'!$C$295:$U$572,VLOOKUP($L$4,Master!$D$9:$G$20,4,FALSE),FALSE)</f>
        <v>421762.5</v>
      </c>
      <c r="L204" s="83">
        <f>VLOOKUP($C204,'2023'!$C$8:$U$285,VLOOKUP($L$4,Master!$D$9:$G$20,4,FALSE),FALSE)</f>
        <v>0</v>
      </c>
      <c r="M204" s="156">
        <f t="shared" si="34"/>
        <v>0</v>
      </c>
      <c r="N204" s="156">
        <f t="shared" si="35"/>
        <v>0</v>
      </c>
      <c r="O204" s="83">
        <f t="shared" si="36"/>
        <v>-421762.5</v>
      </c>
      <c r="P204" s="87">
        <f t="shared" si="37"/>
        <v>-1</v>
      </c>
      <c r="Q204" s="78"/>
    </row>
    <row r="205" spans="2:17" s="79" customFormat="1" ht="13" x14ac:dyDescent="0.3">
      <c r="B205" s="72"/>
      <c r="C205" s="80" t="s">
        <v>243</v>
      </c>
      <c r="D205" s="81" t="s">
        <v>508</v>
      </c>
      <c r="E205" s="82">
        <f>VLOOKUP($C205,'2023'!$C$295:$U$572,19,FALSE)</f>
        <v>287500.08</v>
      </c>
      <c r="F205" s="83">
        <f>VLOOKUP($C205,'2023'!$C$8:$U$285,19,FALSE)</f>
        <v>108965</v>
      </c>
      <c r="G205" s="84">
        <f t="shared" si="30"/>
        <v>0.37900859018891403</v>
      </c>
      <c r="H205" s="85">
        <f t="shared" si="31"/>
        <v>1.7647296990898195E-5</v>
      </c>
      <c r="I205" s="86">
        <f t="shared" si="32"/>
        <v>-178535.08000000002</v>
      </c>
      <c r="J205" s="87">
        <f t="shared" si="33"/>
        <v>-0.62099140981108603</v>
      </c>
      <c r="K205" s="82">
        <f>VLOOKUP($C205,'2023'!$C$295:$U$572,VLOOKUP($L$4,Master!$D$9:$G$20,4,FALSE),FALSE)</f>
        <v>287500.08</v>
      </c>
      <c r="L205" s="83">
        <f>VLOOKUP($C205,'2023'!$C$8:$U$285,VLOOKUP($L$4,Master!$D$9:$G$20,4,FALSE),FALSE)</f>
        <v>108965</v>
      </c>
      <c r="M205" s="156">
        <f t="shared" si="34"/>
        <v>0.37900859018891403</v>
      </c>
      <c r="N205" s="156">
        <f t="shared" si="35"/>
        <v>1.7647296990898195E-5</v>
      </c>
      <c r="O205" s="83">
        <f t="shared" si="36"/>
        <v>-178535.08000000002</v>
      </c>
      <c r="P205" s="87">
        <f t="shared" si="37"/>
        <v>-0.62099140981108603</v>
      </c>
      <c r="Q205" s="78"/>
    </row>
    <row r="206" spans="2:17" s="79" customFormat="1" ht="13" x14ac:dyDescent="0.3">
      <c r="B206" s="72"/>
      <c r="C206" s="80" t="s">
        <v>244</v>
      </c>
      <c r="D206" s="81" t="s">
        <v>509</v>
      </c>
      <c r="E206" s="82">
        <f>VLOOKUP($C206,'2023'!$C$295:$U$572,19,FALSE)</f>
        <v>3114884.400000005</v>
      </c>
      <c r="F206" s="83">
        <f>VLOOKUP($C206,'2023'!$C$8:$U$285,19,FALSE)</f>
        <v>0</v>
      </c>
      <c r="G206" s="84">
        <f t="shared" si="30"/>
        <v>0</v>
      </c>
      <c r="H206" s="85">
        <f t="shared" si="31"/>
        <v>0</v>
      </c>
      <c r="I206" s="86">
        <f t="shared" si="32"/>
        <v>-3114884.400000005</v>
      </c>
      <c r="J206" s="87">
        <f t="shared" si="33"/>
        <v>-1</v>
      </c>
      <c r="K206" s="82">
        <f>VLOOKUP($C206,'2023'!$C$295:$U$572,VLOOKUP($L$4,Master!$D$9:$G$20,4,FALSE),FALSE)</f>
        <v>3114884.400000005</v>
      </c>
      <c r="L206" s="83">
        <f>VLOOKUP($C206,'2023'!$C$8:$U$285,VLOOKUP($L$4,Master!$D$9:$G$20,4,FALSE),FALSE)</f>
        <v>0</v>
      </c>
      <c r="M206" s="156">
        <f t="shared" si="34"/>
        <v>0</v>
      </c>
      <c r="N206" s="156">
        <f t="shared" si="35"/>
        <v>0</v>
      </c>
      <c r="O206" s="83">
        <f t="shared" si="36"/>
        <v>-3114884.400000005</v>
      </c>
      <c r="P206" s="87">
        <f t="shared" si="37"/>
        <v>-1</v>
      </c>
      <c r="Q206" s="78"/>
    </row>
    <row r="207" spans="2:17" s="79" customFormat="1" ht="26" x14ac:dyDescent="0.3">
      <c r="B207" s="72"/>
      <c r="C207" s="80" t="s">
        <v>245</v>
      </c>
      <c r="D207" s="81" t="s">
        <v>510</v>
      </c>
      <c r="E207" s="82">
        <f>VLOOKUP($C207,'2023'!$C$295:$U$572,19,FALSE)</f>
        <v>385019.99</v>
      </c>
      <c r="F207" s="83">
        <f>VLOOKUP($C207,'2023'!$C$8:$U$285,19,FALSE)</f>
        <v>823.68</v>
      </c>
      <c r="G207" s="84">
        <f t="shared" si="30"/>
        <v>2.1393174936189677E-3</v>
      </c>
      <c r="H207" s="85">
        <f t="shared" si="31"/>
        <v>1.333981148576426E-7</v>
      </c>
      <c r="I207" s="86">
        <f t="shared" si="32"/>
        <v>-384196.31</v>
      </c>
      <c r="J207" s="87">
        <f t="shared" si="33"/>
        <v>-0.99786068250638105</v>
      </c>
      <c r="K207" s="82">
        <f>VLOOKUP($C207,'2023'!$C$295:$U$572,VLOOKUP($L$4,Master!$D$9:$G$20,4,FALSE),FALSE)</f>
        <v>385019.99</v>
      </c>
      <c r="L207" s="83">
        <f>VLOOKUP($C207,'2023'!$C$8:$U$285,VLOOKUP($L$4,Master!$D$9:$G$20,4,FALSE),FALSE)</f>
        <v>823.68</v>
      </c>
      <c r="M207" s="156">
        <f t="shared" si="34"/>
        <v>2.1393174936189677E-3</v>
      </c>
      <c r="N207" s="156">
        <f t="shared" si="35"/>
        <v>1.333981148576426E-7</v>
      </c>
      <c r="O207" s="83">
        <f t="shared" si="36"/>
        <v>-384196.31</v>
      </c>
      <c r="P207" s="87">
        <f t="shared" si="37"/>
        <v>-0.99786068250638105</v>
      </c>
      <c r="Q207" s="78"/>
    </row>
    <row r="208" spans="2:17" s="79" customFormat="1" ht="13" x14ac:dyDescent="0.3">
      <c r="B208" s="72"/>
      <c r="C208" s="80" t="s">
        <v>246</v>
      </c>
      <c r="D208" s="81" t="s">
        <v>511</v>
      </c>
      <c r="E208" s="82">
        <f>VLOOKUP($C208,'2023'!$C$295:$U$572,19,FALSE)</f>
        <v>79236.14</v>
      </c>
      <c r="F208" s="83">
        <f>VLOOKUP($C208,'2023'!$C$8:$U$285,19,FALSE)</f>
        <v>25706.76</v>
      </c>
      <c r="G208" s="84">
        <f t="shared" si="30"/>
        <v>0.32443226032969297</v>
      </c>
      <c r="H208" s="85">
        <f t="shared" si="31"/>
        <v>4.1633077446312307E-6</v>
      </c>
      <c r="I208" s="86">
        <f t="shared" si="32"/>
        <v>-53529.380000000005</v>
      </c>
      <c r="J208" s="87">
        <f t="shared" si="33"/>
        <v>-0.67556773967030703</v>
      </c>
      <c r="K208" s="82">
        <f>VLOOKUP($C208,'2023'!$C$295:$U$572,VLOOKUP($L$4,Master!$D$9:$G$20,4,FALSE),FALSE)</f>
        <v>79236.14</v>
      </c>
      <c r="L208" s="83">
        <f>VLOOKUP($C208,'2023'!$C$8:$U$285,VLOOKUP($L$4,Master!$D$9:$G$20,4,FALSE),FALSE)</f>
        <v>25706.76</v>
      </c>
      <c r="M208" s="156">
        <f t="shared" si="34"/>
        <v>0.32443226032969297</v>
      </c>
      <c r="N208" s="156">
        <f t="shared" si="35"/>
        <v>4.1633077446312307E-6</v>
      </c>
      <c r="O208" s="83">
        <f t="shared" si="36"/>
        <v>-53529.380000000005</v>
      </c>
      <c r="P208" s="87">
        <f t="shared" si="37"/>
        <v>-0.67556773967030703</v>
      </c>
      <c r="Q208" s="78"/>
    </row>
    <row r="209" spans="2:17" s="79" customFormat="1" ht="13" x14ac:dyDescent="0.3">
      <c r="B209" s="72"/>
      <c r="C209" s="80" t="s">
        <v>247</v>
      </c>
      <c r="D209" s="81" t="s">
        <v>512</v>
      </c>
      <c r="E209" s="82">
        <f>VLOOKUP($C209,'2023'!$C$295:$U$572,19,FALSE)</f>
        <v>224733.48999999996</v>
      </c>
      <c r="F209" s="83">
        <f>VLOOKUP($C209,'2023'!$C$8:$U$285,19,FALSE)</f>
        <v>8722.61</v>
      </c>
      <c r="G209" s="84">
        <f t="shared" si="30"/>
        <v>3.8813129275925909E-2</v>
      </c>
      <c r="H209" s="85">
        <f t="shared" si="31"/>
        <v>1.4126599293881385E-6</v>
      </c>
      <c r="I209" s="86">
        <f t="shared" si="32"/>
        <v>-216010.87999999995</v>
      </c>
      <c r="J209" s="87">
        <f t="shared" si="33"/>
        <v>-0.96118687072407405</v>
      </c>
      <c r="K209" s="82">
        <f>VLOOKUP($C209,'2023'!$C$295:$U$572,VLOOKUP($L$4,Master!$D$9:$G$20,4,FALSE),FALSE)</f>
        <v>224733.48999999996</v>
      </c>
      <c r="L209" s="83">
        <f>VLOOKUP($C209,'2023'!$C$8:$U$285,VLOOKUP($L$4,Master!$D$9:$G$20,4,FALSE),FALSE)</f>
        <v>8722.61</v>
      </c>
      <c r="M209" s="156">
        <f t="shared" si="34"/>
        <v>3.8813129275925909E-2</v>
      </c>
      <c r="N209" s="156">
        <f t="shared" si="35"/>
        <v>1.4126599293881385E-6</v>
      </c>
      <c r="O209" s="83">
        <f t="shared" si="36"/>
        <v>-216010.87999999995</v>
      </c>
      <c r="P209" s="87">
        <f t="shared" si="37"/>
        <v>-0.96118687072407405</v>
      </c>
      <c r="Q209" s="78"/>
    </row>
    <row r="210" spans="2:17" s="79" customFormat="1" ht="13" x14ac:dyDescent="0.3">
      <c r="B210" s="72"/>
      <c r="C210" s="80" t="s">
        <v>248</v>
      </c>
      <c r="D210" s="81" t="s">
        <v>513</v>
      </c>
      <c r="E210" s="82">
        <f>VLOOKUP($C210,'2023'!$C$295:$U$572,19,FALSE)</f>
        <v>160617.70000000007</v>
      </c>
      <c r="F210" s="83">
        <f>VLOOKUP($C210,'2023'!$C$8:$U$285,19,FALSE)</f>
        <v>62870.919999999976</v>
      </c>
      <c r="G210" s="84">
        <f t="shared" si="30"/>
        <v>0.39143207753566356</v>
      </c>
      <c r="H210" s="85">
        <f t="shared" si="31"/>
        <v>1.0182185080814947E-5</v>
      </c>
      <c r="I210" s="86">
        <f t="shared" si="32"/>
        <v>-97746.780000000086</v>
      </c>
      <c r="J210" s="87">
        <f t="shared" si="33"/>
        <v>-0.60856792246433644</v>
      </c>
      <c r="K210" s="82">
        <f>VLOOKUP($C210,'2023'!$C$295:$U$572,VLOOKUP($L$4,Master!$D$9:$G$20,4,FALSE),FALSE)</f>
        <v>160617.70000000007</v>
      </c>
      <c r="L210" s="83">
        <f>VLOOKUP($C210,'2023'!$C$8:$U$285,VLOOKUP($L$4,Master!$D$9:$G$20,4,FALSE),FALSE)</f>
        <v>62870.919999999976</v>
      </c>
      <c r="M210" s="156">
        <f t="shared" si="34"/>
        <v>0.39143207753566356</v>
      </c>
      <c r="N210" s="156">
        <f t="shared" si="35"/>
        <v>1.0182185080814947E-5</v>
      </c>
      <c r="O210" s="83">
        <f t="shared" si="36"/>
        <v>-97746.780000000086</v>
      </c>
      <c r="P210" s="87">
        <f t="shared" si="37"/>
        <v>-0.60856792246433644</v>
      </c>
      <c r="Q210" s="78"/>
    </row>
    <row r="211" spans="2:17" s="79" customFormat="1" ht="13" x14ac:dyDescent="0.3">
      <c r="B211" s="72"/>
      <c r="C211" s="80" t="s">
        <v>249</v>
      </c>
      <c r="D211" s="81" t="s">
        <v>514</v>
      </c>
      <c r="E211" s="82">
        <f>VLOOKUP($C211,'2023'!$C$295:$U$572,19,FALSE)</f>
        <v>1219725.6299999999</v>
      </c>
      <c r="F211" s="83">
        <f>VLOOKUP($C211,'2023'!$C$8:$U$285,19,FALSE)</f>
        <v>0</v>
      </c>
      <c r="G211" s="84">
        <f t="shared" si="30"/>
        <v>0</v>
      </c>
      <c r="H211" s="85">
        <f t="shared" si="31"/>
        <v>0</v>
      </c>
      <c r="I211" s="86">
        <f t="shared" si="32"/>
        <v>-1219725.6299999999</v>
      </c>
      <c r="J211" s="87">
        <f t="shared" si="33"/>
        <v>-1</v>
      </c>
      <c r="K211" s="82">
        <f>VLOOKUP($C211,'2023'!$C$295:$U$572,VLOOKUP($L$4,Master!$D$9:$G$20,4,FALSE),FALSE)</f>
        <v>1219725.6299999999</v>
      </c>
      <c r="L211" s="83">
        <f>VLOOKUP($C211,'2023'!$C$8:$U$285,VLOOKUP($L$4,Master!$D$9:$G$20,4,FALSE),FALSE)</f>
        <v>0</v>
      </c>
      <c r="M211" s="156">
        <f t="shared" si="34"/>
        <v>0</v>
      </c>
      <c r="N211" s="156">
        <f t="shared" si="35"/>
        <v>0</v>
      </c>
      <c r="O211" s="83">
        <f t="shared" si="36"/>
        <v>-1219725.6299999999</v>
      </c>
      <c r="P211" s="87">
        <f t="shared" si="37"/>
        <v>-1</v>
      </c>
      <c r="Q211" s="78"/>
    </row>
    <row r="212" spans="2:17" s="79" customFormat="1" ht="13" x14ac:dyDescent="0.3">
      <c r="B212" s="72"/>
      <c r="C212" s="80" t="s">
        <v>250</v>
      </c>
      <c r="D212" s="81" t="s">
        <v>515</v>
      </c>
      <c r="E212" s="82">
        <f>VLOOKUP($C212,'2023'!$C$295:$U$572,19,FALSE)</f>
        <v>80416.33</v>
      </c>
      <c r="F212" s="83">
        <f>VLOOKUP($C212,'2023'!$C$8:$U$285,19,FALSE)</f>
        <v>33776.99</v>
      </c>
      <c r="G212" s="84">
        <f t="shared" si="30"/>
        <v>0.42002650456692064</v>
      </c>
      <c r="H212" s="85">
        <f t="shared" si="31"/>
        <v>5.4703122469471706E-6</v>
      </c>
      <c r="I212" s="86">
        <f t="shared" si="32"/>
        <v>-46639.340000000004</v>
      </c>
      <c r="J212" s="87">
        <f t="shared" si="33"/>
        <v>-0.57997349543307941</v>
      </c>
      <c r="K212" s="82">
        <f>VLOOKUP($C212,'2023'!$C$295:$U$572,VLOOKUP($L$4,Master!$D$9:$G$20,4,FALSE),FALSE)</f>
        <v>80416.33</v>
      </c>
      <c r="L212" s="83">
        <f>VLOOKUP($C212,'2023'!$C$8:$U$285,VLOOKUP($L$4,Master!$D$9:$G$20,4,FALSE),FALSE)</f>
        <v>33776.99</v>
      </c>
      <c r="M212" s="156">
        <f t="shared" si="34"/>
        <v>0.42002650456692064</v>
      </c>
      <c r="N212" s="156">
        <f t="shared" si="35"/>
        <v>5.4703122469471706E-6</v>
      </c>
      <c r="O212" s="83">
        <f t="shared" si="36"/>
        <v>-46639.340000000004</v>
      </c>
      <c r="P212" s="87">
        <f t="shared" si="37"/>
        <v>-0.57997349543307941</v>
      </c>
      <c r="Q212" s="78"/>
    </row>
    <row r="213" spans="2:17" s="79" customFormat="1" ht="13" x14ac:dyDescent="0.3">
      <c r="B213" s="72"/>
      <c r="C213" s="80" t="s">
        <v>251</v>
      </c>
      <c r="D213" s="81" t="s">
        <v>516</v>
      </c>
      <c r="E213" s="82">
        <f>VLOOKUP($C213,'2023'!$C$295:$U$572,19,FALSE)</f>
        <v>142773.85999999999</v>
      </c>
      <c r="F213" s="83">
        <f>VLOOKUP($C213,'2023'!$C$8:$U$285,19,FALSE)</f>
        <v>55641.32</v>
      </c>
      <c r="G213" s="84">
        <f t="shared" si="30"/>
        <v>0.3897164368883772</v>
      </c>
      <c r="H213" s="85">
        <f t="shared" si="31"/>
        <v>9.0113238104492597E-6</v>
      </c>
      <c r="I213" s="86">
        <f t="shared" si="32"/>
        <v>-87132.539999999979</v>
      </c>
      <c r="J213" s="87">
        <f t="shared" si="33"/>
        <v>-0.61028356311162268</v>
      </c>
      <c r="K213" s="82">
        <f>VLOOKUP($C213,'2023'!$C$295:$U$572,VLOOKUP($L$4,Master!$D$9:$G$20,4,FALSE),FALSE)</f>
        <v>142773.85999999999</v>
      </c>
      <c r="L213" s="83">
        <f>VLOOKUP($C213,'2023'!$C$8:$U$285,VLOOKUP($L$4,Master!$D$9:$G$20,4,FALSE),FALSE)</f>
        <v>55641.32</v>
      </c>
      <c r="M213" s="156">
        <f t="shared" si="34"/>
        <v>0.3897164368883772</v>
      </c>
      <c r="N213" s="156">
        <f t="shared" si="35"/>
        <v>9.0113238104492597E-6</v>
      </c>
      <c r="O213" s="83">
        <f t="shared" si="36"/>
        <v>-87132.539999999979</v>
      </c>
      <c r="P213" s="87">
        <f t="shared" si="37"/>
        <v>-0.61028356311162268</v>
      </c>
      <c r="Q213" s="78"/>
    </row>
    <row r="214" spans="2:17" s="79" customFormat="1" ht="13" x14ac:dyDescent="0.3">
      <c r="B214" s="72"/>
      <c r="C214" s="80" t="s">
        <v>252</v>
      </c>
      <c r="D214" s="81" t="s">
        <v>517</v>
      </c>
      <c r="E214" s="82">
        <f>VLOOKUP($C214,'2023'!$C$295:$U$572,19,FALSE)</f>
        <v>136366.68000000002</v>
      </c>
      <c r="F214" s="83">
        <f>VLOOKUP($C214,'2023'!$C$8:$U$285,19,FALSE)</f>
        <v>50070.510000000009</v>
      </c>
      <c r="G214" s="84">
        <f t="shared" si="30"/>
        <v>0.3671755446418436</v>
      </c>
      <c r="H214" s="85">
        <f t="shared" si="31"/>
        <v>8.1091099018559922E-6</v>
      </c>
      <c r="I214" s="86">
        <f t="shared" si="32"/>
        <v>-86296.170000000013</v>
      </c>
      <c r="J214" s="87">
        <f t="shared" si="33"/>
        <v>-0.63282445535815635</v>
      </c>
      <c r="K214" s="82">
        <f>VLOOKUP($C214,'2023'!$C$295:$U$572,VLOOKUP($L$4,Master!$D$9:$G$20,4,FALSE),FALSE)</f>
        <v>136366.68000000002</v>
      </c>
      <c r="L214" s="83">
        <f>VLOOKUP($C214,'2023'!$C$8:$U$285,VLOOKUP($L$4,Master!$D$9:$G$20,4,FALSE),FALSE)</f>
        <v>50070.510000000009</v>
      </c>
      <c r="M214" s="156">
        <f t="shared" si="34"/>
        <v>0.3671755446418436</v>
      </c>
      <c r="N214" s="156">
        <f t="shared" si="35"/>
        <v>8.1091099018559922E-6</v>
      </c>
      <c r="O214" s="83">
        <f t="shared" si="36"/>
        <v>-86296.170000000013</v>
      </c>
      <c r="P214" s="87">
        <f t="shared" si="37"/>
        <v>-0.63282445535815635</v>
      </c>
      <c r="Q214" s="78"/>
    </row>
    <row r="215" spans="2:17" s="79" customFormat="1" ht="26" x14ac:dyDescent="0.3">
      <c r="B215" s="72"/>
      <c r="C215" s="80" t="s">
        <v>253</v>
      </c>
      <c r="D215" s="81" t="s">
        <v>518</v>
      </c>
      <c r="E215" s="82">
        <f>VLOOKUP($C215,'2023'!$C$295:$U$572,19,FALSE)</f>
        <v>0</v>
      </c>
      <c r="F215" s="83">
        <f>VLOOKUP($C215,'2023'!$C$8:$U$285,19,FALSE)</f>
        <v>0</v>
      </c>
      <c r="G215" s="84">
        <f t="shared" si="30"/>
        <v>0</v>
      </c>
      <c r="H215" s="85">
        <f t="shared" si="31"/>
        <v>0</v>
      </c>
      <c r="I215" s="86">
        <f t="shared" si="32"/>
        <v>0</v>
      </c>
      <c r="J215" s="87">
        <f t="shared" si="33"/>
        <v>0</v>
      </c>
      <c r="K215" s="82">
        <f>VLOOKUP($C215,'2023'!$C$295:$U$572,VLOOKUP($L$4,Master!$D$9:$G$20,4,FALSE),FALSE)</f>
        <v>0</v>
      </c>
      <c r="L215" s="83">
        <f>VLOOKUP($C215,'2023'!$C$8:$U$285,VLOOKUP($L$4,Master!$D$9:$G$20,4,FALSE),FALSE)</f>
        <v>0</v>
      </c>
      <c r="M215" s="156">
        <f t="shared" si="34"/>
        <v>0</v>
      </c>
      <c r="N215" s="156">
        <f t="shared" si="35"/>
        <v>0</v>
      </c>
      <c r="O215" s="83">
        <f t="shared" si="36"/>
        <v>0</v>
      </c>
      <c r="P215" s="87">
        <f t="shared" si="37"/>
        <v>0</v>
      </c>
      <c r="Q215" s="78"/>
    </row>
    <row r="216" spans="2:17" s="79" customFormat="1" ht="26" x14ac:dyDescent="0.3">
      <c r="B216" s="72"/>
      <c r="C216" s="80" t="s">
        <v>254</v>
      </c>
      <c r="D216" s="81" t="s">
        <v>518</v>
      </c>
      <c r="E216" s="82">
        <f>VLOOKUP($C216,'2023'!$C$295:$U$572,19,FALSE)</f>
        <v>2750.16</v>
      </c>
      <c r="F216" s="83">
        <f>VLOOKUP($C216,'2023'!$C$8:$U$285,19,FALSE)</f>
        <v>0</v>
      </c>
      <c r="G216" s="84">
        <f t="shared" si="30"/>
        <v>0</v>
      </c>
      <c r="H216" s="85">
        <f t="shared" si="31"/>
        <v>0</v>
      </c>
      <c r="I216" s="86">
        <f t="shared" si="32"/>
        <v>-2750.16</v>
      </c>
      <c r="J216" s="87">
        <f t="shared" si="33"/>
        <v>-1</v>
      </c>
      <c r="K216" s="82">
        <f>VLOOKUP($C216,'2023'!$C$295:$U$572,VLOOKUP($L$4,Master!$D$9:$G$20,4,FALSE),FALSE)</f>
        <v>2750.16</v>
      </c>
      <c r="L216" s="83">
        <f>VLOOKUP($C216,'2023'!$C$8:$U$285,VLOOKUP($L$4,Master!$D$9:$G$20,4,FALSE),FALSE)</f>
        <v>0</v>
      </c>
      <c r="M216" s="156">
        <f t="shared" si="34"/>
        <v>0</v>
      </c>
      <c r="N216" s="156">
        <f t="shared" si="35"/>
        <v>0</v>
      </c>
      <c r="O216" s="83">
        <f t="shared" si="36"/>
        <v>-2750.16</v>
      </c>
      <c r="P216" s="87">
        <f t="shared" si="37"/>
        <v>-1</v>
      </c>
      <c r="Q216" s="78"/>
    </row>
    <row r="217" spans="2:17" s="79" customFormat="1" ht="13" x14ac:dyDescent="0.3">
      <c r="B217" s="72"/>
      <c r="C217" s="80" t="s">
        <v>255</v>
      </c>
      <c r="D217" s="81" t="s">
        <v>519</v>
      </c>
      <c r="E217" s="82">
        <f>VLOOKUP($C217,'2023'!$C$295:$U$572,19,FALSE)</f>
        <v>89376.359999999986</v>
      </c>
      <c r="F217" s="83">
        <f>VLOOKUP($C217,'2023'!$C$8:$U$285,19,FALSE)</f>
        <v>54952.090000000026</v>
      </c>
      <c r="G217" s="84">
        <f t="shared" si="30"/>
        <v>0.614839203565686</v>
      </c>
      <c r="H217" s="85">
        <f t="shared" si="31"/>
        <v>8.8997003854500732E-6</v>
      </c>
      <c r="I217" s="86">
        <f t="shared" si="32"/>
        <v>-34424.26999999996</v>
      </c>
      <c r="J217" s="87">
        <f t="shared" si="33"/>
        <v>-0.385160796434314</v>
      </c>
      <c r="K217" s="82">
        <f>VLOOKUP($C217,'2023'!$C$295:$U$572,VLOOKUP($L$4,Master!$D$9:$G$20,4,FALSE),FALSE)</f>
        <v>89376.359999999986</v>
      </c>
      <c r="L217" s="83">
        <f>VLOOKUP($C217,'2023'!$C$8:$U$285,VLOOKUP($L$4,Master!$D$9:$G$20,4,FALSE),FALSE)</f>
        <v>54952.090000000026</v>
      </c>
      <c r="M217" s="156">
        <f t="shared" si="34"/>
        <v>0.614839203565686</v>
      </c>
      <c r="N217" s="156">
        <f t="shared" si="35"/>
        <v>8.8997003854500732E-6</v>
      </c>
      <c r="O217" s="83">
        <f t="shared" si="36"/>
        <v>-34424.26999999996</v>
      </c>
      <c r="P217" s="87">
        <f t="shared" si="37"/>
        <v>-0.385160796434314</v>
      </c>
      <c r="Q217" s="78"/>
    </row>
    <row r="218" spans="2:17" s="79" customFormat="1" ht="26" x14ac:dyDescent="0.3">
      <c r="B218" s="72"/>
      <c r="C218" s="80" t="s">
        <v>256</v>
      </c>
      <c r="D218" s="81" t="s">
        <v>518</v>
      </c>
      <c r="E218" s="82">
        <f>VLOOKUP($C218,'2023'!$C$295:$U$572,19,FALSE)</f>
        <v>126109.57</v>
      </c>
      <c r="F218" s="83">
        <f>VLOOKUP($C218,'2023'!$C$8:$U$285,19,FALSE)</f>
        <v>48923.87</v>
      </c>
      <c r="G218" s="84">
        <f t="shared" si="30"/>
        <v>0.38794732231661722</v>
      </c>
      <c r="H218" s="85">
        <f t="shared" si="31"/>
        <v>7.9234071842710455E-6</v>
      </c>
      <c r="I218" s="86">
        <f t="shared" si="32"/>
        <v>-77185.700000000012</v>
      </c>
      <c r="J218" s="87">
        <f t="shared" si="33"/>
        <v>-0.6120526776833829</v>
      </c>
      <c r="K218" s="82">
        <f>VLOOKUP($C218,'2023'!$C$295:$U$572,VLOOKUP($L$4,Master!$D$9:$G$20,4,FALSE),FALSE)</f>
        <v>126109.57</v>
      </c>
      <c r="L218" s="83">
        <f>VLOOKUP($C218,'2023'!$C$8:$U$285,VLOOKUP($L$4,Master!$D$9:$G$20,4,FALSE),FALSE)</f>
        <v>48923.87</v>
      </c>
      <c r="M218" s="156">
        <f t="shared" si="34"/>
        <v>0.38794732231661722</v>
      </c>
      <c r="N218" s="156">
        <f t="shared" si="35"/>
        <v>7.9234071842710455E-6</v>
      </c>
      <c r="O218" s="83">
        <f t="shared" si="36"/>
        <v>-77185.700000000012</v>
      </c>
      <c r="P218" s="87">
        <f t="shared" si="37"/>
        <v>-0.6120526776833829</v>
      </c>
      <c r="Q218" s="78"/>
    </row>
    <row r="219" spans="2:17" s="79" customFormat="1" ht="13" x14ac:dyDescent="0.3">
      <c r="B219" s="72"/>
      <c r="C219" s="80" t="s">
        <v>257</v>
      </c>
      <c r="D219" s="81" t="s">
        <v>520</v>
      </c>
      <c r="E219" s="82">
        <f>VLOOKUP($C219,'2023'!$C$295:$U$572,19,FALSE)</f>
        <v>135596.28000000003</v>
      </c>
      <c r="F219" s="83">
        <f>VLOOKUP($C219,'2023'!$C$8:$U$285,19,FALSE)</f>
        <v>60742.559999999998</v>
      </c>
      <c r="G219" s="84">
        <f t="shared" si="30"/>
        <v>0.44796627164108033</v>
      </c>
      <c r="H219" s="85">
        <f t="shared" si="31"/>
        <v>9.8374890681177731E-6</v>
      </c>
      <c r="I219" s="86">
        <f t="shared" si="32"/>
        <v>-74853.72000000003</v>
      </c>
      <c r="J219" s="87">
        <f t="shared" si="33"/>
        <v>-0.55203372835891973</v>
      </c>
      <c r="K219" s="82">
        <f>VLOOKUP($C219,'2023'!$C$295:$U$572,VLOOKUP($L$4,Master!$D$9:$G$20,4,FALSE),FALSE)</f>
        <v>135596.28000000003</v>
      </c>
      <c r="L219" s="83">
        <f>VLOOKUP($C219,'2023'!$C$8:$U$285,VLOOKUP($L$4,Master!$D$9:$G$20,4,FALSE),FALSE)</f>
        <v>60742.559999999998</v>
      </c>
      <c r="M219" s="156">
        <f t="shared" si="34"/>
        <v>0.44796627164108033</v>
      </c>
      <c r="N219" s="156">
        <f t="shared" si="35"/>
        <v>9.8374890681177731E-6</v>
      </c>
      <c r="O219" s="83">
        <f t="shared" si="36"/>
        <v>-74853.72000000003</v>
      </c>
      <c r="P219" s="87">
        <f t="shared" si="37"/>
        <v>-0.55203372835891973</v>
      </c>
      <c r="Q219" s="78"/>
    </row>
    <row r="220" spans="2:17" s="79" customFormat="1" ht="13" x14ac:dyDescent="0.3">
      <c r="B220" s="72"/>
      <c r="C220" s="80" t="s">
        <v>258</v>
      </c>
      <c r="D220" s="81" t="s">
        <v>521</v>
      </c>
      <c r="E220" s="82">
        <f>VLOOKUP($C220,'2023'!$C$295:$U$572,19,FALSE)</f>
        <v>10773.480000000001</v>
      </c>
      <c r="F220" s="83">
        <f>VLOOKUP($C220,'2023'!$C$8:$U$285,19,FALSE)</f>
        <v>4552.6900000000005</v>
      </c>
      <c r="G220" s="84">
        <f t="shared" si="30"/>
        <v>0.42258304651793105</v>
      </c>
      <c r="H220" s="85">
        <f t="shared" si="31"/>
        <v>7.37325494768892E-7</v>
      </c>
      <c r="I220" s="86">
        <f t="shared" si="32"/>
        <v>-6220.7900000000009</v>
      </c>
      <c r="J220" s="87">
        <f t="shared" si="33"/>
        <v>-0.5774169534820689</v>
      </c>
      <c r="K220" s="82">
        <f>VLOOKUP($C220,'2023'!$C$295:$U$572,VLOOKUP($L$4,Master!$D$9:$G$20,4,FALSE),FALSE)</f>
        <v>10773.480000000001</v>
      </c>
      <c r="L220" s="83">
        <f>VLOOKUP($C220,'2023'!$C$8:$U$285,VLOOKUP($L$4,Master!$D$9:$G$20,4,FALSE),FALSE)</f>
        <v>4552.6900000000005</v>
      </c>
      <c r="M220" s="156">
        <f t="shared" si="34"/>
        <v>0.42258304651793105</v>
      </c>
      <c r="N220" s="156">
        <f t="shared" si="35"/>
        <v>7.37325494768892E-7</v>
      </c>
      <c r="O220" s="83">
        <f t="shared" si="36"/>
        <v>-6220.7900000000009</v>
      </c>
      <c r="P220" s="87">
        <f t="shared" si="37"/>
        <v>-0.5774169534820689</v>
      </c>
      <c r="Q220" s="78"/>
    </row>
    <row r="221" spans="2:17" s="79" customFormat="1" ht="13" x14ac:dyDescent="0.3">
      <c r="B221" s="72"/>
      <c r="C221" s="80" t="s">
        <v>259</v>
      </c>
      <c r="D221" s="81" t="s">
        <v>522</v>
      </c>
      <c r="E221" s="82">
        <f>VLOOKUP($C221,'2023'!$C$295:$U$572,19,FALSE)</f>
        <v>592415.93000000017</v>
      </c>
      <c r="F221" s="83">
        <f>VLOOKUP($C221,'2023'!$C$8:$U$285,19,FALSE)</f>
        <v>244775.33999999994</v>
      </c>
      <c r="G221" s="84">
        <f t="shared" si="30"/>
        <v>0.41318156316289445</v>
      </c>
      <c r="H221" s="85">
        <f t="shared" si="31"/>
        <v>3.9642299096297728E-5</v>
      </c>
      <c r="I221" s="86">
        <f t="shared" si="32"/>
        <v>-347640.5900000002</v>
      </c>
      <c r="J221" s="87">
        <f t="shared" si="33"/>
        <v>-0.58681843683710544</v>
      </c>
      <c r="K221" s="82">
        <f>VLOOKUP($C221,'2023'!$C$295:$U$572,VLOOKUP($L$4,Master!$D$9:$G$20,4,FALSE),FALSE)</f>
        <v>592415.93000000017</v>
      </c>
      <c r="L221" s="83">
        <f>VLOOKUP($C221,'2023'!$C$8:$U$285,VLOOKUP($L$4,Master!$D$9:$G$20,4,FALSE),FALSE)</f>
        <v>244775.33999999994</v>
      </c>
      <c r="M221" s="156">
        <f t="shared" si="34"/>
        <v>0.41318156316289445</v>
      </c>
      <c r="N221" s="156">
        <f t="shared" si="35"/>
        <v>3.9642299096297728E-5</v>
      </c>
      <c r="O221" s="83">
        <f t="shared" si="36"/>
        <v>-347640.5900000002</v>
      </c>
      <c r="P221" s="87">
        <f t="shared" si="37"/>
        <v>-0.58681843683710544</v>
      </c>
      <c r="Q221" s="78"/>
    </row>
    <row r="222" spans="2:17" s="79" customFormat="1" ht="13" x14ac:dyDescent="0.3">
      <c r="B222" s="72"/>
      <c r="C222" s="80" t="s">
        <v>260</v>
      </c>
      <c r="D222" s="81" t="s">
        <v>523</v>
      </c>
      <c r="E222" s="82">
        <f>VLOOKUP($C222,'2023'!$C$295:$U$572,19,FALSE)</f>
        <v>105766.28</v>
      </c>
      <c r="F222" s="83">
        <f>VLOOKUP($C222,'2023'!$C$8:$U$285,19,FALSE)</f>
        <v>58363.149999999994</v>
      </c>
      <c r="G222" s="84">
        <f t="shared" si="30"/>
        <v>0.55181244910948934</v>
      </c>
      <c r="H222" s="85">
        <f t="shared" si="31"/>
        <v>9.4521345512259894E-6</v>
      </c>
      <c r="I222" s="86">
        <f t="shared" si="32"/>
        <v>-47403.130000000005</v>
      </c>
      <c r="J222" s="87">
        <f t="shared" si="33"/>
        <v>-0.44818755089051071</v>
      </c>
      <c r="K222" s="82">
        <f>VLOOKUP($C222,'2023'!$C$295:$U$572,VLOOKUP($L$4,Master!$D$9:$G$20,4,FALSE),FALSE)</f>
        <v>105766.28</v>
      </c>
      <c r="L222" s="83">
        <f>VLOOKUP($C222,'2023'!$C$8:$U$285,VLOOKUP($L$4,Master!$D$9:$G$20,4,FALSE),FALSE)</f>
        <v>58363.149999999994</v>
      </c>
      <c r="M222" s="156">
        <f t="shared" si="34"/>
        <v>0.55181244910948934</v>
      </c>
      <c r="N222" s="156">
        <f t="shared" si="35"/>
        <v>9.4521345512259894E-6</v>
      </c>
      <c r="O222" s="83">
        <f t="shared" si="36"/>
        <v>-47403.130000000005</v>
      </c>
      <c r="P222" s="87">
        <f t="shared" si="37"/>
        <v>-0.44818755089051071</v>
      </c>
      <c r="Q222" s="78"/>
    </row>
    <row r="223" spans="2:17" s="79" customFormat="1" ht="13" x14ac:dyDescent="0.3">
      <c r="B223" s="72"/>
      <c r="C223" s="80" t="s">
        <v>261</v>
      </c>
      <c r="D223" s="81" t="s">
        <v>524</v>
      </c>
      <c r="E223" s="82">
        <f>VLOOKUP($C223,'2023'!$C$295:$U$572,19,FALSE)</f>
        <v>125540.48000000001</v>
      </c>
      <c r="F223" s="83">
        <f>VLOOKUP($C223,'2023'!$C$8:$U$285,19,FALSE)</f>
        <v>55612.290000000023</v>
      </c>
      <c r="G223" s="84">
        <f t="shared" si="30"/>
        <v>0.44298293267637673</v>
      </c>
      <c r="H223" s="85">
        <f t="shared" si="31"/>
        <v>9.0066222913225179E-6</v>
      </c>
      <c r="I223" s="86">
        <f t="shared" si="32"/>
        <v>-69928.189999999988</v>
      </c>
      <c r="J223" s="87">
        <f t="shared" si="33"/>
        <v>-0.55701706732362333</v>
      </c>
      <c r="K223" s="82">
        <f>VLOOKUP($C223,'2023'!$C$295:$U$572,VLOOKUP($L$4,Master!$D$9:$G$20,4,FALSE),FALSE)</f>
        <v>125540.48000000001</v>
      </c>
      <c r="L223" s="83">
        <f>VLOOKUP($C223,'2023'!$C$8:$U$285,VLOOKUP($L$4,Master!$D$9:$G$20,4,FALSE),FALSE)</f>
        <v>55612.290000000023</v>
      </c>
      <c r="M223" s="156">
        <f t="shared" si="34"/>
        <v>0.44298293267637673</v>
      </c>
      <c r="N223" s="156">
        <f t="shared" si="35"/>
        <v>9.0066222913225179E-6</v>
      </c>
      <c r="O223" s="83">
        <f t="shared" si="36"/>
        <v>-69928.189999999988</v>
      </c>
      <c r="P223" s="87">
        <f t="shared" si="37"/>
        <v>-0.55701706732362333</v>
      </c>
      <c r="Q223" s="78"/>
    </row>
    <row r="224" spans="2:17" s="79" customFormat="1" ht="13" x14ac:dyDescent="0.3">
      <c r="B224" s="72"/>
      <c r="C224" s="80" t="s">
        <v>262</v>
      </c>
      <c r="D224" s="81" t="s">
        <v>525</v>
      </c>
      <c r="E224" s="82">
        <f>VLOOKUP($C224,'2023'!$C$295:$U$572,19,FALSE)</f>
        <v>62800.290000000008</v>
      </c>
      <c r="F224" s="83">
        <f>VLOOKUP($C224,'2023'!$C$8:$U$285,19,FALSE)</f>
        <v>31164.990000000005</v>
      </c>
      <c r="G224" s="84">
        <f t="shared" si="30"/>
        <v>0.49625551092200371</v>
      </c>
      <c r="H224" s="85">
        <f t="shared" si="31"/>
        <v>5.047288893207658E-6</v>
      </c>
      <c r="I224" s="86">
        <f t="shared" si="32"/>
        <v>-31635.300000000003</v>
      </c>
      <c r="J224" s="87">
        <f t="shared" si="33"/>
        <v>-0.50374448907799629</v>
      </c>
      <c r="K224" s="82">
        <f>VLOOKUP($C224,'2023'!$C$295:$U$572,VLOOKUP($L$4,Master!$D$9:$G$20,4,FALSE),FALSE)</f>
        <v>62800.290000000008</v>
      </c>
      <c r="L224" s="83">
        <f>VLOOKUP($C224,'2023'!$C$8:$U$285,VLOOKUP($L$4,Master!$D$9:$G$20,4,FALSE),FALSE)</f>
        <v>31164.990000000005</v>
      </c>
      <c r="M224" s="156">
        <f t="shared" si="34"/>
        <v>0.49625551092200371</v>
      </c>
      <c r="N224" s="156">
        <f t="shared" si="35"/>
        <v>5.047288893207658E-6</v>
      </c>
      <c r="O224" s="83">
        <f t="shared" si="36"/>
        <v>-31635.300000000003</v>
      </c>
      <c r="P224" s="87">
        <f t="shared" si="37"/>
        <v>-0.50374448907799629</v>
      </c>
      <c r="Q224" s="78"/>
    </row>
    <row r="225" spans="2:17" s="79" customFormat="1" ht="13" x14ac:dyDescent="0.3">
      <c r="B225" s="72"/>
      <c r="C225" s="80" t="s">
        <v>263</v>
      </c>
      <c r="D225" s="81" t="s">
        <v>526</v>
      </c>
      <c r="E225" s="82">
        <f>VLOOKUP($C225,'2023'!$C$295:$U$572,19,FALSE)</f>
        <v>57730.470000000008</v>
      </c>
      <c r="F225" s="83">
        <f>VLOOKUP($C225,'2023'!$C$8:$U$285,19,FALSE)</f>
        <v>26301.740000000005</v>
      </c>
      <c r="G225" s="84">
        <f t="shared" si="30"/>
        <v>0.45559545938219453</v>
      </c>
      <c r="H225" s="85">
        <f t="shared" si="31"/>
        <v>4.259667022965051E-6</v>
      </c>
      <c r="I225" s="86">
        <f t="shared" si="32"/>
        <v>-31428.730000000003</v>
      </c>
      <c r="J225" s="87">
        <f t="shared" si="33"/>
        <v>-0.54440454061780541</v>
      </c>
      <c r="K225" s="82">
        <f>VLOOKUP($C225,'2023'!$C$295:$U$572,VLOOKUP($L$4,Master!$D$9:$G$20,4,FALSE),FALSE)</f>
        <v>57730.470000000008</v>
      </c>
      <c r="L225" s="83">
        <f>VLOOKUP($C225,'2023'!$C$8:$U$285,VLOOKUP($L$4,Master!$D$9:$G$20,4,FALSE),FALSE)</f>
        <v>26301.740000000005</v>
      </c>
      <c r="M225" s="156">
        <f t="shared" si="34"/>
        <v>0.45559545938219453</v>
      </c>
      <c r="N225" s="156">
        <f t="shared" si="35"/>
        <v>4.259667022965051E-6</v>
      </c>
      <c r="O225" s="83">
        <f t="shared" si="36"/>
        <v>-31428.730000000003</v>
      </c>
      <c r="P225" s="87">
        <f t="shared" si="37"/>
        <v>-0.54440454061780541</v>
      </c>
      <c r="Q225" s="78"/>
    </row>
    <row r="226" spans="2:17" s="79" customFormat="1" ht="26" x14ac:dyDescent="0.3">
      <c r="B226" s="72"/>
      <c r="C226" s="80" t="s">
        <v>264</v>
      </c>
      <c r="D226" s="81" t="s">
        <v>527</v>
      </c>
      <c r="E226" s="82">
        <f>VLOOKUP($C226,'2023'!$C$295:$U$572,19,FALSE)</f>
        <v>29440.330000000009</v>
      </c>
      <c r="F226" s="83">
        <f>VLOOKUP($C226,'2023'!$C$8:$U$285,19,FALSE)</f>
        <v>10266.39</v>
      </c>
      <c r="G226" s="84">
        <f t="shared" si="30"/>
        <v>0.34871857754311847</v>
      </c>
      <c r="H226" s="85">
        <f t="shared" si="31"/>
        <v>1.662680983383539E-6</v>
      </c>
      <c r="I226" s="86">
        <f t="shared" si="32"/>
        <v>-19173.94000000001</v>
      </c>
      <c r="J226" s="87">
        <f t="shared" si="33"/>
        <v>-0.65128142245688159</v>
      </c>
      <c r="K226" s="82">
        <f>VLOOKUP($C226,'2023'!$C$295:$U$572,VLOOKUP($L$4,Master!$D$9:$G$20,4,FALSE),FALSE)</f>
        <v>29440.330000000009</v>
      </c>
      <c r="L226" s="83">
        <f>VLOOKUP($C226,'2023'!$C$8:$U$285,VLOOKUP($L$4,Master!$D$9:$G$20,4,FALSE),FALSE)</f>
        <v>10266.39</v>
      </c>
      <c r="M226" s="156">
        <f t="shared" si="34"/>
        <v>0.34871857754311847</v>
      </c>
      <c r="N226" s="156">
        <f t="shared" si="35"/>
        <v>1.662680983383539E-6</v>
      </c>
      <c r="O226" s="83">
        <f t="shared" si="36"/>
        <v>-19173.94000000001</v>
      </c>
      <c r="P226" s="87">
        <f t="shared" si="37"/>
        <v>-0.65128142245688159</v>
      </c>
      <c r="Q226" s="78"/>
    </row>
    <row r="227" spans="2:17" s="79" customFormat="1" ht="13" x14ac:dyDescent="0.3">
      <c r="B227" s="72"/>
      <c r="C227" s="80" t="s">
        <v>265</v>
      </c>
      <c r="D227" s="81" t="s">
        <v>528</v>
      </c>
      <c r="E227" s="82">
        <f>VLOOKUP($C227,'2023'!$C$295:$U$572,19,FALSE)</f>
        <v>0</v>
      </c>
      <c r="F227" s="83">
        <f>VLOOKUP($C227,'2023'!$C$8:$U$285,19,FALSE)</f>
        <v>0</v>
      </c>
      <c r="G227" s="84">
        <f t="shared" si="30"/>
        <v>0</v>
      </c>
      <c r="H227" s="85">
        <f t="shared" si="31"/>
        <v>0</v>
      </c>
      <c r="I227" s="86">
        <f t="shared" si="32"/>
        <v>0</v>
      </c>
      <c r="J227" s="87">
        <f t="shared" si="33"/>
        <v>0</v>
      </c>
      <c r="K227" s="82">
        <f>VLOOKUP($C227,'2023'!$C$295:$U$572,VLOOKUP($L$4,Master!$D$9:$G$20,4,FALSE),FALSE)</f>
        <v>0</v>
      </c>
      <c r="L227" s="83">
        <f>VLOOKUP($C227,'2023'!$C$8:$U$285,VLOOKUP($L$4,Master!$D$9:$G$20,4,FALSE),FALSE)</f>
        <v>0</v>
      </c>
      <c r="M227" s="156">
        <f t="shared" si="34"/>
        <v>0</v>
      </c>
      <c r="N227" s="156">
        <f t="shared" si="35"/>
        <v>0</v>
      </c>
      <c r="O227" s="83">
        <f t="shared" si="36"/>
        <v>0</v>
      </c>
      <c r="P227" s="87">
        <f t="shared" si="37"/>
        <v>0</v>
      </c>
      <c r="Q227" s="78"/>
    </row>
    <row r="228" spans="2:17" s="79" customFormat="1" ht="13" x14ac:dyDescent="0.3">
      <c r="B228" s="72"/>
      <c r="C228" s="80" t="s">
        <v>266</v>
      </c>
      <c r="D228" s="81" t="s">
        <v>529</v>
      </c>
      <c r="E228" s="82">
        <f>VLOOKUP($C228,'2023'!$C$295:$U$572,19,FALSE)</f>
        <v>0</v>
      </c>
      <c r="F228" s="83">
        <f>VLOOKUP($C228,'2023'!$C$8:$U$285,19,FALSE)</f>
        <v>0</v>
      </c>
      <c r="G228" s="84">
        <f t="shared" si="30"/>
        <v>0</v>
      </c>
      <c r="H228" s="85">
        <f t="shared" si="31"/>
        <v>0</v>
      </c>
      <c r="I228" s="86">
        <f t="shared" si="32"/>
        <v>0</v>
      </c>
      <c r="J228" s="87">
        <f t="shared" si="33"/>
        <v>0</v>
      </c>
      <c r="K228" s="82">
        <f>VLOOKUP($C228,'2023'!$C$295:$U$572,VLOOKUP($L$4,Master!$D$9:$G$20,4,FALSE),FALSE)</f>
        <v>0</v>
      </c>
      <c r="L228" s="83">
        <f>VLOOKUP($C228,'2023'!$C$8:$U$285,VLOOKUP($L$4,Master!$D$9:$G$20,4,FALSE),FALSE)</f>
        <v>0</v>
      </c>
      <c r="M228" s="156">
        <f t="shared" si="34"/>
        <v>0</v>
      </c>
      <c r="N228" s="156">
        <f t="shared" si="35"/>
        <v>0</v>
      </c>
      <c r="O228" s="83">
        <f t="shared" si="36"/>
        <v>0</v>
      </c>
      <c r="P228" s="87">
        <f t="shared" si="37"/>
        <v>0</v>
      </c>
      <c r="Q228" s="78"/>
    </row>
    <row r="229" spans="2:17" s="79" customFormat="1" ht="13" x14ac:dyDescent="0.3">
      <c r="B229" s="72"/>
      <c r="C229" s="80" t="s">
        <v>267</v>
      </c>
      <c r="D229" s="81" t="s">
        <v>530</v>
      </c>
      <c r="E229" s="82">
        <f>VLOOKUP($C229,'2023'!$C$295:$U$572,19,FALSE)</f>
        <v>0</v>
      </c>
      <c r="F229" s="83">
        <f>VLOOKUP($C229,'2023'!$C$8:$U$285,19,FALSE)</f>
        <v>0</v>
      </c>
      <c r="G229" s="84">
        <f t="shared" si="30"/>
        <v>0</v>
      </c>
      <c r="H229" s="85">
        <f t="shared" si="31"/>
        <v>0</v>
      </c>
      <c r="I229" s="86">
        <f t="shared" si="32"/>
        <v>0</v>
      </c>
      <c r="J229" s="87">
        <f t="shared" si="33"/>
        <v>0</v>
      </c>
      <c r="K229" s="82">
        <f>VLOOKUP($C229,'2023'!$C$295:$U$572,VLOOKUP($L$4,Master!$D$9:$G$20,4,FALSE),FALSE)</f>
        <v>0</v>
      </c>
      <c r="L229" s="83">
        <f>VLOOKUP($C229,'2023'!$C$8:$U$285,VLOOKUP($L$4,Master!$D$9:$G$20,4,FALSE),FALSE)</f>
        <v>0</v>
      </c>
      <c r="M229" s="156">
        <f t="shared" si="34"/>
        <v>0</v>
      </c>
      <c r="N229" s="156">
        <f t="shared" si="35"/>
        <v>0</v>
      </c>
      <c r="O229" s="83">
        <f t="shared" si="36"/>
        <v>0</v>
      </c>
      <c r="P229" s="87">
        <f t="shared" si="37"/>
        <v>0</v>
      </c>
      <c r="Q229" s="78"/>
    </row>
    <row r="230" spans="2:17" s="79" customFormat="1" ht="13" x14ac:dyDescent="0.3">
      <c r="B230" s="72"/>
      <c r="C230" s="80" t="s">
        <v>268</v>
      </c>
      <c r="D230" s="81" t="s">
        <v>531</v>
      </c>
      <c r="E230" s="82">
        <f>VLOOKUP($C230,'2023'!$C$295:$U$572,19,FALSE)</f>
        <v>1098810.9999999993</v>
      </c>
      <c r="F230" s="83">
        <f>VLOOKUP($C230,'2023'!$C$8:$U$285,19,FALSE)</f>
        <v>0</v>
      </c>
      <c r="G230" s="84">
        <f t="shared" si="30"/>
        <v>0</v>
      </c>
      <c r="H230" s="85">
        <f t="shared" si="31"/>
        <v>0</v>
      </c>
      <c r="I230" s="86">
        <f t="shared" si="32"/>
        <v>-1098810.9999999993</v>
      </c>
      <c r="J230" s="87">
        <f t="shared" si="33"/>
        <v>-1</v>
      </c>
      <c r="K230" s="82">
        <f>VLOOKUP($C230,'2023'!$C$295:$U$572,VLOOKUP($L$4,Master!$D$9:$G$20,4,FALSE),FALSE)</f>
        <v>1098810.9999999993</v>
      </c>
      <c r="L230" s="83">
        <f>VLOOKUP($C230,'2023'!$C$8:$U$285,VLOOKUP($L$4,Master!$D$9:$G$20,4,FALSE),FALSE)</f>
        <v>0</v>
      </c>
      <c r="M230" s="156">
        <f t="shared" si="34"/>
        <v>0</v>
      </c>
      <c r="N230" s="156">
        <f t="shared" si="35"/>
        <v>0</v>
      </c>
      <c r="O230" s="83">
        <f t="shared" si="36"/>
        <v>-1098810.9999999993</v>
      </c>
      <c r="P230" s="87">
        <f t="shared" si="37"/>
        <v>-1</v>
      </c>
      <c r="Q230" s="78"/>
    </row>
    <row r="231" spans="2:17" s="79" customFormat="1" ht="13" x14ac:dyDescent="0.3">
      <c r="B231" s="72"/>
      <c r="C231" s="80" t="s">
        <v>269</v>
      </c>
      <c r="D231" s="81" t="s">
        <v>530</v>
      </c>
      <c r="E231" s="82">
        <f>VLOOKUP($C231,'2023'!$C$295:$U$572,19,FALSE)</f>
        <v>23374.99</v>
      </c>
      <c r="F231" s="83">
        <f>VLOOKUP($C231,'2023'!$C$8:$U$285,19,FALSE)</f>
        <v>0</v>
      </c>
      <c r="G231" s="84">
        <f t="shared" si="30"/>
        <v>0</v>
      </c>
      <c r="H231" s="85">
        <f t="shared" si="31"/>
        <v>0</v>
      </c>
      <c r="I231" s="86">
        <f t="shared" si="32"/>
        <v>-23374.99</v>
      </c>
      <c r="J231" s="87">
        <f t="shared" si="33"/>
        <v>-1</v>
      </c>
      <c r="K231" s="82">
        <f>VLOOKUP($C231,'2023'!$C$295:$U$572,VLOOKUP($L$4,Master!$D$9:$G$20,4,FALSE),FALSE)</f>
        <v>23374.99</v>
      </c>
      <c r="L231" s="83">
        <f>VLOOKUP($C231,'2023'!$C$8:$U$285,VLOOKUP($L$4,Master!$D$9:$G$20,4,FALSE),FALSE)</f>
        <v>0</v>
      </c>
      <c r="M231" s="156">
        <f t="shared" si="34"/>
        <v>0</v>
      </c>
      <c r="N231" s="156">
        <f t="shared" si="35"/>
        <v>0</v>
      </c>
      <c r="O231" s="83">
        <f t="shared" si="36"/>
        <v>-23374.99</v>
      </c>
      <c r="P231" s="87">
        <f t="shared" si="37"/>
        <v>-1</v>
      </c>
      <c r="Q231" s="78"/>
    </row>
    <row r="232" spans="2:17" s="79" customFormat="1" ht="13" x14ac:dyDescent="0.3">
      <c r="B232" s="72"/>
      <c r="C232" s="80" t="s">
        <v>270</v>
      </c>
      <c r="D232" s="81" t="s">
        <v>532</v>
      </c>
      <c r="E232" s="82">
        <f>VLOOKUP($C232,'2023'!$C$295:$U$572,19,FALSE)</f>
        <v>2936725.27</v>
      </c>
      <c r="F232" s="83">
        <f>VLOOKUP($C232,'2023'!$C$8:$U$285,19,FALSE)</f>
        <v>2790814.6099999994</v>
      </c>
      <c r="G232" s="84">
        <f t="shared" si="30"/>
        <v>0.95031518218930955</v>
      </c>
      <c r="H232" s="85">
        <f t="shared" si="31"/>
        <v>4.5198306125093112E-4</v>
      </c>
      <c r="I232" s="86">
        <f t="shared" si="32"/>
        <v>-145910.66000000061</v>
      </c>
      <c r="J232" s="87">
        <f t="shared" si="33"/>
        <v>-4.9684817810690417E-2</v>
      </c>
      <c r="K232" s="82">
        <f>VLOOKUP($C232,'2023'!$C$295:$U$572,VLOOKUP($L$4,Master!$D$9:$G$20,4,FALSE),FALSE)</f>
        <v>2936725.27</v>
      </c>
      <c r="L232" s="83">
        <f>VLOOKUP($C232,'2023'!$C$8:$U$285,VLOOKUP($L$4,Master!$D$9:$G$20,4,FALSE),FALSE)</f>
        <v>2790814.6099999994</v>
      </c>
      <c r="M232" s="156">
        <f t="shared" si="34"/>
        <v>0.95031518218930955</v>
      </c>
      <c r="N232" s="156">
        <f t="shared" si="35"/>
        <v>4.5198306125093112E-4</v>
      </c>
      <c r="O232" s="83">
        <f t="shared" si="36"/>
        <v>-145910.66000000061</v>
      </c>
      <c r="P232" s="87">
        <f t="shared" si="37"/>
        <v>-4.9684817810690417E-2</v>
      </c>
      <c r="Q232" s="78"/>
    </row>
    <row r="233" spans="2:17" s="79" customFormat="1" ht="13" x14ac:dyDescent="0.3">
      <c r="B233" s="72"/>
      <c r="C233" s="80" t="s">
        <v>271</v>
      </c>
      <c r="D233" s="81" t="s">
        <v>533</v>
      </c>
      <c r="E233" s="82">
        <f>VLOOKUP($C233,'2023'!$C$295:$U$572,19,FALSE)</f>
        <v>9219817.9700000025</v>
      </c>
      <c r="F233" s="83">
        <f>VLOOKUP($C233,'2023'!$C$8:$U$285,19,FALSE)</f>
        <v>8466568.1499999948</v>
      </c>
      <c r="G233" s="84">
        <f t="shared" si="30"/>
        <v>0.91830100958056038</v>
      </c>
      <c r="H233" s="85">
        <f t="shared" si="31"/>
        <v>1.3711929760632259E-3</v>
      </c>
      <c r="I233" s="86">
        <f t="shared" si="32"/>
        <v>-753249.82000000775</v>
      </c>
      <c r="J233" s="87">
        <f t="shared" si="33"/>
        <v>-8.1698990419439649E-2</v>
      </c>
      <c r="K233" s="82">
        <f>VLOOKUP($C233,'2023'!$C$295:$U$572,VLOOKUP($L$4,Master!$D$9:$G$20,4,FALSE),FALSE)</f>
        <v>9219817.9700000025</v>
      </c>
      <c r="L233" s="83">
        <f>VLOOKUP($C233,'2023'!$C$8:$U$285,VLOOKUP($L$4,Master!$D$9:$G$20,4,FALSE),FALSE)</f>
        <v>8466568.1499999948</v>
      </c>
      <c r="M233" s="156">
        <f t="shared" si="34"/>
        <v>0.91830100958056038</v>
      </c>
      <c r="N233" s="156">
        <f t="shared" si="35"/>
        <v>1.3711929760632259E-3</v>
      </c>
      <c r="O233" s="83">
        <f t="shared" si="36"/>
        <v>-753249.82000000775</v>
      </c>
      <c r="P233" s="87">
        <f t="shared" si="37"/>
        <v>-8.1698990419439649E-2</v>
      </c>
      <c r="Q233" s="78"/>
    </row>
    <row r="234" spans="2:17" s="79" customFormat="1" ht="13" x14ac:dyDescent="0.3">
      <c r="B234" s="72"/>
      <c r="C234" s="80" t="s">
        <v>272</v>
      </c>
      <c r="D234" s="81" t="s">
        <v>534</v>
      </c>
      <c r="E234" s="82">
        <f>VLOOKUP($C234,'2023'!$C$295:$U$572,19,FALSE)</f>
        <v>3618368.32</v>
      </c>
      <c r="F234" s="83">
        <f>VLOOKUP($C234,'2023'!$C$8:$U$285,19,FALSE)</f>
        <v>3205073.0200000014</v>
      </c>
      <c r="G234" s="84">
        <f t="shared" si="30"/>
        <v>0.88577854340710171</v>
      </c>
      <c r="H234" s="85">
        <f t="shared" si="31"/>
        <v>5.1907378939526475E-4</v>
      </c>
      <c r="I234" s="86">
        <f t="shared" si="32"/>
        <v>-413295.29999999842</v>
      </c>
      <c r="J234" s="87">
        <f t="shared" si="33"/>
        <v>-0.11422145659289833</v>
      </c>
      <c r="K234" s="82">
        <f>VLOOKUP($C234,'2023'!$C$295:$U$572,VLOOKUP($L$4,Master!$D$9:$G$20,4,FALSE),FALSE)</f>
        <v>3618368.32</v>
      </c>
      <c r="L234" s="83">
        <f>VLOOKUP($C234,'2023'!$C$8:$U$285,VLOOKUP($L$4,Master!$D$9:$G$20,4,FALSE),FALSE)</f>
        <v>3205073.0200000014</v>
      </c>
      <c r="M234" s="156">
        <f t="shared" si="34"/>
        <v>0.88577854340710171</v>
      </c>
      <c r="N234" s="156">
        <f t="shared" si="35"/>
        <v>5.1907378939526475E-4</v>
      </c>
      <c r="O234" s="83">
        <f t="shared" si="36"/>
        <v>-413295.29999999842</v>
      </c>
      <c r="P234" s="87">
        <f t="shared" si="37"/>
        <v>-0.11422145659289833</v>
      </c>
      <c r="Q234" s="78"/>
    </row>
    <row r="235" spans="2:17" s="79" customFormat="1" ht="13" x14ac:dyDescent="0.3">
      <c r="B235" s="72"/>
      <c r="C235" s="80" t="s">
        <v>273</v>
      </c>
      <c r="D235" s="81" t="s">
        <v>535</v>
      </c>
      <c r="E235" s="82">
        <f>VLOOKUP($C235,'2023'!$C$295:$U$572,19,FALSE)</f>
        <v>664373.75</v>
      </c>
      <c r="F235" s="83">
        <f>VLOOKUP($C235,'2023'!$C$8:$U$285,19,FALSE)</f>
        <v>0</v>
      </c>
      <c r="G235" s="84">
        <f t="shared" si="30"/>
        <v>0</v>
      </c>
      <c r="H235" s="85">
        <f t="shared" si="31"/>
        <v>0</v>
      </c>
      <c r="I235" s="86">
        <f t="shared" si="32"/>
        <v>-664373.75</v>
      </c>
      <c r="J235" s="87">
        <f t="shared" si="33"/>
        <v>-1</v>
      </c>
      <c r="K235" s="82">
        <f>VLOOKUP($C235,'2023'!$C$295:$U$572,VLOOKUP($L$4,Master!$D$9:$G$20,4,FALSE),FALSE)</f>
        <v>664373.75</v>
      </c>
      <c r="L235" s="83">
        <f>VLOOKUP($C235,'2023'!$C$8:$U$285,VLOOKUP($L$4,Master!$D$9:$G$20,4,FALSE),FALSE)</f>
        <v>0</v>
      </c>
      <c r="M235" s="156">
        <f t="shared" si="34"/>
        <v>0</v>
      </c>
      <c r="N235" s="156">
        <f t="shared" si="35"/>
        <v>0</v>
      </c>
      <c r="O235" s="83">
        <f t="shared" si="36"/>
        <v>-664373.75</v>
      </c>
      <c r="P235" s="87">
        <f t="shared" si="37"/>
        <v>-1</v>
      </c>
      <c r="Q235" s="78"/>
    </row>
    <row r="236" spans="2:17" s="79" customFormat="1" ht="13" x14ac:dyDescent="0.3">
      <c r="B236" s="72"/>
      <c r="C236" s="80" t="s">
        <v>274</v>
      </c>
      <c r="D236" s="81" t="s">
        <v>536</v>
      </c>
      <c r="E236" s="82">
        <f>VLOOKUP($C236,'2023'!$C$295:$U$572,19,FALSE)</f>
        <v>3031979.4899999998</v>
      </c>
      <c r="F236" s="83">
        <f>VLOOKUP($C236,'2023'!$C$8:$U$285,19,FALSE)</f>
        <v>99663.64</v>
      </c>
      <c r="G236" s="84">
        <f t="shared" si="30"/>
        <v>3.2870816022571449E-2</v>
      </c>
      <c r="H236" s="85">
        <f t="shared" si="31"/>
        <v>1.6140906293525088E-5</v>
      </c>
      <c r="I236" s="86">
        <f t="shared" si="32"/>
        <v>-2932315.8499999996</v>
      </c>
      <c r="J236" s="87">
        <f t="shared" si="33"/>
        <v>-0.96712918397742853</v>
      </c>
      <c r="K236" s="82">
        <f>VLOOKUP($C236,'2023'!$C$295:$U$572,VLOOKUP($L$4,Master!$D$9:$G$20,4,FALSE),FALSE)</f>
        <v>3031979.4899999998</v>
      </c>
      <c r="L236" s="83">
        <f>VLOOKUP($C236,'2023'!$C$8:$U$285,VLOOKUP($L$4,Master!$D$9:$G$20,4,FALSE),FALSE)</f>
        <v>99663.64</v>
      </c>
      <c r="M236" s="156">
        <f t="shared" si="34"/>
        <v>3.2870816022571449E-2</v>
      </c>
      <c r="N236" s="156">
        <f t="shared" si="35"/>
        <v>1.6140906293525088E-5</v>
      </c>
      <c r="O236" s="83">
        <f t="shared" si="36"/>
        <v>-2932315.8499999996</v>
      </c>
      <c r="P236" s="87">
        <f t="shared" si="37"/>
        <v>-0.96712918397742853</v>
      </c>
      <c r="Q236" s="78"/>
    </row>
    <row r="237" spans="2:17" s="79" customFormat="1" ht="13" x14ac:dyDescent="0.3">
      <c r="B237" s="72"/>
      <c r="C237" s="80" t="s">
        <v>275</v>
      </c>
      <c r="D237" s="81" t="s">
        <v>537</v>
      </c>
      <c r="E237" s="82">
        <f>VLOOKUP($C237,'2023'!$C$295:$U$572,19,FALSE)</f>
        <v>0</v>
      </c>
      <c r="F237" s="83">
        <f>VLOOKUP($C237,'2023'!$C$8:$U$285,19,FALSE)</f>
        <v>0</v>
      </c>
      <c r="G237" s="84">
        <f t="shared" si="30"/>
        <v>0</v>
      </c>
      <c r="H237" s="85">
        <f t="shared" si="31"/>
        <v>0</v>
      </c>
      <c r="I237" s="86">
        <f t="shared" si="32"/>
        <v>0</v>
      </c>
      <c r="J237" s="87">
        <f t="shared" si="33"/>
        <v>0</v>
      </c>
      <c r="K237" s="82">
        <f>VLOOKUP($C237,'2023'!$C$295:$U$572,VLOOKUP($L$4,Master!$D$9:$G$20,4,FALSE),FALSE)</f>
        <v>0</v>
      </c>
      <c r="L237" s="83">
        <f>VLOOKUP($C237,'2023'!$C$8:$U$285,VLOOKUP($L$4,Master!$D$9:$G$20,4,FALSE),FALSE)</f>
        <v>0</v>
      </c>
      <c r="M237" s="156">
        <f t="shared" si="34"/>
        <v>0</v>
      </c>
      <c r="N237" s="156">
        <f t="shared" si="35"/>
        <v>0</v>
      </c>
      <c r="O237" s="83">
        <f t="shared" si="36"/>
        <v>0</v>
      </c>
      <c r="P237" s="87">
        <f t="shared" si="37"/>
        <v>0</v>
      </c>
      <c r="Q237" s="78"/>
    </row>
    <row r="238" spans="2:17" s="79" customFormat="1" ht="13" x14ac:dyDescent="0.3">
      <c r="B238" s="72"/>
      <c r="C238" s="80" t="s">
        <v>276</v>
      </c>
      <c r="D238" s="81" t="s">
        <v>538</v>
      </c>
      <c r="E238" s="82">
        <f>VLOOKUP($C238,'2023'!$C$295:$U$572,19,FALSE)</f>
        <v>218307.11000000004</v>
      </c>
      <c r="F238" s="83">
        <f>VLOOKUP($C238,'2023'!$C$8:$U$285,19,FALSE)</f>
        <v>228520.88999999998</v>
      </c>
      <c r="G238" s="84">
        <f t="shared" si="30"/>
        <v>1.0467862911107197</v>
      </c>
      <c r="H238" s="85">
        <f t="shared" si="31"/>
        <v>3.7009828976775819E-5</v>
      </c>
      <c r="I238" s="86">
        <f t="shared" si="32"/>
        <v>10213.779999999941</v>
      </c>
      <c r="J238" s="87">
        <f t="shared" si="33"/>
        <v>4.6786291110719844E-2</v>
      </c>
      <c r="K238" s="82">
        <f>VLOOKUP($C238,'2023'!$C$295:$U$572,VLOOKUP($L$4,Master!$D$9:$G$20,4,FALSE),FALSE)</f>
        <v>218307.11000000004</v>
      </c>
      <c r="L238" s="83">
        <f>VLOOKUP($C238,'2023'!$C$8:$U$285,VLOOKUP($L$4,Master!$D$9:$G$20,4,FALSE),FALSE)</f>
        <v>228520.88999999998</v>
      </c>
      <c r="M238" s="156">
        <f t="shared" si="34"/>
        <v>1.0467862911107197</v>
      </c>
      <c r="N238" s="156">
        <f t="shared" si="35"/>
        <v>3.7009828976775819E-5</v>
      </c>
      <c r="O238" s="83">
        <f t="shared" si="36"/>
        <v>10213.779999999941</v>
      </c>
      <c r="P238" s="87">
        <f t="shared" si="37"/>
        <v>4.6786291110719844E-2</v>
      </c>
      <c r="Q238" s="78"/>
    </row>
    <row r="239" spans="2:17" s="79" customFormat="1" ht="13" x14ac:dyDescent="0.3">
      <c r="B239" s="72"/>
      <c r="C239" s="80" t="s">
        <v>277</v>
      </c>
      <c r="D239" s="81" t="s">
        <v>539</v>
      </c>
      <c r="E239" s="82">
        <f>VLOOKUP($C239,'2023'!$C$295:$U$572,19,FALSE)</f>
        <v>181830.83</v>
      </c>
      <c r="F239" s="83">
        <f>VLOOKUP($C239,'2023'!$C$8:$U$285,19,FALSE)</f>
        <v>78055.58</v>
      </c>
      <c r="G239" s="84">
        <f t="shared" si="30"/>
        <v>0.42927582742706505</v>
      </c>
      <c r="H239" s="85">
        <f t="shared" si="31"/>
        <v>1.2641398633109837E-5</v>
      </c>
      <c r="I239" s="86">
        <f t="shared" si="32"/>
        <v>-103775.24999999999</v>
      </c>
      <c r="J239" s="87">
        <f t="shared" si="33"/>
        <v>-0.57072417257293495</v>
      </c>
      <c r="K239" s="82">
        <f>VLOOKUP($C239,'2023'!$C$295:$U$572,VLOOKUP($L$4,Master!$D$9:$G$20,4,FALSE),FALSE)</f>
        <v>181830.83</v>
      </c>
      <c r="L239" s="83">
        <f>VLOOKUP($C239,'2023'!$C$8:$U$285,VLOOKUP($L$4,Master!$D$9:$G$20,4,FALSE),FALSE)</f>
        <v>78055.58</v>
      </c>
      <c r="M239" s="156">
        <f t="shared" si="34"/>
        <v>0.42927582742706505</v>
      </c>
      <c r="N239" s="156">
        <f t="shared" si="35"/>
        <v>1.2641398633109837E-5</v>
      </c>
      <c r="O239" s="83">
        <f t="shared" si="36"/>
        <v>-103775.24999999999</v>
      </c>
      <c r="P239" s="87">
        <f t="shared" si="37"/>
        <v>-0.57072417257293495</v>
      </c>
      <c r="Q239" s="78"/>
    </row>
    <row r="240" spans="2:17" s="79" customFormat="1" ht="13" x14ac:dyDescent="0.3">
      <c r="B240" s="72"/>
      <c r="C240" s="80" t="s">
        <v>278</v>
      </c>
      <c r="D240" s="81" t="s">
        <v>540</v>
      </c>
      <c r="E240" s="82">
        <f>VLOOKUP($C240,'2023'!$C$295:$U$572,19,FALSE)</f>
        <v>393000.16</v>
      </c>
      <c r="F240" s="83">
        <f>VLOOKUP($C240,'2023'!$C$8:$U$285,19,FALSE)</f>
        <v>0</v>
      </c>
      <c r="G240" s="84">
        <f t="shared" si="30"/>
        <v>0</v>
      </c>
      <c r="H240" s="85">
        <f t="shared" si="31"/>
        <v>0</v>
      </c>
      <c r="I240" s="86">
        <f t="shared" si="32"/>
        <v>-393000.16</v>
      </c>
      <c r="J240" s="87">
        <f t="shared" si="33"/>
        <v>-1</v>
      </c>
      <c r="K240" s="82">
        <f>VLOOKUP($C240,'2023'!$C$295:$U$572,VLOOKUP($L$4,Master!$D$9:$G$20,4,FALSE),FALSE)</f>
        <v>393000.16</v>
      </c>
      <c r="L240" s="83">
        <f>VLOOKUP($C240,'2023'!$C$8:$U$285,VLOOKUP($L$4,Master!$D$9:$G$20,4,FALSE),FALSE)</f>
        <v>0</v>
      </c>
      <c r="M240" s="156">
        <f t="shared" si="34"/>
        <v>0</v>
      </c>
      <c r="N240" s="156">
        <f t="shared" si="35"/>
        <v>0</v>
      </c>
      <c r="O240" s="83">
        <f t="shared" si="36"/>
        <v>-393000.16</v>
      </c>
      <c r="P240" s="87">
        <f t="shared" si="37"/>
        <v>-1</v>
      </c>
      <c r="Q240" s="78"/>
    </row>
    <row r="241" spans="2:17" s="79" customFormat="1" ht="13" x14ac:dyDescent="0.3">
      <c r="B241" s="72"/>
      <c r="C241" s="80" t="s">
        <v>279</v>
      </c>
      <c r="D241" s="81" t="s">
        <v>541</v>
      </c>
      <c r="E241" s="82">
        <f>VLOOKUP($C241,'2023'!$C$295:$U$572,19,FALSE)</f>
        <v>0</v>
      </c>
      <c r="F241" s="83">
        <f>VLOOKUP($C241,'2023'!$C$8:$U$285,19,FALSE)</f>
        <v>0</v>
      </c>
      <c r="G241" s="84">
        <f t="shared" si="30"/>
        <v>0</v>
      </c>
      <c r="H241" s="85">
        <f t="shared" si="31"/>
        <v>0</v>
      </c>
      <c r="I241" s="86">
        <f t="shared" si="32"/>
        <v>0</v>
      </c>
      <c r="J241" s="87">
        <f t="shared" si="33"/>
        <v>0</v>
      </c>
      <c r="K241" s="82">
        <f>VLOOKUP($C241,'2023'!$C$295:$U$572,VLOOKUP($L$4,Master!$D$9:$G$20,4,FALSE),FALSE)</f>
        <v>0</v>
      </c>
      <c r="L241" s="83">
        <f>VLOOKUP($C241,'2023'!$C$8:$U$285,VLOOKUP($L$4,Master!$D$9:$G$20,4,FALSE),FALSE)</f>
        <v>0</v>
      </c>
      <c r="M241" s="156">
        <f t="shared" si="34"/>
        <v>0</v>
      </c>
      <c r="N241" s="156">
        <f t="shared" si="35"/>
        <v>0</v>
      </c>
      <c r="O241" s="83">
        <f t="shared" si="36"/>
        <v>0</v>
      </c>
      <c r="P241" s="87">
        <f t="shared" si="37"/>
        <v>0</v>
      </c>
      <c r="Q241" s="78"/>
    </row>
    <row r="242" spans="2:17" s="79" customFormat="1" ht="13" x14ac:dyDescent="0.3">
      <c r="B242" s="72"/>
      <c r="C242" s="80" t="s">
        <v>280</v>
      </c>
      <c r="D242" s="81" t="s">
        <v>542</v>
      </c>
      <c r="E242" s="82">
        <f>VLOOKUP($C242,'2023'!$C$295:$U$572,19,FALSE)</f>
        <v>57890.73</v>
      </c>
      <c r="F242" s="83">
        <f>VLOOKUP($C242,'2023'!$C$8:$U$285,19,FALSE)</f>
        <v>24316.229999999996</v>
      </c>
      <c r="G242" s="84">
        <f t="shared" si="30"/>
        <v>0.42003667944764206</v>
      </c>
      <c r="H242" s="85">
        <f t="shared" si="31"/>
        <v>3.9381061121368176E-6</v>
      </c>
      <c r="I242" s="86">
        <f t="shared" si="32"/>
        <v>-33574.500000000007</v>
      </c>
      <c r="J242" s="87">
        <f t="shared" si="33"/>
        <v>-0.579963320552358</v>
      </c>
      <c r="K242" s="82">
        <f>VLOOKUP($C242,'2023'!$C$295:$U$572,VLOOKUP($L$4,Master!$D$9:$G$20,4,FALSE),FALSE)</f>
        <v>57890.73</v>
      </c>
      <c r="L242" s="83">
        <f>VLOOKUP($C242,'2023'!$C$8:$U$285,VLOOKUP($L$4,Master!$D$9:$G$20,4,FALSE),FALSE)</f>
        <v>24316.229999999996</v>
      </c>
      <c r="M242" s="156">
        <f t="shared" si="34"/>
        <v>0.42003667944764206</v>
      </c>
      <c r="N242" s="156">
        <f t="shared" si="35"/>
        <v>3.9381061121368176E-6</v>
      </c>
      <c r="O242" s="83">
        <f t="shared" si="36"/>
        <v>-33574.500000000007</v>
      </c>
      <c r="P242" s="87">
        <f t="shared" si="37"/>
        <v>-0.579963320552358</v>
      </c>
      <c r="Q242" s="78"/>
    </row>
    <row r="243" spans="2:17" s="79" customFormat="1" ht="13" x14ac:dyDescent="0.3">
      <c r="B243" s="72"/>
      <c r="C243" s="80" t="s">
        <v>281</v>
      </c>
      <c r="D243" s="81" t="s">
        <v>529</v>
      </c>
      <c r="E243" s="82">
        <f>VLOOKUP($C243,'2023'!$C$295:$U$572,19,FALSE)</f>
        <v>300929.15999999997</v>
      </c>
      <c r="F243" s="83">
        <f>VLOOKUP($C243,'2023'!$C$8:$U$285,19,FALSE)</f>
        <v>0</v>
      </c>
      <c r="G243" s="84">
        <f t="shared" si="30"/>
        <v>0</v>
      </c>
      <c r="H243" s="85">
        <f t="shared" si="31"/>
        <v>0</v>
      </c>
      <c r="I243" s="86">
        <f t="shared" si="32"/>
        <v>-300929.15999999997</v>
      </c>
      <c r="J243" s="87">
        <f t="shared" si="33"/>
        <v>-1</v>
      </c>
      <c r="K243" s="82">
        <f>VLOOKUP($C243,'2023'!$C$295:$U$572,VLOOKUP($L$4,Master!$D$9:$G$20,4,FALSE),FALSE)</f>
        <v>300929.15999999997</v>
      </c>
      <c r="L243" s="83">
        <f>VLOOKUP($C243,'2023'!$C$8:$U$285,VLOOKUP($L$4,Master!$D$9:$G$20,4,FALSE),FALSE)</f>
        <v>0</v>
      </c>
      <c r="M243" s="156">
        <f t="shared" si="34"/>
        <v>0</v>
      </c>
      <c r="N243" s="156">
        <f t="shared" si="35"/>
        <v>0</v>
      </c>
      <c r="O243" s="83">
        <f t="shared" si="36"/>
        <v>-300929.15999999997</v>
      </c>
      <c r="P243" s="87">
        <f t="shared" si="37"/>
        <v>-1</v>
      </c>
      <c r="Q243" s="78"/>
    </row>
    <row r="244" spans="2:17" s="79" customFormat="1" ht="13" x14ac:dyDescent="0.3">
      <c r="B244" s="72"/>
      <c r="C244" s="80" t="s">
        <v>282</v>
      </c>
      <c r="D244" s="81" t="s">
        <v>543</v>
      </c>
      <c r="E244" s="82">
        <f>VLOOKUP($C244,'2023'!$C$295:$U$572,19,FALSE)</f>
        <v>36041.61</v>
      </c>
      <c r="F244" s="83">
        <f>VLOOKUP($C244,'2023'!$C$8:$U$285,19,FALSE)</f>
        <v>0</v>
      </c>
      <c r="G244" s="84">
        <f t="shared" si="30"/>
        <v>0</v>
      </c>
      <c r="H244" s="85">
        <f t="shared" si="31"/>
        <v>0</v>
      </c>
      <c r="I244" s="86">
        <f t="shared" si="32"/>
        <v>-36041.61</v>
      </c>
      <c r="J244" s="87">
        <f t="shared" si="33"/>
        <v>-1</v>
      </c>
      <c r="K244" s="82">
        <f>VLOOKUP($C244,'2023'!$C$295:$U$572,VLOOKUP($L$4,Master!$D$9:$G$20,4,FALSE),FALSE)</f>
        <v>36041.61</v>
      </c>
      <c r="L244" s="83">
        <f>VLOOKUP($C244,'2023'!$C$8:$U$285,VLOOKUP($L$4,Master!$D$9:$G$20,4,FALSE),FALSE)</f>
        <v>0</v>
      </c>
      <c r="M244" s="156">
        <f t="shared" si="34"/>
        <v>0</v>
      </c>
      <c r="N244" s="156">
        <f t="shared" si="35"/>
        <v>0</v>
      </c>
      <c r="O244" s="83">
        <f t="shared" si="36"/>
        <v>-36041.61</v>
      </c>
      <c r="P244" s="87">
        <f t="shared" si="37"/>
        <v>-1</v>
      </c>
      <c r="Q244" s="78"/>
    </row>
    <row r="245" spans="2:17" s="79" customFormat="1" ht="13" x14ac:dyDescent="0.3">
      <c r="B245" s="72"/>
      <c r="C245" s="80" t="s">
        <v>283</v>
      </c>
      <c r="D245" s="81" t="s">
        <v>544</v>
      </c>
      <c r="E245" s="82">
        <f>VLOOKUP($C245,'2023'!$C$295:$U$572,19,FALSE)</f>
        <v>82199.7</v>
      </c>
      <c r="F245" s="83">
        <f>VLOOKUP($C245,'2023'!$C$8:$U$285,19,FALSE)</f>
        <v>9099.7300000000014</v>
      </c>
      <c r="G245" s="84">
        <f t="shared" si="30"/>
        <v>0.11070271546003212</v>
      </c>
      <c r="H245" s="85">
        <f t="shared" si="31"/>
        <v>1.4737359505069157E-6</v>
      </c>
      <c r="I245" s="86">
        <f t="shared" si="32"/>
        <v>-73099.97</v>
      </c>
      <c r="J245" s="87">
        <f t="shared" si="33"/>
        <v>-0.88929728453996792</v>
      </c>
      <c r="K245" s="82">
        <f>VLOOKUP($C245,'2023'!$C$295:$U$572,VLOOKUP($L$4,Master!$D$9:$G$20,4,FALSE),FALSE)</f>
        <v>82199.7</v>
      </c>
      <c r="L245" s="83">
        <f>VLOOKUP($C245,'2023'!$C$8:$U$285,VLOOKUP($L$4,Master!$D$9:$G$20,4,FALSE),FALSE)</f>
        <v>9099.7300000000014</v>
      </c>
      <c r="M245" s="156">
        <f t="shared" si="34"/>
        <v>0.11070271546003212</v>
      </c>
      <c r="N245" s="156">
        <f t="shared" si="35"/>
        <v>1.4737359505069157E-6</v>
      </c>
      <c r="O245" s="83">
        <f t="shared" si="36"/>
        <v>-73099.97</v>
      </c>
      <c r="P245" s="87">
        <f t="shared" si="37"/>
        <v>-0.88929728453996792</v>
      </c>
      <c r="Q245" s="78"/>
    </row>
    <row r="246" spans="2:17" s="79" customFormat="1" ht="13" x14ac:dyDescent="0.3">
      <c r="B246" s="72"/>
      <c r="C246" s="80" t="s">
        <v>284</v>
      </c>
      <c r="D246" s="81" t="s">
        <v>545</v>
      </c>
      <c r="E246" s="82">
        <f>VLOOKUP($C246,'2023'!$C$295:$U$572,19,FALSE)</f>
        <v>28201.330000000013</v>
      </c>
      <c r="F246" s="83">
        <f>VLOOKUP($C246,'2023'!$C$8:$U$285,19,FALSE)</f>
        <v>7890.760000000002</v>
      </c>
      <c r="G246" s="84">
        <f t="shared" si="30"/>
        <v>0.279800988109426</v>
      </c>
      <c r="H246" s="85">
        <f t="shared" si="31"/>
        <v>1.2779386518964796E-6</v>
      </c>
      <c r="I246" s="86">
        <f t="shared" si="32"/>
        <v>-20310.570000000011</v>
      </c>
      <c r="J246" s="87">
        <f t="shared" si="33"/>
        <v>-0.720199011890574</v>
      </c>
      <c r="K246" s="82">
        <f>VLOOKUP($C246,'2023'!$C$295:$U$572,VLOOKUP($L$4,Master!$D$9:$G$20,4,FALSE),FALSE)</f>
        <v>28201.330000000013</v>
      </c>
      <c r="L246" s="83">
        <f>VLOOKUP($C246,'2023'!$C$8:$U$285,VLOOKUP($L$4,Master!$D$9:$G$20,4,FALSE),FALSE)</f>
        <v>7890.760000000002</v>
      </c>
      <c r="M246" s="156">
        <f t="shared" si="34"/>
        <v>0.279800988109426</v>
      </c>
      <c r="N246" s="156">
        <f t="shared" si="35"/>
        <v>1.2779386518964796E-6</v>
      </c>
      <c r="O246" s="83">
        <f t="shared" si="36"/>
        <v>-20310.570000000011</v>
      </c>
      <c r="P246" s="87">
        <f t="shared" si="37"/>
        <v>-0.720199011890574</v>
      </c>
      <c r="Q246" s="78"/>
    </row>
    <row r="247" spans="2:17" s="79" customFormat="1" ht="13" x14ac:dyDescent="0.3">
      <c r="B247" s="72"/>
      <c r="C247" s="80" t="s">
        <v>285</v>
      </c>
      <c r="D247" s="81" t="s">
        <v>546</v>
      </c>
      <c r="E247" s="82">
        <f>VLOOKUP($C247,'2023'!$C$295:$U$572,19,FALSE)</f>
        <v>157508.32999999999</v>
      </c>
      <c r="F247" s="83">
        <f>VLOOKUP($C247,'2023'!$C$8:$U$285,19,FALSE)</f>
        <v>0</v>
      </c>
      <c r="G247" s="84">
        <f t="shared" si="30"/>
        <v>0</v>
      </c>
      <c r="H247" s="85">
        <f t="shared" si="31"/>
        <v>0</v>
      </c>
      <c r="I247" s="86">
        <f t="shared" si="32"/>
        <v>-157508.32999999999</v>
      </c>
      <c r="J247" s="87">
        <f t="shared" si="33"/>
        <v>-1</v>
      </c>
      <c r="K247" s="82">
        <f>VLOOKUP($C247,'2023'!$C$295:$U$572,VLOOKUP($L$4,Master!$D$9:$G$20,4,FALSE),FALSE)</f>
        <v>157508.32999999999</v>
      </c>
      <c r="L247" s="83">
        <f>VLOOKUP($C247,'2023'!$C$8:$U$285,VLOOKUP($L$4,Master!$D$9:$G$20,4,FALSE),FALSE)</f>
        <v>0</v>
      </c>
      <c r="M247" s="156">
        <f t="shared" si="34"/>
        <v>0</v>
      </c>
      <c r="N247" s="156">
        <f t="shared" si="35"/>
        <v>0</v>
      </c>
      <c r="O247" s="83">
        <f t="shared" si="36"/>
        <v>-157508.32999999999</v>
      </c>
      <c r="P247" s="87">
        <f t="shared" si="37"/>
        <v>-1</v>
      </c>
      <c r="Q247" s="78"/>
    </row>
    <row r="248" spans="2:17" s="79" customFormat="1" ht="13" x14ac:dyDescent="0.3">
      <c r="B248" s="72"/>
      <c r="C248" s="80" t="s">
        <v>286</v>
      </c>
      <c r="D248" s="81" t="s">
        <v>547</v>
      </c>
      <c r="E248" s="82">
        <f>VLOOKUP($C248,'2023'!$C$295:$U$572,19,FALSE)</f>
        <v>868723.97999999986</v>
      </c>
      <c r="F248" s="83">
        <f>VLOOKUP($C248,'2023'!$C$8:$U$285,19,FALSE)</f>
        <v>122540.83000000002</v>
      </c>
      <c r="G248" s="84">
        <f t="shared" si="30"/>
        <v>0.14105841765758559</v>
      </c>
      <c r="H248" s="85">
        <f t="shared" si="31"/>
        <v>1.9845954393806888E-5</v>
      </c>
      <c r="I248" s="86">
        <f t="shared" si="32"/>
        <v>-746183.14999999991</v>
      </c>
      <c r="J248" s="87">
        <f t="shared" si="33"/>
        <v>-0.85894158234241447</v>
      </c>
      <c r="K248" s="82">
        <f>VLOOKUP($C248,'2023'!$C$295:$U$572,VLOOKUP($L$4,Master!$D$9:$G$20,4,FALSE),FALSE)</f>
        <v>868723.97999999986</v>
      </c>
      <c r="L248" s="83">
        <f>VLOOKUP($C248,'2023'!$C$8:$U$285,VLOOKUP($L$4,Master!$D$9:$G$20,4,FALSE),FALSE)</f>
        <v>122540.83000000002</v>
      </c>
      <c r="M248" s="156">
        <f t="shared" si="34"/>
        <v>0.14105841765758559</v>
      </c>
      <c r="N248" s="156">
        <f t="shared" si="35"/>
        <v>1.9845954393806888E-5</v>
      </c>
      <c r="O248" s="83">
        <f t="shared" si="36"/>
        <v>-746183.14999999991</v>
      </c>
      <c r="P248" s="87">
        <f t="shared" si="37"/>
        <v>-0.85894158234241447</v>
      </c>
      <c r="Q248" s="78"/>
    </row>
    <row r="249" spans="2:17" s="79" customFormat="1" ht="13" x14ac:dyDescent="0.3">
      <c r="B249" s="72"/>
      <c r="C249" s="80" t="s">
        <v>287</v>
      </c>
      <c r="D249" s="81" t="s">
        <v>542</v>
      </c>
      <c r="E249" s="82">
        <f>VLOOKUP($C249,'2023'!$C$295:$U$572,19,FALSE)</f>
        <v>3416.74</v>
      </c>
      <c r="F249" s="83">
        <f>VLOOKUP($C249,'2023'!$C$8:$U$285,19,FALSE)</f>
        <v>0</v>
      </c>
      <c r="G249" s="84">
        <f t="shared" si="30"/>
        <v>0</v>
      </c>
      <c r="H249" s="85">
        <f t="shared" si="31"/>
        <v>0</v>
      </c>
      <c r="I249" s="86">
        <f t="shared" si="32"/>
        <v>-3416.74</v>
      </c>
      <c r="J249" s="87">
        <f t="shared" si="33"/>
        <v>-1</v>
      </c>
      <c r="K249" s="82">
        <f>VLOOKUP($C249,'2023'!$C$295:$U$572,VLOOKUP($L$4,Master!$D$9:$G$20,4,FALSE),FALSE)</f>
        <v>3416.74</v>
      </c>
      <c r="L249" s="83">
        <f>VLOOKUP($C249,'2023'!$C$8:$U$285,VLOOKUP($L$4,Master!$D$9:$G$20,4,FALSE),FALSE)</f>
        <v>0</v>
      </c>
      <c r="M249" s="156">
        <f t="shared" si="34"/>
        <v>0</v>
      </c>
      <c r="N249" s="156">
        <f t="shared" si="35"/>
        <v>0</v>
      </c>
      <c r="O249" s="83">
        <f t="shared" si="36"/>
        <v>-3416.74</v>
      </c>
      <c r="P249" s="87">
        <f t="shared" si="37"/>
        <v>-1</v>
      </c>
      <c r="Q249" s="78"/>
    </row>
    <row r="250" spans="2:17" s="79" customFormat="1" ht="13" x14ac:dyDescent="0.3">
      <c r="B250" s="72"/>
      <c r="C250" s="80" t="s">
        <v>288</v>
      </c>
      <c r="D250" s="81" t="s">
        <v>548</v>
      </c>
      <c r="E250" s="82">
        <f>VLOOKUP($C250,'2023'!$C$295:$U$572,19,FALSE)</f>
        <v>2000.08</v>
      </c>
      <c r="F250" s="83">
        <f>VLOOKUP($C250,'2023'!$C$8:$U$285,19,FALSE)</f>
        <v>0</v>
      </c>
      <c r="G250" s="84">
        <f t="shared" si="30"/>
        <v>0</v>
      </c>
      <c r="H250" s="85">
        <f t="shared" si="31"/>
        <v>0</v>
      </c>
      <c r="I250" s="86">
        <f t="shared" si="32"/>
        <v>-2000.08</v>
      </c>
      <c r="J250" s="87">
        <f t="shared" si="33"/>
        <v>-1</v>
      </c>
      <c r="K250" s="82">
        <f>VLOOKUP($C250,'2023'!$C$295:$U$572,VLOOKUP($L$4,Master!$D$9:$G$20,4,FALSE),FALSE)</f>
        <v>2000.08</v>
      </c>
      <c r="L250" s="83">
        <f>VLOOKUP($C250,'2023'!$C$8:$U$285,VLOOKUP($L$4,Master!$D$9:$G$20,4,FALSE),FALSE)</f>
        <v>0</v>
      </c>
      <c r="M250" s="156">
        <f t="shared" si="34"/>
        <v>0</v>
      </c>
      <c r="N250" s="156">
        <f t="shared" si="35"/>
        <v>0</v>
      </c>
      <c r="O250" s="83">
        <f t="shared" si="36"/>
        <v>-2000.08</v>
      </c>
      <c r="P250" s="87">
        <f t="shared" si="37"/>
        <v>-1</v>
      </c>
      <c r="Q250" s="78"/>
    </row>
    <row r="251" spans="2:17" s="79" customFormat="1" ht="13" x14ac:dyDescent="0.3">
      <c r="B251" s="72"/>
      <c r="C251" s="80" t="s">
        <v>289</v>
      </c>
      <c r="D251" s="81" t="s">
        <v>549</v>
      </c>
      <c r="E251" s="82">
        <f>VLOOKUP($C251,'2023'!$C$295:$U$572,19,FALSE)</f>
        <v>46366.66</v>
      </c>
      <c r="F251" s="83">
        <f>VLOOKUP($C251,'2023'!$C$8:$U$285,19,FALSE)</f>
        <v>0</v>
      </c>
      <c r="G251" s="84">
        <f t="shared" si="30"/>
        <v>0</v>
      </c>
      <c r="H251" s="85">
        <f t="shared" si="31"/>
        <v>0</v>
      </c>
      <c r="I251" s="86">
        <f t="shared" si="32"/>
        <v>-46366.66</v>
      </c>
      <c r="J251" s="87">
        <f t="shared" si="33"/>
        <v>-1</v>
      </c>
      <c r="K251" s="82">
        <f>VLOOKUP($C251,'2023'!$C$295:$U$572,VLOOKUP($L$4,Master!$D$9:$G$20,4,FALSE),FALSE)</f>
        <v>46366.66</v>
      </c>
      <c r="L251" s="83">
        <f>VLOOKUP($C251,'2023'!$C$8:$U$285,VLOOKUP($L$4,Master!$D$9:$G$20,4,FALSE),FALSE)</f>
        <v>0</v>
      </c>
      <c r="M251" s="156">
        <f t="shared" si="34"/>
        <v>0</v>
      </c>
      <c r="N251" s="156">
        <f t="shared" si="35"/>
        <v>0</v>
      </c>
      <c r="O251" s="83">
        <f t="shared" si="36"/>
        <v>-46366.66</v>
      </c>
      <c r="P251" s="87">
        <f t="shared" si="37"/>
        <v>-1</v>
      </c>
      <c r="Q251" s="78"/>
    </row>
    <row r="252" spans="2:17" s="79" customFormat="1" ht="13" x14ac:dyDescent="0.3">
      <c r="B252" s="72"/>
      <c r="C252" s="80" t="s">
        <v>290</v>
      </c>
      <c r="D252" s="81" t="s">
        <v>550</v>
      </c>
      <c r="E252" s="82">
        <f>VLOOKUP($C252,'2023'!$C$295:$U$572,19,FALSE)</f>
        <v>626040.30999999994</v>
      </c>
      <c r="F252" s="83">
        <f>VLOOKUP($C252,'2023'!$C$8:$U$285,19,FALSE)</f>
        <v>257079.19999999998</v>
      </c>
      <c r="G252" s="84">
        <f t="shared" si="30"/>
        <v>0.41064320602614235</v>
      </c>
      <c r="H252" s="85">
        <f t="shared" si="31"/>
        <v>4.1634956110517278E-5</v>
      </c>
      <c r="I252" s="86">
        <f t="shared" si="32"/>
        <v>-368961.11</v>
      </c>
      <c r="J252" s="87">
        <f t="shared" si="33"/>
        <v>-0.58935679397385776</v>
      </c>
      <c r="K252" s="82">
        <f>VLOOKUP($C252,'2023'!$C$295:$U$572,VLOOKUP($L$4,Master!$D$9:$G$20,4,FALSE),FALSE)</f>
        <v>626040.30999999994</v>
      </c>
      <c r="L252" s="83">
        <f>VLOOKUP($C252,'2023'!$C$8:$U$285,VLOOKUP($L$4,Master!$D$9:$G$20,4,FALSE),FALSE)</f>
        <v>257079.19999999998</v>
      </c>
      <c r="M252" s="156">
        <f t="shared" si="34"/>
        <v>0.41064320602614235</v>
      </c>
      <c r="N252" s="156">
        <f t="shared" si="35"/>
        <v>4.1634956110517278E-5</v>
      </c>
      <c r="O252" s="83">
        <f t="shared" si="36"/>
        <v>-368961.11</v>
      </c>
      <c r="P252" s="87">
        <f t="shared" si="37"/>
        <v>-0.58935679397385776</v>
      </c>
      <c r="Q252" s="78"/>
    </row>
    <row r="253" spans="2:17" s="79" customFormat="1" ht="13" x14ac:dyDescent="0.3">
      <c r="B253" s="72"/>
      <c r="C253" s="80" t="s">
        <v>291</v>
      </c>
      <c r="D253" s="81" t="s">
        <v>551</v>
      </c>
      <c r="E253" s="82">
        <f>VLOOKUP($C253,'2023'!$C$295:$U$572,19,FALSE)</f>
        <v>61833.320000000007</v>
      </c>
      <c r="F253" s="83">
        <f>VLOOKUP($C253,'2023'!$C$8:$U$285,19,FALSE)</f>
        <v>0</v>
      </c>
      <c r="G253" s="84">
        <f t="shared" si="30"/>
        <v>0</v>
      </c>
      <c r="H253" s="85">
        <f t="shared" si="31"/>
        <v>0</v>
      </c>
      <c r="I253" s="86">
        <f t="shared" si="32"/>
        <v>-61833.320000000007</v>
      </c>
      <c r="J253" s="87">
        <f t="shared" si="33"/>
        <v>-1</v>
      </c>
      <c r="K253" s="82">
        <f>VLOOKUP($C253,'2023'!$C$295:$U$572,VLOOKUP($L$4,Master!$D$9:$G$20,4,FALSE),FALSE)</f>
        <v>61833.320000000007</v>
      </c>
      <c r="L253" s="83">
        <f>VLOOKUP($C253,'2023'!$C$8:$U$285,VLOOKUP($L$4,Master!$D$9:$G$20,4,FALSE),FALSE)</f>
        <v>0</v>
      </c>
      <c r="M253" s="156">
        <f t="shared" si="34"/>
        <v>0</v>
      </c>
      <c r="N253" s="156">
        <f t="shared" si="35"/>
        <v>0</v>
      </c>
      <c r="O253" s="83">
        <f t="shared" si="36"/>
        <v>-61833.320000000007</v>
      </c>
      <c r="P253" s="87">
        <f t="shared" si="37"/>
        <v>-1</v>
      </c>
      <c r="Q253" s="78"/>
    </row>
    <row r="254" spans="2:17" s="79" customFormat="1" ht="13" x14ac:dyDescent="0.3">
      <c r="B254" s="72"/>
      <c r="C254" s="80" t="s">
        <v>292</v>
      </c>
      <c r="D254" s="81" t="s">
        <v>552</v>
      </c>
      <c r="E254" s="82">
        <f>VLOOKUP($C254,'2023'!$C$295:$U$572,19,FALSE)</f>
        <v>0</v>
      </c>
      <c r="F254" s="83">
        <f>VLOOKUP($C254,'2023'!$C$8:$U$285,19,FALSE)</f>
        <v>0</v>
      </c>
      <c r="G254" s="84">
        <f t="shared" si="30"/>
        <v>0</v>
      </c>
      <c r="H254" s="85">
        <f t="shared" si="31"/>
        <v>0</v>
      </c>
      <c r="I254" s="86">
        <f t="shared" si="32"/>
        <v>0</v>
      </c>
      <c r="J254" s="87">
        <f t="shared" si="33"/>
        <v>0</v>
      </c>
      <c r="K254" s="82">
        <f>VLOOKUP($C254,'2023'!$C$295:$U$572,VLOOKUP($L$4,Master!$D$9:$G$20,4,FALSE),FALSE)</f>
        <v>0</v>
      </c>
      <c r="L254" s="83">
        <f>VLOOKUP($C254,'2023'!$C$8:$U$285,VLOOKUP($L$4,Master!$D$9:$G$20,4,FALSE),FALSE)</f>
        <v>0</v>
      </c>
      <c r="M254" s="156">
        <f t="shared" si="34"/>
        <v>0</v>
      </c>
      <c r="N254" s="156">
        <f t="shared" si="35"/>
        <v>0</v>
      </c>
      <c r="O254" s="83">
        <f t="shared" si="36"/>
        <v>0</v>
      </c>
      <c r="P254" s="87">
        <f t="shared" si="37"/>
        <v>0</v>
      </c>
      <c r="Q254" s="78"/>
    </row>
    <row r="255" spans="2:17" s="79" customFormat="1" ht="13" x14ac:dyDescent="0.3">
      <c r="B255" s="72"/>
      <c r="C255" s="80" t="s">
        <v>293</v>
      </c>
      <c r="D255" s="81" t="s">
        <v>553</v>
      </c>
      <c r="E255" s="82">
        <f>VLOOKUP($C255,'2023'!$C$295:$U$572,19,FALSE)</f>
        <v>31445.030000000002</v>
      </c>
      <c r="F255" s="83">
        <f>VLOOKUP($C255,'2023'!$C$8:$U$285,19,FALSE)</f>
        <v>0</v>
      </c>
      <c r="G255" s="84">
        <f t="shared" si="30"/>
        <v>0</v>
      </c>
      <c r="H255" s="85">
        <f t="shared" si="31"/>
        <v>0</v>
      </c>
      <c r="I255" s="86">
        <f t="shared" si="32"/>
        <v>-31445.030000000002</v>
      </c>
      <c r="J255" s="87">
        <f t="shared" si="33"/>
        <v>-1</v>
      </c>
      <c r="K255" s="82">
        <f>VLOOKUP($C255,'2023'!$C$295:$U$572,VLOOKUP($L$4,Master!$D$9:$G$20,4,FALSE),FALSE)</f>
        <v>31445.030000000002</v>
      </c>
      <c r="L255" s="83">
        <f>VLOOKUP($C255,'2023'!$C$8:$U$285,VLOOKUP($L$4,Master!$D$9:$G$20,4,FALSE),FALSE)</f>
        <v>0</v>
      </c>
      <c r="M255" s="156">
        <f t="shared" si="34"/>
        <v>0</v>
      </c>
      <c r="N255" s="156">
        <f t="shared" si="35"/>
        <v>0</v>
      </c>
      <c r="O255" s="83">
        <f t="shared" si="36"/>
        <v>-31445.030000000002</v>
      </c>
      <c r="P255" s="87">
        <f t="shared" si="37"/>
        <v>-1</v>
      </c>
      <c r="Q255" s="78"/>
    </row>
    <row r="256" spans="2:17" s="79" customFormat="1" ht="13" x14ac:dyDescent="0.3">
      <c r="B256" s="72"/>
      <c r="C256" s="80" t="s">
        <v>294</v>
      </c>
      <c r="D256" s="81" t="s">
        <v>554</v>
      </c>
      <c r="E256" s="82">
        <f>VLOOKUP($C256,'2023'!$C$295:$U$572,19,FALSE)</f>
        <v>337429.89999999991</v>
      </c>
      <c r="F256" s="83">
        <f>VLOOKUP($C256,'2023'!$C$8:$U$285,19,FALSE)</f>
        <v>178098.01999999996</v>
      </c>
      <c r="G256" s="84">
        <f t="shared" si="30"/>
        <v>0.52780746460227745</v>
      </c>
      <c r="H256" s="85">
        <f t="shared" si="31"/>
        <v>2.8843653030155794E-5</v>
      </c>
      <c r="I256" s="86">
        <f t="shared" si="32"/>
        <v>-159331.87999999995</v>
      </c>
      <c r="J256" s="87">
        <f t="shared" si="33"/>
        <v>-0.4721925353977226</v>
      </c>
      <c r="K256" s="82">
        <f>VLOOKUP($C256,'2023'!$C$295:$U$572,VLOOKUP($L$4,Master!$D$9:$G$20,4,FALSE),FALSE)</f>
        <v>337429.89999999991</v>
      </c>
      <c r="L256" s="83">
        <f>VLOOKUP($C256,'2023'!$C$8:$U$285,VLOOKUP($L$4,Master!$D$9:$G$20,4,FALSE),FALSE)</f>
        <v>178098.01999999996</v>
      </c>
      <c r="M256" s="156">
        <f t="shared" si="34"/>
        <v>0.52780746460227745</v>
      </c>
      <c r="N256" s="156">
        <f t="shared" si="35"/>
        <v>2.8843653030155794E-5</v>
      </c>
      <c r="O256" s="83">
        <f t="shared" si="36"/>
        <v>-159331.87999999995</v>
      </c>
      <c r="P256" s="87">
        <f t="shared" si="37"/>
        <v>-0.4721925353977226</v>
      </c>
      <c r="Q256" s="78"/>
    </row>
    <row r="257" spans="2:17" s="79" customFormat="1" ht="13" x14ac:dyDescent="0.3">
      <c r="B257" s="72"/>
      <c r="C257" s="80" t="s">
        <v>295</v>
      </c>
      <c r="D257" s="81" t="s">
        <v>555</v>
      </c>
      <c r="E257" s="82">
        <f>VLOOKUP($C257,'2023'!$C$295:$U$572,19,FALSE)</f>
        <v>146083.78000000003</v>
      </c>
      <c r="F257" s="83">
        <f>VLOOKUP($C257,'2023'!$C$8:$U$285,19,FALSE)</f>
        <v>82233.029999999984</v>
      </c>
      <c r="G257" s="84">
        <f t="shared" si="30"/>
        <v>0.56291690973494779</v>
      </c>
      <c r="H257" s="85">
        <f t="shared" si="31"/>
        <v>1.3317952579924203E-5</v>
      </c>
      <c r="I257" s="86">
        <f t="shared" si="32"/>
        <v>-63850.750000000044</v>
      </c>
      <c r="J257" s="87">
        <f t="shared" si="33"/>
        <v>-0.43708309026505221</v>
      </c>
      <c r="K257" s="82">
        <f>VLOOKUP($C257,'2023'!$C$295:$U$572,VLOOKUP($L$4,Master!$D$9:$G$20,4,FALSE),FALSE)</f>
        <v>146083.78000000003</v>
      </c>
      <c r="L257" s="83">
        <f>VLOOKUP($C257,'2023'!$C$8:$U$285,VLOOKUP($L$4,Master!$D$9:$G$20,4,FALSE),FALSE)</f>
        <v>82233.029999999984</v>
      </c>
      <c r="M257" s="156">
        <f t="shared" si="34"/>
        <v>0.56291690973494779</v>
      </c>
      <c r="N257" s="156">
        <f t="shared" si="35"/>
        <v>1.3317952579924203E-5</v>
      </c>
      <c r="O257" s="83">
        <f t="shared" si="36"/>
        <v>-63850.750000000044</v>
      </c>
      <c r="P257" s="87">
        <f t="shared" si="37"/>
        <v>-0.43708309026505221</v>
      </c>
      <c r="Q257" s="78"/>
    </row>
    <row r="258" spans="2:17" s="79" customFormat="1" ht="13" x14ac:dyDescent="0.3">
      <c r="B258" s="72"/>
      <c r="C258" s="80" t="s">
        <v>296</v>
      </c>
      <c r="D258" s="81" t="s">
        <v>556</v>
      </c>
      <c r="E258" s="82">
        <f>VLOOKUP($C258,'2023'!$C$295:$U$572,19,FALSE)</f>
        <v>98174.280000000013</v>
      </c>
      <c r="F258" s="83">
        <f>VLOOKUP($C258,'2023'!$C$8:$U$285,19,FALSE)</f>
        <v>39450.800000000003</v>
      </c>
      <c r="G258" s="84">
        <f t="shared" si="30"/>
        <v>0.40184455643575889</v>
      </c>
      <c r="H258" s="85">
        <f t="shared" si="31"/>
        <v>6.3892073980500763E-6</v>
      </c>
      <c r="I258" s="86">
        <f t="shared" si="32"/>
        <v>-58723.48000000001</v>
      </c>
      <c r="J258" s="87">
        <f t="shared" si="33"/>
        <v>-0.59815544356424111</v>
      </c>
      <c r="K258" s="82">
        <f>VLOOKUP($C258,'2023'!$C$295:$U$572,VLOOKUP($L$4,Master!$D$9:$G$20,4,FALSE),FALSE)</f>
        <v>98174.280000000013</v>
      </c>
      <c r="L258" s="83">
        <f>VLOOKUP($C258,'2023'!$C$8:$U$285,VLOOKUP($L$4,Master!$D$9:$G$20,4,FALSE),FALSE)</f>
        <v>39450.800000000003</v>
      </c>
      <c r="M258" s="156">
        <f t="shared" si="34"/>
        <v>0.40184455643575889</v>
      </c>
      <c r="N258" s="156">
        <f t="shared" si="35"/>
        <v>6.3892073980500763E-6</v>
      </c>
      <c r="O258" s="83">
        <f t="shared" si="36"/>
        <v>-58723.48000000001</v>
      </c>
      <c r="P258" s="87">
        <f t="shared" si="37"/>
        <v>-0.59815544356424111</v>
      </c>
      <c r="Q258" s="78"/>
    </row>
    <row r="259" spans="2:17" s="79" customFormat="1" ht="13" x14ac:dyDescent="0.3">
      <c r="B259" s="72"/>
      <c r="C259" s="80" t="s">
        <v>297</v>
      </c>
      <c r="D259" s="81" t="s">
        <v>557</v>
      </c>
      <c r="E259" s="82">
        <f>VLOOKUP($C259,'2023'!$C$295:$U$572,19,FALSE)</f>
        <v>173886.75000000003</v>
      </c>
      <c r="F259" s="83">
        <f>VLOOKUP($C259,'2023'!$C$8:$U$285,19,FALSE)</f>
        <v>119886.56000000004</v>
      </c>
      <c r="G259" s="84">
        <f t="shared" si="30"/>
        <v>0.6894519565176761</v>
      </c>
      <c r="H259" s="85">
        <f t="shared" si="31"/>
        <v>1.9416085252485998E-5</v>
      </c>
      <c r="I259" s="86">
        <f t="shared" si="32"/>
        <v>-54000.189999999988</v>
      </c>
      <c r="J259" s="87">
        <f t="shared" si="33"/>
        <v>-0.31054804348232384</v>
      </c>
      <c r="K259" s="82">
        <f>VLOOKUP($C259,'2023'!$C$295:$U$572,VLOOKUP($L$4,Master!$D$9:$G$20,4,FALSE),FALSE)</f>
        <v>173886.75000000003</v>
      </c>
      <c r="L259" s="83">
        <f>VLOOKUP($C259,'2023'!$C$8:$U$285,VLOOKUP($L$4,Master!$D$9:$G$20,4,FALSE),FALSE)</f>
        <v>119886.56000000004</v>
      </c>
      <c r="M259" s="156">
        <f t="shared" si="34"/>
        <v>0.6894519565176761</v>
      </c>
      <c r="N259" s="156">
        <f t="shared" si="35"/>
        <v>1.9416085252485998E-5</v>
      </c>
      <c r="O259" s="83">
        <f t="shared" si="36"/>
        <v>-54000.189999999988</v>
      </c>
      <c r="P259" s="87">
        <f t="shared" si="37"/>
        <v>-0.31054804348232384</v>
      </c>
      <c r="Q259" s="78"/>
    </row>
    <row r="260" spans="2:17" s="79" customFormat="1" ht="13" x14ac:dyDescent="0.3">
      <c r="B260" s="72"/>
      <c r="C260" s="80" t="s">
        <v>298</v>
      </c>
      <c r="D260" s="81" t="s">
        <v>558</v>
      </c>
      <c r="E260" s="82">
        <f>VLOOKUP($C260,'2023'!$C$295:$U$572,19,FALSE)</f>
        <v>78249.210000000021</v>
      </c>
      <c r="F260" s="83">
        <f>VLOOKUP($C260,'2023'!$C$8:$U$285,19,FALSE)</f>
        <v>27954.94000000001</v>
      </c>
      <c r="G260" s="84">
        <f t="shared" si="30"/>
        <v>0.35725523618704907</v>
      </c>
      <c r="H260" s="85">
        <f t="shared" si="31"/>
        <v>4.5274090629352524E-6</v>
      </c>
      <c r="I260" s="86">
        <f t="shared" si="32"/>
        <v>-50294.270000000011</v>
      </c>
      <c r="J260" s="87">
        <f t="shared" si="33"/>
        <v>-0.64274476381295098</v>
      </c>
      <c r="K260" s="82">
        <f>VLOOKUP($C260,'2023'!$C$295:$U$572,VLOOKUP($L$4,Master!$D$9:$G$20,4,FALSE),FALSE)</f>
        <v>78249.210000000021</v>
      </c>
      <c r="L260" s="83">
        <f>VLOOKUP($C260,'2023'!$C$8:$U$285,VLOOKUP($L$4,Master!$D$9:$G$20,4,FALSE),FALSE)</f>
        <v>27954.94000000001</v>
      </c>
      <c r="M260" s="156">
        <f t="shared" si="34"/>
        <v>0.35725523618704907</v>
      </c>
      <c r="N260" s="156">
        <f t="shared" si="35"/>
        <v>4.5274090629352524E-6</v>
      </c>
      <c r="O260" s="83">
        <f t="shared" si="36"/>
        <v>-50294.270000000011</v>
      </c>
      <c r="P260" s="87">
        <f t="shared" si="37"/>
        <v>-0.64274476381295098</v>
      </c>
      <c r="Q260" s="78"/>
    </row>
    <row r="261" spans="2:17" s="79" customFormat="1" ht="13" x14ac:dyDescent="0.3">
      <c r="B261" s="72"/>
      <c r="C261" s="80" t="s">
        <v>299</v>
      </c>
      <c r="D261" s="81" t="s">
        <v>559</v>
      </c>
      <c r="E261" s="82">
        <f>VLOOKUP($C261,'2023'!$C$295:$U$572,19,FALSE)</f>
        <v>20000</v>
      </c>
      <c r="F261" s="83">
        <f>VLOOKUP($C261,'2023'!$C$8:$U$285,19,FALSE)</f>
        <v>20000</v>
      </c>
      <c r="G261" s="84">
        <f t="shared" si="30"/>
        <v>1</v>
      </c>
      <c r="H261" s="85">
        <f t="shared" si="31"/>
        <v>3.2390762154633497E-6</v>
      </c>
      <c r="I261" s="86">
        <f t="shared" si="32"/>
        <v>0</v>
      </c>
      <c r="J261" s="87">
        <f t="shared" si="33"/>
        <v>0</v>
      </c>
      <c r="K261" s="82">
        <f>VLOOKUP($C261,'2023'!$C$295:$U$572,VLOOKUP($L$4,Master!$D$9:$G$20,4,FALSE),FALSE)</f>
        <v>20000</v>
      </c>
      <c r="L261" s="83">
        <f>VLOOKUP($C261,'2023'!$C$8:$U$285,VLOOKUP($L$4,Master!$D$9:$G$20,4,FALSE),FALSE)</f>
        <v>20000</v>
      </c>
      <c r="M261" s="156">
        <f t="shared" si="34"/>
        <v>1</v>
      </c>
      <c r="N261" s="156">
        <f t="shared" si="35"/>
        <v>3.2390762154633497E-6</v>
      </c>
      <c r="O261" s="83">
        <f t="shared" si="36"/>
        <v>0</v>
      </c>
      <c r="P261" s="87">
        <f t="shared" si="37"/>
        <v>0</v>
      </c>
      <c r="Q261" s="78"/>
    </row>
    <row r="262" spans="2:17" s="79" customFormat="1" ht="13" x14ac:dyDescent="0.3">
      <c r="B262" s="72"/>
      <c r="C262" s="80" t="s">
        <v>300</v>
      </c>
      <c r="D262" s="81" t="s">
        <v>560</v>
      </c>
      <c r="E262" s="82">
        <f>VLOOKUP($C262,'2023'!$C$295:$U$572,19,FALSE)</f>
        <v>22337.14</v>
      </c>
      <c r="F262" s="83">
        <f>VLOOKUP($C262,'2023'!$C$8:$U$285,19,FALSE)</f>
        <v>7910.9500000000007</v>
      </c>
      <c r="G262" s="84">
        <f t="shared" si="30"/>
        <v>0.35416127579448403</v>
      </c>
      <c r="H262" s="85">
        <f t="shared" si="31"/>
        <v>1.2812084993359895E-6</v>
      </c>
      <c r="I262" s="86">
        <f t="shared" si="32"/>
        <v>-14426.189999999999</v>
      </c>
      <c r="J262" s="87">
        <f t="shared" si="33"/>
        <v>-0.64583872420551602</v>
      </c>
      <c r="K262" s="82">
        <f>VLOOKUP($C262,'2023'!$C$295:$U$572,VLOOKUP($L$4,Master!$D$9:$G$20,4,FALSE),FALSE)</f>
        <v>22337.14</v>
      </c>
      <c r="L262" s="83">
        <f>VLOOKUP($C262,'2023'!$C$8:$U$285,VLOOKUP($L$4,Master!$D$9:$G$20,4,FALSE),FALSE)</f>
        <v>7910.9500000000007</v>
      </c>
      <c r="M262" s="156">
        <f t="shared" si="34"/>
        <v>0.35416127579448403</v>
      </c>
      <c r="N262" s="156">
        <f t="shared" si="35"/>
        <v>1.2812084993359895E-6</v>
      </c>
      <c r="O262" s="83">
        <f t="shared" si="36"/>
        <v>-14426.189999999999</v>
      </c>
      <c r="P262" s="87">
        <f t="shared" si="37"/>
        <v>-0.64583872420551602</v>
      </c>
      <c r="Q262" s="78"/>
    </row>
    <row r="263" spans="2:17" s="79" customFormat="1" ht="13" x14ac:dyDescent="0.3">
      <c r="B263" s="72"/>
      <c r="C263" s="80" t="s">
        <v>301</v>
      </c>
      <c r="D263" s="81" t="s">
        <v>561</v>
      </c>
      <c r="E263" s="82">
        <f>VLOOKUP($C263,'2023'!$C$295:$U$572,19,FALSE)</f>
        <v>308819.07000000007</v>
      </c>
      <c r="F263" s="83">
        <f>VLOOKUP($C263,'2023'!$C$8:$U$285,19,FALSE)</f>
        <v>0</v>
      </c>
      <c r="G263" s="84">
        <f t="shared" si="30"/>
        <v>0</v>
      </c>
      <c r="H263" s="85">
        <f t="shared" si="31"/>
        <v>0</v>
      </c>
      <c r="I263" s="86">
        <f t="shared" si="32"/>
        <v>-308819.07000000007</v>
      </c>
      <c r="J263" s="87">
        <f t="shared" si="33"/>
        <v>-1</v>
      </c>
      <c r="K263" s="82">
        <f>VLOOKUP($C263,'2023'!$C$295:$U$572,VLOOKUP($L$4,Master!$D$9:$G$20,4,FALSE),FALSE)</f>
        <v>308819.07000000007</v>
      </c>
      <c r="L263" s="83">
        <f>VLOOKUP($C263,'2023'!$C$8:$U$285,VLOOKUP($L$4,Master!$D$9:$G$20,4,FALSE),FALSE)</f>
        <v>0</v>
      </c>
      <c r="M263" s="156">
        <f t="shared" si="34"/>
        <v>0</v>
      </c>
      <c r="N263" s="156">
        <f t="shared" si="35"/>
        <v>0</v>
      </c>
      <c r="O263" s="83">
        <f t="shared" si="36"/>
        <v>-308819.07000000007</v>
      </c>
      <c r="P263" s="87">
        <f t="shared" si="37"/>
        <v>-1</v>
      </c>
      <c r="Q263" s="78"/>
    </row>
    <row r="264" spans="2:17" s="79" customFormat="1" ht="13" x14ac:dyDescent="0.3">
      <c r="B264" s="72"/>
      <c r="C264" s="80" t="s">
        <v>302</v>
      </c>
      <c r="D264" s="81" t="s">
        <v>562</v>
      </c>
      <c r="E264" s="82">
        <f>VLOOKUP($C264,'2023'!$C$295:$U$572,19,FALSE)</f>
        <v>6560.3099999999995</v>
      </c>
      <c r="F264" s="83">
        <f>VLOOKUP($C264,'2023'!$C$8:$U$285,19,FALSE)</f>
        <v>4100.5000000000009</v>
      </c>
      <c r="G264" s="84">
        <f t="shared" si="30"/>
        <v>0.62504668224519899</v>
      </c>
      <c r="H264" s="85">
        <f t="shared" si="31"/>
        <v>6.6409160107537349E-7</v>
      </c>
      <c r="I264" s="86">
        <f t="shared" si="32"/>
        <v>-2459.8099999999986</v>
      </c>
      <c r="J264" s="87">
        <f t="shared" si="33"/>
        <v>-0.37495331775480101</v>
      </c>
      <c r="K264" s="82">
        <f>VLOOKUP($C264,'2023'!$C$295:$U$572,VLOOKUP($L$4,Master!$D$9:$G$20,4,FALSE),FALSE)</f>
        <v>6560.3099999999995</v>
      </c>
      <c r="L264" s="83">
        <f>VLOOKUP($C264,'2023'!$C$8:$U$285,VLOOKUP($L$4,Master!$D$9:$G$20,4,FALSE),FALSE)</f>
        <v>4100.5000000000009</v>
      </c>
      <c r="M264" s="156">
        <f t="shared" si="34"/>
        <v>0.62504668224519899</v>
      </c>
      <c r="N264" s="156">
        <f t="shared" si="35"/>
        <v>6.6409160107537349E-7</v>
      </c>
      <c r="O264" s="83">
        <f t="shared" si="36"/>
        <v>-2459.8099999999986</v>
      </c>
      <c r="P264" s="87">
        <f t="shared" si="37"/>
        <v>-0.37495331775480101</v>
      </c>
      <c r="Q264" s="78"/>
    </row>
    <row r="265" spans="2:17" s="79" customFormat="1" ht="13" x14ac:dyDescent="0.3">
      <c r="B265" s="72"/>
      <c r="C265" s="80" t="s">
        <v>303</v>
      </c>
      <c r="D265" s="81" t="s">
        <v>552</v>
      </c>
      <c r="E265" s="82">
        <f>VLOOKUP($C265,'2023'!$C$295:$U$572,19,FALSE)</f>
        <v>96871.520000000033</v>
      </c>
      <c r="F265" s="83">
        <f>VLOOKUP($C265,'2023'!$C$8:$U$285,19,FALSE)</f>
        <v>40716.020000000011</v>
      </c>
      <c r="G265" s="84">
        <f t="shared" si="30"/>
        <v>0.4203094986018594</v>
      </c>
      <c r="H265" s="85">
        <f t="shared" si="31"/>
        <v>6.5941145985165054E-6</v>
      </c>
      <c r="I265" s="86">
        <f t="shared" si="32"/>
        <v>-56155.500000000022</v>
      </c>
      <c r="J265" s="87">
        <f t="shared" si="33"/>
        <v>-0.5796905013981406</v>
      </c>
      <c r="K265" s="82">
        <f>VLOOKUP($C265,'2023'!$C$295:$U$572,VLOOKUP($L$4,Master!$D$9:$G$20,4,FALSE),FALSE)</f>
        <v>96871.520000000033</v>
      </c>
      <c r="L265" s="83">
        <f>VLOOKUP($C265,'2023'!$C$8:$U$285,VLOOKUP($L$4,Master!$D$9:$G$20,4,FALSE),FALSE)</f>
        <v>40716.020000000011</v>
      </c>
      <c r="M265" s="83">
        <f t="shared" si="34"/>
        <v>0.4203094986018594</v>
      </c>
      <c r="N265" s="156">
        <f t="shared" si="35"/>
        <v>6.5941145985165054E-6</v>
      </c>
      <c r="O265" s="83">
        <f t="shared" si="36"/>
        <v>-56155.500000000022</v>
      </c>
      <c r="P265" s="87">
        <f t="shared" si="37"/>
        <v>-0.5796905013981406</v>
      </c>
      <c r="Q265" s="78"/>
    </row>
    <row r="266" spans="2:17" s="79" customFormat="1" ht="13" x14ac:dyDescent="0.3">
      <c r="B266" s="72"/>
      <c r="C266" s="80" t="s">
        <v>304</v>
      </c>
      <c r="D266" s="81" t="s">
        <v>563</v>
      </c>
      <c r="E266" s="82">
        <f>VLOOKUP($C266,'2023'!$C$295:$U$572,19,FALSE)</f>
        <v>18333.34</v>
      </c>
      <c r="F266" s="83">
        <f>VLOOKUP($C266,'2023'!$C$8:$U$285,19,FALSE)</f>
        <v>0</v>
      </c>
      <c r="G266" s="84">
        <f t="shared" ref="G266:G286" si="38">IFERROR(F266/E266,0)</f>
        <v>0</v>
      </c>
      <c r="H266" s="85">
        <f t="shared" ref="H266:H286" si="39">F266/$D$4</f>
        <v>0</v>
      </c>
      <c r="I266" s="86">
        <f t="shared" ref="I266:I286" si="40">F266-E266</f>
        <v>-18333.34</v>
      </c>
      <c r="J266" s="87">
        <f t="shared" ref="J266:J286" si="41">IFERROR(I266/E266,0)</f>
        <v>-1</v>
      </c>
      <c r="K266" s="82">
        <f>VLOOKUP($C266,'2023'!$C$295:$U$572,VLOOKUP($L$4,Master!$D$9:$G$20,4,FALSE),FALSE)</f>
        <v>18333.34</v>
      </c>
      <c r="L266" s="83">
        <f>VLOOKUP($C266,'2023'!$C$8:$U$285,VLOOKUP($L$4,Master!$D$9:$G$20,4,FALSE),FALSE)</f>
        <v>0</v>
      </c>
      <c r="M266" s="83">
        <f t="shared" ref="M266:M286" si="42">IFERROR(L266/K266,0)</f>
        <v>0</v>
      </c>
      <c r="N266" s="156">
        <f t="shared" ref="N266:N286" si="43">L266/$D$4</f>
        <v>0</v>
      </c>
      <c r="O266" s="83">
        <f t="shared" ref="O266:O286" si="44">L266-K266</f>
        <v>-18333.34</v>
      </c>
      <c r="P266" s="87">
        <f t="shared" ref="P266:P286" si="45">IFERROR(O266/K266,0)</f>
        <v>-1</v>
      </c>
      <c r="Q266" s="78"/>
    </row>
    <row r="267" spans="2:17" s="79" customFormat="1" ht="13" x14ac:dyDescent="0.3">
      <c r="B267" s="72"/>
      <c r="C267" s="80" t="s">
        <v>305</v>
      </c>
      <c r="D267" s="81" t="s">
        <v>564</v>
      </c>
      <c r="E267" s="82">
        <f>VLOOKUP($C267,'2023'!$C$295:$U$572,19,FALSE)</f>
        <v>177895.67</v>
      </c>
      <c r="F267" s="83">
        <f>VLOOKUP($C267,'2023'!$C$8:$U$285,19,FALSE)</f>
        <v>0</v>
      </c>
      <c r="G267" s="84">
        <f t="shared" si="38"/>
        <v>0</v>
      </c>
      <c r="H267" s="85">
        <f t="shared" si="39"/>
        <v>0</v>
      </c>
      <c r="I267" s="86">
        <f t="shared" si="40"/>
        <v>-177895.67</v>
      </c>
      <c r="J267" s="87">
        <f t="shared" si="41"/>
        <v>-1</v>
      </c>
      <c r="K267" s="82">
        <f>VLOOKUP($C267,'2023'!$C$295:$U$572,VLOOKUP($L$4,Master!$D$9:$G$20,4,FALSE),FALSE)</f>
        <v>177895.67</v>
      </c>
      <c r="L267" s="83">
        <f>VLOOKUP($C267,'2023'!$C$8:$U$285,VLOOKUP($L$4,Master!$D$9:$G$20,4,FALSE),FALSE)</f>
        <v>0</v>
      </c>
      <c r="M267" s="83">
        <f t="shared" si="42"/>
        <v>0</v>
      </c>
      <c r="N267" s="156">
        <f t="shared" si="43"/>
        <v>0</v>
      </c>
      <c r="O267" s="83">
        <f t="shared" si="44"/>
        <v>-177895.67</v>
      </c>
      <c r="P267" s="87">
        <f t="shared" si="45"/>
        <v>-1</v>
      </c>
      <c r="Q267" s="78"/>
    </row>
    <row r="268" spans="2:17" s="79" customFormat="1" ht="13" x14ac:dyDescent="0.3">
      <c r="B268" s="72"/>
      <c r="C268" s="80" t="s">
        <v>306</v>
      </c>
      <c r="D268" s="81" t="s">
        <v>565</v>
      </c>
      <c r="E268" s="82">
        <f>VLOOKUP($C268,'2023'!$C$295:$U$572,19,FALSE)</f>
        <v>3561127.4000000004</v>
      </c>
      <c r="F268" s="83">
        <f>VLOOKUP($C268,'2023'!$C$8:$U$285,19,FALSE)</f>
        <v>9946037.3500000034</v>
      </c>
      <c r="G268" s="84">
        <f t="shared" si="38"/>
        <v>2.7929462310166162</v>
      </c>
      <c r="H268" s="85">
        <f t="shared" si="39"/>
        <v>1.6107986509247569E-3</v>
      </c>
      <c r="I268" s="86">
        <f t="shared" si="40"/>
        <v>6384909.950000003</v>
      </c>
      <c r="J268" s="87">
        <f t="shared" si="41"/>
        <v>1.7929462310166164</v>
      </c>
      <c r="K268" s="82">
        <f>VLOOKUP($C268,'2023'!$C$295:$U$572,VLOOKUP($L$4,Master!$D$9:$G$20,4,FALSE),FALSE)</f>
        <v>3561127.4000000004</v>
      </c>
      <c r="L268" s="83">
        <f>VLOOKUP($C268,'2023'!$C$8:$U$285,VLOOKUP($L$4,Master!$D$9:$G$20,4,FALSE),FALSE)</f>
        <v>9946037.3500000034</v>
      </c>
      <c r="M268" s="83">
        <f t="shared" si="42"/>
        <v>2.7929462310166162</v>
      </c>
      <c r="N268" s="156">
        <f t="shared" si="43"/>
        <v>1.6107986509247569E-3</v>
      </c>
      <c r="O268" s="83">
        <f t="shared" si="44"/>
        <v>6384909.950000003</v>
      </c>
      <c r="P268" s="87">
        <f t="shared" si="45"/>
        <v>1.7929462310166164</v>
      </c>
      <c r="Q268" s="78"/>
    </row>
    <row r="269" spans="2:17" s="79" customFormat="1" ht="13" x14ac:dyDescent="0.3">
      <c r="B269" s="72"/>
      <c r="C269" s="80" t="s">
        <v>307</v>
      </c>
      <c r="D269" s="81" t="s">
        <v>566</v>
      </c>
      <c r="E269" s="82">
        <f>VLOOKUP($C269,'2023'!$C$295:$U$572,19,FALSE)</f>
        <v>2605000</v>
      </c>
      <c r="F269" s="83">
        <f>VLOOKUP($C269,'2023'!$C$8:$U$285,19,FALSE)</f>
        <v>951408.72</v>
      </c>
      <c r="G269" s="84">
        <f t="shared" si="38"/>
        <v>0.36522407677543184</v>
      </c>
      <c r="H269" s="85">
        <f t="shared" si="39"/>
        <v>1.540842678068215E-4</v>
      </c>
      <c r="I269" s="86">
        <f t="shared" si="40"/>
        <v>-1653591.28</v>
      </c>
      <c r="J269" s="87">
        <f t="shared" si="41"/>
        <v>-0.63477592322456811</v>
      </c>
      <c r="K269" s="82">
        <f>VLOOKUP($C269,'2023'!$C$295:$U$572,VLOOKUP($L$4,Master!$D$9:$G$20,4,FALSE),FALSE)</f>
        <v>2605000</v>
      </c>
      <c r="L269" s="83">
        <f>VLOOKUP($C269,'2023'!$C$8:$U$285,VLOOKUP($L$4,Master!$D$9:$G$20,4,FALSE),FALSE)</f>
        <v>951408.72</v>
      </c>
      <c r="M269" s="83">
        <f t="shared" si="42"/>
        <v>0.36522407677543184</v>
      </c>
      <c r="N269" s="156">
        <f t="shared" si="43"/>
        <v>1.540842678068215E-4</v>
      </c>
      <c r="O269" s="83">
        <f t="shared" si="44"/>
        <v>-1653591.28</v>
      </c>
      <c r="P269" s="87">
        <f t="shared" si="45"/>
        <v>-0.63477592322456811</v>
      </c>
      <c r="Q269" s="78"/>
    </row>
    <row r="270" spans="2:17" s="79" customFormat="1" ht="13" x14ac:dyDescent="0.3">
      <c r="B270" s="72"/>
      <c r="C270" s="80" t="s">
        <v>308</v>
      </c>
      <c r="D270" s="81" t="s">
        <v>567</v>
      </c>
      <c r="E270" s="82">
        <f>VLOOKUP($C270,'2023'!$C$295:$U$572,19,FALSE)</f>
        <v>892680.46</v>
      </c>
      <c r="F270" s="83">
        <f>VLOOKUP($C270,'2023'!$C$8:$U$285,19,FALSE)</f>
        <v>170746.02000000005</v>
      </c>
      <c r="G270" s="84">
        <f t="shared" si="38"/>
        <v>0.19127339249701966</v>
      </c>
      <c r="H270" s="85">
        <f t="shared" si="39"/>
        <v>2.7652968613351479E-5</v>
      </c>
      <c r="I270" s="86">
        <f t="shared" si="40"/>
        <v>-721934.44</v>
      </c>
      <c r="J270" s="87">
        <f t="shared" si="41"/>
        <v>-0.80872660750298042</v>
      </c>
      <c r="K270" s="82">
        <f>VLOOKUP($C270,'2023'!$C$295:$U$572,VLOOKUP($L$4,Master!$D$9:$G$20,4,FALSE),FALSE)</f>
        <v>892680.46</v>
      </c>
      <c r="L270" s="83">
        <f>VLOOKUP($C270,'2023'!$C$8:$U$285,VLOOKUP($L$4,Master!$D$9:$G$20,4,FALSE),FALSE)</f>
        <v>170746.02000000005</v>
      </c>
      <c r="M270" s="83">
        <f t="shared" si="42"/>
        <v>0.19127339249701966</v>
      </c>
      <c r="N270" s="156">
        <f t="shared" si="43"/>
        <v>2.7652968613351479E-5</v>
      </c>
      <c r="O270" s="83">
        <f t="shared" si="44"/>
        <v>-721934.44</v>
      </c>
      <c r="P270" s="87">
        <f t="shared" si="45"/>
        <v>-0.80872660750298042</v>
      </c>
      <c r="Q270" s="78"/>
    </row>
    <row r="271" spans="2:17" s="79" customFormat="1" ht="13" x14ac:dyDescent="0.3">
      <c r="B271" s="72"/>
      <c r="C271" s="80" t="s">
        <v>309</v>
      </c>
      <c r="D271" s="81" t="s">
        <v>568</v>
      </c>
      <c r="E271" s="82">
        <f>VLOOKUP($C271,'2023'!$C$295:$U$572,19,FALSE)</f>
        <v>262980.66000000003</v>
      </c>
      <c r="F271" s="83">
        <f>VLOOKUP($C271,'2023'!$C$8:$U$285,19,FALSE)</f>
        <v>266864.02</v>
      </c>
      <c r="G271" s="84">
        <f t="shared" si="38"/>
        <v>1.014766713263249</v>
      </c>
      <c r="H271" s="85">
        <f t="shared" si="39"/>
        <v>4.3219644997246789E-5</v>
      </c>
      <c r="I271" s="86">
        <f t="shared" si="40"/>
        <v>3883.359999999986</v>
      </c>
      <c r="J271" s="87">
        <f t="shared" si="41"/>
        <v>1.4766713263249038E-2</v>
      </c>
      <c r="K271" s="82">
        <f>VLOOKUP($C271,'2023'!$C$295:$U$572,VLOOKUP($L$4,Master!$D$9:$G$20,4,FALSE),FALSE)</f>
        <v>262980.66000000003</v>
      </c>
      <c r="L271" s="83">
        <f>VLOOKUP($C271,'2023'!$C$8:$U$285,VLOOKUP($L$4,Master!$D$9:$G$20,4,FALSE),FALSE)</f>
        <v>266864.02</v>
      </c>
      <c r="M271" s="83">
        <f t="shared" si="42"/>
        <v>1.014766713263249</v>
      </c>
      <c r="N271" s="156">
        <f t="shared" si="43"/>
        <v>4.3219644997246789E-5</v>
      </c>
      <c r="O271" s="83">
        <f t="shared" si="44"/>
        <v>3883.359999999986</v>
      </c>
      <c r="P271" s="87">
        <f t="shared" si="45"/>
        <v>1.4766713263249038E-2</v>
      </c>
      <c r="Q271" s="78"/>
    </row>
    <row r="272" spans="2:17" s="79" customFormat="1" ht="13" x14ac:dyDescent="0.3">
      <c r="B272" s="72"/>
      <c r="C272" s="80" t="s">
        <v>310</v>
      </c>
      <c r="D272" s="81" t="s">
        <v>569</v>
      </c>
      <c r="E272" s="82">
        <f>VLOOKUP($C272,'2023'!$C$295:$U$572,19,FALSE)</f>
        <v>765179.52999999956</v>
      </c>
      <c r="F272" s="83">
        <f>VLOOKUP($C272,'2023'!$C$8:$U$285,19,FALSE)</f>
        <v>0</v>
      </c>
      <c r="G272" s="84">
        <f t="shared" si="38"/>
        <v>0</v>
      </c>
      <c r="H272" s="85">
        <f t="shared" si="39"/>
        <v>0</v>
      </c>
      <c r="I272" s="86">
        <f t="shared" si="40"/>
        <v>-765179.52999999956</v>
      </c>
      <c r="J272" s="87">
        <f t="shared" si="41"/>
        <v>-1</v>
      </c>
      <c r="K272" s="82">
        <f>VLOOKUP($C272,'2023'!$C$295:$U$572,VLOOKUP($L$4,Master!$D$9:$G$20,4,FALSE),FALSE)</f>
        <v>765179.52999999956</v>
      </c>
      <c r="L272" s="83">
        <f>VLOOKUP($C272,'2023'!$C$8:$U$285,VLOOKUP($L$4,Master!$D$9:$G$20,4,FALSE),FALSE)</f>
        <v>0</v>
      </c>
      <c r="M272" s="83">
        <f t="shared" si="42"/>
        <v>0</v>
      </c>
      <c r="N272" s="156">
        <f t="shared" si="43"/>
        <v>0</v>
      </c>
      <c r="O272" s="83">
        <f t="shared" si="44"/>
        <v>-765179.52999999956</v>
      </c>
      <c r="P272" s="87">
        <f t="shared" si="45"/>
        <v>-1</v>
      </c>
      <c r="Q272" s="78"/>
    </row>
    <row r="273" spans="2:17" s="79" customFormat="1" ht="13" x14ac:dyDescent="0.3">
      <c r="B273" s="72"/>
      <c r="C273" s="80" t="s">
        <v>311</v>
      </c>
      <c r="D273" s="81" t="s">
        <v>570</v>
      </c>
      <c r="E273" s="82">
        <f>VLOOKUP($C273,'2023'!$C$295:$U$572,19,FALSE)</f>
        <v>42749</v>
      </c>
      <c r="F273" s="83">
        <f>VLOOKUP($C273,'2023'!$C$8:$U$285,19,FALSE)</f>
        <v>0.12</v>
      </c>
      <c r="G273" s="84">
        <f t="shared" si="38"/>
        <v>2.8070832066247161E-6</v>
      </c>
      <c r="H273" s="85">
        <f t="shared" si="39"/>
        <v>1.9434457292780098E-11</v>
      </c>
      <c r="I273" s="86">
        <f t="shared" si="40"/>
        <v>-42748.88</v>
      </c>
      <c r="J273" s="87">
        <f t="shared" si="41"/>
        <v>-0.99999719291679334</v>
      </c>
      <c r="K273" s="82">
        <f>VLOOKUP($C273,'2023'!$C$295:$U$572,VLOOKUP($L$4,Master!$D$9:$G$20,4,FALSE),FALSE)</f>
        <v>42749</v>
      </c>
      <c r="L273" s="83">
        <f>VLOOKUP($C273,'2023'!$C$8:$U$285,VLOOKUP($L$4,Master!$D$9:$G$20,4,FALSE),FALSE)</f>
        <v>0.12</v>
      </c>
      <c r="M273" s="83">
        <f t="shared" si="42"/>
        <v>2.8070832066247161E-6</v>
      </c>
      <c r="N273" s="156">
        <f t="shared" si="43"/>
        <v>1.9434457292780098E-11</v>
      </c>
      <c r="O273" s="83">
        <f t="shared" si="44"/>
        <v>-42748.88</v>
      </c>
      <c r="P273" s="87">
        <f t="shared" si="45"/>
        <v>-0.99999719291679334</v>
      </c>
      <c r="Q273" s="78"/>
    </row>
    <row r="274" spans="2:17" s="79" customFormat="1" ht="13" x14ac:dyDescent="0.3">
      <c r="B274" s="72"/>
      <c r="C274" s="80" t="s">
        <v>312</v>
      </c>
      <c r="D274" s="81" t="s">
        <v>571</v>
      </c>
      <c r="E274" s="82">
        <f>VLOOKUP($C274,'2023'!$C$295:$U$572,19,FALSE)</f>
        <v>167031.04999999999</v>
      </c>
      <c r="F274" s="83">
        <f>VLOOKUP($C274,'2023'!$C$8:$U$285,19,FALSE)</f>
        <v>101341.47000000002</v>
      </c>
      <c r="G274" s="84">
        <f t="shared" si="38"/>
        <v>0.60672234294162686</v>
      </c>
      <c r="H274" s="85">
        <f t="shared" si="39"/>
        <v>1.6412637255854634E-5</v>
      </c>
      <c r="I274" s="86">
        <f t="shared" si="40"/>
        <v>-65689.579999999973</v>
      </c>
      <c r="J274" s="87">
        <f t="shared" si="41"/>
        <v>-0.39327765705837314</v>
      </c>
      <c r="K274" s="82">
        <f>VLOOKUP($C274,'2023'!$C$295:$U$572,VLOOKUP($L$4,Master!$D$9:$G$20,4,FALSE),FALSE)</f>
        <v>167031.04999999999</v>
      </c>
      <c r="L274" s="83">
        <f>VLOOKUP($C274,'2023'!$C$8:$U$285,VLOOKUP($L$4,Master!$D$9:$G$20,4,FALSE),FALSE)</f>
        <v>101341.47000000002</v>
      </c>
      <c r="M274" s="83">
        <f t="shared" si="42"/>
        <v>0.60672234294162686</v>
      </c>
      <c r="N274" s="156">
        <f t="shared" si="43"/>
        <v>1.6412637255854634E-5</v>
      </c>
      <c r="O274" s="83">
        <f t="shared" si="44"/>
        <v>-65689.579999999973</v>
      </c>
      <c r="P274" s="87">
        <f t="shared" si="45"/>
        <v>-0.39327765705837314</v>
      </c>
      <c r="Q274" s="78"/>
    </row>
    <row r="275" spans="2:17" s="79" customFormat="1" ht="13" x14ac:dyDescent="0.3">
      <c r="B275" s="72"/>
      <c r="C275" s="80" t="s">
        <v>313</v>
      </c>
      <c r="D275" s="81" t="s">
        <v>572</v>
      </c>
      <c r="E275" s="82">
        <f>VLOOKUP($C275,'2023'!$C$295:$U$572,19,FALSE)</f>
        <v>44272263.759999998</v>
      </c>
      <c r="F275" s="83">
        <f>VLOOKUP($C275,'2023'!$C$8:$U$285,19,FALSE)</f>
        <v>42310100.469999991</v>
      </c>
      <c r="G275" s="84">
        <f t="shared" si="38"/>
        <v>0.95567962594736744</v>
      </c>
      <c r="H275" s="85">
        <f t="shared" si="39"/>
        <v>6.8522820053120836E-3</v>
      </c>
      <c r="I275" s="86">
        <f t="shared" si="40"/>
        <v>-1962163.2900000066</v>
      </c>
      <c r="J275" s="87">
        <f t="shared" si="41"/>
        <v>-4.4320374052632512E-2</v>
      </c>
      <c r="K275" s="82">
        <f>VLOOKUP($C275,'2023'!$C$295:$U$572,VLOOKUP($L$4,Master!$D$9:$G$20,4,FALSE),FALSE)</f>
        <v>44272263.759999998</v>
      </c>
      <c r="L275" s="83">
        <f>VLOOKUP($C275,'2023'!$C$8:$U$285,VLOOKUP($L$4,Master!$D$9:$G$20,4,FALSE),FALSE)</f>
        <v>42310100.469999991</v>
      </c>
      <c r="M275" s="83">
        <f t="shared" si="42"/>
        <v>0.95567962594736744</v>
      </c>
      <c r="N275" s="156">
        <f t="shared" si="43"/>
        <v>6.8522820053120836E-3</v>
      </c>
      <c r="O275" s="83">
        <f t="shared" si="44"/>
        <v>-1962163.2900000066</v>
      </c>
      <c r="P275" s="87">
        <f t="shared" si="45"/>
        <v>-4.4320374052632512E-2</v>
      </c>
      <c r="Q275" s="78"/>
    </row>
    <row r="276" spans="2:17" s="79" customFormat="1" ht="13" x14ac:dyDescent="0.3">
      <c r="B276" s="72"/>
      <c r="C276" s="80" t="s">
        <v>314</v>
      </c>
      <c r="D276" s="81" t="s">
        <v>573</v>
      </c>
      <c r="E276" s="82">
        <f>VLOOKUP($C276,'2023'!$C$295:$U$572,19,FALSE)</f>
        <v>191999.99</v>
      </c>
      <c r="F276" s="83">
        <f>VLOOKUP($C276,'2023'!$C$8:$U$285,19,FALSE)</f>
        <v>58850</v>
      </c>
      <c r="G276" s="84">
        <f t="shared" si="38"/>
        <v>0.30651043263075173</v>
      </c>
      <c r="H276" s="85">
        <f t="shared" si="39"/>
        <v>9.5309817640009066E-6</v>
      </c>
      <c r="I276" s="86">
        <f t="shared" si="40"/>
        <v>-133149.99</v>
      </c>
      <c r="J276" s="87">
        <f t="shared" si="41"/>
        <v>-0.69348956736924827</v>
      </c>
      <c r="K276" s="82">
        <f>VLOOKUP($C276,'2023'!$C$295:$U$572,VLOOKUP($L$4,Master!$D$9:$G$20,4,FALSE),FALSE)</f>
        <v>191999.99</v>
      </c>
      <c r="L276" s="83">
        <f>VLOOKUP($C276,'2023'!$C$8:$U$285,VLOOKUP($L$4,Master!$D$9:$G$20,4,FALSE),FALSE)</f>
        <v>58850</v>
      </c>
      <c r="M276" s="83">
        <f t="shared" si="42"/>
        <v>0.30651043263075173</v>
      </c>
      <c r="N276" s="156">
        <f t="shared" si="43"/>
        <v>9.5309817640009066E-6</v>
      </c>
      <c r="O276" s="83">
        <f t="shared" si="44"/>
        <v>-133149.99</v>
      </c>
      <c r="P276" s="87">
        <f t="shared" si="45"/>
        <v>-0.69348956736924827</v>
      </c>
      <c r="Q276" s="78"/>
    </row>
    <row r="277" spans="2:17" s="79" customFormat="1" ht="13" x14ac:dyDescent="0.3">
      <c r="B277" s="72"/>
      <c r="C277" s="80" t="s">
        <v>315</v>
      </c>
      <c r="D277" s="81" t="s">
        <v>574</v>
      </c>
      <c r="E277" s="82">
        <f>VLOOKUP($C277,'2023'!$C$295:$U$572,19,FALSE)</f>
        <v>375984.65000000014</v>
      </c>
      <c r="F277" s="83">
        <f>VLOOKUP($C277,'2023'!$C$8:$U$285,19,FALSE)</f>
        <v>162295.95999999996</v>
      </c>
      <c r="G277" s="84">
        <f t="shared" si="38"/>
        <v>0.43165581360834787</v>
      </c>
      <c r="H277" s="85">
        <f t="shared" si="39"/>
        <v>2.6284449195089556E-5</v>
      </c>
      <c r="I277" s="86">
        <f t="shared" si="40"/>
        <v>-213688.69000000018</v>
      </c>
      <c r="J277" s="87">
        <f t="shared" si="41"/>
        <v>-0.56834418639165218</v>
      </c>
      <c r="K277" s="82">
        <f>VLOOKUP($C277,'2023'!$C$295:$U$572,VLOOKUP($L$4,Master!$D$9:$G$20,4,FALSE),FALSE)</f>
        <v>375984.65000000014</v>
      </c>
      <c r="L277" s="83">
        <f>VLOOKUP($C277,'2023'!$C$8:$U$285,VLOOKUP($L$4,Master!$D$9:$G$20,4,FALSE),FALSE)</f>
        <v>162295.95999999996</v>
      </c>
      <c r="M277" s="83">
        <f t="shared" si="42"/>
        <v>0.43165581360834787</v>
      </c>
      <c r="N277" s="156">
        <f t="shared" si="43"/>
        <v>2.6284449195089556E-5</v>
      </c>
      <c r="O277" s="83">
        <f t="shared" si="44"/>
        <v>-213688.69000000018</v>
      </c>
      <c r="P277" s="87">
        <f t="shared" si="45"/>
        <v>-0.56834418639165218</v>
      </c>
      <c r="Q277" s="78"/>
    </row>
    <row r="278" spans="2:17" s="79" customFormat="1" ht="13" x14ac:dyDescent="0.3">
      <c r="B278" s="72"/>
      <c r="C278" s="80" t="s">
        <v>316</v>
      </c>
      <c r="D278" s="81" t="s">
        <v>574</v>
      </c>
      <c r="E278" s="82">
        <f>VLOOKUP($C278,'2023'!$C$295:$U$572,19,FALSE)</f>
        <v>0</v>
      </c>
      <c r="F278" s="83">
        <f>VLOOKUP($C278,'2023'!$C$8:$U$285,19,FALSE)</f>
        <v>0</v>
      </c>
      <c r="G278" s="84">
        <f t="shared" si="38"/>
        <v>0</v>
      </c>
      <c r="H278" s="85">
        <f t="shared" si="39"/>
        <v>0</v>
      </c>
      <c r="I278" s="86">
        <f t="shared" si="40"/>
        <v>0</v>
      </c>
      <c r="J278" s="87">
        <f t="shared" si="41"/>
        <v>0</v>
      </c>
      <c r="K278" s="82">
        <f>VLOOKUP($C278,'2023'!$C$295:$U$572,VLOOKUP($L$4,Master!$D$9:$G$20,4,FALSE),FALSE)</f>
        <v>0</v>
      </c>
      <c r="L278" s="83">
        <f>VLOOKUP($C278,'2023'!$C$8:$U$285,VLOOKUP($L$4,Master!$D$9:$G$20,4,FALSE),FALSE)</f>
        <v>0</v>
      </c>
      <c r="M278" s="83">
        <f t="shared" si="42"/>
        <v>0</v>
      </c>
      <c r="N278" s="156">
        <f t="shared" si="43"/>
        <v>0</v>
      </c>
      <c r="O278" s="83">
        <f t="shared" si="44"/>
        <v>0</v>
      </c>
      <c r="P278" s="87">
        <f t="shared" si="45"/>
        <v>0</v>
      </c>
      <c r="Q278" s="78"/>
    </row>
    <row r="279" spans="2:17" s="79" customFormat="1" ht="13" x14ac:dyDescent="0.3">
      <c r="B279" s="72"/>
      <c r="C279" s="80" t="s">
        <v>317</v>
      </c>
      <c r="D279" s="81" t="s">
        <v>575</v>
      </c>
      <c r="E279" s="82">
        <f>VLOOKUP($C279,'2023'!$C$295:$U$572,19,FALSE)</f>
        <v>41666.67</v>
      </c>
      <c r="F279" s="83">
        <f>VLOOKUP($C279,'2023'!$C$8:$U$285,19,FALSE)</f>
        <v>20099.240000000002</v>
      </c>
      <c r="G279" s="84">
        <f t="shared" si="38"/>
        <v>0.48238172140946234</v>
      </c>
      <c r="H279" s="85">
        <f t="shared" si="39"/>
        <v>3.2551485116444793E-6</v>
      </c>
      <c r="I279" s="86">
        <f t="shared" si="40"/>
        <v>-21567.429999999997</v>
      </c>
      <c r="J279" s="87">
        <f t="shared" si="41"/>
        <v>-0.51761827859053766</v>
      </c>
      <c r="K279" s="82">
        <f>VLOOKUP($C279,'2023'!$C$295:$U$572,VLOOKUP($L$4,Master!$D$9:$G$20,4,FALSE),FALSE)</f>
        <v>41666.67</v>
      </c>
      <c r="L279" s="83">
        <f>VLOOKUP($C279,'2023'!$C$8:$U$285,VLOOKUP($L$4,Master!$D$9:$G$20,4,FALSE),FALSE)</f>
        <v>20099.240000000002</v>
      </c>
      <c r="M279" s="83">
        <f t="shared" si="42"/>
        <v>0.48238172140946234</v>
      </c>
      <c r="N279" s="156">
        <f t="shared" si="43"/>
        <v>3.2551485116444793E-6</v>
      </c>
      <c r="O279" s="83">
        <f t="shared" si="44"/>
        <v>-21567.429999999997</v>
      </c>
      <c r="P279" s="87">
        <f t="shared" si="45"/>
        <v>-0.51761827859053766</v>
      </c>
      <c r="Q279" s="78"/>
    </row>
    <row r="280" spans="2:17" s="79" customFormat="1" ht="13" x14ac:dyDescent="0.3">
      <c r="B280" s="72"/>
      <c r="C280" s="80" t="s">
        <v>318</v>
      </c>
      <c r="D280" s="81" t="s">
        <v>576</v>
      </c>
      <c r="E280" s="82">
        <f>VLOOKUP($C280,'2023'!$C$295:$U$572,19,FALSE)</f>
        <v>1254304.8400000008</v>
      </c>
      <c r="F280" s="83">
        <f>VLOOKUP($C280,'2023'!$C$8:$U$285,19,FALSE)</f>
        <v>1059394.8099999994</v>
      </c>
      <c r="G280" s="84">
        <f t="shared" si="38"/>
        <v>0.84460712915689518</v>
      </c>
      <c r="H280" s="85">
        <f t="shared" si="39"/>
        <v>1.7157302659281563E-4</v>
      </c>
      <c r="I280" s="86">
        <f t="shared" si="40"/>
        <v>-194910.03000000142</v>
      </c>
      <c r="J280" s="87">
        <f t="shared" si="41"/>
        <v>-0.15539287084310485</v>
      </c>
      <c r="K280" s="82">
        <f>VLOOKUP($C280,'2023'!$C$295:$U$572,VLOOKUP($L$4,Master!$D$9:$G$20,4,FALSE),FALSE)</f>
        <v>1254304.8400000008</v>
      </c>
      <c r="L280" s="83">
        <f>VLOOKUP($C280,'2023'!$C$8:$U$285,VLOOKUP($L$4,Master!$D$9:$G$20,4,FALSE),FALSE)</f>
        <v>1059394.8099999994</v>
      </c>
      <c r="M280" s="83">
        <f t="shared" si="42"/>
        <v>0.84460712915689518</v>
      </c>
      <c r="N280" s="156">
        <f t="shared" si="43"/>
        <v>1.7157302659281563E-4</v>
      </c>
      <c r="O280" s="83">
        <f t="shared" si="44"/>
        <v>-194910.03000000142</v>
      </c>
      <c r="P280" s="87">
        <f t="shared" si="45"/>
        <v>-0.15539287084310485</v>
      </c>
      <c r="Q280" s="78"/>
    </row>
    <row r="281" spans="2:17" s="79" customFormat="1" ht="13" x14ac:dyDescent="0.3">
      <c r="B281" s="72"/>
      <c r="C281" s="80" t="s">
        <v>319</v>
      </c>
      <c r="D281" s="81" t="s">
        <v>577</v>
      </c>
      <c r="E281" s="82">
        <f>VLOOKUP($C281,'2023'!$C$295:$U$572,19,FALSE)</f>
        <v>16528649.639999999</v>
      </c>
      <c r="F281" s="83">
        <f>VLOOKUP($C281,'2023'!$C$8:$U$285,19,FALSE)</f>
        <v>15233870.549999999</v>
      </c>
      <c r="G281" s="84">
        <f t="shared" si="38"/>
        <v>0.92166455710534378</v>
      </c>
      <c r="H281" s="85">
        <f t="shared" si="39"/>
        <v>2.4671833883976287E-3</v>
      </c>
      <c r="I281" s="86">
        <f t="shared" si="40"/>
        <v>-1294779.0899999999</v>
      </c>
      <c r="J281" s="87">
        <f t="shared" si="41"/>
        <v>-7.8335442894656215E-2</v>
      </c>
      <c r="K281" s="82">
        <f>VLOOKUP($C281,'2023'!$C$295:$U$572,VLOOKUP($L$4,Master!$D$9:$G$20,4,FALSE),FALSE)</f>
        <v>16528649.639999999</v>
      </c>
      <c r="L281" s="83">
        <f>VLOOKUP($C281,'2023'!$C$8:$U$285,VLOOKUP($L$4,Master!$D$9:$G$20,4,FALSE),FALSE)</f>
        <v>15233870.549999999</v>
      </c>
      <c r="M281" s="83">
        <f t="shared" si="42"/>
        <v>0.92166455710534378</v>
      </c>
      <c r="N281" s="156">
        <f t="shared" si="43"/>
        <v>2.4671833883976287E-3</v>
      </c>
      <c r="O281" s="83">
        <f t="shared" si="44"/>
        <v>-1294779.0899999999</v>
      </c>
      <c r="P281" s="87">
        <f t="shared" si="45"/>
        <v>-7.8335442894656215E-2</v>
      </c>
      <c r="Q281" s="78"/>
    </row>
    <row r="282" spans="2:17" s="79" customFormat="1" ht="13" x14ac:dyDescent="0.3">
      <c r="B282" s="72"/>
      <c r="C282" s="80" t="s">
        <v>320</v>
      </c>
      <c r="D282" s="81" t="s">
        <v>578</v>
      </c>
      <c r="E282" s="82">
        <f>VLOOKUP($C282,'2023'!$C$295:$U$572,19,FALSE)</f>
        <v>5416.52</v>
      </c>
      <c r="F282" s="83">
        <f>VLOOKUP($C282,'2023'!$C$8:$U$285,19,FALSE)</f>
        <v>1524.6899999999998</v>
      </c>
      <c r="G282" s="84">
        <f t="shared" si="38"/>
        <v>0.28148885262124013</v>
      </c>
      <c r="H282" s="85">
        <f t="shared" si="39"/>
        <v>2.4692935574774072E-7</v>
      </c>
      <c r="I282" s="86">
        <f t="shared" si="40"/>
        <v>-3891.8300000000008</v>
      </c>
      <c r="J282" s="87">
        <f t="shared" si="41"/>
        <v>-0.71851114737875987</v>
      </c>
      <c r="K282" s="82">
        <f>VLOOKUP($C282,'2023'!$C$295:$U$572,VLOOKUP($L$4,Master!$D$9:$G$20,4,FALSE),FALSE)</f>
        <v>5416.52</v>
      </c>
      <c r="L282" s="83">
        <f>VLOOKUP($C282,'2023'!$C$8:$U$285,VLOOKUP($L$4,Master!$D$9:$G$20,4,FALSE),FALSE)</f>
        <v>1524.6899999999998</v>
      </c>
      <c r="M282" s="83">
        <f t="shared" si="42"/>
        <v>0.28148885262124013</v>
      </c>
      <c r="N282" s="156">
        <f t="shared" si="43"/>
        <v>2.4692935574774072E-7</v>
      </c>
      <c r="O282" s="83">
        <f t="shared" si="44"/>
        <v>-3891.8300000000008</v>
      </c>
      <c r="P282" s="87">
        <f t="shared" si="45"/>
        <v>-0.71851114737875987</v>
      </c>
      <c r="Q282" s="78"/>
    </row>
    <row r="283" spans="2:17" s="79" customFormat="1" ht="13" x14ac:dyDescent="0.3">
      <c r="B283" s="72"/>
      <c r="C283" s="80" t="s">
        <v>321</v>
      </c>
      <c r="D283" s="81" t="s">
        <v>579</v>
      </c>
      <c r="E283" s="82">
        <f>VLOOKUP($C283,'2023'!$C$295:$U$572,19,FALSE)</f>
        <v>24557.52</v>
      </c>
      <c r="F283" s="83">
        <f>VLOOKUP($C283,'2023'!$C$8:$U$285,19,FALSE)</f>
        <v>17889.14</v>
      </c>
      <c r="G283" s="84">
        <f t="shared" si="38"/>
        <v>0.7284587368757105</v>
      </c>
      <c r="H283" s="85">
        <f t="shared" si="39"/>
        <v>2.8972143944547016E-6</v>
      </c>
      <c r="I283" s="86">
        <f t="shared" si="40"/>
        <v>-6668.380000000001</v>
      </c>
      <c r="J283" s="87">
        <f t="shared" si="41"/>
        <v>-0.27154126312428944</v>
      </c>
      <c r="K283" s="82">
        <f>VLOOKUP($C283,'2023'!$C$295:$U$572,VLOOKUP($L$4,Master!$D$9:$G$20,4,FALSE),FALSE)</f>
        <v>24557.52</v>
      </c>
      <c r="L283" s="83">
        <f>VLOOKUP($C283,'2023'!$C$8:$U$285,VLOOKUP($L$4,Master!$D$9:$G$20,4,FALSE),FALSE)</f>
        <v>17889.14</v>
      </c>
      <c r="M283" s="83">
        <f t="shared" si="42"/>
        <v>0.7284587368757105</v>
      </c>
      <c r="N283" s="156">
        <f t="shared" si="43"/>
        <v>2.8972143944547016E-6</v>
      </c>
      <c r="O283" s="83">
        <f t="shared" si="44"/>
        <v>-6668.380000000001</v>
      </c>
      <c r="P283" s="87">
        <f t="shared" si="45"/>
        <v>-0.27154126312428944</v>
      </c>
      <c r="Q283" s="78"/>
    </row>
    <row r="284" spans="2:17" s="79" customFormat="1" ht="13" x14ac:dyDescent="0.3">
      <c r="B284" s="72"/>
      <c r="C284" s="80" t="s">
        <v>322</v>
      </c>
      <c r="D284" s="81" t="s">
        <v>580</v>
      </c>
      <c r="E284" s="82">
        <f>VLOOKUP($C284,'2023'!$C$295:$U$572,19,FALSE)</f>
        <v>39272.699999999997</v>
      </c>
      <c r="F284" s="83">
        <f>VLOOKUP($C284,'2023'!$C$8:$U$285,19,FALSE)</f>
        <v>0</v>
      </c>
      <c r="G284" s="84">
        <f t="shared" si="38"/>
        <v>0</v>
      </c>
      <c r="H284" s="85">
        <f t="shared" si="39"/>
        <v>0</v>
      </c>
      <c r="I284" s="86">
        <f t="shared" si="40"/>
        <v>-39272.699999999997</v>
      </c>
      <c r="J284" s="87">
        <f t="shared" si="41"/>
        <v>-1</v>
      </c>
      <c r="K284" s="82">
        <f>VLOOKUP($C284,'2023'!$C$295:$U$572,VLOOKUP($L$4,Master!$D$9:$G$20,4,FALSE),FALSE)</f>
        <v>39272.699999999997</v>
      </c>
      <c r="L284" s="83">
        <f>VLOOKUP($C284,'2023'!$C$8:$U$285,VLOOKUP($L$4,Master!$D$9:$G$20,4,FALSE),FALSE)</f>
        <v>0</v>
      </c>
      <c r="M284" s="83">
        <f t="shared" si="42"/>
        <v>0</v>
      </c>
      <c r="N284" s="156">
        <f t="shared" si="43"/>
        <v>0</v>
      </c>
      <c r="O284" s="83">
        <f t="shared" si="44"/>
        <v>-39272.699999999997</v>
      </c>
      <c r="P284" s="87">
        <f t="shared" si="45"/>
        <v>-1</v>
      </c>
      <c r="Q284" s="78"/>
    </row>
    <row r="285" spans="2:17" s="79" customFormat="1" ht="13" x14ac:dyDescent="0.3">
      <c r="B285" s="72"/>
      <c r="C285" s="80" t="s">
        <v>323</v>
      </c>
      <c r="D285" s="81" t="s">
        <v>581</v>
      </c>
      <c r="E285" s="82">
        <f>VLOOKUP($C285,'2023'!$C$295:$U$572,19,FALSE)</f>
        <v>76314.06</v>
      </c>
      <c r="F285" s="83">
        <f>VLOOKUP($C285,'2023'!$C$8:$U$285,19,FALSE)</f>
        <v>0</v>
      </c>
      <c r="G285" s="84">
        <f t="shared" si="38"/>
        <v>0</v>
      </c>
      <c r="H285" s="85">
        <f t="shared" si="39"/>
        <v>0</v>
      </c>
      <c r="I285" s="86">
        <f t="shared" si="40"/>
        <v>-76314.06</v>
      </c>
      <c r="J285" s="87">
        <f t="shared" si="41"/>
        <v>-1</v>
      </c>
      <c r="K285" s="82">
        <f>VLOOKUP($C285,'2023'!$C$295:$U$572,VLOOKUP($L$4,Master!$D$9:$G$20,4,FALSE),FALSE)</f>
        <v>76314.06</v>
      </c>
      <c r="L285" s="83">
        <f>VLOOKUP($C285,'2023'!$C$8:$U$285,VLOOKUP($L$4,Master!$D$9:$G$20,4,FALSE),FALSE)</f>
        <v>0</v>
      </c>
      <c r="M285" s="83">
        <f t="shared" si="42"/>
        <v>0</v>
      </c>
      <c r="N285" s="156">
        <f t="shared" si="43"/>
        <v>0</v>
      </c>
      <c r="O285" s="83">
        <f t="shared" si="44"/>
        <v>-76314.06</v>
      </c>
      <c r="P285" s="87">
        <f t="shared" si="45"/>
        <v>-1</v>
      </c>
      <c r="Q285" s="78"/>
    </row>
    <row r="286" spans="2:17" s="79" customFormat="1" ht="13.5" thickBot="1" x14ac:dyDescent="0.35">
      <c r="B286" s="72"/>
      <c r="C286" s="80" t="s">
        <v>324</v>
      </c>
      <c r="D286" s="81" t="s">
        <v>458</v>
      </c>
      <c r="E286" s="82">
        <f>VLOOKUP($C286,'2023'!$C$295:$U$572,19,FALSE)</f>
        <v>105061.93000000001</v>
      </c>
      <c r="F286" s="83">
        <f>VLOOKUP($C286,'2023'!$C$8:$U$285,19,FALSE)</f>
        <v>44977.929999999993</v>
      </c>
      <c r="G286" s="84">
        <f t="shared" si="38"/>
        <v>0.4281087354858224</v>
      </c>
      <c r="H286" s="85">
        <f t="shared" si="39"/>
        <v>7.2843471641887726E-6</v>
      </c>
      <c r="I286" s="86">
        <f t="shared" si="40"/>
        <v>-60084.000000000015</v>
      </c>
      <c r="J286" s="87">
        <f t="shared" si="41"/>
        <v>-0.5718912645141776</v>
      </c>
      <c r="K286" s="157">
        <f>VLOOKUP($C286,'2023'!$C$295:$U$572,VLOOKUP($L$4,Master!$D$9:$G$20,4,FALSE),FALSE)</f>
        <v>105061.93000000001</v>
      </c>
      <c r="L286" s="158">
        <f>VLOOKUP($C286,'2023'!$C$8:$U$285,VLOOKUP($L$4,Master!$D$9:$G$20,4,FALSE),FALSE)</f>
        <v>44977.929999999993</v>
      </c>
      <c r="M286" s="158">
        <f t="shared" si="42"/>
        <v>0.4281087354858224</v>
      </c>
      <c r="N286" s="159">
        <f t="shared" si="43"/>
        <v>7.2843471641887726E-6</v>
      </c>
      <c r="O286" s="158">
        <f t="shared" si="44"/>
        <v>-60084.000000000015</v>
      </c>
      <c r="P286" s="160">
        <f t="shared" si="45"/>
        <v>-0.5718912645141776</v>
      </c>
      <c r="Q286" s="78"/>
    </row>
    <row r="287" spans="2:17" ht="15.5" thickTop="1" thickBot="1" x14ac:dyDescent="0.35">
      <c r="B287" s="88"/>
      <c r="C287" s="89"/>
      <c r="D287" s="90"/>
      <c r="E287" s="91"/>
      <c r="F287" s="91"/>
      <c r="G287" s="92"/>
      <c r="H287" s="92"/>
      <c r="I287" s="91"/>
      <c r="J287" s="92"/>
      <c r="K287" s="93"/>
      <c r="L287" s="91"/>
      <c r="M287" s="91"/>
      <c r="N287" s="92"/>
      <c r="O287" s="91"/>
      <c r="P287" s="92"/>
      <c r="Q287" s="94"/>
    </row>
    <row r="288" spans="2:17" ht="15" thickTop="1" x14ac:dyDescent="0.3"/>
    <row r="289" spans="5:16" x14ac:dyDescent="0.3">
      <c r="E289" s="100"/>
      <c r="F289" s="100"/>
      <c r="G289" s="101"/>
      <c r="H289" s="101"/>
      <c r="I289" s="102"/>
      <c r="J289" s="101"/>
      <c r="K289" s="100"/>
      <c r="L289" s="100"/>
      <c r="M289" s="100"/>
      <c r="N289" s="101"/>
      <c r="O289" s="102"/>
      <c r="P289" s="101"/>
    </row>
    <row r="290" spans="5:16" x14ac:dyDescent="0.3">
      <c r="E290" s="103"/>
      <c r="F290" s="103"/>
    </row>
  </sheetData>
  <sheetProtection algorithmName="SHA-512" hashValue="Mj3YUUAc9CCzCwbEefMANawQFGj6Yz8k4hsqwCP4dQpSKoCye6S/fVMuVz1D3AICbUmEhgKLaL0DVi+cbW3udQ==" saltValue="vjtBvmICY/+8T2/bZTgyow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574"/>
  <sheetViews>
    <sheetView showGridLines="0" zoomScale="70" zoomScaleNormal="70" workbookViewId="0">
      <selection activeCell="D10" sqref="D10"/>
    </sheetView>
  </sheetViews>
  <sheetFormatPr defaultColWidth="9.1796875" defaultRowHeight="13" x14ac:dyDescent="0.3"/>
  <cols>
    <col min="1" max="2" width="3.54296875" style="26" customWidth="1"/>
    <col min="3" max="3" width="11.81640625" style="97" customWidth="1"/>
    <col min="4" max="4" width="58" style="97" customWidth="1"/>
    <col min="5" max="16" width="17.81640625" style="97" bestFit="1" customWidth="1"/>
    <col min="17" max="17" width="20.54296875" style="97" bestFit="1" customWidth="1"/>
    <col min="18" max="18" width="3.81640625" style="26" customWidth="1"/>
    <col min="19" max="19" width="3.81640625" style="26" hidden="1" customWidth="1"/>
    <col min="20" max="20" width="3.54296875" style="26" hidden="1" customWidth="1"/>
    <col min="21" max="21" width="20.54296875" style="97" hidden="1" customWidth="1"/>
    <col min="22" max="22" width="3.81640625" style="26" hidden="1" customWidth="1"/>
    <col min="23" max="23" width="9.1796875" style="26" hidden="1" customWidth="1"/>
    <col min="24" max="24" width="0" style="26" hidden="1" customWidth="1"/>
    <col min="25" max="16384" width="9.1796875" style="26"/>
  </cols>
  <sheetData>
    <row r="1" spans="2:22" x14ac:dyDescent="0.3">
      <c r="C1" s="95"/>
      <c r="D1" s="96"/>
    </row>
    <row r="2" spans="2:22" ht="13.5" thickBot="1" x14ac:dyDescent="0.3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6" customFormat="1" ht="14" thickTop="1" thickBot="1" x14ac:dyDescent="0.35">
      <c r="B3" s="33"/>
      <c r="C3" s="35"/>
      <c r="D3" s="3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9"/>
      <c r="S3" s="105"/>
      <c r="T3" s="33"/>
      <c r="U3" s="104"/>
      <c r="V3" s="39"/>
    </row>
    <row r="4" spans="2:22" s="106" customFormat="1" ht="19" thickBot="1" x14ac:dyDescent="0.35">
      <c r="B4" s="50"/>
      <c r="C4" s="52"/>
      <c r="D4" s="52"/>
      <c r="E4" s="173" t="s">
        <v>29</v>
      </c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5"/>
      <c r="R4" s="54"/>
      <c r="S4" s="105"/>
      <c r="T4" s="50"/>
      <c r="V4" s="54"/>
    </row>
    <row r="5" spans="2:22" s="106" customFormat="1" x14ac:dyDescent="0.3">
      <c r="B5" s="50"/>
      <c r="C5" s="52"/>
      <c r="D5" s="52"/>
      <c r="E5" s="107" t="s">
        <v>4</v>
      </c>
      <c r="F5" s="107" t="s">
        <v>15</v>
      </c>
      <c r="G5" s="107" t="s">
        <v>16</v>
      </c>
      <c r="H5" s="107" t="s">
        <v>17</v>
      </c>
      <c r="I5" s="107" t="s">
        <v>18</v>
      </c>
      <c r="J5" s="107" t="s">
        <v>19</v>
      </c>
      <c r="K5" s="107" t="s">
        <v>20</v>
      </c>
      <c r="L5" s="107" t="s">
        <v>21</v>
      </c>
      <c r="M5" s="107" t="s">
        <v>22</v>
      </c>
      <c r="N5" s="107" t="s">
        <v>23</v>
      </c>
      <c r="O5" s="107" t="s">
        <v>24</v>
      </c>
      <c r="P5" s="107" t="s">
        <v>25</v>
      </c>
      <c r="Q5" s="107" t="s">
        <v>26</v>
      </c>
      <c r="R5" s="54"/>
      <c r="S5" s="105"/>
      <c r="T5" s="50"/>
      <c r="U5" s="107" t="s">
        <v>6</v>
      </c>
      <c r="V5" s="54"/>
    </row>
    <row r="6" spans="2:22" s="112" customFormat="1" ht="13.5" thickBot="1" x14ac:dyDescent="0.4">
      <c r="B6" s="66"/>
      <c r="C6" s="108" t="s">
        <v>586</v>
      </c>
      <c r="D6" s="109" t="s">
        <v>27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71"/>
      <c r="S6" s="111"/>
      <c r="T6" s="66"/>
      <c r="U6" s="110"/>
      <c r="V6" s="71"/>
    </row>
    <row r="7" spans="2:22" ht="15" customHeight="1" thickBot="1" x14ac:dyDescent="0.35">
      <c r="B7" s="113"/>
      <c r="C7" s="176" t="s">
        <v>33</v>
      </c>
      <c r="D7" s="177"/>
      <c r="E7" s="114">
        <f t="shared" ref="E7" si="0">SUM(E8:E285)</f>
        <v>144637560.24999997</v>
      </c>
      <c r="F7" s="114">
        <f>SUM(F8:F285)</f>
        <v>0</v>
      </c>
      <c r="G7" s="114">
        <f t="shared" ref="G7:Q7" si="1">SUM(G8:G285)</f>
        <v>0</v>
      </c>
      <c r="H7" s="114">
        <f t="shared" si="1"/>
        <v>0</v>
      </c>
      <c r="I7" s="114">
        <f t="shared" si="1"/>
        <v>0</v>
      </c>
      <c r="J7" s="114">
        <f t="shared" si="1"/>
        <v>0</v>
      </c>
      <c r="K7" s="114">
        <f t="shared" si="1"/>
        <v>0</v>
      </c>
      <c r="L7" s="114">
        <f t="shared" si="1"/>
        <v>0</v>
      </c>
      <c r="M7" s="114">
        <f t="shared" si="1"/>
        <v>0</v>
      </c>
      <c r="N7" s="114">
        <f t="shared" si="1"/>
        <v>0</v>
      </c>
      <c r="O7" s="114">
        <f t="shared" si="1"/>
        <v>0</v>
      </c>
      <c r="P7" s="114">
        <f t="shared" si="1"/>
        <v>0</v>
      </c>
      <c r="Q7" s="114">
        <f t="shared" si="1"/>
        <v>144637560.24999997</v>
      </c>
      <c r="R7" s="115"/>
      <c r="S7" s="116"/>
      <c r="T7" s="113"/>
      <c r="U7" s="114">
        <f>SUM(U8:U285)</f>
        <v>144637560.24999997</v>
      </c>
      <c r="V7" s="115"/>
    </row>
    <row r="8" spans="2:22" x14ac:dyDescent="0.3">
      <c r="B8" s="113"/>
      <c r="C8" s="117" t="s">
        <v>47</v>
      </c>
      <c r="D8" s="118" t="s">
        <v>325</v>
      </c>
      <c r="E8" s="145">
        <v>13044.650000000001</v>
      </c>
      <c r="F8" s="119">
        <v>0</v>
      </c>
      <c r="G8" s="119">
        <v>0</v>
      </c>
      <c r="H8" s="119">
        <v>0</v>
      </c>
      <c r="I8" s="119">
        <v>0</v>
      </c>
      <c r="J8" s="119">
        <v>0</v>
      </c>
      <c r="K8" s="119">
        <v>0</v>
      </c>
      <c r="L8" s="119">
        <v>0</v>
      </c>
      <c r="M8" s="119">
        <v>0</v>
      </c>
      <c r="N8" s="119">
        <v>0</v>
      </c>
      <c r="O8" s="119">
        <v>0</v>
      </c>
      <c r="P8" s="119">
        <v>0</v>
      </c>
      <c r="Q8" s="119">
        <f t="shared" ref="Q8:Q71" si="2">SUM(E8:P8)</f>
        <v>13044.650000000001</v>
      </c>
      <c r="R8" s="115"/>
      <c r="S8" s="116"/>
      <c r="T8" s="113"/>
      <c r="U8" s="119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13044.650000000001</v>
      </c>
      <c r="V8" s="115"/>
    </row>
    <row r="9" spans="2:22" ht="26" x14ac:dyDescent="0.3">
      <c r="B9" s="113"/>
      <c r="C9" s="117" t="s">
        <v>48</v>
      </c>
      <c r="D9" s="118" t="s">
        <v>326</v>
      </c>
      <c r="E9" s="119">
        <v>2405</v>
      </c>
      <c r="F9" s="119">
        <v>0</v>
      </c>
      <c r="G9" s="119">
        <v>0</v>
      </c>
      <c r="H9" s="119">
        <v>0</v>
      </c>
      <c r="I9" s="119">
        <v>0</v>
      </c>
      <c r="J9" s="119">
        <v>0</v>
      </c>
      <c r="K9" s="119">
        <v>0</v>
      </c>
      <c r="L9" s="119">
        <v>0</v>
      </c>
      <c r="M9" s="119">
        <v>0</v>
      </c>
      <c r="N9" s="119">
        <v>0</v>
      </c>
      <c r="O9" s="119">
        <v>0</v>
      </c>
      <c r="P9" s="119">
        <v>0</v>
      </c>
      <c r="Q9" s="119">
        <f t="shared" si="2"/>
        <v>2405</v>
      </c>
      <c r="R9" s="115"/>
      <c r="S9" s="116"/>
      <c r="T9" s="113"/>
      <c r="U9" s="119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2405</v>
      </c>
      <c r="V9" s="115"/>
    </row>
    <row r="10" spans="2:22" x14ac:dyDescent="0.3">
      <c r="B10" s="113"/>
      <c r="C10" s="117" t="s">
        <v>49</v>
      </c>
      <c r="D10" s="118" t="s">
        <v>327</v>
      </c>
      <c r="E10" s="119">
        <v>36815.48000000001</v>
      </c>
      <c r="F10" s="119">
        <v>0</v>
      </c>
      <c r="G10" s="119">
        <v>0</v>
      </c>
      <c r="H10" s="119">
        <v>0</v>
      </c>
      <c r="I10" s="119">
        <v>0</v>
      </c>
      <c r="J10" s="119">
        <v>0</v>
      </c>
      <c r="K10" s="119">
        <v>0</v>
      </c>
      <c r="L10" s="119">
        <v>0</v>
      </c>
      <c r="M10" s="119">
        <v>0</v>
      </c>
      <c r="N10" s="119">
        <v>0</v>
      </c>
      <c r="O10" s="119">
        <v>0</v>
      </c>
      <c r="P10" s="119">
        <v>0</v>
      </c>
      <c r="Q10" s="119">
        <f t="shared" si="2"/>
        <v>36815.48000000001</v>
      </c>
      <c r="R10" s="115"/>
      <c r="S10" s="116"/>
      <c r="T10" s="113"/>
      <c r="U10" s="119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36815.48000000001</v>
      </c>
      <c r="V10" s="115"/>
    </row>
    <row r="11" spans="2:22" x14ac:dyDescent="0.3">
      <c r="B11" s="113"/>
      <c r="C11" s="117" t="s">
        <v>50</v>
      </c>
      <c r="D11" s="118" t="s">
        <v>328</v>
      </c>
      <c r="E11" s="119">
        <v>29067.159999999996</v>
      </c>
      <c r="F11" s="119">
        <v>0</v>
      </c>
      <c r="G11" s="119">
        <v>0</v>
      </c>
      <c r="H11" s="119">
        <v>0</v>
      </c>
      <c r="I11" s="119">
        <v>0</v>
      </c>
      <c r="J11" s="119">
        <v>0</v>
      </c>
      <c r="K11" s="119">
        <v>0</v>
      </c>
      <c r="L11" s="119">
        <v>0</v>
      </c>
      <c r="M11" s="119">
        <v>0</v>
      </c>
      <c r="N11" s="119">
        <v>0</v>
      </c>
      <c r="O11" s="119">
        <v>0</v>
      </c>
      <c r="P11" s="119">
        <v>0</v>
      </c>
      <c r="Q11" s="119">
        <f t="shared" si="2"/>
        <v>29067.159999999996</v>
      </c>
      <c r="R11" s="115"/>
      <c r="S11" s="116"/>
      <c r="T11" s="113"/>
      <c r="U11" s="119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29067.159999999996</v>
      </c>
      <c r="V11" s="115"/>
    </row>
    <row r="12" spans="2:22" x14ac:dyDescent="0.3">
      <c r="B12" s="113"/>
      <c r="C12" s="117" t="s">
        <v>51</v>
      </c>
      <c r="D12" s="118" t="s">
        <v>329</v>
      </c>
      <c r="E12" s="119">
        <v>70169.069999999992</v>
      </c>
      <c r="F12" s="119">
        <v>0</v>
      </c>
      <c r="G12" s="119">
        <v>0</v>
      </c>
      <c r="H12" s="119">
        <v>0</v>
      </c>
      <c r="I12" s="119">
        <v>0</v>
      </c>
      <c r="J12" s="119">
        <v>0</v>
      </c>
      <c r="K12" s="119">
        <v>0</v>
      </c>
      <c r="L12" s="119">
        <v>0</v>
      </c>
      <c r="M12" s="119">
        <v>0</v>
      </c>
      <c r="N12" s="119">
        <v>0</v>
      </c>
      <c r="O12" s="119">
        <v>0</v>
      </c>
      <c r="P12" s="119">
        <v>0</v>
      </c>
      <c r="Q12" s="119">
        <f t="shared" si="2"/>
        <v>70169.069999999992</v>
      </c>
      <c r="R12" s="115"/>
      <c r="S12" s="116"/>
      <c r="T12" s="113"/>
      <c r="U12" s="119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70169.069999999992</v>
      </c>
      <c r="V12" s="115"/>
    </row>
    <row r="13" spans="2:22" x14ac:dyDescent="0.3">
      <c r="B13" s="113"/>
      <c r="C13" s="117" t="s">
        <v>52</v>
      </c>
      <c r="D13" s="118" t="s">
        <v>330</v>
      </c>
      <c r="E13" s="119">
        <v>320210.97999999992</v>
      </c>
      <c r="F13" s="119">
        <v>0</v>
      </c>
      <c r="G13" s="119">
        <v>0</v>
      </c>
      <c r="H13" s="119">
        <v>0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19">
        <v>0</v>
      </c>
      <c r="P13" s="119">
        <v>0</v>
      </c>
      <c r="Q13" s="119">
        <f t="shared" si="2"/>
        <v>320210.97999999992</v>
      </c>
      <c r="R13" s="115"/>
      <c r="S13" s="116"/>
      <c r="T13" s="113"/>
      <c r="U13" s="119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320210.97999999992</v>
      </c>
      <c r="V13" s="115"/>
    </row>
    <row r="14" spans="2:22" ht="26" x14ac:dyDescent="0.3">
      <c r="B14" s="113"/>
      <c r="C14" s="117" t="s">
        <v>53</v>
      </c>
      <c r="D14" s="118" t="s">
        <v>331</v>
      </c>
      <c r="E14" s="119">
        <v>48610.48</v>
      </c>
      <c r="F14" s="119">
        <v>0</v>
      </c>
      <c r="G14" s="119">
        <v>0</v>
      </c>
      <c r="H14" s="119">
        <v>0</v>
      </c>
      <c r="I14" s="119">
        <v>0</v>
      </c>
      <c r="J14" s="119">
        <v>0</v>
      </c>
      <c r="K14" s="119">
        <v>0</v>
      </c>
      <c r="L14" s="119">
        <v>0</v>
      </c>
      <c r="M14" s="119">
        <v>0</v>
      </c>
      <c r="N14" s="119">
        <v>0</v>
      </c>
      <c r="O14" s="119">
        <v>0</v>
      </c>
      <c r="P14" s="119">
        <v>0</v>
      </c>
      <c r="Q14" s="119">
        <f t="shared" si="2"/>
        <v>48610.48</v>
      </c>
      <c r="R14" s="115"/>
      <c r="S14" s="116"/>
      <c r="T14" s="113"/>
      <c r="U14" s="119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48610.48</v>
      </c>
      <c r="V14" s="115"/>
    </row>
    <row r="15" spans="2:22" x14ac:dyDescent="0.3">
      <c r="B15" s="113"/>
      <c r="C15" s="117" t="s">
        <v>54</v>
      </c>
      <c r="D15" s="118" t="s">
        <v>332</v>
      </c>
      <c r="E15" s="119">
        <v>54360.89</v>
      </c>
      <c r="F15" s="119">
        <v>0</v>
      </c>
      <c r="G15" s="119">
        <v>0</v>
      </c>
      <c r="H15" s="119">
        <v>0</v>
      </c>
      <c r="I15" s="119">
        <v>0</v>
      </c>
      <c r="J15" s="119">
        <v>0</v>
      </c>
      <c r="K15" s="119">
        <v>0</v>
      </c>
      <c r="L15" s="119">
        <v>0</v>
      </c>
      <c r="M15" s="119">
        <v>0</v>
      </c>
      <c r="N15" s="119">
        <v>0</v>
      </c>
      <c r="O15" s="119">
        <v>0</v>
      </c>
      <c r="P15" s="119">
        <v>0</v>
      </c>
      <c r="Q15" s="119">
        <f t="shared" si="2"/>
        <v>54360.89</v>
      </c>
      <c r="R15" s="115"/>
      <c r="S15" s="116"/>
      <c r="T15" s="113"/>
      <c r="U15" s="119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54360.89</v>
      </c>
      <c r="V15" s="115"/>
    </row>
    <row r="16" spans="2:22" x14ac:dyDescent="0.3">
      <c r="B16" s="113"/>
      <c r="C16" s="117" t="s">
        <v>55</v>
      </c>
      <c r="D16" s="118" t="s">
        <v>333</v>
      </c>
      <c r="E16" s="119">
        <v>0</v>
      </c>
      <c r="F16" s="119">
        <v>0</v>
      </c>
      <c r="G16" s="119">
        <v>0</v>
      </c>
      <c r="H16" s="119">
        <v>0</v>
      </c>
      <c r="I16" s="119">
        <v>0</v>
      </c>
      <c r="J16" s="119">
        <v>0</v>
      </c>
      <c r="K16" s="119">
        <v>0</v>
      </c>
      <c r="L16" s="119">
        <v>0</v>
      </c>
      <c r="M16" s="119">
        <v>0</v>
      </c>
      <c r="N16" s="119">
        <v>0</v>
      </c>
      <c r="O16" s="119">
        <v>0</v>
      </c>
      <c r="P16" s="119">
        <v>0</v>
      </c>
      <c r="Q16" s="119">
        <f t="shared" si="2"/>
        <v>0</v>
      </c>
      <c r="R16" s="115"/>
      <c r="S16" s="116"/>
      <c r="T16" s="113"/>
      <c r="U16" s="119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0</v>
      </c>
      <c r="V16" s="115"/>
    </row>
    <row r="17" spans="2:22" x14ac:dyDescent="0.3">
      <c r="B17" s="113"/>
      <c r="C17" s="117" t="s">
        <v>56</v>
      </c>
      <c r="D17" s="118" t="s">
        <v>334</v>
      </c>
      <c r="E17" s="119">
        <v>49109.360000000008</v>
      </c>
      <c r="F17" s="119">
        <v>0</v>
      </c>
      <c r="G17" s="119">
        <v>0</v>
      </c>
      <c r="H17" s="119">
        <v>0</v>
      </c>
      <c r="I17" s="119">
        <v>0</v>
      </c>
      <c r="J17" s="119">
        <v>0</v>
      </c>
      <c r="K17" s="119">
        <v>0</v>
      </c>
      <c r="L17" s="119">
        <v>0</v>
      </c>
      <c r="M17" s="119">
        <v>0</v>
      </c>
      <c r="N17" s="119">
        <v>0</v>
      </c>
      <c r="O17" s="119">
        <v>0</v>
      </c>
      <c r="P17" s="119">
        <v>0</v>
      </c>
      <c r="Q17" s="119">
        <f t="shared" si="2"/>
        <v>49109.360000000008</v>
      </c>
      <c r="R17" s="115"/>
      <c r="S17" s="116"/>
      <c r="T17" s="113"/>
      <c r="U17" s="119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49109.360000000008</v>
      </c>
      <c r="V17" s="115"/>
    </row>
    <row r="18" spans="2:22" x14ac:dyDescent="0.3">
      <c r="B18" s="113"/>
      <c r="C18" s="117" t="s">
        <v>57</v>
      </c>
      <c r="D18" s="118" t="s">
        <v>335</v>
      </c>
      <c r="E18" s="119">
        <v>251329.30999999997</v>
      </c>
      <c r="F18" s="119">
        <v>0</v>
      </c>
      <c r="G18" s="119">
        <v>0</v>
      </c>
      <c r="H18" s="119">
        <v>0</v>
      </c>
      <c r="I18" s="119">
        <v>0</v>
      </c>
      <c r="J18" s="119">
        <v>0</v>
      </c>
      <c r="K18" s="119">
        <v>0</v>
      </c>
      <c r="L18" s="119">
        <v>0</v>
      </c>
      <c r="M18" s="119">
        <v>0</v>
      </c>
      <c r="N18" s="119">
        <v>0</v>
      </c>
      <c r="O18" s="119">
        <v>0</v>
      </c>
      <c r="P18" s="119">
        <v>0</v>
      </c>
      <c r="Q18" s="119">
        <f t="shared" si="2"/>
        <v>251329.30999999997</v>
      </c>
      <c r="R18" s="115"/>
      <c r="S18" s="116"/>
      <c r="T18" s="113"/>
      <c r="U18" s="119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251329.30999999997</v>
      </c>
      <c r="V18" s="115"/>
    </row>
    <row r="19" spans="2:22" x14ac:dyDescent="0.3">
      <c r="B19" s="113"/>
      <c r="C19" s="117" t="s">
        <v>58</v>
      </c>
      <c r="D19" s="118" t="s">
        <v>336</v>
      </c>
      <c r="E19" s="119">
        <v>298000.62</v>
      </c>
      <c r="F19" s="119">
        <v>0</v>
      </c>
      <c r="G19" s="119">
        <v>0</v>
      </c>
      <c r="H19" s="119">
        <v>0</v>
      </c>
      <c r="I19" s="119">
        <v>0</v>
      </c>
      <c r="J19" s="119">
        <v>0</v>
      </c>
      <c r="K19" s="119">
        <v>0</v>
      </c>
      <c r="L19" s="119">
        <v>0</v>
      </c>
      <c r="M19" s="119">
        <v>0</v>
      </c>
      <c r="N19" s="119">
        <v>0</v>
      </c>
      <c r="O19" s="119">
        <v>0</v>
      </c>
      <c r="P19" s="119">
        <v>0</v>
      </c>
      <c r="Q19" s="119">
        <f t="shared" si="2"/>
        <v>298000.62</v>
      </c>
      <c r="R19" s="115"/>
      <c r="S19" s="116"/>
      <c r="T19" s="113"/>
      <c r="U19" s="119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298000.62</v>
      </c>
      <c r="V19" s="115"/>
    </row>
    <row r="20" spans="2:22" x14ac:dyDescent="0.3">
      <c r="B20" s="113"/>
      <c r="C20" s="117" t="s">
        <v>59</v>
      </c>
      <c r="D20" s="118" t="s">
        <v>337</v>
      </c>
      <c r="E20" s="119">
        <v>213670.51000000007</v>
      </c>
      <c r="F20" s="119">
        <v>0</v>
      </c>
      <c r="G20" s="119">
        <v>0</v>
      </c>
      <c r="H20" s="119">
        <v>0</v>
      </c>
      <c r="I20" s="119">
        <v>0</v>
      </c>
      <c r="J20" s="119">
        <v>0</v>
      </c>
      <c r="K20" s="119">
        <v>0</v>
      </c>
      <c r="L20" s="119">
        <v>0</v>
      </c>
      <c r="M20" s="119">
        <v>0</v>
      </c>
      <c r="N20" s="119">
        <v>0</v>
      </c>
      <c r="O20" s="119">
        <v>0</v>
      </c>
      <c r="P20" s="119">
        <v>0</v>
      </c>
      <c r="Q20" s="119">
        <f t="shared" si="2"/>
        <v>213670.51000000007</v>
      </c>
      <c r="R20" s="115"/>
      <c r="S20" s="116"/>
      <c r="T20" s="113"/>
      <c r="U20" s="119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213670.51000000007</v>
      </c>
      <c r="V20" s="115"/>
    </row>
    <row r="21" spans="2:22" ht="26" x14ac:dyDescent="0.3">
      <c r="B21" s="113"/>
      <c r="C21" s="117" t="s">
        <v>60</v>
      </c>
      <c r="D21" s="118" t="s">
        <v>338</v>
      </c>
      <c r="E21" s="119">
        <v>1291.7</v>
      </c>
      <c r="F21" s="119">
        <v>0</v>
      </c>
      <c r="G21" s="119">
        <v>0</v>
      </c>
      <c r="H21" s="119">
        <v>0</v>
      </c>
      <c r="I21" s="119">
        <v>0</v>
      </c>
      <c r="J21" s="119">
        <v>0</v>
      </c>
      <c r="K21" s="119">
        <v>0</v>
      </c>
      <c r="L21" s="119">
        <v>0</v>
      </c>
      <c r="M21" s="119">
        <v>0</v>
      </c>
      <c r="N21" s="119">
        <v>0</v>
      </c>
      <c r="O21" s="119">
        <v>0</v>
      </c>
      <c r="P21" s="119">
        <v>0</v>
      </c>
      <c r="Q21" s="119">
        <f t="shared" si="2"/>
        <v>1291.7</v>
      </c>
      <c r="R21" s="115"/>
      <c r="S21" s="116"/>
      <c r="T21" s="113"/>
      <c r="U21" s="119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1291.7</v>
      </c>
      <c r="V21" s="115"/>
    </row>
    <row r="22" spans="2:22" x14ac:dyDescent="0.3">
      <c r="B22" s="113"/>
      <c r="C22" s="117" t="s">
        <v>61</v>
      </c>
      <c r="D22" s="118" t="s">
        <v>339</v>
      </c>
      <c r="E22" s="119">
        <v>0</v>
      </c>
      <c r="F22" s="119">
        <v>0</v>
      </c>
      <c r="G22" s="119">
        <v>0</v>
      </c>
      <c r="H22" s="119">
        <v>0</v>
      </c>
      <c r="I22" s="119">
        <v>0</v>
      </c>
      <c r="J22" s="119">
        <v>0</v>
      </c>
      <c r="K22" s="119">
        <v>0</v>
      </c>
      <c r="L22" s="119">
        <v>0</v>
      </c>
      <c r="M22" s="119">
        <v>0</v>
      </c>
      <c r="N22" s="119">
        <v>0</v>
      </c>
      <c r="O22" s="119">
        <v>0</v>
      </c>
      <c r="P22" s="119">
        <v>0</v>
      </c>
      <c r="Q22" s="119">
        <f t="shared" si="2"/>
        <v>0</v>
      </c>
      <c r="R22" s="115"/>
      <c r="S22" s="116"/>
      <c r="T22" s="113"/>
      <c r="U22" s="119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115"/>
    </row>
    <row r="23" spans="2:22" x14ac:dyDescent="0.3">
      <c r="B23" s="113"/>
      <c r="C23" s="117" t="s">
        <v>62</v>
      </c>
      <c r="D23" s="118" t="s">
        <v>340</v>
      </c>
      <c r="E23" s="119">
        <v>71935.460000000006</v>
      </c>
      <c r="F23" s="119">
        <v>0</v>
      </c>
      <c r="G23" s="119">
        <v>0</v>
      </c>
      <c r="H23" s="119">
        <v>0</v>
      </c>
      <c r="I23" s="119">
        <v>0</v>
      </c>
      <c r="J23" s="119">
        <v>0</v>
      </c>
      <c r="K23" s="119">
        <v>0</v>
      </c>
      <c r="L23" s="119">
        <v>0</v>
      </c>
      <c r="M23" s="119">
        <v>0</v>
      </c>
      <c r="N23" s="119">
        <v>0</v>
      </c>
      <c r="O23" s="119">
        <v>0</v>
      </c>
      <c r="P23" s="119">
        <v>0</v>
      </c>
      <c r="Q23" s="119">
        <f t="shared" si="2"/>
        <v>71935.460000000006</v>
      </c>
      <c r="R23" s="115"/>
      <c r="S23" s="116"/>
      <c r="T23" s="113"/>
      <c r="U23" s="119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71935.460000000006</v>
      </c>
      <c r="V23" s="115"/>
    </row>
    <row r="24" spans="2:22" x14ac:dyDescent="0.3">
      <c r="B24" s="113"/>
      <c r="C24" s="117" t="s">
        <v>63</v>
      </c>
      <c r="D24" s="118" t="s">
        <v>341</v>
      </c>
      <c r="E24" s="119">
        <v>20500</v>
      </c>
      <c r="F24" s="119">
        <v>0</v>
      </c>
      <c r="G24" s="119">
        <v>0</v>
      </c>
      <c r="H24" s="119">
        <v>0</v>
      </c>
      <c r="I24" s="119">
        <v>0</v>
      </c>
      <c r="J24" s="119">
        <v>0</v>
      </c>
      <c r="K24" s="119">
        <v>0</v>
      </c>
      <c r="L24" s="119">
        <v>0</v>
      </c>
      <c r="M24" s="119">
        <v>0</v>
      </c>
      <c r="N24" s="119">
        <v>0</v>
      </c>
      <c r="O24" s="119">
        <v>0</v>
      </c>
      <c r="P24" s="119">
        <v>0</v>
      </c>
      <c r="Q24" s="119">
        <f t="shared" si="2"/>
        <v>20500</v>
      </c>
      <c r="R24" s="115"/>
      <c r="S24" s="116"/>
      <c r="T24" s="113"/>
      <c r="U24" s="119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20500</v>
      </c>
      <c r="V24" s="115"/>
    </row>
    <row r="25" spans="2:22" x14ac:dyDescent="0.3">
      <c r="B25" s="113"/>
      <c r="C25" s="117" t="s">
        <v>64</v>
      </c>
      <c r="D25" s="118" t="s">
        <v>342</v>
      </c>
      <c r="E25" s="119">
        <v>22355.64</v>
      </c>
      <c r="F25" s="119">
        <v>0</v>
      </c>
      <c r="G25" s="119">
        <v>0</v>
      </c>
      <c r="H25" s="119">
        <v>0</v>
      </c>
      <c r="I25" s="119">
        <v>0</v>
      </c>
      <c r="J25" s="119">
        <v>0</v>
      </c>
      <c r="K25" s="119">
        <v>0</v>
      </c>
      <c r="L25" s="119">
        <v>0</v>
      </c>
      <c r="M25" s="119">
        <v>0</v>
      </c>
      <c r="N25" s="119">
        <v>0</v>
      </c>
      <c r="O25" s="119">
        <v>0</v>
      </c>
      <c r="P25" s="119">
        <v>0</v>
      </c>
      <c r="Q25" s="119">
        <f t="shared" si="2"/>
        <v>22355.64</v>
      </c>
      <c r="R25" s="115"/>
      <c r="S25" s="116"/>
      <c r="T25" s="113"/>
      <c r="U25" s="119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22355.64</v>
      </c>
      <c r="V25" s="115"/>
    </row>
    <row r="26" spans="2:22" x14ac:dyDescent="0.3">
      <c r="B26" s="113"/>
      <c r="C26" s="117" t="s">
        <v>65</v>
      </c>
      <c r="D26" s="118" t="s">
        <v>343</v>
      </c>
      <c r="E26" s="119">
        <v>0</v>
      </c>
      <c r="F26" s="119">
        <v>0</v>
      </c>
      <c r="G26" s="119">
        <v>0</v>
      </c>
      <c r="H26" s="119">
        <v>0</v>
      </c>
      <c r="I26" s="119">
        <v>0</v>
      </c>
      <c r="J26" s="119">
        <v>0</v>
      </c>
      <c r="K26" s="119">
        <v>0</v>
      </c>
      <c r="L26" s="119">
        <v>0</v>
      </c>
      <c r="M26" s="119">
        <v>0</v>
      </c>
      <c r="N26" s="119">
        <v>0</v>
      </c>
      <c r="O26" s="119">
        <v>0</v>
      </c>
      <c r="P26" s="119">
        <v>0</v>
      </c>
      <c r="Q26" s="119">
        <f t="shared" si="2"/>
        <v>0</v>
      </c>
      <c r="R26" s="115"/>
      <c r="S26" s="116"/>
      <c r="T26" s="113"/>
      <c r="U26" s="119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0</v>
      </c>
      <c r="V26" s="115"/>
    </row>
    <row r="27" spans="2:22" x14ac:dyDescent="0.3">
      <c r="B27" s="113"/>
      <c r="C27" s="117" t="s">
        <v>66</v>
      </c>
      <c r="D27" s="118" t="s">
        <v>344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19">
        <v>0</v>
      </c>
      <c r="P27" s="119">
        <v>0</v>
      </c>
      <c r="Q27" s="119">
        <f t="shared" si="2"/>
        <v>0</v>
      </c>
      <c r="R27" s="115"/>
      <c r="S27" s="116"/>
      <c r="T27" s="113"/>
      <c r="U27" s="119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15"/>
    </row>
    <row r="28" spans="2:22" x14ac:dyDescent="0.3">
      <c r="B28" s="113"/>
      <c r="C28" s="117" t="s">
        <v>67</v>
      </c>
      <c r="D28" s="118" t="s">
        <v>345</v>
      </c>
      <c r="E28" s="119">
        <v>0</v>
      </c>
      <c r="F28" s="119">
        <v>0</v>
      </c>
      <c r="G28" s="119">
        <v>0</v>
      </c>
      <c r="H28" s="119">
        <v>0</v>
      </c>
      <c r="I28" s="119">
        <v>0</v>
      </c>
      <c r="J28" s="119">
        <v>0</v>
      </c>
      <c r="K28" s="119">
        <v>0</v>
      </c>
      <c r="L28" s="119">
        <v>0</v>
      </c>
      <c r="M28" s="119">
        <v>0</v>
      </c>
      <c r="N28" s="119">
        <v>0</v>
      </c>
      <c r="O28" s="119">
        <v>0</v>
      </c>
      <c r="P28" s="119">
        <v>0</v>
      </c>
      <c r="Q28" s="119">
        <f t="shared" si="2"/>
        <v>0</v>
      </c>
      <c r="R28" s="115"/>
      <c r="S28" s="116"/>
      <c r="T28" s="113"/>
      <c r="U28" s="119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115"/>
    </row>
    <row r="29" spans="2:22" x14ac:dyDescent="0.3">
      <c r="B29" s="113"/>
      <c r="C29" s="117" t="s">
        <v>68</v>
      </c>
      <c r="D29" s="118" t="s">
        <v>346</v>
      </c>
      <c r="E29" s="119">
        <v>412473.56999999995</v>
      </c>
      <c r="F29" s="119">
        <v>0</v>
      </c>
      <c r="G29" s="119">
        <v>0</v>
      </c>
      <c r="H29" s="119">
        <v>0</v>
      </c>
      <c r="I29" s="119">
        <v>0</v>
      </c>
      <c r="J29" s="119">
        <v>0</v>
      </c>
      <c r="K29" s="119">
        <v>0</v>
      </c>
      <c r="L29" s="119">
        <v>0</v>
      </c>
      <c r="M29" s="119">
        <v>0</v>
      </c>
      <c r="N29" s="119">
        <v>0</v>
      </c>
      <c r="O29" s="119">
        <v>0</v>
      </c>
      <c r="P29" s="119">
        <v>0</v>
      </c>
      <c r="Q29" s="119">
        <f t="shared" si="2"/>
        <v>412473.56999999995</v>
      </c>
      <c r="R29" s="115"/>
      <c r="S29" s="116"/>
      <c r="T29" s="113"/>
      <c r="U29" s="119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412473.56999999995</v>
      </c>
      <c r="V29" s="115"/>
    </row>
    <row r="30" spans="2:22" x14ac:dyDescent="0.3">
      <c r="B30" s="113"/>
      <c r="C30" s="117" t="s">
        <v>69</v>
      </c>
      <c r="D30" s="118" t="s">
        <v>347</v>
      </c>
      <c r="E30" s="119">
        <v>303690.49</v>
      </c>
      <c r="F30" s="119">
        <v>0</v>
      </c>
      <c r="G30" s="119">
        <v>0</v>
      </c>
      <c r="H30" s="119">
        <v>0</v>
      </c>
      <c r="I30" s="119">
        <v>0</v>
      </c>
      <c r="J30" s="119">
        <v>0</v>
      </c>
      <c r="K30" s="119">
        <v>0</v>
      </c>
      <c r="L30" s="119">
        <v>0</v>
      </c>
      <c r="M30" s="119">
        <v>0</v>
      </c>
      <c r="N30" s="119">
        <v>0</v>
      </c>
      <c r="O30" s="119">
        <v>0</v>
      </c>
      <c r="P30" s="119">
        <v>0</v>
      </c>
      <c r="Q30" s="119">
        <f t="shared" si="2"/>
        <v>303690.49</v>
      </c>
      <c r="R30" s="115"/>
      <c r="S30" s="116"/>
      <c r="T30" s="113"/>
      <c r="U30" s="119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303690.49</v>
      </c>
      <c r="V30" s="115"/>
    </row>
    <row r="31" spans="2:22" x14ac:dyDescent="0.3">
      <c r="B31" s="113"/>
      <c r="C31" s="117" t="s">
        <v>70</v>
      </c>
      <c r="D31" s="118" t="s">
        <v>348</v>
      </c>
      <c r="E31" s="119">
        <v>0</v>
      </c>
      <c r="F31" s="119">
        <v>0</v>
      </c>
      <c r="G31" s="119">
        <v>0</v>
      </c>
      <c r="H31" s="119">
        <v>0</v>
      </c>
      <c r="I31" s="119">
        <v>0</v>
      </c>
      <c r="J31" s="119">
        <v>0</v>
      </c>
      <c r="K31" s="119">
        <v>0</v>
      </c>
      <c r="L31" s="119">
        <v>0</v>
      </c>
      <c r="M31" s="119">
        <v>0</v>
      </c>
      <c r="N31" s="119">
        <v>0</v>
      </c>
      <c r="O31" s="119">
        <v>0</v>
      </c>
      <c r="P31" s="119">
        <v>0</v>
      </c>
      <c r="Q31" s="119">
        <f t="shared" si="2"/>
        <v>0</v>
      </c>
      <c r="R31" s="115"/>
      <c r="S31" s="116"/>
      <c r="T31" s="113"/>
      <c r="U31" s="119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0</v>
      </c>
      <c r="V31" s="115"/>
    </row>
    <row r="32" spans="2:22" x14ac:dyDescent="0.3">
      <c r="B32" s="113"/>
      <c r="C32" s="117" t="s">
        <v>71</v>
      </c>
      <c r="D32" s="118" t="s">
        <v>349</v>
      </c>
      <c r="E32" s="119">
        <v>10405.250000000002</v>
      </c>
      <c r="F32" s="119">
        <v>0</v>
      </c>
      <c r="G32" s="119">
        <v>0</v>
      </c>
      <c r="H32" s="119">
        <v>0</v>
      </c>
      <c r="I32" s="119">
        <v>0</v>
      </c>
      <c r="J32" s="119">
        <v>0</v>
      </c>
      <c r="K32" s="119">
        <v>0</v>
      </c>
      <c r="L32" s="119">
        <v>0</v>
      </c>
      <c r="M32" s="119">
        <v>0</v>
      </c>
      <c r="N32" s="119">
        <v>0</v>
      </c>
      <c r="O32" s="119">
        <v>0</v>
      </c>
      <c r="P32" s="119">
        <v>0</v>
      </c>
      <c r="Q32" s="119">
        <f t="shared" si="2"/>
        <v>10405.250000000002</v>
      </c>
      <c r="R32" s="115"/>
      <c r="S32" s="116"/>
      <c r="T32" s="113"/>
      <c r="U32" s="119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10405.250000000002</v>
      </c>
      <c r="V32" s="115"/>
    </row>
    <row r="33" spans="2:22" ht="26" x14ac:dyDescent="0.3">
      <c r="B33" s="113"/>
      <c r="C33" s="117" t="s">
        <v>72</v>
      </c>
      <c r="D33" s="118" t="s">
        <v>350</v>
      </c>
      <c r="E33" s="119">
        <v>6050</v>
      </c>
      <c r="F33" s="119">
        <v>0</v>
      </c>
      <c r="G33" s="119">
        <v>0</v>
      </c>
      <c r="H33" s="119">
        <v>0</v>
      </c>
      <c r="I33" s="119">
        <v>0</v>
      </c>
      <c r="J33" s="119">
        <v>0</v>
      </c>
      <c r="K33" s="119">
        <v>0</v>
      </c>
      <c r="L33" s="119">
        <v>0</v>
      </c>
      <c r="M33" s="119">
        <v>0</v>
      </c>
      <c r="N33" s="119">
        <v>0</v>
      </c>
      <c r="O33" s="119">
        <v>0</v>
      </c>
      <c r="P33" s="119">
        <v>0</v>
      </c>
      <c r="Q33" s="119">
        <f t="shared" si="2"/>
        <v>6050</v>
      </c>
      <c r="R33" s="115"/>
      <c r="S33" s="116"/>
      <c r="T33" s="113"/>
      <c r="U33" s="119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6050</v>
      </c>
      <c r="V33" s="115"/>
    </row>
    <row r="34" spans="2:22" x14ac:dyDescent="0.3">
      <c r="B34" s="113"/>
      <c r="C34" s="117" t="s">
        <v>73</v>
      </c>
      <c r="D34" s="118" t="s">
        <v>351</v>
      </c>
      <c r="E34" s="119">
        <v>24325.120000000006</v>
      </c>
      <c r="F34" s="119">
        <v>0</v>
      </c>
      <c r="G34" s="119">
        <v>0</v>
      </c>
      <c r="H34" s="119">
        <v>0</v>
      </c>
      <c r="I34" s="119">
        <v>0</v>
      </c>
      <c r="J34" s="119">
        <v>0</v>
      </c>
      <c r="K34" s="119">
        <v>0</v>
      </c>
      <c r="L34" s="119">
        <v>0</v>
      </c>
      <c r="M34" s="119">
        <v>0</v>
      </c>
      <c r="N34" s="119">
        <v>0</v>
      </c>
      <c r="O34" s="119">
        <v>0</v>
      </c>
      <c r="P34" s="119">
        <v>0</v>
      </c>
      <c r="Q34" s="119">
        <f t="shared" si="2"/>
        <v>24325.120000000006</v>
      </c>
      <c r="R34" s="115"/>
      <c r="S34" s="116"/>
      <c r="T34" s="113"/>
      <c r="U34" s="119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24325.120000000006</v>
      </c>
      <c r="V34" s="115"/>
    </row>
    <row r="35" spans="2:22" x14ac:dyDescent="0.3">
      <c r="B35" s="113"/>
      <c r="C35" s="117" t="s">
        <v>74</v>
      </c>
      <c r="D35" s="118" t="s">
        <v>352</v>
      </c>
      <c r="E35" s="119">
        <v>0</v>
      </c>
      <c r="F35" s="119">
        <v>0</v>
      </c>
      <c r="G35" s="119">
        <v>0</v>
      </c>
      <c r="H35" s="119">
        <v>0</v>
      </c>
      <c r="I35" s="119">
        <v>0</v>
      </c>
      <c r="J35" s="119">
        <v>0</v>
      </c>
      <c r="K35" s="119">
        <v>0</v>
      </c>
      <c r="L35" s="119">
        <v>0</v>
      </c>
      <c r="M35" s="119">
        <v>0</v>
      </c>
      <c r="N35" s="119">
        <v>0</v>
      </c>
      <c r="O35" s="119">
        <v>0</v>
      </c>
      <c r="P35" s="119">
        <v>0</v>
      </c>
      <c r="Q35" s="119">
        <f t="shared" si="2"/>
        <v>0</v>
      </c>
      <c r="R35" s="115"/>
      <c r="S35" s="116"/>
      <c r="T35" s="113"/>
      <c r="U35" s="119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115"/>
    </row>
    <row r="36" spans="2:22" x14ac:dyDescent="0.3">
      <c r="B36" s="113"/>
      <c r="C36" s="117" t="s">
        <v>75</v>
      </c>
      <c r="D36" s="118" t="s">
        <v>353</v>
      </c>
      <c r="E36" s="119">
        <v>0</v>
      </c>
      <c r="F36" s="119">
        <v>0</v>
      </c>
      <c r="G36" s="119">
        <v>0</v>
      </c>
      <c r="H36" s="119">
        <v>0</v>
      </c>
      <c r="I36" s="119">
        <v>0</v>
      </c>
      <c r="J36" s="119">
        <v>0</v>
      </c>
      <c r="K36" s="119">
        <v>0</v>
      </c>
      <c r="L36" s="119">
        <v>0</v>
      </c>
      <c r="M36" s="119">
        <v>0</v>
      </c>
      <c r="N36" s="119">
        <v>0</v>
      </c>
      <c r="O36" s="119">
        <v>0</v>
      </c>
      <c r="P36" s="119">
        <v>0</v>
      </c>
      <c r="Q36" s="119">
        <f t="shared" si="2"/>
        <v>0</v>
      </c>
      <c r="R36" s="115"/>
      <c r="S36" s="116"/>
      <c r="T36" s="113"/>
      <c r="U36" s="119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115"/>
    </row>
    <row r="37" spans="2:22" x14ac:dyDescent="0.3">
      <c r="B37" s="113"/>
      <c r="C37" s="117" t="s">
        <v>76</v>
      </c>
      <c r="D37" s="118" t="s">
        <v>354</v>
      </c>
      <c r="E37" s="119">
        <v>0</v>
      </c>
      <c r="F37" s="119">
        <v>0</v>
      </c>
      <c r="G37" s="119">
        <v>0</v>
      </c>
      <c r="H37" s="119">
        <v>0</v>
      </c>
      <c r="I37" s="119">
        <v>0</v>
      </c>
      <c r="J37" s="119">
        <v>0</v>
      </c>
      <c r="K37" s="119">
        <v>0</v>
      </c>
      <c r="L37" s="119">
        <v>0</v>
      </c>
      <c r="M37" s="119">
        <v>0</v>
      </c>
      <c r="N37" s="119">
        <v>0</v>
      </c>
      <c r="O37" s="119">
        <v>0</v>
      </c>
      <c r="P37" s="119">
        <v>0</v>
      </c>
      <c r="Q37" s="119">
        <f t="shared" si="2"/>
        <v>0</v>
      </c>
      <c r="R37" s="115"/>
      <c r="S37" s="116"/>
      <c r="T37" s="113"/>
      <c r="U37" s="119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115"/>
    </row>
    <row r="38" spans="2:22" x14ac:dyDescent="0.3">
      <c r="B38" s="113"/>
      <c r="C38" s="117" t="s">
        <v>77</v>
      </c>
      <c r="D38" s="118" t="s">
        <v>355</v>
      </c>
      <c r="E38" s="119">
        <v>0</v>
      </c>
      <c r="F38" s="119">
        <v>0</v>
      </c>
      <c r="G38" s="119">
        <v>0</v>
      </c>
      <c r="H38" s="119">
        <v>0</v>
      </c>
      <c r="I38" s="119">
        <v>0</v>
      </c>
      <c r="J38" s="119">
        <v>0</v>
      </c>
      <c r="K38" s="119">
        <v>0</v>
      </c>
      <c r="L38" s="119">
        <v>0</v>
      </c>
      <c r="M38" s="119">
        <v>0</v>
      </c>
      <c r="N38" s="119">
        <v>0</v>
      </c>
      <c r="O38" s="119">
        <v>0</v>
      </c>
      <c r="P38" s="119">
        <v>0</v>
      </c>
      <c r="Q38" s="119">
        <f t="shared" si="2"/>
        <v>0</v>
      </c>
      <c r="R38" s="115"/>
      <c r="S38" s="116"/>
      <c r="T38" s="113"/>
      <c r="U38" s="119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115"/>
    </row>
    <row r="39" spans="2:22" x14ac:dyDescent="0.3">
      <c r="B39" s="113"/>
      <c r="C39" s="117" t="s">
        <v>78</v>
      </c>
      <c r="D39" s="118" t="s">
        <v>353</v>
      </c>
      <c r="E39" s="119">
        <v>4593.0200000000004</v>
      </c>
      <c r="F39" s="119">
        <v>0</v>
      </c>
      <c r="G39" s="119">
        <v>0</v>
      </c>
      <c r="H39" s="119">
        <v>0</v>
      </c>
      <c r="I39" s="119">
        <v>0</v>
      </c>
      <c r="J39" s="119">
        <v>0</v>
      </c>
      <c r="K39" s="119">
        <v>0</v>
      </c>
      <c r="L39" s="119">
        <v>0</v>
      </c>
      <c r="M39" s="119">
        <v>0</v>
      </c>
      <c r="N39" s="119">
        <v>0</v>
      </c>
      <c r="O39" s="119">
        <v>0</v>
      </c>
      <c r="P39" s="119">
        <v>0</v>
      </c>
      <c r="Q39" s="119">
        <f t="shared" si="2"/>
        <v>4593.0200000000004</v>
      </c>
      <c r="R39" s="115"/>
      <c r="S39" s="116"/>
      <c r="T39" s="113"/>
      <c r="U39" s="119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4593.0200000000004</v>
      </c>
      <c r="V39" s="115"/>
    </row>
    <row r="40" spans="2:22" x14ac:dyDescent="0.3">
      <c r="B40" s="113"/>
      <c r="C40" s="117" t="s">
        <v>79</v>
      </c>
      <c r="D40" s="118" t="s">
        <v>356</v>
      </c>
      <c r="E40" s="119">
        <v>43867.139999999992</v>
      </c>
      <c r="F40" s="119">
        <v>0</v>
      </c>
      <c r="G40" s="119">
        <v>0</v>
      </c>
      <c r="H40" s="119">
        <v>0</v>
      </c>
      <c r="I40" s="119">
        <v>0</v>
      </c>
      <c r="J40" s="119">
        <v>0</v>
      </c>
      <c r="K40" s="119">
        <v>0</v>
      </c>
      <c r="L40" s="119">
        <v>0</v>
      </c>
      <c r="M40" s="119">
        <v>0</v>
      </c>
      <c r="N40" s="119">
        <v>0</v>
      </c>
      <c r="O40" s="119">
        <v>0</v>
      </c>
      <c r="P40" s="119">
        <v>0</v>
      </c>
      <c r="Q40" s="119">
        <f t="shared" si="2"/>
        <v>43867.139999999992</v>
      </c>
      <c r="R40" s="115"/>
      <c r="S40" s="116"/>
      <c r="T40" s="113"/>
      <c r="U40" s="119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43867.139999999992</v>
      </c>
      <c r="V40" s="115"/>
    </row>
    <row r="41" spans="2:22" x14ac:dyDescent="0.3">
      <c r="B41" s="113"/>
      <c r="C41" s="117" t="s">
        <v>80</v>
      </c>
      <c r="D41" s="118" t="s">
        <v>354</v>
      </c>
      <c r="E41" s="119">
        <v>74351.580000000016</v>
      </c>
      <c r="F41" s="119">
        <v>0</v>
      </c>
      <c r="G41" s="119">
        <v>0</v>
      </c>
      <c r="H41" s="119">
        <v>0</v>
      </c>
      <c r="I41" s="119">
        <v>0</v>
      </c>
      <c r="J41" s="119">
        <v>0</v>
      </c>
      <c r="K41" s="119">
        <v>0</v>
      </c>
      <c r="L41" s="119">
        <v>0</v>
      </c>
      <c r="M41" s="119">
        <v>0</v>
      </c>
      <c r="N41" s="119">
        <v>0</v>
      </c>
      <c r="O41" s="119">
        <v>0</v>
      </c>
      <c r="P41" s="119">
        <v>0</v>
      </c>
      <c r="Q41" s="119">
        <f t="shared" si="2"/>
        <v>74351.580000000016</v>
      </c>
      <c r="R41" s="115"/>
      <c r="S41" s="116"/>
      <c r="T41" s="113"/>
      <c r="U41" s="119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74351.580000000016</v>
      </c>
      <c r="V41" s="115"/>
    </row>
    <row r="42" spans="2:22" x14ac:dyDescent="0.3">
      <c r="B42" s="113"/>
      <c r="C42" s="117" t="s">
        <v>81</v>
      </c>
      <c r="D42" s="118" t="s">
        <v>357</v>
      </c>
      <c r="E42" s="119">
        <v>61189.1</v>
      </c>
      <c r="F42" s="119">
        <v>0</v>
      </c>
      <c r="G42" s="119">
        <v>0</v>
      </c>
      <c r="H42" s="119">
        <v>0</v>
      </c>
      <c r="I42" s="119">
        <v>0</v>
      </c>
      <c r="J42" s="119">
        <v>0</v>
      </c>
      <c r="K42" s="119">
        <v>0</v>
      </c>
      <c r="L42" s="119">
        <v>0</v>
      </c>
      <c r="M42" s="119">
        <v>0</v>
      </c>
      <c r="N42" s="119">
        <v>0</v>
      </c>
      <c r="O42" s="119">
        <v>0</v>
      </c>
      <c r="P42" s="119">
        <v>0</v>
      </c>
      <c r="Q42" s="119">
        <f t="shared" si="2"/>
        <v>61189.1</v>
      </c>
      <c r="R42" s="115"/>
      <c r="S42" s="116"/>
      <c r="T42" s="113"/>
      <c r="U42" s="119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61189.1</v>
      </c>
      <c r="V42" s="115"/>
    </row>
    <row r="43" spans="2:22" x14ac:dyDescent="0.3">
      <c r="B43" s="113"/>
      <c r="C43" s="117" t="s">
        <v>82</v>
      </c>
      <c r="D43" s="118" t="s">
        <v>358</v>
      </c>
      <c r="E43" s="119">
        <v>207344.44000000006</v>
      </c>
      <c r="F43" s="119">
        <v>0</v>
      </c>
      <c r="G43" s="119">
        <v>0</v>
      </c>
      <c r="H43" s="119">
        <v>0</v>
      </c>
      <c r="I43" s="119">
        <v>0</v>
      </c>
      <c r="J43" s="119">
        <v>0</v>
      </c>
      <c r="K43" s="119">
        <v>0</v>
      </c>
      <c r="L43" s="119">
        <v>0</v>
      </c>
      <c r="M43" s="119">
        <v>0</v>
      </c>
      <c r="N43" s="119">
        <v>0</v>
      </c>
      <c r="O43" s="119">
        <v>0</v>
      </c>
      <c r="P43" s="119">
        <v>0</v>
      </c>
      <c r="Q43" s="119">
        <f t="shared" si="2"/>
        <v>207344.44000000006</v>
      </c>
      <c r="R43" s="115"/>
      <c r="S43" s="116"/>
      <c r="T43" s="113"/>
      <c r="U43" s="119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207344.44000000006</v>
      </c>
      <c r="V43" s="115"/>
    </row>
    <row r="44" spans="2:22" x14ac:dyDescent="0.3">
      <c r="B44" s="113"/>
      <c r="C44" s="117" t="s">
        <v>83</v>
      </c>
      <c r="D44" s="118" t="s">
        <v>359</v>
      </c>
      <c r="E44" s="119">
        <v>190930.29000000007</v>
      </c>
      <c r="F44" s="119">
        <v>0</v>
      </c>
      <c r="G44" s="119">
        <v>0</v>
      </c>
      <c r="H44" s="119">
        <v>0</v>
      </c>
      <c r="I44" s="119">
        <v>0</v>
      </c>
      <c r="J44" s="119">
        <v>0</v>
      </c>
      <c r="K44" s="119">
        <v>0</v>
      </c>
      <c r="L44" s="119">
        <v>0</v>
      </c>
      <c r="M44" s="119">
        <v>0</v>
      </c>
      <c r="N44" s="119">
        <v>0</v>
      </c>
      <c r="O44" s="119">
        <v>0</v>
      </c>
      <c r="P44" s="119">
        <v>0</v>
      </c>
      <c r="Q44" s="119">
        <f t="shared" si="2"/>
        <v>190930.29000000007</v>
      </c>
      <c r="R44" s="115"/>
      <c r="S44" s="116"/>
      <c r="T44" s="113"/>
      <c r="U44" s="119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190930.29000000007</v>
      </c>
      <c r="V44" s="115"/>
    </row>
    <row r="45" spans="2:22" x14ac:dyDescent="0.3">
      <c r="B45" s="113"/>
      <c r="C45" s="117" t="s">
        <v>84</v>
      </c>
      <c r="D45" s="118" t="s">
        <v>360</v>
      </c>
      <c r="E45" s="119">
        <v>350137.83000000007</v>
      </c>
      <c r="F45" s="119">
        <v>0</v>
      </c>
      <c r="G45" s="119">
        <v>0</v>
      </c>
      <c r="H45" s="119">
        <v>0</v>
      </c>
      <c r="I45" s="119">
        <v>0</v>
      </c>
      <c r="J45" s="119">
        <v>0</v>
      </c>
      <c r="K45" s="119">
        <v>0</v>
      </c>
      <c r="L45" s="119">
        <v>0</v>
      </c>
      <c r="M45" s="119">
        <v>0</v>
      </c>
      <c r="N45" s="119">
        <v>0</v>
      </c>
      <c r="O45" s="119">
        <v>0</v>
      </c>
      <c r="P45" s="119">
        <v>0</v>
      </c>
      <c r="Q45" s="119">
        <f t="shared" si="2"/>
        <v>350137.83000000007</v>
      </c>
      <c r="R45" s="115"/>
      <c r="S45" s="116"/>
      <c r="T45" s="113"/>
      <c r="U45" s="119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350137.83000000007</v>
      </c>
      <c r="V45" s="115"/>
    </row>
    <row r="46" spans="2:22" x14ac:dyDescent="0.3">
      <c r="B46" s="113"/>
      <c r="C46" s="117" t="s">
        <v>85</v>
      </c>
      <c r="D46" s="118" t="s">
        <v>361</v>
      </c>
      <c r="E46" s="119">
        <v>884138.29999999981</v>
      </c>
      <c r="F46" s="119">
        <v>0</v>
      </c>
      <c r="G46" s="119">
        <v>0</v>
      </c>
      <c r="H46" s="119">
        <v>0</v>
      </c>
      <c r="I46" s="119">
        <v>0</v>
      </c>
      <c r="J46" s="119">
        <v>0</v>
      </c>
      <c r="K46" s="119">
        <v>0</v>
      </c>
      <c r="L46" s="119">
        <v>0</v>
      </c>
      <c r="M46" s="119">
        <v>0</v>
      </c>
      <c r="N46" s="119">
        <v>0</v>
      </c>
      <c r="O46" s="119">
        <v>0</v>
      </c>
      <c r="P46" s="119">
        <v>0</v>
      </c>
      <c r="Q46" s="119">
        <f t="shared" si="2"/>
        <v>884138.29999999981</v>
      </c>
      <c r="R46" s="115"/>
      <c r="S46" s="116"/>
      <c r="T46" s="113"/>
      <c r="U46" s="119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884138.29999999981</v>
      </c>
      <c r="V46" s="115"/>
    </row>
    <row r="47" spans="2:22" x14ac:dyDescent="0.3">
      <c r="B47" s="113"/>
      <c r="C47" s="117" t="s">
        <v>86</v>
      </c>
      <c r="D47" s="118" t="s">
        <v>362</v>
      </c>
      <c r="E47" s="119">
        <v>336018.90999999992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  <c r="K47" s="119">
        <v>0</v>
      </c>
      <c r="L47" s="119">
        <v>0</v>
      </c>
      <c r="M47" s="119">
        <v>0</v>
      </c>
      <c r="N47" s="119">
        <v>0</v>
      </c>
      <c r="O47" s="119">
        <v>0</v>
      </c>
      <c r="P47" s="119">
        <v>0</v>
      </c>
      <c r="Q47" s="119">
        <f t="shared" si="2"/>
        <v>336018.90999999992</v>
      </c>
      <c r="R47" s="115"/>
      <c r="S47" s="116"/>
      <c r="T47" s="113"/>
      <c r="U47" s="119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336018.90999999992</v>
      </c>
      <c r="V47" s="115"/>
    </row>
    <row r="48" spans="2:22" x14ac:dyDescent="0.3">
      <c r="B48" s="113"/>
      <c r="C48" s="117" t="s">
        <v>87</v>
      </c>
      <c r="D48" s="118" t="s">
        <v>363</v>
      </c>
      <c r="E48" s="119">
        <v>408794.61</v>
      </c>
      <c r="F48" s="119">
        <v>0</v>
      </c>
      <c r="G48" s="119">
        <v>0</v>
      </c>
      <c r="H48" s="119">
        <v>0</v>
      </c>
      <c r="I48" s="119">
        <v>0</v>
      </c>
      <c r="J48" s="119">
        <v>0</v>
      </c>
      <c r="K48" s="119">
        <v>0</v>
      </c>
      <c r="L48" s="119">
        <v>0</v>
      </c>
      <c r="M48" s="119">
        <v>0</v>
      </c>
      <c r="N48" s="119">
        <v>0</v>
      </c>
      <c r="O48" s="119">
        <v>0</v>
      </c>
      <c r="P48" s="119">
        <v>0</v>
      </c>
      <c r="Q48" s="119">
        <f t="shared" si="2"/>
        <v>408794.61</v>
      </c>
      <c r="R48" s="115"/>
      <c r="S48" s="116"/>
      <c r="T48" s="113"/>
      <c r="U48" s="119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408794.61</v>
      </c>
      <c r="V48" s="115"/>
    </row>
    <row r="49" spans="2:22" x14ac:dyDescent="0.3">
      <c r="B49" s="113"/>
      <c r="C49" s="117" t="s">
        <v>88</v>
      </c>
      <c r="D49" s="118" t="s">
        <v>364</v>
      </c>
      <c r="E49" s="119">
        <v>104077.41999999998</v>
      </c>
      <c r="F49" s="119">
        <v>0</v>
      </c>
      <c r="G49" s="119">
        <v>0</v>
      </c>
      <c r="H49" s="119">
        <v>0</v>
      </c>
      <c r="I49" s="119">
        <v>0</v>
      </c>
      <c r="J49" s="119">
        <v>0</v>
      </c>
      <c r="K49" s="119">
        <v>0</v>
      </c>
      <c r="L49" s="119">
        <v>0</v>
      </c>
      <c r="M49" s="119">
        <v>0</v>
      </c>
      <c r="N49" s="119">
        <v>0</v>
      </c>
      <c r="O49" s="119">
        <v>0</v>
      </c>
      <c r="P49" s="119">
        <v>0</v>
      </c>
      <c r="Q49" s="119">
        <f t="shared" si="2"/>
        <v>104077.41999999998</v>
      </c>
      <c r="R49" s="115"/>
      <c r="S49" s="116"/>
      <c r="T49" s="113"/>
      <c r="U49" s="119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104077.41999999998</v>
      </c>
      <c r="V49" s="115"/>
    </row>
    <row r="50" spans="2:22" x14ac:dyDescent="0.3">
      <c r="B50" s="113"/>
      <c r="C50" s="117" t="s">
        <v>89</v>
      </c>
      <c r="D50" s="118" t="s">
        <v>365</v>
      </c>
      <c r="E50" s="119">
        <v>128241.91000000002</v>
      </c>
      <c r="F50" s="119">
        <v>0</v>
      </c>
      <c r="G50" s="119">
        <v>0</v>
      </c>
      <c r="H50" s="119">
        <v>0</v>
      </c>
      <c r="I50" s="119">
        <v>0</v>
      </c>
      <c r="J50" s="119">
        <v>0</v>
      </c>
      <c r="K50" s="119">
        <v>0</v>
      </c>
      <c r="L50" s="119">
        <v>0</v>
      </c>
      <c r="M50" s="119">
        <v>0</v>
      </c>
      <c r="N50" s="119">
        <v>0</v>
      </c>
      <c r="O50" s="119">
        <v>0</v>
      </c>
      <c r="P50" s="119">
        <v>0</v>
      </c>
      <c r="Q50" s="119">
        <f t="shared" si="2"/>
        <v>128241.91000000002</v>
      </c>
      <c r="R50" s="115"/>
      <c r="S50" s="116"/>
      <c r="T50" s="113"/>
      <c r="U50" s="119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128241.91000000002</v>
      </c>
      <c r="V50" s="115"/>
    </row>
    <row r="51" spans="2:22" x14ac:dyDescent="0.3">
      <c r="B51" s="113"/>
      <c r="C51" s="117" t="s">
        <v>90</v>
      </c>
      <c r="D51" s="118" t="s">
        <v>366</v>
      </c>
      <c r="E51" s="119">
        <v>64979.199999999997</v>
      </c>
      <c r="F51" s="119">
        <v>0</v>
      </c>
      <c r="G51" s="119">
        <v>0</v>
      </c>
      <c r="H51" s="119">
        <v>0</v>
      </c>
      <c r="I51" s="119">
        <v>0</v>
      </c>
      <c r="J51" s="119">
        <v>0</v>
      </c>
      <c r="K51" s="119">
        <v>0</v>
      </c>
      <c r="L51" s="119">
        <v>0</v>
      </c>
      <c r="M51" s="119">
        <v>0</v>
      </c>
      <c r="N51" s="119">
        <v>0</v>
      </c>
      <c r="O51" s="119">
        <v>0</v>
      </c>
      <c r="P51" s="119">
        <v>0</v>
      </c>
      <c r="Q51" s="119">
        <f t="shared" si="2"/>
        <v>64979.199999999997</v>
      </c>
      <c r="R51" s="115"/>
      <c r="S51" s="116"/>
      <c r="T51" s="113"/>
      <c r="U51" s="119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64979.199999999997</v>
      </c>
      <c r="V51" s="115"/>
    </row>
    <row r="52" spans="2:22" x14ac:dyDescent="0.3">
      <c r="B52" s="113"/>
      <c r="C52" s="117" t="s">
        <v>91</v>
      </c>
      <c r="D52" s="118" t="s">
        <v>367</v>
      </c>
      <c r="E52" s="119">
        <v>542257.44999999984</v>
      </c>
      <c r="F52" s="119">
        <v>0</v>
      </c>
      <c r="G52" s="119">
        <v>0</v>
      </c>
      <c r="H52" s="119">
        <v>0</v>
      </c>
      <c r="I52" s="119">
        <v>0</v>
      </c>
      <c r="J52" s="119">
        <v>0</v>
      </c>
      <c r="K52" s="119">
        <v>0</v>
      </c>
      <c r="L52" s="119">
        <v>0</v>
      </c>
      <c r="M52" s="119">
        <v>0</v>
      </c>
      <c r="N52" s="119">
        <v>0</v>
      </c>
      <c r="O52" s="119">
        <v>0</v>
      </c>
      <c r="P52" s="119">
        <v>0</v>
      </c>
      <c r="Q52" s="119">
        <f t="shared" si="2"/>
        <v>542257.44999999984</v>
      </c>
      <c r="R52" s="115"/>
      <c r="S52" s="116"/>
      <c r="T52" s="113"/>
      <c r="U52" s="119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542257.44999999984</v>
      </c>
      <c r="V52" s="115"/>
    </row>
    <row r="53" spans="2:22" x14ac:dyDescent="0.3">
      <c r="B53" s="113"/>
      <c r="C53" s="117" t="s">
        <v>92</v>
      </c>
      <c r="D53" s="118" t="s">
        <v>368</v>
      </c>
      <c r="E53" s="119">
        <v>16387.129999999997</v>
      </c>
      <c r="F53" s="119">
        <v>0</v>
      </c>
      <c r="G53" s="119">
        <v>0</v>
      </c>
      <c r="H53" s="119">
        <v>0</v>
      </c>
      <c r="I53" s="119">
        <v>0</v>
      </c>
      <c r="J53" s="119">
        <v>0</v>
      </c>
      <c r="K53" s="119">
        <v>0</v>
      </c>
      <c r="L53" s="119">
        <v>0</v>
      </c>
      <c r="M53" s="119">
        <v>0</v>
      </c>
      <c r="N53" s="119">
        <v>0</v>
      </c>
      <c r="O53" s="119">
        <v>0</v>
      </c>
      <c r="P53" s="119">
        <v>0</v>
      </c>
      <c r="Q53" s="119">
        <f t="shared" si="2"/>
        <v>16387.129999999997</v>
      </c>
      <c r="R53" s="115"/>
      <c r="S53" s="116"/>
      <c r="T53" s="113"/>
      <c r="U53" s="119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16387.129999999997</v>
      </c>
      <c r="V53" s="115"/>
    </row>
    <row r="54" spans="2:22" x14ac:dyDescent="0.3">
      <c r="B54" s="113"/>
      <c r="C54" s="117" t="s">
        <v>93</v>
      </c>
      <c r="D54" s="118" t="s">
        <v>369</v>
      </c>
      <c r="E54" s="119">
        <v>33232.839999999997</v>
      </c>
      <c r="F54" s="119">
        <v>0</v>
      </c>
      <c r="G54" s="119">
        <v>0</v>
      </c>
      <c r="H54" s="119">
        <v>0</v>
      </c>
      <c r="I54" s="119">
        <v>0</v>
      </c>
      <c r="J54" s="119">
        <v>0</v>
      </c>
      <c r="K54" s="119">
        <v>0</v>
      </c>
      <c r="L54" s="119">
        <v>0</v>
      </c>
      <c r="M54" s="119">
        <v>0</v>
      </c>
      <c r="N54" s="119">
        <v>0</v>
      </c>
      <c r="O54" s="119">
        <v>0</v>
      </c>
      <c r="P54" s="119">
        <v>0</v>
      </c>
      <c r="Q54" s="119">
        <f t="shared" si="2"/>
        <v>33232.839999999997</v>
      </c>
      <c r="R54" s="115"/>
      <c r="S54" s="116"/>
      <c r="T54" s="113"/>
      <c r="U54" s="119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33232.839999999997</v>
      </c>
      <c r="V54" s="115"/>
    </row>
    <row r="55" spans="2:22" ht="26" x14ac:dyDescent="0.3">
      <c r="B55" s="113"/>
      <c r="C55" s="117" t="s">
        <v>94</v>
      </c>
      <c r="D55" s="118" t="s">
        <v>370</v>
      </c>
      <c r="E55" s="119">
        <v>54498.200000000012</v>
      </c>
      <c r="F55" s="119">
        <v>0</v>
      </c>
      <c r="G55" s="119">
        <v>0</v>
      </c>
      <c r="H55" s="119">
        <v>0</v>
      </c>
      <c r="I55" s="119">
        <v>0</v>
      </c>
      <c r="J55" s="119">
        <v>0</v>
      </c>
      <c r="K55" s="119">
        <v>0</v>
      </c>
      <c r="L55" s="119">
        <v>0</v>
      </c>
      <c r="M55" s="119">
        <v>0</v>
      </c>
      <c r="N55" s="119">
        <v>0</v>
      </c>
      <c r="O55" s="119">
        <v>0</v>
      </c>
      <c r="P55" s="119">
        <v>0</v>
      </c>
      <c r="Q55" s="119">
        <f t="shared" si="2"/>
        <v>54498.200000000012</v>
      </c>
      <c r="R55" s="115"/>
      <c r="S55" s="116"/>
      <c r="T55" s="113"/>
      <c r="U55" s="119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54498.200000000012</v>
      </c>
      <c r="V55" s="115"/>
    </row>
    <row r="56" spans="2:22" x14ac:dyDescent="0.3">
      <c r="B56" s="113"/>
      <c r="C56" s="117" t="s">
        <v>95</v>
      </c>
      <c r="D56" s="118" t="s">
        <v>371</v>
      </c>
      <c r="E56" s="119">
        <v>63358.349999999991</v>
      </c>
      <c r="F56" s="119">
        <v>0</v>
      </c>
      <c r="G56" s="119">
        <v>0</v>
      </c>
      <c r="H56" s="119">
        <v>0</v>
      </c>
      <c r="I56" s="119">
        <v>0</v>
      </c>
      <c r="J56" s="119">
        <v>0</v>
      </c>
      <c r="K56" s="119">
        <v>0</v>
      </c>
      <c r="L56" s="119">
        <v>0</v>
      </c>
      <c r="M56" s="119">
        <v>0</v>
      </c>
      <c r="N56" s="119">
        <v>0</v>
      </c>
      <c r="O56" s="119">
        <v>0</v>
      </c>
      <c r="P56" s="119">
        <v>0</v>
      </c>
      <c r="Q56" s="119">
        <f t="shared" si="2"/>
        <v>63358.349999999991</v>
      </c>
      <c r="R56" s="115"/>
      <c r="S56" s="116"/>
      <c r="T56" s="113"/>
      <c r="U56" s="119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63358.349999999991</v>
      </c>
      <c r="V56" s="115"/>
    </row>
    <row r="57" spans="2:22" x14ac:dyDescent="0.3">
      <c r="B57" s="113"/>
      <c r="C57" s="117" t="s">
        <v>96</v>
      </c>
      <c r="D57" s="118" t="s">
        <v>372</v>
      </c>
      <c r="E57" s="119">
        <v>60739.37999999999</v>
      </c>
      <c r="F57" s="119">
        <v>0</v>
      </c>
      <c r="G57" s="119">
        <v>0</v>
      </c>
      <c r="H57" s="119">
        <v>0</v>
      </c>
      <c r="I57" s="119">
        <v>0</v>
      </c>
      <c r="J57" s="119">
        <v>0</v>
      </c>
      <c r="K57" s="119">
        <v>0</v>
      </c>
      <c r="L57" s="119">
        <v>0</v>
      </c>
      <c r="M57" s="119">
        <v>0</v>
      </c>
      <c r="N57" s="119">
        <v>0</v>
      </c>
      <c r="O57" s="119">
        <v>0</v>
      </c>
      <c r="P57" s="119">
        <v>0</v>
      </c>
      <c r="Q57" s="119">
        <f t="shared" si="2"/>
        <v>60739.37999999999</v>
      </c>
      <c r="R57" s="115"/>
      <c r="S57" s="116"/>
      <c r="T57" s="113"/>
      <c r="U57" s="119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60739.37999999999</v>
      </c>
      <c r="V57" s="115"/>
    </row>
    <row r="58" spans="2:22" x14ac:dyDescent="0.3">
      <c r="B58" s="113"/>
      <c r="C58" s="117" t="s">
        <v>97</v>
      </c>
      <c r="D58" s="118" t="s">
        <v>373</v>
      </c>
      <c r="E58" s="119">
        <v>22536.300000000007</v>
      </c>
      <c r="F58" s="119">
        <v>0</v>
      </c>
      <c r="G58" s="119">
        <v>0</v>
      </c>
      <c r="H58" s="119">
        <v>0</v>
      </c>
      <c r="I58" s="119">
        <v>0</v>
      </c>
      <c r="J58" s="119">
        <v>0</v>
      </c>
      <c r="K58" s="119">
        <v>0</v>
      </c>
      <c r="L58" s="119">
        <v>0</v>
      </c>
      <c r="M58" s="119">
        <v>0</v>
      </c>
      <c r="N58" s="119">
        <v>0</v>
      </c>
      <c r="O58" s="119">
        <v>0</v>
      </c>
      <c r="P58" s="119">
        <v>0</v>
      </c>
      <c r="Q58" s="119">
        <f t="shared" si="2"/>
        <v>22536.300000000007</v>
      </c>
      <c r="R58" s="115"/>
      <c r="S58" s="116"/>
      <c r="T58" s="113"/>
      <c r="U58" s="119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22536.300000000007</v>
      </c>
      <c r="V58" s="115"/>
    </row>
    <row r="59" spans="2:22" x14ac:dyDescent="0.3">
      <c r="B59" s="113"/>
      <c r="C59" s="117" t="s">
        <v>98</v>
      </c>
      <c r="D59" s="118" t="s">
        <v>374</v>
      </c>
      <c r="E59" s="119">
        <v>12693.16</v>
      </c>
      <c r="F59" s="119">
        <v>0</v>
      </c>
      <c r="G59" s="119">
        <v>0</v>
      </c>
      <c r="H59" s="119">
        <v>0</v>
      </c>
      <c r="I59" s="119">
        <v>0</v>
      </c>
      <c r="J59" s="119">
        <v>0</v>
      </c>
      <c r="K59" s="119">
        <v>0</v>
      </c>
      <c r="L59" s="119">
        <v>0</v>
      </c>
      <c r="M59" s="119">
        <v>0</v>
      </c>
      <c r="N59" s="119">
        <v>0</v>
      </c>
      <c r="O59" s="119">
        <v>0</v>
      </c>
      <c r="P59" s="119">
        <v>0</v>
      </c>
      <c r="Q59" s="119">
        <f t="shared" si="2"/>
        <v>12693.16</v>
      </c>
      <c r="R59" s="115"/>
      <c r="S59" s="116"/>
      <c r="T59" s="113"/>
      <c r="U59" s="119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12693.16</v>
      </c>
      <c r="V59" s="115"/>
    </row>
    <row r="60" spans="2:22" x14ac:dyDescent="0.3">
      <c r="B60" s="113"/>
      <c r="C60" s="117" t="s">
        <v>99</v>
      </c>
      <c r="D60" s="118" t="s">
        <v>375</v>
      </c>
      <c r="E60" s="119">
        <v>10212.49</v>
      </c>
      <c r="F60" s="119">
        <v>0</v>
      </c>
      <c r="G60" s="119">
        <v>0</v>
      </c>
      <c r="H60" s="119">
        <v>0</v>
      </c>
      <c r="I60" s="119">
        <v>0</v>
      </c>
      <c r="J60" s="119">
        <v>0</v>
      </c>
      <c r="K60" s="119">
        <v>0</v>
      </c>
      <c r="L60" s="119">
        <v>0</v>
      </c>
      <c r="M60" s="119">
        <v>0</v>
      </c>
      <c r="N60" s="119">
        <v>0</v>
      </c>
      <c r="O60" s="119">
        <v>0</v>
      </c>
      <c r="P60" s="119">
        <v>0</v>
      </c>
      <c r="Q60" s="119">
        <f t="shared" si="2"/>
        <v>10212.49</v>
      </c>
      <c r="R60" s="115"/>
      <c r="S60" s="116"/>
      <c r="T60" s="113"/>
      <c r="U60" s="119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10212.49</v>
      </c>
      <c r="V60" s="115"/>
    </row>
    <row r="61" spans="2:22" x14ac:dyDescent="0.3">
      <c r="B61" s="113"/>
      <c r="C61" s="117" t="s">
        <v>100</v>
      </c>
      <c r="D61" s="118" t="s">
        <v>376</v>
      </c>
      <c r="E61" s="119">
        <v>0</v>
      </c>
      <c r="F61" s="119">
        <v>0</v>
      </c>
      <c r="G61" s="119">
        <v>0</v>
      </c>
      <c r="H61" s="119">
        <v>0</v>
      </c>
      <c r="I61" s="119">
        <v>0</v>
      </c>
      <c r="J61" s="119">
        <v>0</v>
      </c>
      <c r="K61" s="119">
        <v>0</v>
      </c>
      <c r="L61" s="119">
        <v>0</v>
      </c>
      <c r="M61" s="119">
        <v>0</v>
      </c>
      <c r="N61" s="119">
        <v>0</v>
      </c>
      <c r="O61" s="119">
        <v>0</v>
      </c>
      <c r="P61" s="119">
        <v>0</v>
      </c>
      <c r="Q61" s="119">
        <f t="shared" si="2"/>
        <v>0</v>
      </c>
      <c r="R61" s="115"/>
      <c r="S61" s="116"/>
      <c r="T61" s="113"/>
      <c r="U61" s="119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0</v>
      </c>
      <c r="V61" s="115"/>
    </row>
    <row r="62" spans="2:22" x14ac:dyDescent="0.3">
      <c r="B62" s="113"/>
      <c r="C62" s="117" t="s">
        <v>101</v>
      </c>
      <c r="D62" s="118" t="s">
        <v>377</v>
      </c>
      <c r="E62" s="119">
        <v>0</v>
      </c>
      <c r="F62" s="119">
        <v>0</v>
      </c>
      <c r="G62" s="119">
        <v>0</v>
      </c>
      <c r="H62" s="119">
        <v>0</v>
      </c>
      <c r="I62" s="119">
        <v>0</v>
      </c>
      <c r="J62" s="119">
        <v>0</v>
      </c>
      <c r="K62" s="119">
        <v>0</v>
      </c>
      <c r="L62" s="119">
        <v>0</v>
      </c>
      <c r="M62" s="119">
        <v>0</v>
      </c>
      <c r="N62" s="119">
        <v>0</v>
      </c>
      <c r="O62" s="119">
        <v>0</v>
      </c>
      <c r="P62" s="119">
        <v>0</v>
      </c>
      <c r="Q62" s="119">
        <f t="shared" si="2"/>
        <v>0</v>
      </c>
      <c r="R62" s="115"/>
      <c r="S62" s="116"/>
      <c r="T62" s="113"/>
      <c r="U62" s="119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0</v>
      </c>
      <c r="V62" s="115"/>
    </row>
    <row r="63" spans="2:22" x14ac:dyDescent="0.3">
      <c r="B63" s="113"/>
      <c r="C63" s="117" t="s">
        <v>102</v>
      </c>
      <c r="D63" s="118" t="s">
        <v>378</v>
      </c>
      <c r="E63" s="119">
        <v>0</v>
      </c>
      <c r="F63" s="119">
        <v>0</v>
      </c>
      <c r="G63" s="119">
        <v>0</v>
      </c>
      <c r="H63" s="119">
        <v>0</v>
      </c>
      <c r="I63" s="119">
        <v>0</v>
      </c>
      <c r="J63" s="119">
        <v>0</v>
      </c>
      <c r="K63" s="119">
        <v>0</v>
      </c>
      <c r="L63" s="119">
        <v>0</v>
      </c>
      <c r="M63" s="119">
        <v>0</v>
      </c>
      <c r="N63" s="119">
        <v>0</v>
      </c>
      <c r="O63" s="119">
        <v>0</v>
      </c>
      <c r="P63" s="119">
        <v>0</v>
      </c>
      <c r="Q63" s="119">
        <f t="shared" si="2"/>
        <v>0</v>
      </c>
      <c r="R63" s="115"/>
      <c r="S63" s="116"/>
      <c r="T63" s="113"/>
      <c r="U63" s="119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115"/>
    </row>
    <row r="64" spans="2:22" x14ac:dyDescent="0.3">
      <c r="B64" s="113"/>
      <c r="C64" s="117" t="s">
        <v>103</v>
      </c>
      <c r="D64" s="118" t="s">
        <v>379</v>
      </c>
      <c r="E64" s="119">
        <v>16130.169999999996</v>
      </c>
      <c r="F64" s="119">
        <v>0</v>
      </c>
      <c r="G64" s="119">
        <v>0</v>
      </c>
      <c r="H64" s="119">
        <v>0</v>
      </c>
      <c r="I64" s="119">
        <v>0</v>
      </c>
      <c r="J64" s="119">
        <v>0</v>
      </c>
      <c r="K64" s="119">
        <v>0</v>
      </c>
      <c r="L64" s="119">
        <v>0</v>
      </c>
      <c r="M64" s="119">
        <v>0</v>
      </c>
      <c r="N64" s="119">
        <v>0</v>
      </c>
      <c r="O64" s="119">
        <v>0</v>
      </c>
      <c r="P64" s="119">
        <v>0</v>
      </c>
      <c r="Q64" s="119">
        <f t="shared" si="2"/>
        <v>16130.169999999996</v>
      </c>
      <c r="R64" s="115"/>
      <c r="S64" s="116"/>
      <c r="T64" s="113"/>
      <c r="U64" s="119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16130.169999999996</v>
      </c>
      <c r="V64" s="115"/>
    </row>
    <row r="65" spans="2:22" x14ac:dyDescent="0.3">
      <c r="B65" s="113"/>
      <c r="C65" s="117" t="s">
        <v>104</v>
      </c>
      <c r="D65" s="118" t="s">
        <v>380</v>
      </c>
      <c r="E65" s="119">
        <v>0</v>
      </c>
      <c r="F65" s="119">
        <v>0</v>
      </c>
      <c r="G65" s="119">
        <v>0</v>
      </c>
      <c r="H65" s="119">
        <v>0</v>
      </c>
      <c r="I65" s="119">
        <v>0</v>
      </c>
      <c r="J65" s="119">
        <v>0</v>
      </c>
      <c r="K65" s="119">
        <v>0</v>
      </c>
      <c r="L65" s="119">
        <v>0</v>
      </c>
      <c r="M65" s="119">
        <v>0</v>
      </c>
      <c r="N65" s="119">
        <v>0</v>
      </c>
      <c r="O65" s="119">
        <v>0</v>
      </c>
      <c r="P65" s="119">
        <v>0</v>
      </c>
      <c r="Q65" s="119">
        <f t="shared" si="2"/>
        <v>0</v>
      </c>
      <c r="R65" s="115"/>
      <c r="S65" s="116"/>
      <c r="T65" s="113"/>
      <c r="U65" s="119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115"/>
    </row>
    <row r="66" spans="2:22" x14ac:dyDescent="0.3">
      <c r="B66" s="113"/>
      <c r="C66" s="117" t="s">
        <v>105</v>
      </c>
      <c r="D66" s="118" t="s">
        <v>381</v>
      </c>
      <c r="E66" s="119">
        <v>8505.23</v>
      </c>
      <c r="F66" s="119">
        <v>0</v>
      </c>
      <c r="G66" s="119">
        <v>0</v>
      </c>
      <c r="H66" s="119">
        <v>0</v>
      </c>
      <c r="I66" s="119">
        <v>0</v>
      </c>
      <c r="J66" s="119">
        <v>0</v>
      </c>
      <c r="K66" s="119">
        <v>0</v>
      </c>
      <c r="L66" s="119">
        <v>0</v>
      </c>
      <c r="M66" s="119">
        <v>0</v>
      </c>
      <c r="N66" s="119">
        <v>0</v>
      </c>
      <c r="O66" s="119">
        <v>0</v>
      </c>
      <c r="P66" s="119">
        <v>0</v>
      </c>
      <c r="Q66" s="119">
        <f t="shared" si="2"/>
        <v>8505.23</v>
      </c>
      <c r="R66" s="115"/>
      <c r="S66" s="116"/>
      <c r="T66" s="113"/>
      <c r="U66" s="119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8505.23</v>
      </c>
      <c r="V66" s="115"/>
    </row>
    <row r="67" spans="2:22" x14ac:dyDescent="0.3">
      <c r="B67" s="113"/>
      <c r="C67" s="117" t="s">
        <v>106</v>
      </c>
      <c r="D67" s="118" t="s">
        <v>382</v>
      </c>
      <c r="E67" s="119">
        <v>50658.05999999999</v>
      </c>
      <c r="F67" s="119">
        <v>0</v>
      </c>
      <c r="G67" s="119">
        <v>0</v>
      </c>
      <c r="H67" s="119">
        <v>0</v>
      </c>
      <c r="I67" s="119">
        <v>0</v>
      </c>
      <c r="J67" s="119">
        <v>0</v>
      </c>
      <c r="K67" s="119">
        <v>0</v>
      </c>
      <c r="L67" s="119">
        <v>0</v>
      </c>
      <c r="M67" s="119">
        <v>0</v>
      </c>
      <c r="N67" s="119">
        <v>0</v>
      </c>
      <c r="O67" s="119">
        <v>0</v>
      </c>
      <c r="P67" s="119">
        <v>0</v>
      </c>
      <c r="Q67" s="119">
        <f t="shared" si="2"/>
        <v>50658.05999999999</v>
      </c>
      <c r="R67" s="115"/>
      <c r="S67" s="116"/>
      <c r="T67" s="113"/>
      <c r="U67" s="119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50658.05999999999</v>
      </c>
      <c r="V67" s="115"/>
    </row>
    <row r="68" spans="2:22" x14ac:dyDescent="0.3">
      <c r="B68" s="113"/>
      <c r="C68" s="117" t="s">
        <v>107</v>
      </c>
      <c r="D68" s="118" t="s">
        <v>383</v>
      </c>
      <c r="E68" s="119">
        <v>263759.3</v>
      </c>
      <c r="F68" s="119">
        <v>0</v>
      </c>
      <c r="G68" s="119">
        <v>0</v>
      </c>
      <c r="H68" s="119">
        <v>0</v>
      </c>
      <c r="I68" s="119">
        <v>0</v>
      </c>
      <c r="J68" s="119">
        <v>0</v>
      </c>
      <c r="K68" s="119">
        <v>0</v>
      </c>
      <c r="L68" s="119">
        <v>0</v>
      </c>
      <c r="M68" s="119">
        <v>0</v>
      </c>
      <c r="N68" s="119">
        <v>0</v>
      </c>
      <c r="O68" s="119">
        <v>0</v>
      </c>
      <c r="P68" s="119">
        <v>0</v>
      </c>
      <c r="Q68" s="119">
        <f t="shared" si="2"/>
        <v>263759.3</v>
      </c>
      <c r="R68" s="115"/>
      <c r="S68" s="116"/>
      <c r="T68" s="113"/>
      <c r="U68" s="119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263759.3</v>
      </c>
      <c r="V68" s="115"/>
    </row>
    <row r="69" spans="2:22" ht="26" x14ac:dyDescent="0.3">
      <c r="B69" s="113"/>
      <c r="C69" s="117" t="s">
        <v>108</v>
      </c>
      <c r="D69" s="118" t="s">
        <v>384</v>
      </c>
      <c r="E69" s="119">
        <v>172213.59</v>
      </c>
      <c r="F69" s="119">
        <v>0</v>
      </c>
      <c r="G69" s="119">
        <v>0</v>
      </c>
      <c r="H69" s="119">
        <v>0</v>
      </c>
      <c r="I69" s="119">
        <v>0</v>
      </c>
      <c r="J69" s="119">
        <v>0</v>
      </c>
      <c r="K69" s="119">
        <v>0</v>
      </c>
      <c r="L69" s="119">
        <v>0</v>
      </c>
      <c r="M69" s="119">
        <v>0</v>
      </c>
      <c r="N69" s="119">
        <v>0</v>
      </c>
      <c r="O69" s="119">
        <v>0</v>
      </c>
      <c r="P69" s="119">
        <v>0</v>
      </c>
      <c r="Q69" s="119">
        <f t="shared" si="2"/>
        <v>172213.59</v>
      </c>
      <c r="R69" s="115"/>
      <c r="S69" s="116"/>
      <c r="T69" s="113"/>
      <c r="U69" s="119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172213.59</v>
      </c>
      <c r="V69" s="115"/>
    </row>
    <row r="70" spans="2:22" x14ac:dyDescent="0.3">
      <c r="B70" s="113"/>
      <c r="C70" s="117" t="s">
        <v>109</v>
      </c>
      <c r="D70" s="118" t="s">
        <v>385</v>
      </c>
      <c r="E70" s="119">
        <v>24702.109999999997</v>
      </c>
      <c r="F70" s="119">
        <v>0</v>
      </c>
      <c r="G70" s="119">
        <v>0</v>
      </c>
      <c r="H70" s="119">
        <v>0</v>
      </c>
      <c r="I70" s="119">
        <v>0</v>
      </c>
      <c r="J70" s="119">
        <v>0</v>
      </c>
      <c r="K70" s="119">
        <v>0</v>
      </c>
      <c r="L70" s="119">
        <v>0</v>
      </c>
      <c r="M70" s="119">
        <v>0</v>
      </c>
      <c r="N70" s="119">
        <v>0</v>
      </c>
      <c r="O70" s="119">
        <v>0</v>
      </c>
      <c r="P70" s="119">
        <v>0</v>
      </c>
      <c r="Q70" s="119">
        <f t="shared" si="2"/>
        <v>24702.109999999997</v>
      </c>
      <c r="R70" s="115"/>
      <c r="S70" s="116"/>
      <c r="T70" s="113"/>
      <c r="U70" s="119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24702.109999999997</v>
      </c>
      <c r="V70" s="115"/>
    </row>
    <row r="71" spans="2:22" x14ac:dyDescent="0.3">
      <c r="B71" s="113"/>
      <c r="C71" s="117" t="s">
        <v>110</v>
      </c>
      <c r="D71" s="118" t="s">
        <v>386</v>
      </c>
      <c r="E71" s="119">
        <v>518120.80000000005</v>
      </c>
      <c r="F71" s="119">
        <v>0</v>
      </c>
      <c r="G71" s="119">
        <v>0</v>
      </c>
      <c r="H71" s="119">
        <v>0</v>
      </c>
      <c r="I71" s="119">
        <v>0</v>
      </c>
      <c r="J71" s="119">
        <v>0</v>
      </c>
      <c r="K71" s="119">
        <v>0</v>
      </c>
      <c r="L71" s="119">
        <v>0</v>
      </c>
      <c r="M71" s="119">
        <v>0</v>
      </c>
      <c r="N71" s="119">
        <v>0</v>
      </c>
      <c r="O71" s="119">
        <v>0</v>
      </c>
      <c r="P71" s="119">
        <v>0</v>
      </c>
      <c r="Q71" s="119">
        <f t="shared" si="2"/>
        <v>518120.80000000005</v>
      </c>
      <c r="R71" s="115"/>
      <c r="S71" s="116"/>
      <c r="T71" s="113"/>
      <c r="U71" s="119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518120.80000000005</v>
      </c>
      <c r="V71" s="115"/>
    </row>
    <row r="72" spans="2:22" ht="26" x14ac:dyDescent="0.3">
      <c r="B72" s="113"/>
      <c r="C72" s="117" t="s">
        <v>111</v>
      </c>
      <c r="D72" s="118" t="s">
        <v>387</v>
      </c>
      <c r="E72" s="119">
        <v>20283.919999999998</v>
      </c>
      <c r="F72" s="119">
        <v>0</v>
      </c>
      <c r="G72" s="119">
        <v>0</v>
      </c>
      <c r="H72" s="119">
        <v>0</v>
      </c>
      <c r="I72" s="119">
        <v>0</v>
      </c>
      <c r="J72" s="119">
        <v>0</v>
      </c>
      <c r="K72" s="119">
        <v>0</v>
      </c>
      <c r="L72" s="119">
        <v>0</v>
      </c>
      <c r="M72" s="119">
        <v>0</v>
      </c>
      <c r="N72" s="119">
        <v>0</v>
      </c>
      <c r="O72" s="119">
        <v>0</v>
      </c>
      <c r="P72" s="119">
        <v>0</v>
      </c>
      <c r="Q72" s="119">
        <f t="shared" ref="Q72:Q135" si="3">SUM(E72:P72)</f>
        <v>20283.919999999998</v>
      </c>
      <c r="R72" s="115"/>
      <c r="S72" s="116"/>
      <c r="T72" s="113"/>
      <c r="U72" s="119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20283.919999999998</v>
      </c>
      <c r="V72" s="115"/>
    </row>
    <row r="73" spans="2:22" x14ac:dyDescent="0.3">
      <c r="B73" s="113"/>
      <c r="C73" s="117" t="s">
        <v>112</v>
      </c>
      <c r="D73" s="118" t="s">
        <v>388</v>
      </c>
      <c r="E73" s="119">
        <v>541964.42000000016</v>
      </c>
      <c r="F73" s="119">
        <v>0</v>
      </c>
      <c r="G73" s="119">
        <v>0</v>
      </c>
      <c r="H73" s="119">
        <v>0</v>
      </c>
      <c r="I73" s="119">
        <v>0</v>
      </c>
      <c r="J73" s="119">
        <v>0</v>
      </c>
      <c r="K73" s="119">
        <v>0</v>
      </c>
      <c r="L73" s="119">
        <v>0</v>
      </c>
      <c r="M73" s="119">
        <v>0</v>
      </c>
      <c r="N73" s="119">
        <v>0</v>
      </c>
      <c r="O73" s="119">
        <v>0</v>
      </c>
      <c r="P73" s="119">
        <v>0</v>
      </c>
      <c r="Q73" s="119">
        <f t="shared" si="3"/>
        <v>541964.42000000016</v>
      </c>
      <c r="R73" s="115"/>
      <c r="S73" s="116"/>
      <c r="T73" s="113"/>
      <c r="U73" s="119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541964.42000000016</v>
      </c>
      <c r="V73" s="115"/>
    </row>
    <row r="74" spans="2:22" ht="26" x14ac:dyDescent="0.3">
      <c r="B74" s="113"/>
      <c r="C74" s="117" t="s">
        <v>113</v>
      </c>
      <c r="D74" s="118" t="s">
        <v>389</v>
      </c>
      <c r="E74" s="119">
        <v>0</v>
      </c>
      <c r="F74" s="119">
        <v>0</v>
      </c>
      <c r="G74" s="119">
        <v>0</v>
      </c>
      <c r="H74" s="119">
        <v>0</v>
      </c>
      <c r="I74" s="119">
        <v>0</v>
      </c>
      <c r="J74" s="119">
        <v>0</v>
      </c>
      <c r="K74" s="119">
        <v>0</v>
      </c>
      <c r="L74" s="119">
        <v>0</v>
      </c>
      <c r="M74" s="119">
        <v>0</v>
      </c>
      <c r="N74" s="119">
        <v>0</v>
      </c>
      <c r="O74" s="119">
        <v>0</v>
      </c>
      <c r="P74" s="119">
        <v>0</v>
      </c>
      <c r="Q74" s="119">
        <f t="shared" si="3"/>
        <v>0</v>
      </c>
      <c r="R74" s="115"/>
      <c r="S74" s="116"/>
      <c r="T74" s="113"/>
      <c r="U74" s="119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0</v>
      </c>
      <c r="V74" s="115"/>
    </row>
    <row r="75" spans="2:22" x14ac:dyDescent="0.3">
      <c r="B75" s="113"/>
      <c r="C75" s="117" t="s">
        <v>114</v>
      </c>
      <c r="D75" s="118" t="s">
        <v>390</v>
      </c>
      <c r="E75" s="119">
        <v>0</v>
      </c>
      <c r="F75" s="119">
        <v>0</v>
      </c>
      <c r="G75" s="119">
        <v>0</v>
      </c>
      <c r="H75" s="119">
        <v>0</v>
      </c>
      <c r="I75" s="119">
        <v>0</v>
      </c>
      <c r="J75" s="119">
        <v>0</v>
      </c>
      <c r="K75" s="119">
        <v>0</v>
      </c>
      <c r="L75" s="119">
        <v>0</v>
      </c>
      <c r="M75" s="119">
        <v>0</v>
      </c>
      <c r="N75" s="119">
        <v>0</v>
      </c>
      <c r="O75" s="119">
        <v>0</v>
      </c>
      <c r="P75" s="119">
        <v>0</v>
      </c>
      <c r="Q75" s="119">
        <f t="shared" si="3"/>
        <v>0</v>
      </c>
      <c r="R75" s="115"/>
      <c r="S75" s="116"/>
      <c r="T75" s="113"/>
      <c r="U75" s="119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0</v>
      </c>
      <c r="V75" s="115"/>
    </row>
    <row r="76" spans="2:22" x14ac:dyDescent="0.3">
      <c r="B76" s="113"/>
      <c r="C76" s="117" t="s">
        <v>115</v>
      </c>
      <c r="D76" s="118" t="s">
        <v>391</v>
      </c>
      <c r="E76" s="119">
        <v>0</v>
      </c>
      <c r="F76" s="119">
        <v>0</v>
      </c>
      <c r="G76" s="119">
        <v>0</v>
      </c>
      <c r="H76" s="119">
        <v>0</v>
      </c>
      <c r="I76" s="119">
        <v>0</v>
      </c>
      <c r="J76" s="119">
        <v>0</v>
      </c>
      <c r="K76" s="119">
        <v>0</v>
      </c>
      <c r="L76" s="119">
        <v>0</v>
      </c>
      <c r="M76" s="119">
        <v>0</v>
      </c>
      <c r="N76" s="119">
        <v>0</v>
      </c>
      <c r="O76" s="119">
        <v>0</v>
      </c>
      <c r="P76" s="119">
        <v>0</v>
      </c>
      <c r="Q76" s="119">
        <f t="shared" si="3"/>
        <v>0</v>
      </c>
      <c r="R76" s="115"/>
      <c r="S76" s="116"/>
      <c r="T76" s="113"/>
      <c r="U76" s="119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0</v>
      </c>
      <c r="V76" s="115"/>
    </row>
    <row r="77" spans="2:22" ht="26" x14ac:dyDescent="0.3">
      <c r="B77" s="113"/>
      <c r="C77" s="117" t="s">
        <v>116</v>
      </c>
      <c r="D77" s="118" t="s">
        <v>392</v>
      </c>
      <c r="E77" s="119">
        <v>0</v>
      </c>
      <c r="F77" s="119">
        <v>0</v>
      </c>
      <c r="G77" s="119">
        <v>0</v>
      </c>
      <c r="H77" s="119">
        <v>0</v>
      </c>
      <c r="I77" s="119">
        <v>0</v>
      </c>
      <c r="J77" s="119">
        <v>0</v>
      </c>
      <c r="K77" s="119">
        <v>0</v>
      </c>
      <c r="L77" s="119">
        <v>0</v>
      </c>
      <c r="M77" s="119">
        <v>0</v>
      </c>
      <c r="N77" s="119">
        <v>0</v>
      </c>
      <c r="O77" s="119">
        <v>0</v>
      </c>
      <c r="P77" s="119">
        <v>0</v>
      </c>
      <c r="Q77" s="119">
        <f t="shared" si="3"/>
        <v>0</v>
      </c>
      <c r="R77" s="115"/>
      <c r="S77" s="116"/>
      <c r="T77" s="113"/>
      <c r="U77" s="119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0</v>
      </c>
      <c r="V77" s="115"/>
    </row>
    <row r="78" spans="2:22" x14ac:dyDescent="0.3">
      <c r="B78" s="113"/>
      <c r="C78" s="117" t="s">
        <v>117</v>
      </c>
      <c r="D78" s="118" t="s">
        <v>393</v>
      </c>
      <c r="E78" s="119">
        <v>5403418.7899999917</v>
      </c>
      <c r="F78" s="119">
        <v>0</v>
      </c>
      <c r="G78" s="119">
        <v>0</v>
      </c>
      <c r="H78" s="119">
        <v>0</v>
      </c>
      <c r="I78" s="119">
        <v>0</v>
      </c>
      <c r="J78" s="119">
        <v>0</v>
      </c>
      <c r="K78" s="119">
        <v>0</v>
      </c>
      <c r="L78" s="119">
        <v>0</v>
      </c>
      <c r="M78" s="119">
        <v>0</v>
      </c>
      <c r="N78" s="119">
        <v>0</v>
      </c>
      <c r="O78" s="119">
        <v>0</v>
      </c>
      <c r="P78" s="119">
        <v>0</v>
      </c>
      <c r="Q78" s="119">
        <f t="shared" si="3"/>
        <v>5403418.7899999917</v>
      </c>
      <c r="R78" s="115"/>
      <c r="S78" s="116"/>
      <c r="T78" s="113"/>
      <c r="U78" s="119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5403418.7899999917</v>
      </c>
      <c r="V78" s="115"/>
    </row>
    <row r="79" spans="2:22" ht="26" x14ac:dyDescent="0.3">
      <c r="B79" s="113"/>
      <c r="C79" s="117" t="s">
        <v>118</v>
      </c>
      <c r="D79" s="118" t="s">
        <v>394</v>
      </c>
      <c r="E79" s="119">
        <v>0</v>
      </c>
      <c r="F79" s="119">
        <v>0</v>
      </c>
      <c r="G79" s="119">
        <v>0</v>
      </c>
      <c r="H79" s="119">
        <v>0</v>
      </c>
      <c r="I79" s="119">
        <v>0</v>
      </c>
      <c r="J79" s="119">
        <v>0</v>
      </c>
      <c r="K79" s="119">
        <v>0</v>
      </c>
      <c r="L79" s="119">
        <v>0</v>
      </c>
      <c r="M79" s="119">
        <v>0</v>
      </c>
      <c r="N79" s="119">
        <v>0</v>
      </c>
      <c r="O79" s="119">
        <v>0</v>
      </c>
      <c r="P79" s="119">
        <v>0</v>
      </c>
      <c r="Q79" s="119">
        <f t="shared" si="3"/>
        <v>0</v>
      </c>
      <c r="R79" s="115"/>
      <c r="S79" s="116"/>
      <c r="T79" s="113"/>
      <c r="U79" s="119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0</v>
      </c>
      <c r="V79" s="115"/>
    </row>
    <row r="80" spans="2:22" x14ac:dyDescent="0.3">
      <c r="B80" s="113"/>
      <c r="C80" s="117" t="s">
        <v>119</v>
      </c>
      <c r="D80" s="118" t="s">
        <v>395</v>
      </c>
      <c r="E80" s="119">
        <v>0</v>
      </c>
      <c r="F80" s="119">
        <v>0</v>
      </c>
      <c r="G80" s="119">
        <v>0</v>
      </c>
      <c r="H80" s="119">
        <v>0</v>
      </c>
      <c r="I80" s="119">
        <v>0</v>
      </c>
      <c r="J80" s="119">
        <v>0</v>
      </c>
      <c r="K80" s="119">
        <v>0</v>
      </c>
      <c r="L80" s="119">
        <v>0</v>
      </c>
      <c r="M80" s="119">
        <v>0</v>
      </c>
      <c r="N80" s="119">
        <v>0</v>
      </c>
      <c r="O80" s="119">
        <v>0</v>
      </c>
      <c r="P80" s="119">
        <v>0</v>
      </c>
      <c r="Q80" s="119">
        <f t="shared" si="3"/>
        <v>0</v>
      </c>
      <c r="R80" s="115"/>
      <c r="S80" s="116"/>
      <c r="T80" s="113"/>
      <c r="U80" s="119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0</v>
      </c>
      <c r="V80" s="115"/>
    </row>
    <row r="81" spans="2:22" x14ac:dyDescent="0.3">
      <c r="B81" s="113"/>
      <c r="C81" s="117" t="s">
        <v>120</v>
      </c>
      <c r="D81" s="118" t="s">
        <v>396</v>
      </c>
      <c r="E81" s="119">
        <v>0</v>
      </c>
      <c r="F81" s="119">
        <v>0</v>
      </c>
      <c r="G81" s="119">
        <v>0</v>
      </c>
      <c r="H81" s="119">
        <v>0</v>
      </c>
      <c r="I81" s="119">
        <v>0</v>
      </c>
      <c r="J81" s="119">
        <v>0</v>
      </c>
      <c r="K81" s="119">
        <v>0</v>
      </c>
      <c r="L81" s="119">
        <v>0</v>
      </c>
      <c r="M81" s="119">
        <v>0</v>
      </c>
      <c r="N81" s="119">
        <v>0</v>
      </c>
      <c r="O81" s="119">
        <v>0</v>
      </c>
      <c r="P81" s="119">
        <v>0</v>
      </c>
      <c r="Q81" s="119">
        <f t="shared" si="3"/>
        <v>0</v>
      </c>
      <c r="R81" s="115"/>
      <c r="S81" s="116"/>
      <c r="T81" s="113"/>
      <c r="U81" s="119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0</v>
      </c>
      <c r="V81" s="115"/>
    </row>
    <row r="82" spans="2:22" x14ac:dyDescent="0.3">
      <c r="B82" s="113"/>
      <c r="C82" s="117" t="s">
        <v>121</v>
      </c>
      <c r="D82" s="118" t="s">
        <v>397</v>
      </c>
      <c r="E82" s="119">
        <v>0</v>
      </c>
      <c r="F82" s="119">
        <v>0</v>
      </c>
      <c r="G82" s="119">
        <v>0</v>
      </c>
      <c r="H82" s="119">
        <v>0</v>
      </c>
      <c r="I82" s="119">
        <v>0</v>
      </c>
      <c r="J82" s="119">
        <v>0</v>
      </c>
      <c r="K82" s="119">
        <v>0</v>
      </c>
      <c r="L82" s="119">
        <v>0</v>
      </c>
      <c r="M82" s="119">
        <v>0</v>
      </c>
      <c r="N82" s="119">
        <v>0</v>
      </c>
      <c r="O82" s="119">
        <v>0</v>
      </c>
      <c r="P82" s="119">
        <v>0</v>
      </c>
      <c r="Q82" s="119">
        <f t="shared" si="3"/>
        <v>0</v>
      </c>
      <c r="R82" s="115"/>
      <c r="S82" s="116"/>
      <c r="T82" s="113"/>
      <c r="U82" s="119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115"/>
    </row>
    <row r="83" spans="2:22" ht="26" x14ac:dyDescent="0.3">
      <c r="B83" s="113"/>
      <c r="C83" s="117" t="s">
        <v>122</v>
      </c>
      <c r="D83" s="118" t="s">
        <v>398</v>
      </c>
      <c r="E83" s="119">
        <v>0</v>
      </c>
      <c r="F83" s="119">
        <v>0</v>
      </c>
      <c r="G83" s="119">
        <v>0</v>
      </c>
      <c r="H83" s="119">
        <v>0</v>
      </c>
      <c r="I83" s="119">
        <v>0</v>
      </c>
      <c r="J83" s="119">
        <v>0</v>
      </c>
      <c r="K83" s="119">
        <v>0</v>
      </c>
      <c r="L83" s="119">
        <v>0</v>
      </c>
      <c r="M83" s="119">
        <v>0</v>
      </c>
      <c r="N83" s="119">
        <v>0</v>
      </c>
      <c r="O83" s="119">
        <v>0</v>
      </c>
      <c r="P83" s="119">
        <v>0</v>
      </c>
      <c r="Q83" s="119">
        <f t="shared" si="3"/>
        <v>0</v>
      </c>
      <c r="R83" s="115"/>
      <c r="S83" s="116"/>
      <c r="T83" s="113"/>
      <c r="U83" s="119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115"/>
    </row>
    <row r="84" spans="2:22" ht="26" x14ac:dyDescent="0.3">
      <c r="B84" s="113"/>
      <c r="C84" s="117" t="s">
        <v>123</v>
      </c>
      <c r="D84" s="118" t="s">
        <v>399</v>
      </c>
      <c r="E84" s="119">
        <v>209607.94999999992</v>
      </c>
      <c r="F84" s="119">
        <v>0</v>
      </c>
      <c r="G84" s="119">
        <v>0</v>
      </c>
      <c r="H84" s="119">
        <v>0</v>
      </c>
      <c r="I84" s="119">
        <v>0</v>
      </c>
      <c r="J84" s="119">
        <v>0</v>
      </c>
      <c r="K84" s="119">
        <v>0</v>
      </c>
      <c r="L84" s="119">
        <v>0</v>
      </c>
      <c r="M84" s="119">
        <v>0</v>
      </c>
      <c r="N84" s="119">
        <v>0</v>
      </c>
      <c r="O84" s="119">
        <v>0</v>
      </c>
      <c r="P84" s="119">
        <v>0</v>
      </c>
      <c r="Q84" s="119">
        <f t="shared" si="3"/>
        <v>209607.94999999992</v>
      </c>
      <c r="R84" s="115"/>
      <c r="S84" s="116"/>
      <c r="T84" s="113"/>
      <c r="U84" s="119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209607.94999999992</v>
      </c>
      <c r="V84" s="115"/>
    </row>
    <row r="85" spans="2:22" x14ac:dyDescent="0.3">
      <c r="B85" s="113"/>
      <c r="C85" s="117" t="s">
        <v>124</v>
      </c>
      <c r="D85" s="118" t="s">
        <v>391</v>
      </c>
      <c r="E85" s="119">
        <v>0</v>
      </c>
      <c r="F85" s="119">
        <v>0</v>
      </c>
      <c r="G85" s="119">
        <v>0</v>
      </c>
      <c r="H85" s="119">
        <v>0</v>
      </c>
      <c r="I85" s="119">
        <v>0</v>
      </c>
      <c r="J85" s="119">
        <v>0</v>
      </c>
      <c r="K85" s="119">
        <v>0</v>
      </c>
      <c r="L85" s="119">
        <v>0</v>
      </c>
      <c r="M85" s="119">
        <v>0</v>
      </c>
      <c r="N85" s="119">
        <v>0</v>
      </c>
      <c r="O85" s="119">
        <v>0</v>
      </c>
      <c r="P85" s="119">
        <v>0</v>
      </c>
      <c r="Q85" s="119">
        <f t="shared" si="3"/>
        <v>0</v>
      </c>
      <c r="R85" s="115"/>
      <c r="S85" s="116"/>
      <c r="T85" s="113"/>
      <c r="U85" s="119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0</v>
      </c>
      <c r="V85" s="115"/>
    </row>
    <row r="86" spans="2:22" x14ac:dyDescent="0.3">
      <c r="B86" s="113"/>
      <c r="C86" s="117" t="s">
        <v>125</v>
      </c>
      <c r="D86" s="118" t="s">
        <v>395</v>
      </c>
      <c r="E86" s="119">
        <v>389386.35999999987</v>
      </c>
      <c r="F86" s="119">
        <v>0</v>
      </c>
      <c r="G86" s="119">
        <v>0</v>
      </c>
      <c r="H86" s="119">
        <v>0</v>
      </c>
      <c r="I86" s="119">
        <v>0</v>
      </c>
      <c r="J86" s="119">
        <v>0</v>
      </c>
      <c r="K86" s="119">
        <v>0</v>
      </c>
      <c r="L86" s="119">
        <v>0</v>
      </c>
      <c r="M86" s="119">
        <v>0</v>
      </c>
      <c r="N86" s="119">
        <v>0</v>
      </c>
      <c r="O86" s="119">
        <v>0</v>
      </c>
      <c r="P86" s="119">
        <v>0</v>
      </c>
      <c r="Q86" s="119">
        <f t="shared" si="3"/>
        <v>389386.35999999987</v>
      </c>
      <c r="R86" s="115"/>
      <c r="S86" s="116"/>
      <c r="T86" s="113"/>
      <c r="U86" s="119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389386.35999999987</v>
      </c>
      <c r="V86" s="115"/>
    </row>
    <row r="87" spans="2:22" x14ac:dyDescent="0.3">
      <c r="B87" s="113"/>
      <c r="C87" s="117" t="s">
        <v>126</v>
      </c>
      <c r="D87" s="118" t="s">
        <v>400</v>
      </c>
      <c r="E87" s="119">
        <v>70914.3</v>
      </c>
      <c r="F87" s="119">
        <v>0</v>
      </c>
      <c r="G87" s="119">
        <v>0</v>
      </c>
      <c r="H87" s="119">
        <v>0</v>
      </c>
      <c r="I87" s="119">
        <v>0</v>
      </c>
      <c r="J87" s="119">
        <v>0</v>
      </c>
      <c r="K87" s="119">
        <v>0</v>
      </c>
      <c r="L87" s="119">
        <v>0</v>
      </c>
      <c r="M87" s="119">
        <v>0</v>
      </c>
      <c r="N87" s="119">
        <v>0</v>
      </c>
      <c r="O87" s="119">
        <v>0</v>
      </c>
      <c r="P87" s="119">
        <v>0</v>
      </c>
      <c r="Q87" s="119">
        <f t="shared" si="3"/>
        <v>70914.3</v>
      </c>
      <c r="R87" s="115"/>
      <c r="S87" s="116"/>
      <c r="T87" s="113"/>
      <c r="U87" s="119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70914.3</v>
      </c>
      <c r="V87" s="115"/>
    </row>
    <row r="88" spans="2:22" x14ac:dyDescent="0.3">
      <c r="B88" s="113"/>
      <c r="C88" s="117" t="s">
        <v>127</v>
      </c>
      <c r="D88" s="118" t="s">
        <v>401</v>
      </c>
      <c r="E88" s="119">
        <v>21343</v>
      </c>
      <c r="F88" s="119">
        <v>0</v>
      </c>
      <c r="G88" s="119">
        <v>0</v>
      </c>
      <c r="H88" s="119">
        <v>0</v>
      </c>
      <c r="I88" s="119">
        <v>0</v>
      </c>
      <c r="J88" s="119">
        <v>0</v>
      </c>
      <c r="K88" s="119">
        <v>0</v>
      </c>
      <c r="L88" s="119">
        <v>0</v>
      </c>
      <c r="M88" s="119">
        <v>0</v>
      </c>
      <c r="N88" s="119">
        <v>0</v>
      </c>
      <c r="O88" s="119">
        <v>0</v>
      </c>
      <c r="P88" s="119">
        <v>0</v>
      </c>
      <c r="Q88" s="119">
        <f t="shared" si="3"/>
        <v>21343</v>
      </c>
      <c r="R88" s="115"/>
      <c r="S88" s="116"/>
      <c r="T88" s="113"/>
      <c r="U88" s="119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21343</v>
      </c>
      <c r="V88" s="115"/>
    </row>
    <row r="89" spans="2:22" x14ac:dyDescent="0.3">
      <c r="B89" s="113"/>
      <c r="C89" s="117" t="s">
        <v>128</v>
      </c>
      <c r="D89" s="118" t="s">
        <v>402</v>
      </c>
      <c r="E89" s="119">
        <v>2065298.2500000005</v>
      </c>
      <c r="F89" s="119">
        <v>0</v>
      </c>
      <c r="G89" s="119">
        <v>0</v>
      </c>
      <c r="H89" s="119">
        <v>0</v>
      </c>
      <c r="I89" s="119">
        <v>0</v>
      </c>
      <c r="J89" s="119">
        <v>0</v>
      </c>
      <c r="K89" s="119">
        <v>0</v>
      </c>
      <c r="L89" s="119">
        <v>0</v>
      </c>
      <c r="M89" s="119">
        <v>0</v>
      </c>
      <c r="N89" s="119">
        <v>0</v>
      </c>
      <c r="O89" s="119">
        <v>0</v>
      </c>
      <c r="P89" s="119">
        <v>0</v>
      </c>
      <c r="Q89" s="119">
        <f t="shared" si="3"/>
        <v>2065298.2500000005</v>
      </c>
      <c r="R89" s="115"/>
      <c r="S89" s="116"/>
      <c r="T89" s="113"/>
      <c r="U89" s="119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2065298.2500000005</v>
      </c>
      <c r="V89" s="115"/>
    </row>
    <row r="90" spans="2:22" x14ac:dyDescent="0.3">
      <c r="B90" s="113"/>
      <c r="C90" s="117" t="s">
        <v>129</v>
      </c>
      <c r="D90" s="118" t="s">
        <v>403</v>
      </c>
      <c r="E90" s="119">
        <v>45477.229999999996</v>
      </c>
      <c r="F90" s="119">
        <v>0</v>
      </c>
      <c r="G90" s="119">
        <v>0</v>
      </c>
      <c r="H90" s="119">
        <v>0</v>
      </c>
      <c r="I90" s="119">
        <v>0</v>
      </c>
      <c r="J90" s="119">
        <v>0</v>
      </c>
      <c r="K90" s="119">
        <v>0</v>
      </c>
      <c r="L90" s="119">
        <v>0</v>
      </c>
      <c r="M90" s="119">
        <v>0</v>
      </c>
      <c r="N90" s="119">
        <v>0</v>
      </c>
      <c r="O90" s="119">
        <v>0</v>
      </c>
      <c r="P90" s="119">
        <v>0</v>
      </c>
      <c r="Q90" s="119">
        <f t="shared" si="3"/>
        <v>45477.229999999996</v>
      </c>
      <c r="R90" s="115"/>
      <c r="S90" s="116"/>
      <c r="T90" s="113"/>
      <c r="U90" s="119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45477.229999999996</v>
      </c>
      <c r="V90" s="115"/>
    </row>
    <row r="91" spans="2:22" x14ac:dyDescent="0.3">
      <c r="B91" s="113"/>
      <c r="C91" s="117" t="s">
        <v>130</v>
      </c>
      <c r="D91" s="118" t="s">
        <v>404</v>
      </c>
      <c r="E91" s="119">
        <v>0</v>
      </c>
      <c r="F91" s="119">
        <v>0</v>
      </c>
      <c r="G91" s="119">
        <v>0</v>
      </c>
      <c r="H91" s="119">
        <v>0</v>
      </c>
      <c r="I91" s="119">
        <v>0</v>
      </c>
      <c r="J91" s="119">
        <v>0</v>
      </c>
      <c r="K91" s="119">
        <v>0</v>
      </c>
      <c r="L91" s="119">
        <v>0</v>
      </c>
      <c r="M91" s="119">
        <v>0</v>
      </c>
      <c r="N91" s="119">
        <v>0</v>
      </c>
      <c r="O91" s="119">
        <v>0</v>
      </c>
      <c r="P91" s="119">
        <v>0</v>
      </c>
      <c r="Q91" s="119">
        <f t="shared" si="3"/>
        <v>0</v>
      </c>
      <c r="R91" s="115"/>
      <c r="S91" s="116"/>
      <c r="T91" s="113"/>
      <c r="U91" s="119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115"/>
    </row>
    <row r="92" spans="2:22" x14ac:dyDescent="0.3">
      <c r="B92" s="113"/>
      <c r="C92" s="117" t="s">
        <v>131</v>
      </c>
      <c r="D92" s="118" t="s">
        <v>405</v>
      </c>
      <c r="E92" s="119">
        <v>0</v>
      </c>
      <c r="F92" s="119">
        <v>0</v>
      </c>
      <c r="G92" s="119">
        <v>0</v>
      </c>
      <c r="H92" s="119">
        <v>0</v>
      </c>
      <c r="I92" s="119">
        <v>0</v>
      </c>
      <c r="J92" s="119">
        <v>0</v>
      </c>
      <c r="K92" s="119">
        <v>0</v>
      </c>
      <c r="L92" s="119">
        <v>0</v>
      </c>
      <c r="M92" s="119">
        <v>0</v>
      </c>
      <c r="N92" s="119">
        <v>0</v>
      </c>
      <c r="O92" s="119">
        <v>0</v>
      </c>
      <c r="P92" s="119">
        <v>0</v>
      </c>
      <c r="Q92" s="119">
        <f t="shared" si="3"/>
        <v>0</v>
      </c>
      <c r="R92" s="115"/>
      <c r="S92" s="116"/>
      <c r="T92" s="113"/>
      <c r="U92" s="119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115"/>
    </row>
    <row r="93" spans="2:22" x14ac:dyDescent="0.3">
      <c r="B93" s="113"/>
      <c r="C93" s="117" t="s">
        <v>132</v>
      </c>
      <c r="D93" s="118" t="s">
        <v>406</v>
      </c>
      <c r="E93" s="119">
        <v>0</v>
      </c>
      <c r="F93" s="119">
        <v>0</v>
      </c>
      <c r="G93" s="119">
        <v>0</v>
      </c>
      <c r="H93" s="119">
        <v>0</v>
      </c>
      <c r="I93" s="119">
        <v>0</v>
      </c>
      <c r="J93" s="119">
        <v>0</v>
      </c>
      <c r="K93" s="119">
        <v>0</v>
      </c>
      <c r="L93" s="119">
        <v>0</v>
      </c>
      <c r="M93" s="119">
        <v>0</v>
      </c>
      <c r="N93" s="119">
        <v>0</v>
      </c>
      <c r="O93" s="119">
        <v>0</v>
      </c>
      <c r="P93" s="119">
        <v>0</v>
      </c>
      <c r="Q93" s="119">
        <f t="shared" si="3"/>
        <v>0</v>
      </c>
      <c r="R93" s="115"/>
      <c r="S93" s="116"/>
      <c r="T93" s="113"/>
      <c r="U93" s="119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0</v>
      </c>
      <c r="V93" s="115"/>
    </row>
    <row r="94" spans="2:22" ht="26" x14ac:dyDescent="0.3">
      <c r="B94" s="113"/>
      <c r="C94" s="117" t="s">
        <v>133</v>
      </c>
      <c r="D94" s="118" t="s">
        <v>407</v>
      </c>
      <c r="E94" s="119">
        <v>126661.91</v>
      </c>
      <c r="F94" s="119">
        <v>0</v>
      </c>
      <c r="G94" s="119">
        <v>0</v>
      </c>
      <c r="H94" s="119">
        <v>0</v>
      </c>
      <c r="I94" s="119">
        <v>0</v>
      </c>
      <c r="J94" s="119">
        <v>0</v>
      </c>
      <c r="K94" s="119">
        <v>0</v>
      </c>
      <c r="L94" s="119">
        <v>0</v>
      </c>
      <c r="M94" s="119">
        <v>0</v>
      </c>
      <c r="N94" s="119">
        <v>0</v>
      </c>
      <c r="O94" s="119">
        <v>0</v>
      </c>
      <c r="P94" s="119">
        <v>0</v>
      </c>
      <c r="Q94" s="119">
        <f t="shared" si="3"/>
        <v>126661.91</v>
      </c>
      <c r="R94" s="115"/>
      <c r="S94" s="116"/>
      <c r="T94" s="113"/>
      <c r="U94" s="119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126661.91</v>
      </c>
      <c r="V94" s="115"/>
    </row>
    <row r="95" spans="2:22" x14ac:dyDescent="0.3">
      <c r="B95" s="113"/>
      <c r="C95" s="117" t="s">
        <v>134</v>
      </c>
      <c r="D95" s="118" t="s">
        <v>408</v>
      </c>
      <c r="E95" s="119">
        <v>11640.19</v>
      </c>
      <c r="F95" s="119">
        <v>0</v>
      </c>
      <c r="G95" s="119">
        <v>0</v>
      </c>
      <c r="H95" s="119">
        <v>0</v>
      </c>
      <c r="I95" s="119">
        <v>0</v>
      </c>
      <c r="J95" s="119">
        <v>0</v>
      </c>
      <c r="K95" s="119">
        <v>0</v>
      </c>
      <c r="L95" s="119">
        <v>0</v>
      </c>
      <c r="M95" s="119">
        <v>0</v>
      </c>
      <c r="N95" s="119">
        <v>0</v>
      </c>
      <c r="O95" s="119">
        <v>0</v>
      </c>
      <c r="P95" s="119">
        <v>0</v>
      </c>
      <c r="Q95" s="119">
        <f t="shared" si="3"/>
        <v>11640.19</v>
      </c>
      <c r="R95" s="115"/>
      <c r="S95" s="116"/>
      <c r="T95" s="113"/>
      <c r="U95" s="119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11640.19</v>
      </c>
      <c r="V95" s="115"/>
    </row>
    <row r="96" spans="2:22" x14ac:dyDescent="0.3">
      <c r="B96" s="113"/>
      <c r="C96" s="117" t="s">
        <v>135</v>
      </c>
      <c r="D96" s="118" t="s">
        <v>409</v>
      </c>
      <c r="E96" s="119">
        <v>41311.839999999997</v>
      </c>
      <c r="F96" s="119">
        <v>0</v>
      </c>
      <c r="G96" s="119">
        <v>0</v>
      </c>
      <c r="H96" s="119">
        <v>0</v>
      </c>
      <c r="I96" s="119">
        <v>0</v>
      </c>
      <c r="J96" s="119">
        <v>0</v>
      </c>
      <c r="K96" s="119">
        <v>0</v>
      </c>
      <c r="L96" s="119">
        <v>0</v>
      </c>
      <c r="M96" s="119">
        <v>0</v>
      </c>
      <c r="N96" s="119">
        <v>0</v>
      </c>
      <c r="O96" s="119">
        <v>0</v>
      </c>
      <c r="P96" s="119">
        <v>0</v>
      </c>
      <c r="Q96" s="119">
        <f t="shared" si="3"/>
        <v>41311.839999999997</v>
      </c>
      <c r="R96" s="115"/>
      <c r="S96" s="116"/>
      <c r="T96" s="113"/>
      <c r="U96" s="119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41311.839999999997</v>
      </c>
      <c r="V96" s="115"/>
    </row>
    <row r="97" spans="2:22" x14ac:dyDescent="0.3">
      <c r="B97" s="113"/>
      <c r="C97" s="117" t="s">
        <v>136</v>
      </c>
      <c r="D97" s="118" t="s">
        <v>410</v>
      </c>
      <c r="E97" s="119">
        <v>1320631.1500000001</v>
      </c>
      <c r="F97" s="119">
        <v>0</v>
      </c>
      <c r="G97" s="119">
        <v>0</v>
      </c>
      <c r="H97" s="119">
        <v>0</v>
      </c>
      <c r="I97" s="119">
        <v>0</v>
      </c>
      <c r="J97" s="119">
        <v>0</v>
      </c>
      <c r="K97" s="119">
        <v>0</v>
      </c>
      <c r="L97" s="119">
        <v>0</v>
      </c>
      <c r="M97" s="119">
        <v>0</v>
      </c>
      <c r="N97" s="119">
        <v>0</v>
      </c>
      <c r="O97" s="119">
        <v>0</v>
      </c>
      <c r="P97" s="119">
        <v>0</v>
      </c>
      <c r="Q97" s="119">
        <f t="shared" si="3"/>
        <v>1320631.1500000001</v>
      </c>
      <c r="R97" s="115"/>
      <c r="S97" s="116"/>
      <c r="T97" s="113"/>
      <c r="U97" s="119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1320631.1500000001</v>
      </c>
      <c r="V97" s="115"/>
    </row>
    <row r="98" spans="2:22" x14ac:dyDescent="0.3">
      <c r="B98" s="113"/>
      <c r="C98" s="117" t="s">
        <v>137</v>
      </c>
      <c r="D98" s="118" t="s">
        <v>411</v>
      </c>
      <c r="E98" s="119">
        <v>185395.90000000002</v>
      </c>
      <c r="F98" s="119">
        <v>0</v>
      </c>
      <c r="G98" s="119">
        <v>0</v>
      </c>
      <c r="H98" s="119">
        <v>0</v>
      </c>
      <c r="I98" s="119">
        <v>0</v>
      </c>
      <c r="J98" s="119">
        <v>0</v>
      </c>
      <c r="K98" s="119">
        <v>0</v>
      </c>
      <c r="L98" s="119">
        <v>0</v>
      </c>
      <c r="M98" s="119">
        <v>0</v>
      </c>
      <c r="N98" s="119">
        <v>0</v>
      </c>
      <c r="O98" s="119">
        <v>0</v>
      </c>
      <c r="P98" s="119">
        <v>0</v>
      </c>
      <c r="Q98" s="119">
        <f t="shared" si="3"/>
        <v>185395.90000000002</v>
      </c>
      <c r="R98" s="115"/>
      <c r="S98" s="116"/>
      <c r="T98" s="113"/>
      <c r="U98" s="119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185395.90000000002</v>
      </c>
      <c r="V98" s="115"/>
    </row>
    <row r="99" spans="2:22" x14ac:dyDescent="0.3">
      <c r="B99" s="113"/>
      <c r="C99" s="117" t="s">
        <v>138</v>
      </c>
      <c r="D99" s="118" t="s">
        <v>412</v>
      </c>
      <c r="E99" s="119">
        <v>0</v>
      </c>
      <c r="F99" s="119">
        <v>0</v>
      </c>
      <c r="G99" s="119">
        <v>0</v>
      </c>
      <c r="H99" s="119">
        <v>0</v>
      </c>
      <c r="I99" s="119">
        <v>0</v>
      </c>
      <c r="J99" s="119">
        <v>0</v>
      </c>
      <c r="K99" s="119">
        <v>0</v>
      </c>
      <c r="L99" s="119">
        <v>0</v>
      </c>
      <c r="M99" s="119">
        <v>0</v>
      </c>
      <c r="N99" s="119">
        <v>0</v>
      </c>
      <c r="O99" s="119">
        <v>0</v>
      </c>
      <c r="P99" s="119">
        <v>0</v>
      </c>
      <c r="Q99" s="119">
        <f t="shared" si="3"/>
        <v>0</v>
      </c>
      <c r="R99" s="115"/>
      <c r="S99" s="116"/>
      <c r="T99" s="113"/>
      <c r="U99" s="119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115"/>
    </row>
    <row r="100" spans="2:22" x14ac:dyDescent="0.3">
      <c r="B100" s="113"/>
      <c r="C100" s="117" t="s">
        <v>139</v>
      </c>
      <c r="D100" s="118" t="s">
        <v>413</v>
      </c>
      <c r="E100" s="119">
        <v>33961311.730000004</v>
      </c>
      <c r="F100" s="119">
        <v>0</v>
      </c>
      <c r="G100" s="119">
        <v>0</v>
      </c>
      <c r="H100" s="119">
        <v>0</v>
      </c>
      <c r="I100" s="119">
        <v>0</v>
      </c>
      <c r="J100" s="119">
        <v>0</v>
      </c>
      <c r="K100" s="119">
        <v>0</v>
      </c>
      <c r="L100" s="119">
        <v>0</v>
      </c>
      <c r="M100" s="119">
        <v>0</v>
      </c>
      <c r="N100" s="119">
        <v>0</v>
      </c>
      <c r="O100" s="119">
        <v>0</v>
      </c>
      <c r="P100" s="119">
        <v>0</v>
      </c>
      <c r="Q100" s="119">
        <f t="shared" si="3"/>
        <v>33961311.730000004</v>
      </c>
      <c r="R100" s="115"/>
      <c r="S100" s="116"/>
      <c r="T100" s="113"/>
      <c r="U100" s="119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33961311.730000004</v>
      </c>
      <c r="V100" s="115"/>
    </row>
    <row r="101" spans="2:22" x14ac:dyDescent="0.3">
      <c r="B101" s="113"/>
      <c r="C101" s="117" t="s">
        <v>140</v>
      </c>
      <c r="D101" s="118" t="s">
        <v>414</v>
      </c>
      <c r="E101" s="119">
        <v>46075.960000000006</v>
      </c>
      <c r="F101" s="119">
        <v>0</v>
      </c>
      <c r="G101" s="119">
        <v>0</v>
      </c>
      <c r="H101" s="119">
        <v>0</v>
      </c>
      <c r="I101" s="119">
        <v>0</v>
      </c>
      <c r="J101" s="119">
        <v>0</v>
      </c>
      <c r="K101" s="119">
        <v>0</v>
      </c>
      <c r="L101" s="119">
        <v>0</v>
      </c>
      <c r="M101" s="119">
        <v>0</v>
      </c>
      <c r="N101" s="119">
        <v>0</v>
      </c>
      <c r="O101" s="119">
        <v>0</v>
      </c>
      <c r="P101" s="119">
        <v>0</v>
      </c>
      <c r="Q101" s="119">
        <f t="shared" si="3"/>
        <v>46075.960000000006</v>
      </c>
      <c r="R101" s="115"/>
      <c r="S101" s="116"/>
      <c r="T101" s="113"/>
      <c r="U101" s="119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46075.960000000006</v>
      </c>
      <c r="V101" s="115"/>
    </row>
    <row r="102" spans="2:22" x14ac:dyDescent="0.3">
      <c r="B102" s="113"/>
      <c r="C102" s="117" t="s">
        <v>141</v>
      </c>
      <c r="D102" s="118" t="s">
        <v>415</v>
      </c>
      <c r="E102" s="119">
        <v>97401.420000000013</v>
      </c>
      <c r="F102" s="119">
        <v>0</v>
      </c>
      <c r="G102" s="119">
        <v>0</v>
      </c>
      <c r="H102" s="119">
        <v>0</v>
      </c>
      <c r="I102" s="119">
        <v>0</v>
      </c>
      <c r="J102" s="119">
        <v>0</v>
      </c>
      <c r="K102" s="119">
        <v>0</v>
      </c>
      <c r="L102" s="119">
        <v>0</v>
      </c>
      <c r="M102" s="119">
        <v>0</v>
      </c>
      <c r="N102" s="119">
        <v>0</v>
      </c>
      <c r="O102" s="119">
        <v>0</v>
      </c>
      <c r="P102" s="119">
        <v>0</v>
      </c>
      <c r="Q102" s="119">
        <f t="shared" si="3"/>
        <v>97401.420000000013</v>
      </c>
      <c r="R102" s="115"/>
      <c r="S102" s="116"/>
      <c r="T102" s="113"/>
      <c r="U102" s="119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97401.420000000013</v>
      </c>
      <c r="V102" s="115"/>
    </row>
    <row r="103" spans="2:22" ht="26" x14ac:dyDescent="0.3">
      <c r="B103" s="113"/>
      <c r="C103" s="117" t="s">
        <v>142</v>
      </c>
      <c r="D103" s="118" t="s">
        <v>416</v>
      </c>
      <c r="E103" s="119">
        <v>24069.72</v>
      </c>
      <c r="F103" s="119">
        <v>0</v>
      </c>
      <c r="G103" s="119">
        <v>0</v>
      </c>
      <c r="H103" s="119">
        <v>0</v>
      </c>
      <c r="I103" s="119">
        <v>0</v>
      </c>
      <c r="J103" s="119">
        <v>0</v>
      </c>
      <c r="K103" s="119">
        <v>0</v>
      </c>
      <c r="L103" s="119">
        <v>0</v>
      </c>
      <c r="M103" s="119">
        <v>0</v>
      </c>
      <c r="N103" s="119">
        <v>0</v>
      </c>
      <c r="O103" s="119">
        <v>0</v>
      </c>
      <c r="P103" s="119">
        <v>0</v>
      </c>
      <c r="Q103" s="119">
        <f t="shared" si="3"/>
        <v>24069.72</v>
      </c>
      <c r="R103" s="115"/>
      <c r="S103" s="116"/>
      <c r="T103" s="113"/>
      <c r="U103" s="119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24069.72</v>
      </c>
      <c r="V103" s="115"/>
    </row>
    <row r="104" spans="2:22" x14ac:dyDescent="0.3">
      <c r="B104" s="113"/>
      <c r="C104" s="117" t="s">
        <v>143</v>
      </c>
      <c r="D104" s="118" t="s">
        <v>417</v>
      </c>
      <c r="E104" s="119">
        <v>28373.510000000002</v>
      </c>
      <c r="F104" s="119">
        <v>0</v>
      </c>
      <c r="G104" s="119">
        <v>0</v>
      </c>
      <c r="H104" s="119">
        <v>0</v>
      </c>
      <c r="I104" s="119">
        <v>0</v>
      </c>
      <c r="J104" s="119">
        <v>0</v>
      </c>
      <c r="K104" s="119">
        <v>0</v>
      </c>
      <c r="L104" s="119">
        <v>0</v>
      </c>
      <c r="M104" s="119">
        <v>0</v>
      </c>
      <c r="N104" s="119">
        <v>0</v>
      </c>
      <c r="O104" s="119">
        <v>0</v>
      </c>
      <c r="P104" s="119">
        <v>0</v>
      </c>
      <c r="Q104" s="119">
        <f t="shared" si="3"/>
        <v>28373.510000000002</v>
      </c>
      <c r="R104" s="115"/>
      <c r="S104" s="116"/>
      <c r="T104" s="113"/>
      <c r="U104" s="119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28373.510000000002</v>
      </c>
      <c r="V104" s="115"/>
    </row>
    <row r="105" spans="2:22" x14ac:dyDescent="0.3">
      <c r="B105" s="113"/>
      <c r="C105" s="117" t="s">
        <v>144</v>
      </c>
      <c r="D105" s="118" t="s">
        <v>418</v>
      </c>
      <c r="E105" s="119">
        <v>0</v>
      </c>
      <c r="F105" s="119">
        <v>0</v>
      </c>
      <c r="G105" s="119">
        <v>0</v>
      </c>
      <c r="H105" s="119">
        <v>0</v>
      </c>
      <c r="I105" s="119">
        <v>0</v>
      </c>
      <c r="J105" s="119">
        <v>0</v>
      </c>
      <c r="K105" s="119">
        <v>0</v>
      </c>
      <c r="L105" s="119">
        <v>0</v>
      </c>
      <c r="M105" s="119">
        <v>0</v>
      </c>
      <c r="N105" s="119">
        <v>0</v>
      </c>
      <c r="O105" s="119">
        <v>0</v>
      </c>
      <c r="P105" s="119">
        <v>0</v>
      </c>
      <c r="Q105" s="119">
        <f t="shared" si="3"/>
        <v>0</v>
      </c>
      <c r="R105" s="115"/>
      <c r="S105" s="116"/>
      <c r="T105" s="113"/>
      <c r="U105" s="119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115"/>
    </row>
    <row r="106" spans="2:22" x14ac:dyDescent="0.3">
      <c r="B106" s="113"/>
      <c r="C106" s="117" t="s">
        <v>145</v>
      </c>
      <c r="D106" s="118" t="s">
        <v>419</v>
      </c>
      <c r="E106" s="119">
        <v>0</v>
      </c>
      <c r="F106" s="119">
        <v>0</v>
      </c>
      <c r="G106" s="119">
        <v>0</v>
      </c>
      <c r="H106" s="119">
        <v>0</v>
      </c>
      <c r="I106" s="119">
        <v>0</v>
      </c>
      <c r="J106" s="119">
        <v>0</v>
      </c>
      <c r="K106" s="119">
        <v>0</v>
      </c>
      <c r="L106" s="119">
        <v>0</v>
      </c>
      <c r="M106" s="119">
        <v>0</v>
      </c>
      <c r="N106" s="119">
        <v>0</v>
      </c>
      <c r="O106" s="119">
        <v>0</v>
      </c>
      <c r="P106" s="119">
        <v>0</v>
      </c>
      <c r="Q106" s="119">
        <f t="shared" si="3"/>
        <v>0</v>
      </c>
      <c r="R106" s="115"/>
      <c r="S106" s="116"/>
      <c r="T106" s="113"/>
      <c r="U106" s="119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115"/>
    </row>
    <row r="107" spans="2:22" x14ac:dyDescent="0.3">
      <c r="B107" s="113"/>
      <c r="C107" s="117" t="s">
        <v>146</v>
      </c>
      <c r="D107" s="118" t="s">
        <v>420</v>
      </c>
      <c r="E107" s="119">
        <v>0</v>
      </c>
      <c r="F107" s="119">
        <v>0</v>
      </c>
      <c r="G107" s="119">
        <v>0</v>
      </c>
      <c r="H107" s="119">
        <v>0</v>
      </c>
      <c r="I107" s="119">
        <v>0</v>
      </c>
      <c r="J107" s="119">
        <v>0</v>
      </c>
      <c r="K107" s="119">
        <v>0</v>
      </c>
      <c r="L107" s="119">
        <v>0</v>
      </c>
      <c r="M107" s="119">
        <v>0</v>
      </c>
      <c r="N107" s="119">
        <v>0</v>
      </c>
      <c r="O107" s="119">
        <v>0</v>
      </c>
      <c r="P107" s="119">
        <v>0</v>
      </c>
      <c r="Q107" s="119">
        <f t="shared" si="3"/>
        <v>0</v>
      </c>
      <c r="R107" s="115"/>
      <c r="S107" s="116"/>
      <c r="T107" s="113"/>
      <c r="U107" s="119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0</v>
      </c>
      <c r="V107" s="115"/>
    </row>
    <row r="108" spans="2:22" x14ac:dyDescent="0.3">
      <c r="B108" s="113"/>
      <c r="C108" s="117" t="s">
        <v>147</v>
      </c>
      <c r="D108" s="118" t="s">
        <v>421</v>
      </c>
      <c r="E108" s="119">
        <v>57957.899999999987</v>
      </c>
      <c r="F108" s="119">
        <v>0</v>
      </c>
      <c r="G108" s="119">
        <v>0</v>
      </c>
      <c r="H108" s="119">
        <v>0</v>
      </c>
      <c r="I108" s="119">
        <v>0</v>
      </c>
      <c r="J108" s="119">
        <v>0</v>
      </c>
      <c r="K108" s="119">
        <v>0</v>
      </c>
      <c r="L108" s="119">
        <v>0</v>
      </c>
      <c r="M108" s="119">
        <v>0</v>
      </c>
      <c r="N108" s="119">
        <v>0</v>
      </c>
      <c r="O108" s="119">
        <v>0</v>
      </c>
      <c r="P108" s="119">
        <v>0</v>
      </c>
      <c r="Q108" s="119">
        <f t="shared" si="3"/>
        <v>57957.899999999987</v>
      </c>
      <c r="R108" s="115"/>
      <c r="S108" s="116"/>
      <c r="T108" s="113"/>
      <c r="U108" s="119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57957.899999999987</v>
      </c>
      <c r="V108" s="115"/>
    </row>
    <row r="109" spans="2:22" x14ac:dyDescent="0.3">
      <c r="B109" s="113"/>
      <c r="C109" s="117" t="s">
        <v>148</v>
      </c>
      <c r="D109" s="118" t="s">
        <v>412</v>
      </c>
      <c r="E109" s="119">
        <v>0</v>
      </c>
      <c r="F109" s="119">
        <v>0</v>
      </c>
      <c r="G109" s="119">
        <v>0</v>
      </c>
      <c r="H109" s="119">
        <v>0</v>
      </c>
      <c r="I109" s="119">
        <v>0</v>
      </c>
      <c r="J109" s="119">
        <v>0</v>
      </c>
      <c r="K109" s="119">
        <v>0</v>
      </c>
      <c r="L109" s="119">
        <v>0</v>
      </c>
      <c r="M109" s="119">
        <v>0</v>
      </c>
      <c r="N109" s="119">
        <v>0</v>
      </c>
      <c r="O109" s="119">
        <v>0</v>
      </c>
      <c r="P109" s="119">
        <v>0</v>
      </c>
      <c r="Q109" s="119">
        <f t="shared" si="3"/>
        <v>0</v>
      </c>
      <c r="R109" s="115"/>
      <c r="S109" s="116"/>
      <c r="T109" s="113"/>
      <c r="U109" s="119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0</v>
      </c>
      <c r="V109" s="115"/>
    </row>
    <row r="110" spans="2:22" x14ac:dyDescent="0.3">
      <c r="B110" s="113"/>
      <c r="C110" s="117" t="s">
        <v>149</v>
      </c>
      <c r="D110" s="118" t="s">
        <v>422</v>
      </c>
      <c r="E110" s="119">
        <v>0</v>
      </c>
      <c r="F110" s="119">
        <v>0</v>
      </c>
      <c r="G110" s="119">
        <v>0</v>
      </c>
      <c r="H110" s="119">
        <v>0</v>
      </c>
      <c r="I110" s="119">
        <v>0</v>
      </c>
      <c r="J110" s="119">
        <v>0</v>
      </c>
      <c r="K110" s="119">
        <v>0</v>
      </c>
      <c r="L110" s="119">
        <v>0</v>
      </c>
      <c r="M110" s="119">
        <v>0</v>
      </c>
      <c r="N110" s="119">
        <v>0</v>
      </c>
      <c r="O110" s="119">
        <v>0</v>
      </c>
      <c r="P110" s="119">
        <v>0</v>
      </c>
      <c r="Q110" s="119">
        <f t="shared" si="3"/>
        <v>0</v>
      </c>
      <c r="R110" s="115"/>
      <c r="S110" s="116"/>
      <c r="T110" s="113"/>
      <c r="U110" s="119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115"/>
    </row>
    <row r="111" spans="2:22" x14ac:dyDescent="0.3">
      <c r="B111" s="113"/>
      <c r="C111" s="117" t="s">
        <v>150</v>
      </c>
      <c r="D111" s="118" t="s">
        <v>423</v>
      </c>
      <c r="E111" s="119">
        <v>0</v>
      </c>
      <c r="F111" s="119">
        <v>0</v>
      </c>
      <c r="G111" s="119">
        <v>0</v>
      </c>
      <c r="H111" s="119">
        <v>0</v>
      </c>
      <c r="I111" s="119">
        <v>0</v>
      </c>
      <c r="J111" s="119">
        <v>0</v>
      </c>
      <c r="K111" s="119">
        <v>0</v>
      </c>
      <c r="L111" s="119">
        <v>0</v>
      </c>
      <c r="M111" s="119">
        <v>0</v>
      </c>
      <c r="N111" s="119">
        <v>0</v>
      </c>
      <c r="O111" s="119">
        <v>0</v>
      </c>
      <c r="P111" s="119">
        <v>0</v>
      </c>
      <c r="Q111" s="119">
        <f t="shared" si="3"/>
        <v>0</v>
      </c>
      <c r="R111" s="115"/>
      <c r="S111" s="116"/>
      <c r="T111" s="113"/>
      <c r="U111" s="119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115"/>
    </row>
    <row r="112" spans="2:22" x14ac:dyDescent="0.3">
      <c r="B112" s="113"/>
      <c r="C112" s="117" t="s">
        <v>151</v>
      </c>
      <c r="D112" s="118" t="s">
        <v>424</v>
      </c>
      <c r="E112" s="119">
        <v>0</v>
      </c>
      <c r="F112" s="119">
        <v>0</v>
      </c>
      <c r="G112" s="119">
        <v>0</v>
      </c>
      <c r="H112" s="119">
        <v>0</v>
      </c>
      <c r="I112" s="119">
        <v>0</v>
      </c>
      <c r="J112" s="119">
        <v>0</v>
      </c>
      <c r="K112" s="119">
        <v>0</v>
      </c>
      <c r="L112" s="119">
        <v>0</v>
      </c>
      <c r="M112" s="119">
        <v>0</v>
      </c>
      <c r="N112" s="119">
        <v>0</v>
      </c>
      <c r="O112" s="119">
        <v>0</v>
      </c>
      <c r="P112" s="119">
        <v>0</v>
      </c>
      <c r="Q112" s="119">
        <f t="shared" si="3"/>
        <v>0</v>
      </c>
      <c r="R112" s="115"/>
      <c r="S112" s="116"/>
      <c r="T112" s="113"/>
      <c r="U112" s="119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115"/>
    </row>
    <row r="113" spans="2:22" x14ac:dyDescent="0.3">
      <c r="B113" s="113"/>
      <c r="C113" s="117" t="s">
        <v>152</v>
      </c>
      <c r="D113" s="118" t="s">
        <v>425</v>
      </c>
      <c r="E113" s="119">
        <v>0</v>
      </c>
      <c r="F113" s="119">
        <v>0</v>
      </c>
      <c r="G113" s="119">
        <v>0</v>
      </c>
      <c r="H113" s="119">
        <v>0</v>
      </c>
      <c r="I113" s="119">
        <v>0</v>
      </c>
      <c r="J113" s="119">
        <v>0</v>
      </c>
      <c r="K113" s="119">
        <v>0</v>
      </c>
      <c r="L113" s="119">
        <v>0</v>
      </c>
      <c r="M113" s="119">
        <v>0</v>
      </c>
      <c r="N113" s="119">
        <v>0</v>
      </c>
      <c r="O113" s="119">
        <v>0</v>
      </c>
      <c r="P113" s="119">
        <v>0</v>
      </c>
      <c r="Q113" s="119">
        <f t="shared" si="3"/>
        <v>0</v>
      </c>
      <c r="R113" s="115"/>
      <c r="S113" s="116"/>
      <c r="T113" s="113"/>
      <c r="U113" s="119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115"/>
    </row>
    <row r="114" spans="2:22" x14ac:dyDescent="0.3">
      <c r="B114" s="113"/>
      <c r="C114" s="117" t="s">
        <v>153</v>
      </c>
      <c r="D114" s="118" t="s">
        <v>426</v>
      </c>
      <c r="E114" s="119">
        <v>0</v>
      </c>
      <c r="F114" s="119">
        <v>0</v>
      </c>
      <c r="G114" s="119">
        <v>0</v>
      </c>
      <c r="H114" s="119">
        <v>0</v>
      </c>
      <c r="I114" s="119">
        <v>0</v>
      </c>
      <c r="J114" s="119">
        <v>0</v>
      </c>
      <c r="K114" s="119">
        <v>0</v>
      </c>
      <c r="L114" s="119">
        <v>0</v>
      </c>
      <c r="M114" s="119">
        <v>0</v>
      </c>
      <c r="N114" s="119">
        <v>0</v>
      </c>
      <c r="O114" s="119">
        <v>0</v>
      </c>
      <c r="P114" s="119">
        <v>0</v>
      </c>
      <c r="Q114" s="119">
        <f t="shared" si="3"/>
        <v>0</v>
      </c>
      <c r="R114" s="115"/>
      <c r="S114" s="116"/>
      <c r="T114" s="113"/>
      <c r="U114" s="119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115"/>
    </row>
    <row r="115" spans="2:22" x14ac:dyDescent="0.3">
      <c r="B115" s="113"/>
      <c r="C115" s="117" t="s">
        <v>154</v>
      </c>
      <c r="D115" s="118" t="s">
        <v>427</v>
      </c>
      <c r="E115" s="119">
        <v>8070.3099999999995</v>
      </c>
      <c r="F115" s="119">
        <v>0</v>
      </c>
      <c r="G115" s="119">
        <v>0</v>
      </c>
      <c r="H115" s="119">
        <v>0</v>
      </c>
      <c r="I115" s="119">
        <v>0</v>
      </c>
      <c r="J115" s="119">
        <v>0</v>
      </c>
      <c r="K115" s="119">
        <v>0</v>
      </c>
      <c r="L115" s="119">
        <v>0</v>
      </c>
      <c r="M115" s="119">
        <v>0</v>
      </c>
      <c r="N115" s="119">
        <v>0</v>
      </c>
      <c r="O115" s="119">
        <v>0</v>
      </c>
      <c r="P115" s="119">
        <v>0</v>
      </c>
      <c r="Q115" s="119">
        <f t="shared" si="3"/>
        <v>8070.3099999999995</v>
      </c>
      <c r="R115" s="115"/>
      <c r="S115" s="116"/>
      <c r="T115" s="113"/>
      <c r="U115" s="119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8070.3099999999995</v>
      </c>
      <c r="V115" s="115"/>
    </row>
    <row r="116" spans="2:22" x14ac:dyDescent="0.3">
      <c r="B116" s="113"/>
      <c r="C116" s="117" t="s">
        <v>155</v>
      </c>
      <c r="D116" s="118" t="s">
        <v>428</v>
      </c>
      <c r="E116" s="119">
        <v>54701.81</v>
      </c>
      <c r="F116" s="119">
        <v>0</v>
      </c>
      <c r="G116" s="119">
        <v>0</v>
      </c>
      <c r="H116" s="119">
        <v>0</v>
      </c>
      <c r="I116" s="119">
        <v>0</v>
      </c>
      <c r="J116" s="119">
        <v>0</v>
      </c>
      <c r="K116" s="119">
        <v>0</v>
      </c>
      <c r="L116" s="119">
        <v>0</v>
      </c>
      <c r="M116" s="119">
        <v>0</v>
      </c>
      <c r="N116" s="119">
        <v>0</v>
      </c>
      <c r="O116" s="119">
        <v>0</v>
      </c>
      <c r="P116" s="119">
        <v>0</v>
      </c>
      <c r="Q116" s="119">
        <f t="shared" si="3"/>
        <v>54701.81</v>
      </c>
      <c r="R116" s="115"/>
      <c r="S116" s="116"/>
      <c r="T116" s="113"/>
      <c r="U116" s="119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54701.81</v>
      </c>
      <c r="V116" s="115"/>
    </row>
    <row r="117" spans="2:22" x14ac:dyDescent="0.3">
      <c r="B117" s="113"/>
      <c r="C117" s="117" t="s">
        <v>156</v>
      </c>
      <c r="D117" s="118" t="s">
        <v>429</v>
      </c>
      <c r="E117" s="119">
        <v>117866.71999999997</v>
      </c>
      <c r="F117" s="119">
        <v>0</v>
      </c>
      <c r="G117" s="119">
        <v>0</v>
      </c>
      <c r="H117" s="119">
        <v>0</v>
      </c>
      <c r="I117" s="119">
        <v>0</v>
      </c>
      <c r="J117" s="119">
        <v>0</v>
      </c>
      <c r="K117" s="119">
        <v>0</v>
      </c>
      <c r="L117" s="119">
        <v>0</v>
      </c>
      <c r="M117" s="119">
        <v>0</v>
      </c>
      <c r="N117" s="119">
        <v>0</v>
      </c>
      <c r="O117" s="119">
        <v>0</v>
      </c>
      <c r="P117" s="119">
        <v>0</v>
      </c>
      <c r="Q117" s="119">
        <f t="shared" si="3"/>
        <v>117866.71999999997</v>
      </c>
      <c r="R117" s="115"/>
      <c r="S117" s="116"/>
      <c r="T117" s="113"/>
      <c r="U117" s="119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117866.71999999997</v>
      </c>
      <c r="V117" s="115"/>
    </row>
    <row r="118" spans="2:22" x14ac:dyDescent="0.3">
      <c r="B118" s="113"/>
      <c r="C118" s="117" t="s">
        <v>157</v>
      </c>
      <c r="D118" s="118" t="s">
        <v>430</v>
      </c>
      <c r="E118" s="119">
        <v>0</v>
      </c>
      <c r="F118" s="119">
        <v>0</v>
      </c>
      <c r="G118" s="119">
        <v>0</v>
      </c>
      <c r="H118" s="119">
        <v>0</v>
      </c>
      <c r="I118" s="119">
        <v>0</v>
      </c>
      <c r="J118" s="119">
        <v>0</v>
      </c>
      <c r="K118" s="119">
        <v>0</v>
      </c>
      <c r="L118" s="119">
        <v>0</v>
      </c>
      <c r="M118" s="119">
        <v>0</v>
      </c>
      <c r="N118" s="119">
        <v>0</v>
      </c>
      <c r="O118" s="119">
        <v>0</v>
      </c>
      <c r="P118" s="119">
        <v>0</v>
      </c>
      <c r="Q118" s="119">
        <f t="shared" si="3"/>
        <v>0</v>
      </c>
      <c r="R118" s="115"/>
      <c r="S118" s="116"/>
      <c r="T118" s="113"/>
      <c r="U118" s="119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115"/>
    </row>
    <row r="119" spans="2:22" x14ac:dyDescent="0.3">
      <c r="B119" s="113"/>
      <c r="C119" s="117" t="s">
        <v>158</v>
      </c>
      <c r="D119" s="118" t="s">
        <v>431</v>
      </c>
      <c r="E119" s="119">
        <v>22928.06</v>
      </c>
      <c r="F119" s="119">
        <v>0</v>
      </c>
      <c r="G119" s="119">
        <v>0</v>
      </c>
      <c r="H119" s="119">
        <v>0</v>
      </c>
      <c r="I119" s="119">
        <v>0</v>
      </c>
      <c r="J119" s="119">
        <v>0</v>
      </c>
      <c r="K119" s="119">
        <v>0</v>
      </c>
      <c r="L119" s="119">
        <v>0</v>
      </c>
      <c r="M119" s="119">
        <v>0</v>
      </c>
      <c r="N119" s="119">
        <v>0</v>
      </c>
      <c r="O119" s="119">
        <v>0</v>
      </c>
      <c r="P119" s="119">
        <v>0</v>
      </c>
      <c r="Q119" s="119">
        <f t="shared" si="3"/>
        <v>22928.06</v>
      </c>
      <c r="R119" s="115"/>
      <c r="S119" s="116"/>
      <c r="T119" s="113"/>
      <c r="U119" s="119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22928.06</v>
      </c>
      <c r="V119" s="115"/>
    </row>
    <row r="120" spans="2:22" x14ac:dyDescent="0.3">
      <c r="B120" s="113"/>
      <c r="C120" s="117" t="s">
        <v>159</v>
      </c>
      <c r="D120" s="118" t="s">
        <v>432</v>
      </c>
      <c r="E120" s="119">
        <v>48750.42</v>
      </c>
      <c r="F120" s="119">
        <v>0</v>
      </c>
      <c r="G120" s="119">
        <v>0</v>
      </c>
      <c r="H120" s="119">
        <v>0</v>
      </c>
      <c r="I120" s="119">
        <v>0</v>
      </c>
      <c r="J120" s="119">
        <v>0</v>
      </c>
      <c r="K120" s="119">
        <v>0</v>
      </c>
      <c r="L120" s="119">
        <v>0</v>
      </c>
      <c r="M120" s="119">
        <v>0</v>
      </c>
      <c r="N120" s="119">
        <v>0</v>
      </c>
      <c r="O120" s="119">
        <v>0</v>
      </c>
      <c r="P120" s="119">
        <v>0</v>
      </c>
      <c r="Q120" s="119">
        <f t="shared" si="3"/>
        <v>48750.42</v>
      </c>
      <c r="R120" s="115"/>
      <c r="S120" s="116"/>
      <c r="T120" s="113"/>
      <c r="U120" s="119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48750.42</v>
      </c>
      <c r="V120" s="115"/>
    </row>
    <row r="121" spans="2:22" x14ac:dyDescent="0.3">
      <c r="B121" s="113"/>
      <c r="C121" s="117" t="s">
        <v>160</v>
      </c>
      <c r="D121" s="118" t="s">
        <v>433</v>
      </c>
      <c r="E121" s="119">
        <v>0</v>
      </c>
      <c r="F121" s="119">
        <v>0</v>
      </c>
      <c r="G121" s="119">
        <v>0</v>
      </c>
      <c r="H121" s="119">
        <v>0</v>
      </c>
      <c r="I121" s="119">
        <v>0</v>
      </c>
      <c r="J121" s="119">
        <v>0</v>
      </c>
      <c r="K121" s="119">
        <v>0</v>
      </c>
      <c r="L121" s="119">
        <v>0</v>
      </c>
      <c r="M121" s="119">
        <v>0</v>
      </c>
      <c r="N121" s="119">
        <v>0</v>
      </c>
      <c r="O121" s="119">
        <v>0</v>
      </c>
      <c r="P121" s="119">
        <v>0</v>
      </c>
      <c r="Q121" s="119">
        <f t="shared" si="3"/>
        <v>0</v>
      </c>
      <c r="R121" s="115"/>
      <c r="S121" s="116"/>
      <c r="T121" s="113"/>
      <c r="U121" s="119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0</v>
      </c>
      <c r="V121" s="115"/>
    </row>
    <row r="122" spans="2:22" x14ac:dyDescent="0.3">
      <c r="B122" s="113"/>
      <c r="C122" s="117" t="s">
        <v>161</v>
      </c>
      <c r="D122" s="118" t="s">
        <v>434</v>
      </c>
      <c r="E122" s="119">
        <v>39094.809999999983</v>
      </c>
      <c r="F122" s="119">
        <v>0</v>
      </c>
      <c r="G122" s="119">
        <v>0</v>
      </c>
      <c r="H122" s="119">
        <v>0</v>
      </c>
      <c r="I122" s="119">
        <v>0</v>
      </c>
      <c r="J122" s="119">
        <v>0</v>
      </c>
      <c r="K122" s="119">
        <v>0</v>
      </c>
      <c r="L122" s="119">
        <v>0</v>
      </c>
      <c r="M122" s="119">
        <v>0</v>
      </c>
      <c r="N122" s="119">
        <v>0</v>
      </c>
      <c r="O122" s="119">
        <v>0</v>
      </c>
      <c r="P122" s="119">
        <v>0</v>
      </c>
      <c r="Q122" s="119">
        <f t="shared" si="3"/>
        <v>39094.809999999983</v>
      </c>
      <c r="R122" s="115"/>
      <c r="S122" s="116"/>
      <c r="T122" s="113"/>
      <c r="U122" s="119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39094.809999999983</v>
      </c>
      <c r="V122" s="115"/>
    </row>
    <row r="123" spans="2:22" x14ac:dyDescent="0.3">
      <c r="B123" s="113"/>
      <c r="C123" s="117" t="s">
        <v>162</v>
      </c>
      <c r="D123" s="118" t="s">
        <v>435</v>
      </c>
      <c r="E123" s="119">
        <v>157791.75000000003</v>
      </c>
      <c r="F123" s="119">
        <v>0</v>
      </c>
      <c r="G123" s="119">
        <v>0</v>
      </c>
      <c r="H123" s="119">
        <v>0</v>
      </c>
      <c r="I123" s="119">
        <v>0</v>
      </c>
      <c r="J123" s="119">
        <v>0</v>
      </c>
      <c r="K123" s="119">
        <v>0</v>
      </c>
      <c r="L123" s="119">
        <v>0</v>
      </c>
      <c r="M123" s="119">
        <v>0</v>
      </c>
      <c r="N123" s="119">
        <v>0</v>
      </c>
      <c r="O123" s="119">
        <v>0</v>
      </c>
      <c r="P123" s="119">
        <v>0</v>
      </c>
      <c r="Q123" s="119">
        <f t="shared" si="3"/>
        <v>157791.75000000003</v>
      </c>
      <c r="R123" s="115"/>
      <c r="S123" s="116"/>
      <c r="T123" s="113"/>
      <c r="U123" s="119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157791.75000000003</v>
      </c>
      <c r="V123" s="115"/>
    </row>
    <row r="124" spans="2:22" x14ac:dyDescent="0.3">
      <c r="B124" s="113"/>
      <c r="C124" s="117" t="s">
        <v>163</v>
      </c>
      <c r="D124" s="118" t="s">
        <v>433</v>
      </c>
      <c r="E124" s="119">
        <v>172118.18999999992</v>
      </c>
      <c r="F124" s="119">
        <v>0</v>
      </c>
      <c r="G124" s="119">
        <v>0</v>
      </c>
      <c r="H124" s="119">
        <v>0</v>
      </c>
      <c r="I124" s="119">
        <v>0</v>
      </c>
      <c r="J124" s="119">
        <v>0</v>
      </c>
      <c r="K124" s="119">
        <v>0</v>
      </c>
      <c r="L124" s="119">
        <v>0</v>
      </c>
      <c r="M124" s="119">
        <v>0</v>
      </c>
      <c r="N124" s="119">
        <v>0</v>
      </c>
      <c r="O124" s="119">
        <v>0</v>
      </c>
      <c r="P124" s="119">
        <v>0</v>
      </c>
      <c r="Q124" s="119">
        <f t="shared" si="3"/>
        <v>172118.18999999992</v>
      </c>
      <c r="R124" s="115"/>
      <c r="S124" s="116"/>
      <c r="T124" s="113"/>
      <c r="U124" s="119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172118.18999999992</v>
      </c>
      <c r="V124" s="115"/>
    </row>
    <row r="125" spans="2:22" x14ac:dyDescent="0.3">
      <c r="B125" s="113"/>
      <c r="C125" s="117" t="s">
        <v>164</v>
      </c>
      <c r="D125" s="118" t="s">
        <v>436</v>
      </c>
      <c r="E125" s="119">
        <v>122173.96000000002</v>
      </c>
      <c r="F125" s="119">
        <v>0</v>
      </c>
      <c r="G125" s="119">
        <v>0</v>
      </c>
      <c r="H125" s="119">
        <v>0</v>
      </c>
      <c r="I125" s="119">
        <v>0</v>
      </c>
      <c r="J125" s="119">
        <v>0</v>
      </c>
      <c r="K125" s="119">
        <v>0</v>
      </c>
      <c r="L125" s="119">
        <v>0</v>
      </c>
      <c r="M125" s="119">
        <v>0</v>
      </c>
      <c r="N125" s="119">
        <v>0</v>
      </c>
      <c r="O125" s="119">
        <v>0</v>
      </c>
      <c r="P125" s="119">
        <v>0</v>
      </c>
      <c r="Q125" s="119">
        <f t="shared" si="3"/>
        <v>122173.96000000002</v>
      </c>
      <c r="R125" s="115"/>
      <c r="S125" s="116"/>
      <c r="T125" s="113"/>
      <c r="U125" s="119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122173.96000000002</v>
      </c>
      <c r="V125" s="115"/>
    </row>
    <row r="126" spans="2:22" x14ac:dyDescent="0.3">
      <c r="B126" s="113"/>
      <c r="C126" s="117" t="s">
        <v>165</v>
      </c>
      <c r="D126" s="118" t="s">
        <v>423</v>
      </c>
      <c r="E126" s="119">
        <v>326425.52000000014</v>
      </c>
      <c r="F126" s="119">
        <v>0</v>
      </c>
      <c r="G126" s="119">
        <v>0</v>
      </c>
      <c r="H126" s="119">
        <v>0</v>
      </c>
      <c r="I126" s="119">
        <v>0</v>
      </c>
      <c r="J126" s="119">
        <v>0</v>
      </c>
      <c r="K126" s="119">
        <v>0</v>
      </c>
      <c r="L126" s="119">
        <v>0</v>
      </c>
      <c r="M126" s="119">
        <v>0</v>
      </c>
      <c r="N126" s="119">
        <v>0</v>
      </c>
      <c r="O126" s="119">
        <v>0</v>
      </c>
      <c r="P126" s="119">
        <v>0</v>
      </c>
      <c r="Q126" s="119">
        <f t="shared" si="3"/>
        <v>326425.52000000014</v>
      </c>
      <c r="R126" s="115"/>
      <c r="S126" s="116"/>
      <c r="T126" s="113"/>
      <c r="U126" s="119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326425.52000000014</v>
      </c>
      <c r="V126" s="115"/>
    </row>
    <row r="127" spans="2:22" x14ac:dyDescent="0.3">
      <c r="B127" s="113"/>
      <c r="C127" s="117" t="s">
        <v>166</v>
      </c>
      <c r="D127" s="118" t="s">
        <v>424</v>
      </c>
      <c r="E127" s="119">
        <v>11837.41</v>
      </c>
      <c r="F127" s="119">
        <v>0</v>
      </c>
      <c r="G127" s="119">
        <v>0</v>
      </c>
      <c r="H127" s="119">
        <v>0</v>
      </c>
      <c r="I127" s="119">
        <v>0</v>
      </c>
      <c r="J127" s="119">
        <v>0</v>
      </c>
      <c r="K127" s="119">
        <v>0</v>
      </c>
      <c r="L127" s="119">
        <v>0</v>
      </c>
      <c r="M127" s="119">
        <v>0</v>
      </c>
      <c r="N127" s="119">
        <v>0</v>
      </c>
      <c r="O127" s="119">
        <v>0</v>
      </c>
      <c r="P127" s="119">
        <v>0</v>
      </c>
      <c r="Q127" s="119">
        <f t="shared" si="3"/>
        <v>11837.41</v>
      </c>
      <c r="R127" s="115"/>
      <c r="S127" s="116"/>
      <c r="T127" s="113"/>
      <c r="U127" s="119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11837.41</v>
      </c>
      <c r="V127" s="115"/>
    </row>
    <row r="128" spans="2:22" x14ac:dyDescent="0.3">
      <c r="B128" s="113"/>
      <c r="C128" s="117" t="s">
        <v>167</v>
      </c>
      <c r="D128" s="118" t="s">
        <v>425</v>
      </c>
      <c r="E128" s="119">
        <v>58987.729999999989</v>
      </c>
      <c r="F128" s="119">
        <v>0</v>
      </c>
      <c r="G128" s="119">
        <v>0</v>
      </c>
      <c r="H128" s="119">
        <v>0</v>
      </c>
      <c r="I128" s="119">
        <v>0</v>
      </c>
      <c r="J128" s="119">
        <v>0</v>
      </c>
      <c r="K128" s="119">
        <v>0</v>
      </c>
      <c r="L128" s="119">
        <v>0</v>
      </c>
      <c r="M128" s="119">
        <v>0</v>
      </c>
      <c r="N128" s="119">
        <v>0</v>
      </c>
      <c r="O128" s="119">
        <v>0</v>
      </c>
      <c r="P128" s="119">
        <v>0</v>
      </c>
      <c r="Q128" s="119">
        <f t="shared" si="3"/>
        <v>58987.729999999989</v>
      </c>
      <c r="R128" s="115"/>
      <c r="S128" s="116"/>
      <c r="T128" s="113"/>
      <c r="U128" s="119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58987.729999999989</v>
      </c>
      <c r="V128" s="115"/>
    </row>
    <row r="129" spans="2:22" x14ac:dyDescent="0.3">
      <c r="B129" s="113"/>
      <c r="C129" s="117" t="s">
        <v>168</v>
      </c>
      <c r="D129" s="118" t="s">
        <v>426</v>
      </c>
      <c r="E129" s="119">
        <v>355480.21000000014</v>
      </c>
      <c r="F129" s="119">
        <v>0</v>
      </c>
      <c r="G129" s="119">
        <v>0</v>
      </c>
      <c r="H129" s="119">
        <v>0</v>
      </c>
      <c r="I129" s="119">
        <v>0</v>
      </c>
      <c r="J129" s="119">
        <v>0</v>
      </c>
      <c r="K129" s="119">
        <v>0</v>
      </c>
      <c r="L129" s="119">
        <v>0</v>
      </c>
      <c r="M129" s="119">
        <v>0</v>
      </c>
      <c r="N129" s="119">
        <v>0</v>
      </c>
      <c r="O129" s="119">
        <v>0</v>
      </c>
      <c r="P129" s="119">
        <v>0</v>
      </c>
      <c r="Q129" s="119">
        <f t="shared" si="3"/>
        <v>355480.21000000014</v>
      </c>
      <c r="R129" s="115"/>
      <c r="S129" s="116"/>
      <c r="T129" s="113"/>
      <c r="U129" s="119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355480.21000000014</v>
      </c>
      <c r="V129" s="115"/>
    </row>
    <row r="130" spans="2:22" x14ac:dyDescent="0.3">
      <c r="B130" s="113"/>
      <c r="C130" s="117" t="s">
        <v>169</v>
      </c>
      <c r="D130" s="118" t="s">
        <v>437</v>
      </c>
      <c r="E130" s="119">
        <v>135191.98000000001</v>
      </c>
      <c r="F130" s="119">
        <v>0</v>
      </c>
      <c r="G130" s="119">
        <v>0</v>
      </c>
      <c r="H130" s="119">
        <v>0</v>
      </c>
      <c r="I130" s="119">
        <v>0</v>
      </c>
      <c r="J130" s="119">
        <v>0</v>
      </c>
      <c r="K130" s="119">
        <v>0</v>
      </c>
      <c r="L130" s="119">
        <v>0</v>
      </c>
      <c r="M130" s="119">
        <v>0</v>
      </c>
      <c r="N130" s="119">
        <v>0</v>
      </c>
      <c r="O130" s="119">
        <v>0</v>
      </c>
      <c r="P130" s="119">
        <v>0</v>
      </c>
      <c r="Q130" s="119">
        <f t="shared" si="3"/>
        <v>135191.98000000001</v>
      </c>
      <c r="R130" s="115"/>
      <c r="S130" s="116"/>
      <c r="T130" s="113"/>
      <c r="U130" s="119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135191.98000000001</v>
      </c>
      <c r="V130" s="115"/>
    </row>
    <row r="131" spans="2:22" x14ac:dyDescent="0.3">
      <c r="B131" s="113"/>
      <c r="C131" s="117" t="s">
        <v>170</v>
      </c>
      <c r="D131" s="118" t="s">
        <v>438</v>
      </c>
      <c r="E131" s="119">
        <v>159891.18</v>
      </c>
      <c r="F131" s="119">
        <v>0</v>
      </c>
      <c r="G131" s="119">
        <v>0</v>
      </c>
      <c r="H131" s="119">
        <v>0</v>
      </c>
      <c r="I131" s="119">
        <v>0</v>
      </c>
      <c r="J131" s="119">
        <v>0</v>
      </c>
      <c r="K131" s="119">
        <v>0</v>
      </c>
      <c r="L131" s="119">
        <v>0</v>
      </c>
      <c r="M131" s="119">
        <v>0</v>
      </c>
      <c r="N131" s="119">
        <v>0</v>
      </c>
      <c r="O131" s="119">
        <v>0</v>
      </c>
      <c r="P131" s="119">
        <v>0</v>
      </c>
      <c r="Q131" s="119">
        <f t="shared" si="3"/>
        <v>159891.18</v>
      </c>
      <c r="R131" s="115"/>
      <c r="S131" s="116"/>
      <c r="T131" s="113"/>
      <c r="U131" s="119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159891.18</v>
      </c>
      <c r="V131" s="115"/>
    </row>
    <row r="132" spans="2:22" x14ac:dyDescent="0.3">
      <c r="B132" s="113"/>
      <c r="C132" s="117" t="s">
        <v>171</v>
      </c>
      <c r="D132" s="118" t="s">
        <v>439</v>
      </c>
      <c r="E132" s="119">
        <v>28276.989999999998</v>
      </c>
      <c r="F132" s="119">
        <v>0</v>
      </c>
      <c r="G132" s="119">
        <v>0</v>
      </c>
      <c r="H132" s="119">
        <v>0</v>
      </c>
      <c r="I132" s="119">
        <v>0</v>
      </c>
      <c r="J132" s="119">
        <v>0</v>
      </c>
      <c r="K132" s="119">
        <v>0</v>
      </c>
      <c r="L132" s="119">
        <v>0</v>
      </c>
      <c r="M132" s="119">
        <v>0</v>
      </c>
      <c r="N132" s="119">
        <v>0</v>
      </c>
      <c r="O132" s="119">
        <v>0</v>
      </c>
      <c r="P132" s="119">
        <v>0</v>
      </c>
      <c r="Q132" s="119">
        <f t="shared" si="3"/>
        <v>28276.989999999998</v>
      </c>
      <c r="R132" s="115"/>
      <c r="S132" s="116"/>
      <c r="T132" s="113"/>
      <c r="U132" s="119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28276.989999999998</v>
      </c>
      <c r="V132" s="115"/>
    </row>
    <row r="133" spans="2:22" x14ac:dyDescent="0.3">
      <c r="B133" s="113"/>
      <c r="C133" s="117" t="s">
        <v>172</v>
      </c>
      <c r="D133" s="118" t="s">
        <v>440</v>
      </c>
      <c r="E133" s="119">
        <v>18245.660000000003</v>
      </c>
      <c r="F133" s="119">
        <v>0</v>
      </c>
      <c r="G133" s="119">
        <v>0</v>
      </c>
      <c r="H133" s="119">
        <v>0</v>
      </c>
      <c r="I133" s="119">
        <v>0</v>
      </c>
      <c r="J133" s="119">
        <v>0</v>
      </c>
      <c r="K133" s="119">
        <v>0</v>
      </c>
      <c r="L133" s="119">
        <v>0</v>
      </c>
      <c r="M133" s="119">
        <v>0</v>
      </c>
      <c r="N133" s="119">
        <v>0</v>
      </c>
      <c r="O133" s="119">
        <v>0</v>
      </c>
      <c r="P133" s="119">
        <v>0</v>
      </c>
      <c r="Q133" s="119">
        <f t="shared" si="3"/>
        <v>18245.660000000003</v>
      </c>
      <c r="R133" s="115"/>
      <c r="S133" s="116"/>
      <c r="T133" s="113"/>
      <c r="U133" s="119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18245.660000000003</v>
      </c>
      <c r="V133" s="115"/>
    </row>
    <row r="134" spans="2:22" x14ac:dyDescent="0.3">
      <c r="B134" s="113"/>
      <c r="C134" s="117" t="s">
        <v>173</v>
      </c>
      <c r="D134" s="118" t="s">
        <v>441</v>
      </c>
      <c r="E134" s="119">
        <v>23913.599999999999</v>
      </c>
      <c r="F134" s="119">
        <v>0</v>
      </c>
      <c r="G134" s="119">
        <v>0</v>
      </c>
      <c r="H134" s="119">
        <v>0</v>
      </c>
      <c r="I134" s="119">
        <v>0</v>
      </c>
      <c r="J134" s="119">
        <v>0</v>
      </c>
      <c r="K134" s="119">
        <v>0</v>
      </c>
      <c r="L134" s="119">
        <v>0</v>
      </c>
      <c r="M134" s="119">
        <v>0</v>
      </c>
      <c r="N134" s="119">
        <v>0</v>
      </c>
      <c r="O134" s="119">
        <v>0</v>
      </c>
      <c r="P134" s="119">
        <v>0</v>
      </c>
      <c r="Q134" s="119">
        <f t="shared" si="3"/>
        <v>23913.599999999999</v>
      </c>
      <c r="R134" s="115"/>
      <c r="S134" s="116"/>
      <c r="T134" s="113"/>
      <c r="U134" s="119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23913.599999999999</v>
      </c>
      <c r="V134" s="115"/>
    </row>
    <row r="135" spans="2:22" ht="26" x14ac:dyDescent="0.3">
      <c r="B135" s="113"/>
      <c r="C135" s="117" t="s">
        <v>174</v>
      </c>
      <c r="D135" s="118" t="s">
        <v>442</v>
      </c>
      <c r="E135" s="119">
        <v>29799.049999999996</v>
      </c>
      <c r="F135" s="119">
        <v>0</v>
      </c>
      <c r="G135" s="119">
        <v>0</v>
      </c>
      <c r="H135" s="119">
        <v>0</v>
      </c>
      <c r="I135" s="119">
        <v>0</v>
      </c>
      <c r="J135" s="119">
        <v>0</v>
      </c>
      <c r="K135" s="119">
        <v>0</v>
      </c>
      <c r="L135" s="119">
        <v>0</v>
      </c>
      <c r="M135" s="119">
        <v>0</v>
      </c>
      <c r="N135" s="119">
        <v>0</v>
      </c>
      <c r="O135" s="119">
        <v>0</v>
      </c>
      <c r="P135" s="119">
        <v>0</v>
      </c>
      <c r="Q135" s="119">
        <f t="shared" si="3"/>
        <v>29799.049999999996</v>
      </c>
      <c r="R135" s="115"/>
      <c r="S135" s="116"/>
      <c r="T135" s="113"/>
      <c r="U135" s="119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29799.049999999996</v>
      </c>
      <c r="V135" s="115"/>
    </row>
    <row r="136" spans="2:22" x14ac:dyDescent="0.3">
      <c r="B136" s="113"/>
      <c r="C136" s="117" t="s">
        <v>175</v>
      </c>
      <c r="D136" s="118" t="s">
        <v>443</v>
      </c>
      <c r="E136" s="119">
        <v>364680.31</v>
      </c>
      <c r="F136" s="119">
        <v>0</v>
      </c>
      <c r="G136" s="119">
        <v>0</v>
      </c>
      <c r="H136" s="119">
        <v>0</v>
      </c>
      <c r="I136" s="119">
        <v>0</v>
      </c>
      <c r="J136" s="119">
        <v>0</v>
      </c>
      <c r="K136" s="119">
        <v>0</v>
      </c>
      <c r="L136" s="119">
        <v>0</v>
      </c>
      <c r="M136" s="119">
        <v>0</v>
      </c>
      <c r="N136" s="119">
        <v>0</v>
      </c>
      <c r="O136" s="119">
        <v>0</v>
      </c>
      <c r="P136" s="119">
        <v>0</v>
      </c>
      <c r="Q136" s="119">
        <f t="shared" ref="Q136:Q199" si="4">SUM(E136:P136)</f>
        <v>364680.31</v>
      </c>
      <c r="R136" s="115"/>
      <c r="S136" s="116"/>
      <c r="T136" s="113"/>
      <c r="U136" s="119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364680.31</v>
      </c>
      <c r="V136" s="115"/>
    </row>
    <row r="137" spans="2:22" x14ac:dyDescent="0.3">
      <c r="B137" s="113"/>
      <c r="C137" s="117" t="s">
        <v>176</v>
      </c>
      <c r="D137" s="118" t="s">
        <v>444</v>
      </c>
      <c r="E137" s="119">
        <v>14536.320000000003</v>
      </c>
      <c r="F137" s="119">
        <v>0</v>
      </c>
      <c r="G137" s="119">
        <v>0</v>
      </c>
      <c r="H137" s="119">
        <v>0</v>
      </c>
      <c r="I137" s="119">
        <v>0</v>
      </c>
      <c r="J137" s="119">
        <v>0</v>
      </c>
      <c r="K137" s="119">
        <v>0</v>
      </c>
      <c r="L137" s="119">
        <v>0</v>
      </c>
      <c r="M137" s="119">
        <v>0</v>
      </c>
      <c r="N137" s="119">
        <v>0</v>
      </c>
      <c r="O137" s="119">
        <v>0</v>
      </c>
      <c r="P137" s="119">
        <v>0</v>
      </c>
      <c r="Q137" s="119">
        <f t="shared" si="4"/>
        <v>14536.320000000003</v>
      </c>
      <c r="R137" s="115"/>
      <c r="S137" s="116"/>
      <c r="T137" s="113"/>
      <c r="U137" s="119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14536.320000000003</v>
      </c>
      <c r="V137" s="115"/>
    </row>
    <row r="138" spans="2:22" x14ac:dyDescent="0.3">
      <c r="B138" s="113"/>
      <c r="C138" s="117" t="s">
        <v>177</v>
      </c>
      <c r="D138" s="118" t="s">
        <v>445</v>
      </c>
      <c r="E138" s="119">
        <v>0</v>
      </c>
      <c r="F138" s="119">
        <v>0</v>
      </c>
      <c r="G138" s="119">
        <v>0</v>
      </c>
      <c r="H138" s="119">
        <v>0</v>
      </c>
      <c r="I138" s="119">
        <v>0</v>
      </c>
      <c r="J138" s="119">
        <v>0</v>
      </c>
      <c r="K138" s="119">
        <v>0</v>
      </c>
      <c r="L138" s="119">
        <v>0</v>
      </c>
      <c r="M138" s="119">
        <v>0</v>
      </c>
      <c r="N138" s="119">
        <v>0</v>
      </c>
      <c r="O138" s="119">
        <v>0</v>
      </c>
      <c r="P138" s="119">
        <v>0</v>
      </c>
      <c r="Q138" s="119">
        <f t="shared" si="4"/>
        <v>0</v>
      </c>
      <c r="R138" s="115"/>
      <c r="S138" s="116"/>
      <c r="T138" s="113"/>
      <c r="U138" s="119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0</v>
      </c>
      <c r="V138" s="115"/>
    </row>
    <row r="139" spans="2:22" x14ac:dyDescent="0.3">
      <c r="B139" s="113"/>
      <c r="C139" s="117" t="s">
        <v>178</v>
      </c>
      <c r="D139" s="118" t="s">
        <v>446</v>
      </c>
      <c r="E139" s="119">
        <v>10653.519999999999</v>
      </c>
      <c r="F139" s="119">
        <v>0</v>
      </c>
      <c r="G139" s="119">
        <v>0</v>
      </c>
      <c r="H139" s="119">
        <v>0</v>
      </c>
      <c r="I139" s="119">
        <v>0</v>
      </c>
      <c r="J139" s="119">
        <v>0</v>
      </c>
      <c r="K139" s="119">
        <v>0</v>
      </c>
      <c r="L139" s="119">
        <v>0</v>
      </c>
      <c r="M139" s="119">
        <v>0</v>
      </c>
      <c r="N139" s="119">
        <v>0</v>
      </c>
      <c r="O139" s="119">
        <v>0</v>
      </c>
      <c r="P139" s="119">
        <v>0</v>
      </c>
      <c r="Q139" s="119">
        <f t="shared" si="4"/>
        <v>10653.519999999999</v>
      </c>
      <c r="R139" s="115"/>
      <c r="S139" s="116"/>
      <c r="T139" s="113"/>
      <c r="U139" s="119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10653.519999999999</v>
      </c>
      <c r="V139" s="115"/>
    </row>
    <row r="140" spans="2:22" x14ac:dyDescent="0.3">
      <c r="B140" s="113"/>
      <c r="C140" s="117" t="s">
        <v>179</v>
      </c>
      <c r="D140" s="118" t="s">
        <v>447</v>
      </c>
      <c r="E140" s="119">
        <v>12439.879999999997</v>
      </c>
      <c r="F140" s="119">
        <v>0</v>
      </c>
      <c r="G140" s="119">
        <v>0</v>
      </c>
      <c r="H140" s="119">
        <v>0</v>
      </c>
      <c r="I140" s="119">
        <v>0</v>
      </c>
      <c r="J140" s="119">
        <v>0</v>
      </c>
      <c r="K140" s="119">
        <v>0</v>
      </c>
      <c r="L140" s="119">
        <v>0</v>
      </c>
      <c r="M140" s="119">
        <v>0</v>
      </c>
      <c r="N140" s="119">
        <v>0</v>
      </c>
      <c r="O140" s="119">
        <v>0</v>
      </c>
      <c r="P140" s="119">
        <v>0</v>
      </c>
      <c r="Q140" s="119">
        <f t="shared" si="4"/>
        <v>12439.879999999997</v>
      </c>
      <c r="R140" s="115"/>
      <c r="S140" s="116"/>
      <c r="T140" s="113"/>
      <c r="U140" s="119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12439.879999999997</v>
      </c>
      <c r="V140" s="115"/>
    </row>
    <row r="141" spans="2:22" x14ac:dyDescent="0.3">
      <c r="B141" s="113"/>
      <c r="C141" s="117" t="s">
        <v>180</v>
      </c>
      <c r="D141" s="118" t="s">
        <v>448</v>
      </c>
      <c r="E141" s="119">
        <v>27723.210000000003</v>
      </c>
      <c r="F141" s="119">
        <v>0</v>
      </c>
      <c r="G141" s="119">
        <v>0</v>
      </c>
      <c r="H141" s="119">
        <v>0</v>
      </c>
      <c r="I141" s="119">
        <v>0</v>
      </c>
      <c r="J141" s="119">
        <v>0</v>
      </c>
      <c r="K141" s="119">
        <v>0</v>
      </c>
      <c r="L141" s="119">
        <v>0</v>
      </c>
      <c r="M141" s="119">
        <v>0</v>
      </c>
      <c r="N141" s="119">
        <v>0</v>
      </c>
      <c r="O141" s="119">
        <v>0</v>
      </c>
      <c r="P141" s="119">
        <v>0</v>
      </c>
      <c r="Q141" s="119">
        <f t="shared" si="4"/>
        <v>27723.210000000003</v>
      </c>
      <c r="R141" s="115"/>
      <c r="S141" s="116"/>
      <c r="T141" s="113"/>
      <c r="U141" s="119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27723.210000000003</v>
      </c>
      <c r="V141" s="115"/>
    </row>
    <row r="142" spans="2:22" x14ac:dyDescent="0.3">
      <c r="B142" s="113"/>
      <c r="C142" s="117" t="s">
        <v>181</v>
      </c>
      <c r="D142" s="118" t="s">
        <v>449</v>
      </c>
      <c r="E142" s="119">
        <v>850</v>
      </c>
      <c r="F142" s="119">
        <v>0</v>
      </c>
      <c r="G142" s="119">
        <v>0</v>
      </c>
      <c r="H142" s="119">
        <v>0</v>
      </c>
      <c r="I142" s="119">
        <v>0</v>
      </c>
      <c r="J142" s="119">
        <v>0</v>
      </c>
      <c r="K142" s="119">
        <v>0</v>
      </c>
      <c r="L142" s="119">
        <v>0</v>
      </c>
      <c r="M142" s="119">
        <v>0</v>
      </c>
      <c r="N142" s="119">
        <v>0</v>
      </c>
      <c r="O142" s="119">
        <v>0</v>
      </c>
      <c r="P142" s="119">
        <v>0</v>
      </c>
      <c r="Q142" s="119">
        <f t="shared" si="4"/>
        <v>850</v>
      </c>
      <c r="R142" s="115"/>
      <c r="S142" s="116"/>
      <c r="T142" s="113"/>
      <c r="U142" s="119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850</v>
      </c>
      <c r="V142" s="115"/>
    </row>
    <row r="143" spans="2:22" x14ac:dyDescent="0.3">
      <c r="B143" s="113"/>
      <c r="C143" s="117" t="s">
        <v>182</v>
      </c>
      <c r="D143" s="118" t="s">
        <v>450</v>
      </c>
      <c r="E143" s="119">
        <v>13235.780000000002</v>
      </c>
      <c r="F143" s="119">
        <v>0</v>
      </c>
      <c r="G143" s="119">
        <v>0</v>
      </c>
      <c r="H143" s="119">
        <v>0</v>
      </c>
      <c r="I143" s="119">
        <v>0</v>
      </c>
      <c r="J143" s="119">
        <v>0</v>
      </c>
      <c r="K143" s="119">
        <v>0</v>
      </c>
      <c r="L143" s="119">
        <v>0</v>
      </c>
      <c r="M143" s="119">
        <v>0</v>
      </c>
      <c r="N143" s="119">
        <v>0</v>
      </c>
      <c r="O143" s="119">
        <v>0</v>
      </c>
      <c r="P143" s="119">
        <v>0</v>
      </c>
      <c r="Q143" s="119">
        <f t="shared" si="4"/>
        <v>13235.780000000002</v>
      </c>
      <c r="R143" s="115"/>
      <c r="S143" s="116"/>
      <c r="T143" s="113"/>
      <c r="U143" s="119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13235.780000000002</v>
      </c>
      <c r="V143" s="115"/>
    </row>
    <row r="144" spans="2:22" x14ac:dyDescent="0.3">
      <c r="B144" s="113"/>
      <c r="C144" s="117" t="s">
        <v>183</v>
      </c>
      <c r="D144" s="118" t="s">
        <v>451</v>
      </c>
      <c r="E144" s="119">
        <v>1880948.3</v>
      </c>
      <c r="F144" s="119">
        <v>0</v>
      </c>
      <c r="G144" s="119">
        <v>0</v>
      </c>
      <c r="H144" s="119">
        <v>0</v>
      </c>
      <c r="I144" s="119">
        <v>0</v>
      </c>
      <c r="J144" s="119">
        <v>0</v>
      </c>
      <c r="K144" s="119">
        <v>0</v>
      </c>
      <c r="L144" s="119">
        <v>0</v>
      </c>
      <c r="M144" s="119">
        <v>0</v>
      </c>
      <c r="N144" s="119">
        <v>0</v>
      </c>
      <c r="O144" s="119">
        <v>0</v>
      </c>
      <c r="P144" s="119">
        <v>0</v>
      </c>
      <c r="Q144" s="119">
        <f t="shared" si="4"/>
        <v>1880948.3</v>
      </c>
      <c r="R144" s="115"/>
      <c r="S144" s="116"/>
      <c r="T144" s="113"/>
      <c r="U144" s="119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1880948.3</v>
      </c>
      <c r="V144" s="115"/>
    </row>
    <row r="145" spans="2:22" x14ac:dyDescent="0.3">
      <c r="B145" s="113"/>
      <c r="C145" s="117" t="s">
        <v>184</v>
      </c>
      <c r="D145" s="118" t="s">
        <v>452</v>
      </c>
      <c r="E145" s="119">
        <v>0</v>
      </c>
      <c r="F145" s="119">
        <v>0</v>
      </c>
      <c r="G145" s="119">
        <v>0</v>
      </c>
      <c r="H145" s="119">
        <v>0</v>
      </c>
      <c r="I145" s="119">
        <v>0</v>
      </c>
      <c r="J145" s="119">
        <v>0</v>
      </c>
      <c r="K145" s="119">
        <v>0</v>
      </c>
      <c r="L145" s="119">
        <v>0</v>
      </c>
      <c r="M145" s="119">
        <v>0</v>
      </c>
      <c r="N145" s="119">
        <v>0</v>
      </c>
      <c r="O145" s="119">
        <v>0</v>
      </c>
      <c r="P145" s="119">
        <v>0</v>
      </c>
      <c r="Q145" s="119">
        <f t="shared" si="4"/>
        <v>0</v>
      </c>
      <c r="R145" s="115"/>
      <c r="S145" s="116"/>
      <c r="T145" s="113"/>
      <c r="U145" s="119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0</v>
      </c>
      <c r="V145" s="115"/>
    </row>
    <row r="146" spans="2:22" x14ac:dyDescent="0.3">
      <c r="B146" s="113"/>
      <c r="C146" s="117" t="s">
        <v>185</v>
      </c>
      <c r="D146" s="118" t="s">
        <v>453</v>
      </c>
      <c r="E146" s="119">
        <v>243548.83999999982</v>
      </c>
      <c r="F146" s="119">
        <v>0</v>
      </c>
      <c r="G146" s="119">
        <v>0</v>
      </c>
      <c r="H146" s="119">
        <v>0</v>
      </c>
      <c r="I146" s="119">
        <v>0</v>
      </c>
      <c r="J146" s="119">
        <v>0</v>
      </c>
      <c r="K146" s="119">
        <v>0</v>
      </c>
      <c r="L146" s="119">
        <v>0</v>
      </c>
      <c r="M146" s="119">
        <v>0</v>
      </c>
      <c r="N146" s="119">
        <v>0</v>
      </c>
      <c r="O146" s="119">
        <v>0</v>
      </c>
      <c r="P146" s="119">
        <v>0</v>
      </c>
      <c r="Q146" s="119">
        <f t="shared" si="4"/>
        <v>243548.83999999982</v>
      </c>
      <c r="R146" s="115"/>
      <c r="S146" s="116"/>
      <c r="T146" s="113"/>
      <c r="U146" s="119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243548.83999999982</v>
      </c>
      <c r="V146" s="115"/>
    </row>
    <row r="147" spans="2:22" x14ac:dyDescent="0.3">
      <c r="B147" s="113"/>
      <c r="C147" s="117" t="s">
        <v>186</v>
      </c>
      <c r="D147" s="118" t="s">
        <v>454</v>
      </c>
      <c r="E147" s="119">
        <v>0</v>
      </c>
      <c r="F147" s="119">
        <v>0</v>
      </c>
      <c r="G147" s="119">
        <v>0</v>
      </c>
      <c r="H147" s="119">
        <v>0</v>
      </c>
      <c r="I147" s="119">
        <v>0</v>
      </c>
      <c r="J147" s="119">
        <v>0</v>
      </c>
      <c r="K147" s="119">
        <v>0</v>
      </c>
      <c r="L147" s="119">
        <v>0</v>
      </c>
      <c r="M147" s="119">
        <v>0</v>
      </c>
      <c r="N147" s="119">
        <v>0</v>
      </c>
      <c r="O147" s="119">
        <v>0</v>
      </c>
      <c r="P147" s="119">
        <v>0</v>
      </c>
      <c r="Q147" s="119">
        <f t="shared" si="4"/>
        <v>0</v>
      </c>
      <c r="R147" s="115"/>
      <c r="S147" s="116"/>
      <c r="T147" s="113"/>
      <c r="U147" s="119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0</v>
      </c>
      <c r="V147" s="115"/>
    </row>
    <row r="148" spans="2:22" x14ac:dyDescent="0.3">
      <c r="B148" s="113"/>
      <c r="C148" s="117" t="s">
        <v>187</v>
      </c>
      <c r="D148" s="118" t="s">
        <v>455</v>
      </c>
      <c r="E148" s="119">
        <v>8280.39</v>
      </c>
      <c r="F148" s="119">
        <v>0</v>
      </c>
      <c r="G148" s="119">
        <v>0</v>
      </c>
      <c r="H148" s="119">
        <v>0</v>
      </c>
      <c r="I148" s="119">
        <v>0</v>
      </c>
      <c r="J148" s="119">
        <v>0</v>
      </c>
      <c r="K148" s="119">
        <v>0</v>
      </c>
      <c r="L148" s="119">
        <v>0</v>
      </c>
      <c r="M148" s="119">
        <v>0</v>
      </c>
      <c r="N148" s="119">
        <v>0</v>
      </c>
      <c r="O148" s="119">
        <v>0</v>
      </c>
      <c r="P148" s="119">
        <v>0</v>
      </c>
      <c r="Q148" s="119">
        <f t="shared" si="4"/>
        <v>8280.39</v>
      </c>
      <c r="R148" s="115"/>
      <c r="S148" s="116"/>
      <c r="T148" s="113"/>
      <c r="U148" s="119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8280.39</v>
      </c>
      <c r="V148" s="115"/>
    </row>
    <row r="149" spans="2:22" x14ac:dyDescent="0.3">
      <c r="B149" s="113"/>
      <c r="C149" s="117" t="s">
        <v>188</v>
      </c>
      <c r="D149" s="118" t="s">
        <v>456</v>
      </c>
      <c r="E149" s="119">
        <v>12622.429999999998</v>
      </c>
      <c r="F149" s="119">
        <v>0</v>
      </c>
      <c r="G149" s="119">
        <v>0</v>
      </c>
      <c r="H149" s="119">
        <v>0</v>
      </c>
      <c r="I149" s="119">
        <v>0</v>
      </c>
      <c r="J149" s="119">
        <v>0</v>
      </c>
      <c r="K149" s="119">
        <v>0</v>
      </c>
      <c r="L149" s="119">
        <v>0</v>
      </c>
      <c r="M149" s="119">
        <v>0</v>
      </c>
      <c r="N149" s="119">
        <v>0</v>
      </c>
      <c r="O149" s="119">
        <v>0</v>
      </c>
      <c r="P149" s="119">
        <v>0</v>
      </c>
      <c r="Q149" s="119">
        <f t="shared" si="4"/>
        <v>12622.429999999998</v>
      </c>
      <c r="R149" s="115"/>
      <c r="S149" s="116"/>
      <c r="T149" s="113"/>
      <c r="U149" s="119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12622.429999999998</v>
      </c>
      <c r="V149" s="115"/>
    </row>
    <row r="150" spans="2:22" x14ac:dyDescent="0.3">
      <c r="B150" s="113"/>
      <c r="C150" s="117" t="s">
        <v>189</v>
      </c>
      <c r="D150" s="118" t="s">
        <v>457</v>
      </c>
      <c r="E150" s="119">
        <v>0</v>
      </c>
      <c r="F150" s="119">
        <v>0</v>
      </c>
      <c r="G150" s="119">
        <v>0</v>
      </c>
      <c r="H150" s="119">
        <v>0</v>
      </c>
      <c r="I150" s="119">
        <v>0</v>
      </c>
      <c r="J150" s="119">
        <v>0</v>
      </c>
      <c r="K150" s="119">
        <v>0</v>
      </c>
      <c r="L150" s="119">
        <v>0</v>
      </c>
      <c r="M150" s="119">
        <v>0</v>
      </c>
      <c r="N150" s="119">
        <v>0</v>
      </c>
      <c r="O150" s="119">
        <v>0</v>
      </c>
      <c r="P150" s="119">
        <v>0</v>
      </c>
      <c r="Q150" s="119">
        <f t="shared" si="4"/>
        <v>0</v>
      </c>
      <c r="R150" s="115"/>
      <c r="S150" s="116"/>
      <c r="T150" s="113"/>
      <c r="U150" s="119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115"/>
    </row>
    <row r="151" spans="2:22" x14ac:dyDescent="0.3">
      <c r="B151" s="113"/>
      <c r="C151" s="117" t="s">
        <v>190</v>
      </c>
      <c r="D151" s="118" t="s">
        <v>458</v>
      </c>
      <c r="E151" s="119">
        <v>0</v>
      </c>
      <c r="F151" s="119">
        <v>0</v>
      </c>
      <c r="G151" s="119">
        <v>0</v>
      </c>
      <c r="H151" s="119">
        <v>0</v>
      </c>
      <c r="I151" s="119">
        <v>0</v>
      </c>
      <c r="J151" s="119">
        <v>0</v>
      </c>
      <c r="K151" s="119">
        <v>0</v>
      </c>
      <c r="L151" s="119">
        <v>0</v>
      </c>
      <c r="M151" s="119">
        <v>0</v>
      </c>
      <c r="N151" s="119">
        <v>0</v>
      </c>
      <c r="O151" s="119">
        <v>0</v>
      </c>
      <c r="P151" s="119">
        <v>0</v>
      </c>
      <c r="Q151" s="119">
        <f t="shared" si="4"/>
        <v>0</v>
      </c>
      <c r="R151" s="115"/>
      <c r="S151" s="116"/>
      <c r="T151" s="113"/>
      <c r="U151" s="119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115"/>
    </row>
    <row r="152" spans="2:22" x14ac:dyDescent="0.3">
      <c r="B152" s="113"/>
      <c r="C152" s="117" t="s">
        <v>191</v>
      </c>
      <c r="D152" s="118" t="s">
        <v>459</v>
      </c>
      <c r="E152" s="119">
        <v>11346.510000000002</v>
      </c>
      <c r="F152" s="119">
        <v>0</v>
      </c>
      <c r="G152" s="119">
        <v>0</v>
      </c>
      <c r="H152" s="119">
        <v>0</v>
      </c>
      <c r="I152" s="119">
        <v>0</v>
      </c>
      <c r="J152" s="119">
        <v>0</v>
      </c>
      <c r="K152" s="119">
        <v>0</v>
      </c>
      <c r="L152" s="119">
        <v>0</v>
      </c>
      <c r="M152" s="119">
        <v>0</v>
      </c>
      <c r="N152" s="119">
        <v>0</v>
      </c>
      <c r="O152" s="119">
        <v>0</v>
      </c>
      <c r="P152" s="119">
        <v>0</v>
      </c>
      <c r="Q152" s="119">
        <f t="shared" si="4"/>
        <v>11346.510000000002</v>
      </c>
      <c r="R152" s="115"/>
      <c r="S152" s="116"/>
      <c r="T152" s="113"/>
      <c r="U152" s="119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11346.510000000002</v>
      </c>
      <c r="V152" s="115"/>
    </row>
    <row r="153" spans="2:22" ht="26" x14ac:dyDescent="0.3">
      <c r="B153" s="113"/>
      <c r="C153" s="117" t="s">
        <v>192</v>
      </c>
      <c r="D153" s="118" t="s">
        <v>460</v>
      </c>
      <c r="E153" s="119">
        <v>8159.5699999999988</v>
      </c>
      <c r="F153" s="119">
        <v>0</v>
      </c>
      <c r="G153" s="119">
        <v>0</v>
      </c>
      <c r="H153" s="119">
        <v>0</v>
      </c>
      <c r="I153" s="119">
        <v>0</v>
      </c>
      <c r="J153" s="119">
        <v>0</v>
      </c>
      <c r="K153" s="119">
        <v>0</v>
      </c>
      <c r="L153" s="119">
        <v>0</v>
      </c>
      <c r="M153" s="119">
        <v>0</v>
      </c>
      <c r="N153" s="119">
        <v>0</v>
      </c>
      <c r="O153" s="119">
        <v>0</v>
      </c>
      <c r="P153" s="119">
        <v>0</v>
      </c>
      <c r="Q153" s="119">
        <f t="shared" si="4"/>
        <v>8159.5699999999988</v>
      </c>
      <c r="R153" s="115"/>
      <c r="S153" s="116"/>
      <c r="T153" s="113"/>
      <c r="U153" s="119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8159.5699999999988</v>
      </c>
      <c r="V153" s="115"/>
    </row>
    <row r="154" spans="2:22" x14ac:dyDescent="0.3">
      <c r="B154" s="113"/>
      <c r="C154" s="117" t="s">
        <v>193</v>
      </c>
      <c r="D154" s="118" t="s">
        <v>461</v>
      </c>
      <c r="E154" s="119">
        <v>23520.489999999998</v>
      </c>
      <c r="F154" s="119">
        <v>0</v>
      </c>
      <c r="G154" s="119">
        <v>0</v>
      </c>
      <c r="H154" s="119">
        <v>0</v>
      </c>
      <c r="I154" s="119">
        <v>0</v>
      </c>
      <c r="J154" s="119">
        <v>0</v>
      </c>
      <c r="K154" s="119">
        <v>0</v>
      </c>
      <c r="L154" s="119">
        <v>0</v>
      </c>
      <c r="M154" s="119">
        <v>0</v>
      </c>
      <c r="N154" s="119">
        <v>0</v>
      </c>
      <c r="O154" s="119">
        <v>0</v>
      </c>
      <c r="P154" s="119">
        <v>0</v>
      </c>
      <c r="Q154" s="119">
        <f t="shared" si="4"/>
        <v>23520.489999999998</v>
      </c>
      <c r="R154" s="115"/>
      <c r="S154" s="116"/>
      <c r="T154" s="113"/>
      <c r="U154" s="119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23520.489999999998</v>
      </c>
      <c r="V154" s="115"/>
    </row>
    <row r="155" spans="2:22" x14ac:dyDescent="0.3">
      <c r="B155" s="113"/>
      <c r="C155" s="117" t="s">
        <v>194</v>
      </c>
      <c r="D155" s="118" t="s">
        <v>462</v>
      </c>
      <c r="E155" s="119">
        <v>0</v>
      </c>
      <c r="F155" s="119">
        <v>0</v>
      </c>
      <c r="G155" s="119">
        <v>0</v>
      </c>
      <c r="H155" s="119">
        <v>0</v>
      </c>
      <c r="I155" s="119">
        <v>0</v>
      </c>
      <c r="J155" s="119">
        <v>0</v>
      </c>
      <c r="K155" s="119">
        <v>0</v>
      </c>
      <c r="L155" s="119">
        <v>0</v>
      </c>
      <c r="M155" s="119">
        <v>0</v>
      </c>
      <c r="N155" s="119">
        <v>0</v>
      </c>
      <c r="O155" s="119">
        <v>0</v>
      </c>
      <c r="P155" s="119">
        <v>0</v>
      </c>
      <c r="Q155" s="119">
        <f t="shared" si="4"/>
        <v>0</v>
      </c>
      <c r="R155" s="115"/>
      <c r="S155" s="116"/>
      <c r="T155" s="113"/>
      <c r="U155" s="119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0</v>
      </c>
      <c r="V155" s="115"/>
    </row>
    <row r="156" spans="2:22" x14ac:dyDescent="0.3">
      <c r="B156" s="113"/>
      <c r="C156" s="117" t="s">
        <v>195</v>
      </c>
      <c r="D156" s="118" t="s">
        <v>463</v>
      </c>
      <c r="E156" s="119">
        <v>30178.740000000005</v>
      </c>
      <c r="F156" s="119">
        <v>0</v>
      </c>
      <c r="G156" s="119">
        <v>0</v>
      </c>
      <c r="H156" s="119">
        <v>0</v>
      </c>
      <c r="I156" s="119">
        <v>0</v>
      </c>
      <c r="J156" s="119">
        <v>0</v>
      </c>
      <c r="K156" s="119">
        <v>0</v>
      </c>
      <c r="L156" s="119">
        <v>0</v>
      </c>
      <c r="M156" s="119">
        <v>0</v>
      </c>
      <c r="N156" s="119">
        <v>0</v>
      </c>
      <c r="O156" s="119">
        <v>0</v>
      </c>
      <c r="P156" s="119">
        <v>0</v>
      </c>
      <c r="Q156" s="119">
        <f t="shared" si="4"/>
        <v>30178.740000000005</v>
      </c>
      <c r="R156" s="115"/>
      <c r="S156" s="116"/>
      <c r="T156" s="113"/>
      <c r="U156" s="119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30178.740000000005</v>
      </c>
      <c r="V156" s="115"/>
    </row>
    <row r="157" spans="2:22" ht="26" x14ac:dyDescent="0.3">
      <c r="B157" s="113"/>
      <c r="C157" s="117" t="s">
        <v>196</v>
      </c>
      <c r="D157" s="118" t="s">
        <v>464</v>
      </c>
      <c r="E157" s="119">
        <v>0</v>
      </c>
      <c r="F157" s="119">
        <v>0</v>
      </c>
      <c r="G157" s="119">
        <v>0</v>
      </c>
      <c r="H157" s="119">
        <v>0</v>
      </c>
      <c r="I157" s="119">
        <v>0</v>
      </c>
      <c r="J157" s="119">
        <v>0</v>
      </c>
      <c r="K157" s="119">
        <v>0</v>
      </c>
      <c r="L157" s="119">
        <v>0</v>
      </c>
      <c r="M157" s="119">
        <v>0</v>
      </c>
      <c r="N157" s="119">
        <v>0</v>
      </c>
      <c r="O157" s="119">
        <v>0</v>
      </c>
      <c r="P157" s="119">
        <v>0</v>
      </c>
      <c r="Q157" s="119">
        <f t="shared" si="4"/>
        <v>0</v>
      </c>
      <c r="R157" s="115"/>
      <c r="S157" s="116"/>
      <c r="T157" s="113"/>
      <c r="U157" s="119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0</v>
      </c>
      <c r="V157" s="115"/>
    </row>
    <row r="158" spans="2:22" ht="26" x14ac:dyDescent="0.3">
      <c r="B158" s="113"/>
      <c r="C158" s="117" t="s">
        <v>197</v>
      </c>
      <c r="D158" s="118" t="s">
        <v>465</v>
      </c>
      <c r="E158" s="119">
        <v>5482.1799999999994</v>
      </c>
      <c r="F158" s="119">
        <v>0</v>
      </c>
      <c r="G158" s="119">
        <v>0</v>
      </c>
      <c r="H158" s="119">
        <v>0</v>
      </c>
      <c r="I158" s="119">
        <v>0</v>
      </c>
      <c r="J158" s="119">
        <v>0</v>
      </c>
      <c r="K158" s="119">
        <v>0</v>
      </c>
      <c r="L158" s="119">
        <v>0</v>
      </c>
      <c r="M158" s="119">
        <v>0</v>
      </c>
      <c r="N158" s="119">
        <v>0</v>
      </c>
      <c r="O158" s="119">
        <v>0</v>
      </c>
      <c r="P158" s="119">
        <v>0</v>
      </c>
      <c r="Q158" s="119">
        <f t="shared" si="4"/>
        <v>5482.1799999999994</v>
      </c>
      <c r="R158" s="115"/>
      <c r="S158" s="116"/>
      <c r="T158" s="113"/>
      <c r="U158" s="119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5482.1799999999994</v>
      </c>
      <c r="V158" s="115"/>
    </row>
    <row r="159" spans="2:22" ht="26" x14ac:dyDescent="0.3">
      <c r="B159" s="113"/>
      <c r="C159" s="117" t="s">
        <v>198</v>
      </c>
      <c r="D159" s="118" t="s">
        <v>466</v>
      </c>
      <c r="E159" s="119">
        <v>5904.99</v>
      </c>
      <c r="F159" s="119">
        <v>0</v>
      </c>
      <c r="G159" s="119">
        <v>0</v>
      </c>
      <c r="H159" s="119">
        <v>0</v>
      </c>
      <c r="I159" s="119">
        <v>0</v>
      </c>
      <c r="J159" s="119">
        <v>0</v>
      </c>
      <c r="K159" s="119">
        <v>0</v>
      </c>
      <c r="L159" s="119">
        <v>0</v>
      </c>
      <c r="M159" s="119">
        <v>0</v>
      </c>
      <c r="N159" s="119">
        <v>0</v>
      </c>
      <c r="O159" s="119">
        <v>0</v>
      </c>
      <c r="P159" s="119">
        <v>0</v>
      </c>
      <c r="Q159" s="119">
        <f t="shared" si="4"/>
        <v>5904.99</v>
      </c>
      <c r="R159" s="115"/>
      <c r="S159" s="116"/>
      <c r="T159" s="113"/>
      <c r="U159" s="119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5904.99</v>
      </c>
      <c r="V159" s="115"/>
    </row>
    <row r="160" spans="2:22" x14ac:dyDescent="0.3">
      <c r="B160" s="113"/>
      <c r="C160" s="117" t="s">
        <v>199</v>
      </c>
      <c r="D160" s="118" t="s">
        <v>467</v>
      </c>
      <c r="E160" s="119">
        <v>196660.40000000002</v>
      </c>
      <c r="F160" s="119">
        <v>0</v>
      </c>
      <c r="G160" s="119">
        <v>0</v>
      </c>
      <c r="H160" s="119">
        <v>0</v>
      </c>
      <c r="I160" s="119">
        <v>0</v>
      </c>
      <c r="J160" s="119">
        <v>0</v>
      </c>
      <c r="K160" s="119">
        <v>0</v>
      </c>
      <c r="L160" s="119">
        <v>0</v>
      </c>
      <c r="M160" s="119">
        <v>0</v>
      </c>
      <c r="N160" s="119">
        <v>0</v>
      </c>
      <c r="O160" s="119">
        <v>0</v>
      </c>
      <c r="P160" s="119">
        <v>0</v>
      </c>
      <c r="Q160" s="119">
        <f t="shared" si="4"/>
        <v>196660.40000000002</v>
      </c>
      <c r="R160" s="115"/>
      <c r="S160" s="116"/>
      <c r="T160" s="113"/>
      <c r="U160" s="119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196660.40000000002</v>
      </c>
      <c r="V160" s="115"/>
    </row>
    <row r="161" spans="2:22" x14ac:dyDescent="0.3">
      <c r="B161" s="113"/>
      <c r="C161" s="117" t="s">
        <v>200</v>
      </c>
      <c r="D161" s="118" t="s">
        <v>468</v>
      </c>
      <c r="E161" s="119">
        <v>0</v>
      </c>
      <c r="F161" s="119">
        <v>0</v>
      </c>
      <c r="G161" s="119">
        <v>0</v>
      </c>
      <c r="H161" s="119">
        <v>0</v>
      </c>
      <c r="I161" s="119">
        <v>0</v>
      </c>
      <c r="J161" s="119">
        <v>0</v>
      </c>
      <c r="K161" s="119">
        <v>0</v>
      </c>
      <c r="L161" s="119">
        <v>0</v>
      </c>
      <c r="M161" s="119">
        <v>0</v>
      </c>
      <c r="N161" s="119">
        <v>0</v>
      </c>
      <c r="O161" s="119">
        <v>0</v>
      </c>
      <c r="P161" s="119">
        <v>0</v>
      </c>
      <c r="Q161" s="119">
        <f t="shared" si="4"/>
        <v>0</v>
      </c>
      <c r="R161" s="115"/>
      <c r="S161" s="116"/>
      <c r="T161" s="113"/>
      <c r="U161" s="119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115"/>
    </row>
    <row r="162" spans="2:22" x14ac:dyDescent="0.3">
      <c r="B162" s="113"/>
      <c r="C162" s="117" t="s">
        <v>201</v>
      </c>
      <c r="D162" s="118" t="s">
        <v>469</v>
      </c>
      <c r="E162" s="119">
        <v>0</v>
      </c>
      <c r="F162" s="119">
        <v>0</v>
      </c>
      <c r="G162" s="119">
        <v>0</v>
      </c>
      <c r="H162" s="119">
        <v>0</v>
      </c>
      <c r="I162" s="119">
        <v>0</v>
      </c>
      <c r="J162" s="119">
        <v>0</v>
      </c>
      <c r="K162" s="119">
        <v>0</v>
      </c>
      <c r="L162" s="119">
        <v>0</v>
      </c>
      <c r="M162" s="119">
        <v>0</v>
      </c>
      <c r="N162" s="119">
        <v>0</v>
      </c>
      <c r="O162" s="119">
        <v>0</v>
      </c>
      <c r="P162" s="119">
        <v>0</v>
      </c>
      <c r="Q162" s="119">
        <f t="shared" si="4"/>
        <v>0</v>
      </c>
      <c r="R162" s="115"/>
      <c r="S162" s="116"/>
      <c r="T162" s="113"/>
      <c r="U162" s="119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0</v>
      </c>
      <c r="V162" s="115"/>
    </row>
    <row r="163" spans="2:22" x14ac:dyDescent="0.3">
      <c r="B163" s="113"/>
      <c r="C163" s="117" t="s">
        <v>202</v>
      </c>
      <c r="D163" s="118" t="s">
        <v>470</v>
      </c>
      <c r="E163" s="119">
        <v>0</v>
      </c>
      <c r="F163" s="119">
        <v>0</v>
      </c>
      <c r="G163" s="119">
        <v>0</v>
      </c>
      <c r="H163" s="119">
        <v>0</v>
      </c>
      <c r="I163" s="119">
        <v>0</v>
      </c>
      <c r="J163" s="119">
        <v>0</v>
      </c>
      <c r="K163" s="119">
        <v>0</v>
      </c>
      <c r="L163" s="119">
        <v>0</v>
      </c>
      <c r="M163" s="119">
        <v>0</v>
      </c>
      <c r="N163" s="119">
        <v>0</v>
      </c>
      <c r="O163" s="119">
        <v>0</v>
      </c>
      <c r="P163" s="119">
        <v>0</v>
      </c>
      <c r="Q163" s="119">
        <f t="shared" si="4"/>
        <v>0</v>
      </c>
      <c r="R163" s="115"/>
      <c r="S163" s="116"/>
      <c r="T163" s="113"/>
      <c r="U163" s="119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115"/>
    </row>
    <row r="164" spans="2:22" x14ac:dyDescent="0.3">
      <c r="B164" s="113"/>
      <c r="C164" s="117" t="s">
        <v>203</v>
      </c>
      <c r="D164" s="118" t="s">
        <v>471</v>
      </c>
      <c r="E164" s="119">
        <v>37634.160000000011</v>
      </c>
      <c r="F164" s="119">
        <v>0</v>
      </c>
      <c r="G164" s="119">
        <v>0</v>
      </c>
      <c r="H164" s="119">
        <v>0</v>
      </c>
      <c r="I164" s="119">
        <v>0</v>
      </c>
      <c r="J164" s="119">
        <v>0</v>
      </c>
      <c r="K164" s="119">
        <v>0</v>
      </c>
      <c r="L164" s="119">
        <v>0</v>
      </c>
      <c r="M164" s="119">
        <v>0</v>
      </c>
      <c r="N164" s="119">
        <v>0</v>
      </c>
      <c r="O164" s="119">
        <v>0</v>
      </c>
      <c r="P164" s="119">
        <v>0</v>
      </c>
      <c r="Q164" s="119">
        <f t="shared" si="4"/>
        <v>37634.160000000011</v>
      </c>
      <c r="R164" s="115"/>
      <c r="S164" s="116"/>
      <c r="T164" s="113"/>
      <c r="U164" s="119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37634.160000000011</v>
      </c>
      <c r="V164" s="115"/>
    </row>
    <row r="165" spans="2:22" x14ac:dyDescent="0.3">
      <c r="B165" s="113"/>
      <c r="C165" s="117" t="s">
        <v>204</v>
      </c>
      <c r="D165" s="118" t="s">
        <v>472</v>
      </c>
      <c r="E165" s="119">
        <v>18016.14</v>
      </c>
      <c r="F165" s="119">
        <v>0</v>
      </c>
      <c r="G165" s="119">
        <v>0</v>
      </c>
      <c r="H165" s="119">
        <v>0</v>
      </c>
      <c r="I165" s="119">
        <v>0</v>
      </c>
      <c r="J165" s="119">
        <v>0</v>
      </c>
      <c r="K165" s="119">
        <v>0</v>
      </c>
      <c r="L165" s="119">
        <v>0</v>
      </c>
      <c r="M165" s="119">
        <v>0</v>
      </c>
      <c r="N165" s="119">
        <v>0</v>
      </c>
      <c r="O165" s="119">
        <v>0</v>
      </c>
      <c r="P165" s="119">
        <v>0</v>
      </c>
      <c r="Q165" s="119">
        <f t="shared" si="4"/>
        <v>18016.14</v>
      </c>
      <c r="R165" s="115"/>
      <c r="S165" s="116"/>
      <c r="T165" s="113"/>
      <c r="U165" s="119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18016.14</v>
      </c>
      <c r="V165" s="115"/>
    </row>
    <row r="166" spans="2:22" x14ac:dyDescent="0.3">
      <c r="B166" s="113"/>
      <c r="C166" s="117" t="s">
        <v>205</v>
      </c>
      <c r="D166" s="118" t="s">
        <v>473</v>
      </c>
      <c r="E166" s="119">
        <v>6553.4199999999992</v>
      </c>
      <c r="F166" s="119">
        <v>0</v>
      </c>
      <c r="G166" s="119">
        <v>0</v>
      </c>
      <c r="H166" s="119">
        <v>0</v>
      </c>
      <c r="I166" s="119">
        <v>0</v>
      </c>
      <c r="J166" s="119">
        <v>0</v>
      </c>
      <c r="K166" s="119">
        <v>0</v>
      </c>
      <c r="L166" s="119">
        <v>0</v>
      </c>
      <c r="M166" s="119">
        <v>0</v>
      </c>
      <c r="N166" s="119">
        <v>0</v>
      </c>
      <c r="O166" s="119">
        <v>0</v>
      </c>
      <c r="P166" s="119">
        <v>0</v>
      </c>
      <c r="Q166" s="119">
        <f t="shared" si="4"/>
        <v>6553.4199999999992</v>
      </c>
      <c r="R166" s="115"/>
      <c r="S166" s="116"/>
      <c r="T166" s="113"/>
      <c r="U166" s="119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6553.4199999999992</v>
      </c>
      <c r="V166" s="115"/>
    </row>
    <row r="167" spans="2:22" x14ac:dyDescent="0.3">
      <c r="B167" s="113"/>
      <c r="C167" s="117" t="s">
        <v>206</v>
      </c>
      <c r="D167" s="118" t="s">
        <v>474</v>
      </c>
      <c r="E167" s="119">
        <v>9092.4300000000021</v>
      </c>
      <c r="F167" s="119">
        <v>0</v>
      </c>
      <c r="G167" s="119">
        <v>0</v>
      </c>
      <c r="H167" s="119">
        <v>0</v>
      </c>
      <c r="I167" s="119">
        <v>0</v>
      </c>
      <c r="J167" s="119">
        <v>0</v>
      </c>
      <c r="K167" s="119">
        <v>0</v>
      </c>
      <c r="L167" s="119">
        <v>0</v>
      </c>
      <c r="M167" s="119">
        <v>0</v>
      </c>
      <c r="N167" s="119">
        <v>0</v>
      </c>
      <c r="O167" s="119">
        <v>0</v>
      </c>
      <c r="P167" s="119">
        <v>0</v>
      </c>
      <c r="Q167" s="119">
        <f t="shared" si="4"/>
        <v>9092.4300000000021</v>
      </c>
      <c r="R167" s="115"/>
      <c r="S167" s="116"/>
      <c r="T167" s="113"/>
      <c r="U167" s="119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9092.4300000000021</v>
      </c>
      <c r="V167" s="115"/>
    </row>
    <row r="168" spans="2:22" x14ac:dyDescent="0.3">
      <c r="B168" s="113"/>
      <c r="C168" s="117" t="s">
        <v>207</v>
      </c>
      <c r="D168" s="118" t="s">
        <v>475</v>
      </c>
      <c r="E168" s="119">
        <v>13166.15</v>
      </c>
      <c r="F168" s="119">
        <v>0</v>
      </c>
      <c r="G168" s="119">
        <v>0</v>
      </c>
      <c r="H168" s="119">
        <v>0</v>
      </c>
      <c r="I168" s="119">
        <v>0</v>
      </c>
      <c r="J168" s="119">
        <v>0</v>
      </c>
      <c r="K168" s="119">
        <v>0</v>
      </c>
      <c r="L168" s="119">
        <v>0</v>
      </c>
      <c r="M168" s="119">
        <v>0</v>
      </c>
      <c r="N168" s="119">
        <v>0</v>
      </c>
      <c r="O168" s="119">
        <v>0</v>
      </c>
      <c r="P168" s="119">
        <v>0</v>
      </c>
      <c r="Q168" s="119">
        <f t="shared" si="4"/>
        <v>13166.15</v>
      </c>
      <c r="R168" s="115"/>
      <c r="S168" s="116"/>
      <c r="T168" s="113"/>
      <c r="U168" s="119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13166.15</v>
      </c>
      <c r="V168" s="115"/>
    </row>
    <row r="169" spans="2:22" x14ac:dyDescent="0.3">
      <c r="B169" s="113"/>
      <c r="C169" s="117" t="s">
        <v>208</v>
      </c>
      <c r="D169" s="118" t="s">
        <v>476</v>
      </c>
      <c r="E169" s="119">
        <v>0</v>
      </c>
      <c r="F169" s="119">
        <v>0</v>
      </c>
      <c r="G169" s="119">
        <v>0</v>
      </c>
      <c r="H169" s="119">
        <v>0</v>
      </c>
      <c r="I169" s="119">
        <v>0</v>
      </c>
      <c r="J169" s="119">
        <v>0</v>
      </c>
      <c r="K169" s="119">
        <v>0</v>
      </c>
      <c r="L169" s="119">
        <v>0</v>
      </c>
      <c r="M169" s="119">
        <v>0</v>
      </c>
      <c r="N169" s="119">
        <v>0</v>
      </c>
      <c r="O169" s="119">
        <v>0</v>
      </c>
      <c r="P169" s="119">
        <v>0</v>
      </c>
      <c r="Q169" s="119">
        <f t="shared" si="4"/>
        <v>0</v>
      </c>
      <c r="R169" s="115"/>
      <c r="S169" s="116"/>
      <c r="T169" s="113"/>
      <c r="U169" s="119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115"/>
    </row>
    <row r="170" spans="2:22" ht="26" x14ac:dyDescent="0.3">
      <c r="B170" s="113"/>
      <c r="C170" s="117" t="s">
        <v>209</v>
      </c>
      <c r="D170" s="118" t="s">
        <v>477</v>
      </c>
      <c r="E170" s="119">
        <v>3766.2200000000003</v>
      </c>
      <c r="F170" s="119">
        <v>0</v>
      </c>
      <c r="G170" s="119">
        <v>0</v>
      </c>
      <c r="H170" s="119">
        <v>0</v>
      </c>
      <c r="I170" s="119">
        <v>0</v>
      </c>
      <c r="J170" s="119">
        <v>0</v>
      </c>
      <c r="K170" s="119">
        <v>0</v>
      </c>
      <c r="L170" s="119">
        <v>0</v>
      </c>
      <c r="M170" s="119">
        <v>0</v>
      </c>
      <c r="N170" s="119">
        <v>0</v>
      </c>
      <c r="O170" s="119">
        <v>0</v>
      </c>
      <c r="P170" s="119">
        <v>0</v>
      </c>
      <c r="Q170" s="119">
        <f t="shared" si="4"/>
        <v>3766.2200000000003</v>
      </c>
      <c r="R170" s="115"/>
      <c r="S170" s="116"/>
      <c r="T170" s="113"/>
      <c r="U170" s="119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3766.2200000000003</v>
      </c>
      <c r="V170" s="115"/>
    </row>
    <row r="171" spans="2:22" x14ac:dyDescent="0.3">
      <c r="B171" s="113"/>
      <c r="C171" s="117" t="s">
        <v>210</v>
      </c>
      <c r="D171" s="118" t="s">
        <v>478</v>
      </c>
      <c r="E171" s="119">
        <v>0</v>
      </c>
      <c r="F171" s="119">
        <v>0</v>
      </c>
      <c r="G171" s="119">
        <v>0</v>
      </c>
      <c r="H171" s="119">
        <v>0</v>
      </c>
      <c r="I171" s="119">
        <v>0</v>
      </c>
      <c r="J171" s="119">
        <v>0</v>
      </c>
      <c r="K171" s="119">
        <v>0</v>
      </c>
      <c r="L171" s="119">
        <v>0</v>
      </c>
      <c r="M171" s="119">
        <v>0</v>
      </c>
      <c r="N171" s="119">
        <v>0</v>
      </c>
      <c r="O171" s="119">
        <v>0</v>
      </c>
      <c r="P171" s="119">
        <v>0</v>
      </c>
      <c r="Q171" s="119">
        <f t="shared" si="4"/>
        <v>0</v>
      </c>
      <c r="R171" s="115"/>
      <c r="S171" s="116"/>
      <c r="T171" s="113"/>
      <c r="U171" s="119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0</v>
      </c>
      <c r="V171" s="115"/>
    </row>
    <row r="172" spans="2:22" x14ac:dyDescent="0.3">
      <c r="B172" s="113"/>
      <c r="C172" s="117" t="s">
        <v>211</v>
      </c>
      <c r="D172" s="118" t="s">
        <v>479</v>
      </c>
      <c r="E172" s="119">
        <v>0</v>
      </c>
      <c r="F172" s="119">
        <v>0</v>
      </c>
      <c r="G172" s="119">
        <v>0</v>
      </c>
      <c r="H172" s="119">
        <v>0</v>
      </c>
      <c r="I172" s="119">
        <v>0</v>
      </c>
      <c r="J172" s="119">
        <v>0</v>
      </c>
      <c r="K172" s="119">
        <v>0</v>
      </c>
      <c r="L172" s="119">
        <v>0</v>
      </c>
      <c r="M172" s="119">
        <v>0</v>
      </c>
      <c r="N172" s="119">
        <v>0</v>
      </c>
      <c r="O172" s="119">
        <v>0</v>
      </c>
      <c r="P172" s="119">
        <v>0</v>
      </c>
      <c r="Q172" s="119">
        <f t="shared" si="4"/>
        <v>0</v>
      </c>
      <c r="R172" s="115"/>
      <c r="S172" s="116"/>
      <c r="T172" s="113"/>
      <c r="U172" s="119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115"/>
    </row>
    <row r="173" spans="2:22" x14ac:dyDescent="0.3">
      <c r="B173" s="113"/>
      <c r="C173" s="117" t="s">
        <v>212</v>
      </c>
      <c r="D173" s="118" t="s">
        <v>478</v>
      </c>
      <c r="E173" s="119">
        <v>46576.810000000012</v>
      </c>
      <c r="F173" s="119">
        <v>0</v>
      </c>
      <c r="G173" s="119">
        <v>0</v>
      </c>
      <c r="H173" s="119">
        <v>0</v>
      </c>
      <c r="I173" s="119">
        <v>0</v>
      </c>
      <c r="J173" s="119">
        <v>0</v>
      </c>
      <c r="K173" s="119">
        <v>0</v>
      </c>
      <c r="L173" s="119">
        <v>0</v>
      </c>
      <c r="M173" s="119">
        <v>0</v>
      </c>
      <c r="N173" s="119">
        <v>0</v>
      </c>
      <c r="O173" s="119">
        <v>0</v>
      </c>
      <c r="P173" s="119">
        <v>0</v>
      </c>
      <c r="Q173" s="119">
        <f t="shared" si="4"/>
        <v>46576.810000000012</v>
      </c>
      <c r="R173" s="115"/>
      <c r="S173" s="116"/>
      <c r="T173" s="113"/>
      <c r="U173" s="119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46576.810000000012</v>
      </c>
      <c r="V173" s="115"/>
    </row>
    <row r="174" spans="2:22" x14ac:dyDescent="0.3">
      <c r="B174" s="113"/>
      <c r="C174" s="117" t="s">
        <v>213</v>
      </c>
      <c r="D174" s="118" t="s">
        <v>480</v>
      </c>
      <c r="E174" s="119">
        <v>4651.72</v>
      </c>
      <c r="F174" s="119">
        <v>0</v>
      </c>
      <c r="G174" s="119">
        <v>0</v>
      </c>
      <c r="H174" s="119">
        <v>0</v>
      </c>
      <c r="I174" s="119">
        <v>0</v>
      </c>
      <c r="J174" s="119">
        <v>0</v>
      </c>
      <c r="K174" s="119">
        <v>0</v>
      </c>
      <c r="L174" s="119">
        <v>0</v>
      </c>
      <c r="M174" s="119">
        <v>0</v>
      </c>
      <c r="N174" s="119">
        <v>0</v>
      </c>
      <c r="O174" s="119">
        <v>0</v>
      </c>
      <c r="P174" s="119">
        <v>0</v>
      </c>
      <c r="Q174" s="119">
        <f t="shared" si="4"/>
        <v>4651.72</v>
      </c>
      <c r="R174" s="115"/>
      <c r="S174" s="116"/>
      <c r="T174" s="113"/>
      <c r="U174" s="119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4651.72</v>
      </c>
      <c r="V174" s="115"/>
    </row>
    <row r="175" spans="2:22" ht="26" x14ac:dyDescent="0.3">
      <c r="B175" s="113"/>
      <c r="C175" s="117" t="s">
        <v>214</v>
      </c>
      <c r="D175" s="118" t="s">
        <v>481</v>
      </c>
      <c r="E175" s="119">
        <v>0</v>
      </c>
      <c r="F175" s="119">
        <v>0</v>
      </c>
      <c r="G175" s="119">
        <v>0</v>
      </c>
      <c r="H175" s="119">
        <v>0</v>
      </c>
      <c r="I175" s="119">
        <v>0</v>
      </c>
      <c r="J175" s="119">
        <v>0</v>
      </c>
      <c r="K175" s="119">
        <v>0</v>
      </c>
      <c r="L175" s="119">
        <v>0</v>
      </c>
      <c r="M175" s="119">
        <v>0</v>
      </c>
      <c r="N175" s="119">
        <v>0</v>
      </c>
      <c r="O175" s="119">
        <v>0</v>
      </c>
      <c r="P175" s="119">
        <v>0</v>
      </c>
      <c r="Q175" s="119">
        <f t="shared" si="4"/>
        <v>0</v>
      </c>
      <c r="R175" s="115"/>
      <c r="S175" s="116"/>
      <c r="T175" s="113"/>
      <c r="U175" s="119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0</v>
      </c>
      <c r="V175" s="115"/>
    </row>
    <row r="176" spans="2:22" x14ac:dyDescent="0.3">
      <c r="B176" s="113"/>
      <c r="C176" s="117" t="s">
        <v>215</v>
      </c>
      <c r="D176" s="118" t="s">
        <v>482</v>
      </c>
      <c r="E176" s="119">
        <v>7184.66</v>
      </c>
      <c r="F176" s="119">
        <v>0</v>
      </c>
      <c r="G176" s="119">
        <v>0</v>
      </c>
      <c r="H176" s="119">
        <v>0</v>
      </c>
      <c r="I176" s="119">
        <v>0</v>
      </c>
      <c r="J176" s="119">
        <v>0</v>
      </c>
      <c r="K176" s="119">
        <v>0</v>
      </c>
      <c r="L176" s="119">
        <v>0</v>
      </c>
      <c r="M176" s="119">
        <v>0</v>
      </c>
      <c r="N176" s="119">
        <v>0</v>
      </c>
      <c r="O176" s="119">
        <v>0</v>
      </c>
      <c r="P176" s="119">
        <v>0</v>
      </c>
      <c r="Q176" s="119">
        <f t="shared" si="4"/>
        <v>7184.66</v>
      </c>
      <c r="R176" s="115"/>
      <c r="S176" s="116"/>
      <c r="T176" s="113"/>
      <c r="U176" s="119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7184.66</v>
      </c>
      <c r="V176" s="115"/>
    </row>
    <row r="177" spans="2:22" x14ac:dyDescent="0.3">
      <c r="B177" s="113"/>
      <c r="C177" s="117" t="s">
        <v>216</v>
      </c>
      <c r="D177" s="118" t="s">
        <v>483</v>
      </c>
      <c r="E177" s="119">
        <v>0</v>
      </c>
      <c r="F177" s="119">
        <v>0</v>
      </c>
      <c r="G177" s="119">
        <v>0</v>
      </c>
      <c r="H177" s="119">
        <v>0</v>
      </c>
      <c r="I177" s="119">
        <v>0</v>
      </c>
      <c r="J177" s="119">
        <v>0</v>
      </c>
      <c r="K177" s="119">
        <v>0</v>
      </c>
      <c r="L177" s="119">
        <v>0</v>
      </c>
      <c r="M177" s="119">
        <v>0</v>
      </c>
      <c r="N177" s="119">
        <v>0</v>
      </c>
      <c r="O177" s="119">
        <v>0</v>
      </c>
      <c r="P177" s="119">
        <v>0</v>
      </c>
      <c r="Q177" s="119">
        <f t="shared" si="4"/>
        <v>0</v>
      </c>
      <c r="R177" s="115"/>
      <c r="S177" s="116"/>
      <c r="T177" s="113"/>
      <c r="U177" s="119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115"/>
    </row>
    <row r="178" spans="2:22" x14ac:dyDescent="0.3">
      <c r="B178" s="113"/>
      <c r="C178" s="117" t="s">
        <v>217</v>
      </c>
      <c r="D178" s="118" t="s">
        <v>462</v>
      </c>
      <c r="E178" s="119">
        <v>30524.549999999988</v>
      </c>
      <c r="F178" s="119">
        <v>0</v>
      </c>
      <c r="G178" s="119">
        <v>0</v>
      </c>
      <c r="H178" s="119">
        <v>0</v>
      </c>
      <c r="I178" s="119">
        <v>0</v>
      </c>
      <c r="J178" s="119">
        <v>0</v>
      </c>
      <c r="K178" s="119">
        <v>0</v>
      </c>
      <c r="L178" s="119">
        <v>0</v>
      </c>
      <c r="M178" s="119">
        <v>0</v>
      </c>
      <c r="N178" s="119">
        <v>0</v>
      </c>
      <c r="O178" s="119">
        <v>0</v>
      </c>
      <c r="P178" s="119">
        <v>0</v>
      </c>
      <c r="Q178" s="119">
        <f t="shared" si="4"/>
        <v>30524.549999999988</v>
      </c>
      <c r="R178" s="115"/>
      <c r="S178" s="116"/>
      <c r="T178" s="113"/>
      <c r="U178" s="119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30524.549999999988</v>
      </c>
      <c r="V178" s="115"/>
    </row>
    <row r="179" spans="2:22" x14ac:dyDescent="0.3">
      <c r="B179" s="113"/>
      <c r="C179" s="117" t="s">
        <v>218</v>
      </c>
      <c r="D179" s="118" t="s">
        <v>484</v>
      </c>
      <c r="E179" s="119">
        <v>53592.970000000016</v>
      </c>
      <c r="F179" s="119">
        <v>0</v>
      </c>
      <c r="G179" s="119">
        <v>0</v>
      </c>
      <c r="H179" s="119">
        <v>0</v>
      </c>
      <c r="I179" s="119">
        <v>0</v>
      </c>
      <c r="J179" s="119">
        <v>0</v>
      </c>
      <c r="K179" s="119">
        <v>0</v>
      </c>
      <c r="L179" s="119">
        <v>0</v>
      </c>
      <c r="M179" s="119">
        <v>0</v>
      </c>
      <c r="N179" s="119">
        <v>0</v>
      </c>
      <c r="O179" s="119">
        <v>0</v>
      </c>
      <c r="P179" s="119">
        <v>0</v>
      </c>
      <c r="Q179" s="119">
        <f t="shared" si="4"/>
        <v>53592.970000000016</v>
      </c>
      <c r="R179" s="115"/>
      <c r="S179" s="116"/>
      <c r="T179" s="113"/>
      <c r="U179" s="119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53592.970000000016</v>
      </c>
      <c r="V179" s="115"/>
    </row>
    <row r="180" spans="2:22" x14ac:dyDescent="0.3">
      <c r="B180" s="113"/>
      <c r="C180" s="117" t="s">
        <v>219</v>
      </c>
      <c r="D180" s="118" t="s">
        <v>485</v>
      </c>
      <c r="E180" s="119">
        <v>94351.08</v>
      </c>
      <c r="F180" s="119">
        <v>0</v>
      </c>
      <c r="G180" s="119">
        <v>0</v>
      </c>
      <c r="H180" s="119">
        <v>0</v>
      </c>
      <c r="I180" s="119">
        <v>0</v>
      </c>
      <c r="J180" s="119">
        <v>0</v>
      </c>
      <c r="K180" s="119">
        <v>0</v>
      </c>
      <c r="L180" s="119">
        <v>0</v>
      </c>
      <c r="M180" s="119">
        <v>0</v>
      </c>
      <c r="N180" s="119">
        <v>0</v>
      </c>
      <c r="O180" s="119">
        <v>0</v>
      </c>
      <c r="P180" s="119">
        <v>0</v>
      </c>
      <c r="Q180" s="119">
        <f t="shared" si="4"/>
        <v>94351.08</v>
      </c>
      <c r="R180" s="115"/>
      <c r="S180" s="116"/>
      <c r="T180" s="113"/>
      <c r="U180" s="119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94351.08</v>
      </c>
      <c r="V180" s="115"/>
    </row>
    <row r="181" spans="2:22" x14ac:dyDescent="0.3">
      <c r="B181" s="113"/>
      <c r="C181" s="117" t="s">
        <v>220</v>
      </c>
      <c r="D181" s="118" t="s">
        <v>486</v>
      </c>
      <c r="E181" s="119">
        <v>19578.830000000002</v>
      </c>
      <c r="F181" s="119">
        <v>0</v>
      </c>
      <c r="G181" s="119">
        <v>0</v>
      </c>
      <c r="H181" s="119">
        <v>0</v>
      </c>
      <c r="I181" s="119">
        <v>0</v>
      </c>
      <c r="J181" s="119">
        <v>0</v>
      </c>
      <c r="K181" s="119">
        <v>0</v>
      </c>
      <c r="L181" s="119">
        <v>0</v>
      </c>
      <c r="M181" s="119">
        <v>0</v>
      </c>
      <c r="N181" s="119">
        <v>0</v>
      </c>
      <c r="O181" s="119">
        <v>0</v>
      </c>
      <c r="P181" s="119">
        <v>0</v>
      </c>
      <c r="Q181" s="119">
        <f t="shared" si="4"/>
        <v>19578.830000000002</v>
      </c>
      <c r="R181" s="115"/>
      <c r="S181" s="116"/>
      <c r="T181" s="113"/>
      <c r="U181" s="119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19578.830000000002</v>
      </c>
      <c r="V181" s="115"/>
    </row>
    <row r="182" spans="2:22" x14ac:dyDescent="0.3">
      <c r="B182" s="113"/>
      <c r="C182" s="117" t="s">
        <v>221</v>
      </c>
      <c r="D182" s="118" t="s">
        <v>487</v>
      </c>
      <c r="E182" s="119">
        <v>71860.83</v>
      </c>
      <c r="F182" s="119">
        <v>0</v>
      </c>
      <c r="G182" s="119">
        <v>0</v>
      </c>
      <c r="H182" s="119">
        <v>0</v>
      </c>
      <c r="I182" s="119">
        <v>0</v>
      </c>
      <c r="J182" s="119">
        <v>0</v>
      </c>
      <c r="K182" s="119">
        <v>0</v>
      </c>
      <c r="L182" s="119">
        <v>0</v>
      </c>
      <c r="M182" s="119">
        <v>0</v>
      </c>
      <c r="N182" s="119">
        <v>0</v>
      </c>
      <c r="O182" s="119">
        <v>0</v>
      </c>
      <c r="P182" s="119">
        <v>0</v>
      </c>
      <c r="Q182" s="119">
        <f t="shared" si="4"/>
        <v>71860.83</v>
      </c>
      <c r="R182" s="115"/>
      <c r="S182" s="116"/>
      <c r="T182" s="113"/>
      <c r="U182" s="119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71860.83</v>
      </c>
      <c r="V182" s="115"/>
    </row>
    <row r="183" spans="2:22" ht="26" x14ac:dyDescent="0.3">
      <c r="B183" s="113"/>
      <c r="C183" s="117" t="s">
        <v>222</v>
      </c>
      <c r="D183" s="118" t="s">
        <v>488</v>
      </c>
      <c r="E183" s="119">
        <v>0</v>
      </c>
      <c r="F183" s="119">
        <v>0</v>
      </c>
      <c r="G183" s="119">
        <v>0</v>
      </c>
      <c r="H183" s="119">
        <v>0</v>
      </c>
      <c r="I183" s="119">
        <v>0</v>
      </c>
      <c r="J183" s="119">
        <v>0</v>
      </c>
      <c r="K183" s="119">
        <v>0</v>
      </c>
      <c r="L183" s="119">
        <v>0</v>
      </c>
      <c r="M183" s="119">
        <v>0</v>
      </c>
      <c r="N183" s="119">
        <v>0</v>
      </c>
      <c r="O183" s="119">
        <v>0</v>
      </c>
      <c r="P183" s="119">
        <v>0</v>
      </c>
      <c r="Q183" s="119">
        <f t="shared" si="4"/>
        <v>0</v>
      </c>
      <c r="R183" s="115"/>
      <c r="S183" s="116"/>
      <c r="T183" s="113"/>
      <c r="U183" s="119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115"/>
    </row>
    <row r="184" spans="2:22" ht="26" x14ac:dyDescent="0.3">
      <c r="B184" s="113"/>
      <c r="C184" s="117" t="s">
        <v>223</v>
      </c>
      <c r="D184" s="118" t="s">
        <v>489</v>
      </c>
      <c r="E184" s="119">
        <v>0</v>
      </c>
      <c r="F184" s="119">
        <v>0</v>
      </c>
      <c r="G184" s="119">
        <v>0</v>
      </c>
      <c r="H184" s="119">
        <v>0</v>
      </c>
      <c r="I184" s="119">
        <v>0</v>
      </c>
      <c r="J184" s="119">
        <v>0</v>
      </c>
      <c r="K184" s="119">
        <v>0</v>
      </c>
      <c r="L184" s="119">
        <v>0</v>
      </c>
      <c r="M184" s="119">
        <v>0</v>
      </c>
      <c r="N184" s="119">
        <v>0</v>
      </c>
      <c r="O184" s="119">
        <v>0</v>
      </c>
      <c r="P184" s="119">
        <v>0</v>
      </c>
      <c r="Q184" s="119">
        <f t="shared" si="4"/>
        <v>0</v>
      </c>
      <c r="R184" s="115"/>
      <c r="S184" s="116"/>
      <c r="T184" s="113"/>
      <c r="U184" s="119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115"/>
    </row>
    <row r="185" spans="2:22" x14ac:dyDescent="0.3">
      <c r="B185" s="113"/>
      <c r="C185" s="117" t="s">
        <v>224</v>
      </c>
      <c r="D185" s="118" t="s">
        <v>490</v>
      </c>
      <c r="E185" s="119">
        <v>10954.960000000001</v>
      </c>
      <c r="F185" s="119">
        <v>0</v>
      </c>
      <c r="G185" s="119">
        <v>0</v>
      </c>
      <c r="H185" s="119">
        <v>0</v>
      </c>
      <c r="I185" s="119">
        <v>0</v>
      </c>
      <c r="J185" s="119">
        <v>0</v>
      </c>
      <c r="K185" s="119">
        <v>0</v>
      </c>
      <c r="L185" s="119">
        <v>0</v>
      </c>
      <c r="M185" s="119">
        <v>0</v>
      </c>
      <c r="N185" s="119">
        <v>0</v>
      </c>
      <c r="O185" s="119">
        <v>0</v>
      </c>
      <c r="P185" s="119">
        <v>0</v>
      </c>
      <c r="Q185" s="119">
        <f t="shared" si="4"/>
        <v>10954.960000000001</v>
      </c>
      <c r="R185" s="115"/>
      <c r="S185" s="116"/>
      <c r="T185" s="113"/>
      <c r="U185" s="119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10954.960000000001</v>
      </c>
      <c r="V185" s="115"/>
    </row>
    <row r="186" spans="2:22" x14ac:dyDescent="0.3">
      <c r="B186" s="113"/>
      <c r="C186" s="117" t="s">
        <v>225</v>
      </c>
      <c r="D186" s="118" t="s">
        <v>491</v>
      </c>
      <c r="E186" s="119">
        <v>9288.8799999999974</v>
      </c>
      <c r="F186" s="119">
        <v>0</v>
      </c>
      <c r="G186" s="119">
        <v>0</v>
      </c>
      <c r="H186" s="119">
        <v>0</v>
      </c>
      <c r="I186" s="119">
        <v>0</v>
      </c>
      <c r="J186" s="119">
        <v>0</v>
      </c>
      <c r="K186" s="119">
        <v>0</v>
      </c>
      <c r="L186" s="119">
        <v>0</v>
      </c>
      <c r="M186" s="119">
        <v>0</v>
      </c>
      <c r="N186" s="119">
        <v>0</v>
      </c>
      <c r="O186" s="119">
        <v>0</v>
      </c>
      <c r="P186" s="119">
        <v>0</v>
      </c>
      <c r="Q186" s="119">
        <f t="shared" si="4"/>
        <v>9288.8799999999974</v>
      </c>
      <c r="R186" s="115"/>
      <c r="S186" s="116"/>
      <c r="T186" s="113"/>
      <c r="U186" s="119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9288.8799999999974</v>
      </c>
      <c r="V186" s="115"/>
    </row>
    <row r="187" spans="2:22" x14ac:dyDescent="0.3">
      <c r="B187" s="113"/>
      <c r="C187" s="117" t="s">
        <v>226</v>
      </c>
      <c r="D187" s="118" t="s">
        <v>492</v>
      </c>
      <c r="E187" s="119">
        <v>246676.29</v>
      </c>
      <c r="F187" s="119">
        <v>0</v>
      </c>
      <c r="G187" s="119">
        <v>0</v>
      </c>
      <c r="H187" s="119">
        <v>0</v>
      </c>
      <c r="I187" s="119">
        <v>0</v>
      </c>
      <c r="J187" s="119">
        <v>0</v>
      </c>
      <c r="K187" s="119">
        <v>0</v>
      </c>
      <c r="L187" s="119">
        <v>0</v>
      </c>
      <c r="M187" s="119">
        <v>0</v>
      </c>
      <c r="N187" s="119">
        <v>0</v>
      </c>
      <c r="O187" s="119">
        <v>0</v>
      </c>
      <c r="P187" s="119">
        <v>0</v>
      </c>
      <c r="Q187" s="119">
        <f t="shared" si="4"/>
        <v>246676.29</v>
      </c>
      <c r="R187" s="115"/>
      <c r="S187" s="116"/>
      <c r="T187" s="113"/>
      <c r="U187" s="119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246676.29</v>
      </c>
      <c r="V187" s="115"/>
    </row>
    <row r="188" spans="2:22" x14ac:dyDescent="0.3">
      <c r="B188" s="113"/>
      <c r="C188" s="117" t="s">
        <v>227</v>
      </c>
      <c r="D188" s="118" t="s">
        <v>493</v>
      </c>
      <c r="E188" s="119">
        <v>6314.8899999999994</v>
      </c>
      <c r="F188" s="119">
        <v>0</v>
      </c>
      <c r="G188" s="119">
        <v>0</v>
      </c>
      <c r="H188" s="119">
        <v>0</v>
      </c>
      <c r="I188" s="119">
        <v>0</v>
      </c>
      <c r="J188" s="119">
        <v>0</v>
      </c>
      <c r="K188" s="119">
        <v>0</v>
      </c>
      <c r="L188" s="119">
        <v>0</v>
      </c>
      <c r="M188" s="119">
        <v>0</v>
      </c>
      <c r="N188" s="119">
        <v>0</v>
      </c>
      <c r="O188" s="119">
        <v>0</v>
      </c>
      <c r="P188" s="119">
        <v>0</v>
      </c>
      <c r="Q188" s="119">
        <f t="shared" si="4"/>
        <v>6314.8899999999994</v>
      </c>
      <c r="R188" s="115"/>
      <c r="S188" s="116"/>
      <c r="T188" s="113"/>
      <c r="U188" s="119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6314.8899999999994</v>
      </c>
      <c r="V188" s="115"/>
    </row>
    <row r="189" spans="2:22" x14ac:dyDescent="0.3">
      <c r="B189" s="113"/>
      <c r="C189" s="117" t="s">
        <v>228</v>
      </c>
      <c r="D189" s="118" t="s">
        <v>494</v>
      </c>
      <c r="E189" s="119">
        <v>7186.23</v>
      </c>
      <c r="F189" s="119">
        <v>0</v>
      </c>
      <c r="G189" s="119">
        <v>0</v>
      </c>
      <c r="H189" s="119">
        <v>0</v>
      </c>
      <c r="I189" s="119">
        <v>0</v>
      </c>
      <c r="J189" s="119">
        <v>0</v>
      </c>
      <c r="K189" s="119">
        <v>0</v>
      </c>
      <c r="L189" s="119">
        <v>0</v>
      </c>
      <c r="M189" s="119">
        <v>0</v>
      </c>
      <c r="N189" s="119">
        <v>0</v>
      </c>
      <c r="O189" s="119">
        <v>0</v>
      </c>
      <c r="P189" s="119">
        <v>0</v>
      </c>
      <c r="Q189" s="119">
        <f t="shared" si="4"/>
        <v>7186.23</v>
      </c>
      <c r="R189" s="115"/>
      <c r="S189" s="116"/>
      <c r="T189" s="113"/>
      <c r="U189" s="119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7186.23</v>
      </c>
      <c r="V189" s="115"/>
    </row>
    <row r="190" spans="2:22" ht="26" x14ac:dyDescent="0.3">
      <c r="B190" s="113"/>
      <c r="C190" s="117" t="s">
        <v>229</v>
      </c>
      <c r="D190" s="118" t="s">
        <v>488</v>
      </c>
      <c r="E190" s="119">
        <v>36890.729999999996</v>
      </c>
      <c r="F190" s="119">
        <v>0</v>
      </c>
      <c r="G190" s="119">
        <v>0</v>
      </c>
      <c r="H190" s="119">
        <v>0</v>
      </c>
      <c r="I190" s="119">
        <v>0</v>
      </c>
      <c r="J190" s="119">
        <v>0</v>
      </c>
      <c r="K190" s="119">
        <v>0</v>
      </c>
      <c r="L190" s="119">
        <v>0</v>
      </c>
      <c r="M190" s="119">
        <v>0</v>
      </c>
      <c r="N190" s="119">
        <v>0</v>
      </c>
      <c r="O190" s="119">
        <v>0</v>
      </c>
      <c r="P190" s="119">
        <v>0</v>
      </c>
      <c r="Q190" s="119">
        <f t="shared" si="4"/>
        <v>36890.729999999996</v>
      </c>
      <c r="R190" s="115"/>
      <c r="S190" s="116"/>
      <c r="T190" s="113"/>
      <c r="U190" s="119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36890.729999999996</v>
      </c>
      <c r="V190" s="115"/>
    </row>
    <row r="191" spans="2:22" x14ac:dyDescent="0.3">
      <c r="B191" s="113"/>
      <c r="C191" s="117" t="s">
        <v>230</v>
      </c>
      <c r="D191" s="118" t="s">
        <v>495</v>
      </c>
      <c r="E191" s="119">
        <v>13983.65</v>
      </c>
      <c r="F191" s="119">
        <v>0</v>
      </c>
      <c r="G191" s="119">
        <v>0</v>
      </c>
      <c r="H191" s="119">
        <v>0</v>
      </c>
      <c r="I191" s="119">
        <v>0</v>
      </c>
      <c r="J191" s="119">
        <v>0</v>
      </c>
      <c r="K191" s="119">
        <v>0</v>
      </c>
      <c r="L191" s="119">
        <v>0</v>
      </c>
      <c r="M191" s="119">
        <v>0</v>
      </c>
      <c r="N191" s="119">
        <v>0</v>
      </c>
      <c r="O191" s="119">
        <v>0</v>
      </c>
      <c r="P191" s="119">
        <v>0</v>
      </c>
      <c r="Q191" s="119">
        <f t="shared" si="4"/>
        <v>13983.65</v>
      </c>
      <c r="R191" s="115"/>
      <c r="S191" s="116"/>
      <c r="T191" s="113"/>
      <c r="U191" s="119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13983.65</v>
      </c>
      <c r="V191" s="115"/>
    </row>
    <row r="192" spans="2:22" x14ac:dyDescent="0.3">
      <c r="B192" s="113"/>
      <c r="C192" s="117" t="s">
        <v>231</v>
      </c>
      <c r="D192" s="118" t="s">
        <v>496</v>
      </c>
      <c r="E192" s="119">
        <v>7251.0599999999995</v>
      </c>
      <c r="F192" s="119">
        <v>0</v>
      </c>
      <c r="G192" s="119">
        <v>0</v>
      </c>
      <c r="H192" s="119">
        <v>0</v>
      </c>
      <c r="I192" s="119">
        <v>0</v>
      </c>
      <c r="J192" s="119">
        <v>0</v>
      </c>
      <c r="K192" s="119">
        <v>0</v>
      </c>
      <c r="L192" s="119">
        <v>0</v>
      </c>
      <c r="M192" s="119">
        <v>0</v>
      </c>
      <c r="N192" s="119">
        <v>0</v>
      </c>
      <c r="O192" s="119">
        <v>0</v>
      </c>
      <c r="P192" s="119">
        <v>0</v>
      </c>
      <c r="Q192" s="119">
        <f t="shared" si="4"/>
        <v>7251.0599999999995</v>
      </c>
      <c r="R192" s="115"/>
      <c r="S192" s="116"/>
      <c r="T192" s="113"/>
      <c r="U192" s="119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7251.0599999999995</v>
      </c>
      <c r="V192" s="115"/>
    </row>
    <row r="193" spans="2:22" x14ac:dyDescent="0.3">
      <c r="B193" s="113"/>
      <c r="C193" s="117" t="s">
        <v>232</v>
      </c>
      <c r="D193" s="118" t="s">
        <v>497</v>
      </c>
      <c r="E193" s="119">
        <v>40230.959999999999</v>
      </c>
      <c r="F193" s="119">
        <v>0</v>
      </c>
      <c r="G193" s="119">
        <v>0</v>
      </c>
      <c r="H193" s="119">
        <v>0</v>
      </c>
      <c r="I193" s="119">
        <v>0</v>
      </c>
      <c r="J193" s="119">
        <v>0</v>
      </c>
      <c r="K193" s="119">
        <v>0</v>
      </c>
      <c r="L193" s="119">
        <v>0</v>
      </c>
      <c r="M193" s="119">
        <v>0</v>
      </c>
      <c r="N193" s="119">
        <v>0</v>
      </c>
      <c r="O193" s="119">
        <v>0</v>
      </c>
      <c r="P193" s="119">
        <v>0</v>
      </c>
      <c r="Q193" s="119">
        <f t="shared" si="4"/>
        <v>40230.959999999999</v>
      </c>
      <c r="R193" s="115"/>
      <c r="S193" s="116"/>
      <c r="T193" s="113"/>
      <c r="U193" s="119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40230.959999999999</v>
      </c>
      <c r="V193" s="115"/>
    </row>
    <row r="194" spans="2:22" x14ac:dyDescent="0.3">
      <c r="B194" s="113"/>
      <c r="C194" s="117" t="s">
        <v>233</v>
      </c>
      <c r="D194" s="118" t="s">
        <v>498</v>
      </c>
      <c r="E194" s="119">
        <v>5033.17</v>
      </c>
      <c r="F194" s="119">
        <v>0</v>
      </c>
      <c r="G194" s="119">
        <v>0</v>
      </c>
      <c r="H194" s="119">
        <v>0</v>
      </c>
      <c r="I194" s="119">
        <v>0</v>
      </c>
      <c r="J194" s="119">
        <v>0</v>
      </c>
      <c r="K194" s="119">
        <v>0</v>
      </c>
      <c r="L194" s="119">
        <v>0</v>
      </c>
      <c r="M194" s="119">
        <v>0</v>
      </c>
      <c r="N194" s="119">
        <v>0</v>
      </c>
      <c r="O194" s="119">
        <v>0</v>
      </c>
      <c r="P194" s="119">
        <v>0</v>
      </c>
      <c r="Q194" s="119">
        <f t="shared" si="4"/>
        <v>5033.17</v>
      </c>
      <c r="R194" s="115"/>
      <c r="S194" s="116"/>
      <c r="T194" s="113"/>
      <c r="U194" s="119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5033.17</v>
      </c>
      <c r="V194" s="115"/>
    </row>
    <row r="195" spans="2:22" x14ac:dyDescent="0.3">
      <c r="B195" s="113"/>
      <c r="C195" s="117" t="s">
        <v>234</v>
      </c>
      <c r="D195" s="118" t="s">
        <v>499</v>
      </c>
      <c r="E195" s="119">
        <v>16507.679999999993</v>
      </c>
      <c r="F195" s="119">
        <v>0</v>
      </c>
      <c r="G195" s="119">
        <v>0</v>
      </c>
      <c r="H195" s="119">
        <v>0</v>
      </c>
      <c r="I195" s="119">
        <v>0</v>
      </c>
      <c r="J195" s="119">
        <v>0</v>
      </c>
      <c r="K195" s="119">
        <v>0</v>
      </c>
      <c r="L195" s="119">
        <v>0</v>
      </c>
      <c r="M195" s="119">
        <v>0</v>
      </c>
      <c r="N195" s="119">
        <v>0</v>
      </c>
      <c r="O195" s="119">
        <v>0</v>
      </c>
      <c r="P195" s="119">
        <v>0</v>
      </c>
      <c r="Q195" s="119">
        <f t="shared" si="4"/>
        <v>16507.679999999993</v>
      </c>
      <c r="R195" s="115"/>
      <c r="S195" s="116"/>
      <c r="T195" s="113"/>
      <c r="U195" s="119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16507.679999999993</v>
      </c>
      <c r="V195" s="115"/>
    </row>
    <row r="196" spans="2:22" x14ac:dyDescent="0.3">
      <c r="B196" s="113"/>
      <c r="C196" s="117" t="s">
        <v>235</v>
      </c>
      <c r="D196" s="118" t="s">
        <v>500</v>
      </c>
      <c r="E196" s="119">
        <v>58509.300000000017</v>
      </c>
      <c r="F196" s="119">
        <v>0</v>
      </c>
      <c r="G196" s="119">
        <v>0</v>
      </c>
      <c r="H196" s="119">
        <v>0</v>
      </c>
      <c r="I196" s="119">
        <v>0</v>
      </c>
      <c r="J196" s="119">
        <v>0</v>
      </c>
      <c r="K196" s="119">
        <v>0</v>
      </c>
      <c r="L196" s="119">
        <v>0</v>
      </c>
      <c r="M196" s="119">
        <v>0</v>
      </c>
      <c r="N196" s="119">
        <v>0</v>
      </c>
      <c r="O196" s="119">
        <v>0</v>
      </c>
      <c r="P196" s="119">
        <v>0</v>
      </c>
      <c r="Q196" s="119">
        <f t="shared" si="4"/>
        <v>58509.300000000017</v>
      </c>
      <c r="R196" s="115"/>
      <c r="S196" s="116"/>
      <c r="T196" s="113"/>
      <c r="U196" s="119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58509.300000000017</v>
      </c>
      <c r="V196" s="115"/>
    </row>
    <row r="197" spans="2:22" x14ac:dyDescent="0.3">
      <c r="B197" s="113"/>
      <c r="C197" s="117" t="s">
        <v>236</v>
      </c>
      <c r="D197" s="118" t="s">
        <v>501</v>
      </c>
      <c r="E197" s="119">
        <v>152373.22</v>
      </c>
      <c r="F197" s="119">
        <v>0</v>
      </c>
      <c r="G197" s="119">
        <v>0</v>
      </c>
      <c r="H197" s="119">
        <v>0</v>
      </c>
      <c r="I197" s="119">
        <v>0</v>
      </c>
      <c r="J197" s="119">
        <v>0</v>
      </c>
      <c r="K197" s="119">
        <v>0</v>
      </c>
      <c r="L197" s="119">
        <v>0</v>
      </c>
      <c r="M197" s="119">
        <v>0</v>
      </c>
      <c r="N197" s="119">
        <v>0</v>
      </c>
      <c r="O197" s="119">
        <v>0</v>
      </c>
      <c r="P197" s="119">
        <v>0</v>
      </c>
      <c r="Q197" s="119">
        <f t="shared" si="4"/>
        <v>152373.22</v>
      </c>
      <c r="R197" s="115"/>
      <c r="S197" s="116"/>
      <c r="T197" s="113"/>
      <c r="U197" s="119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152373.22</v>
      </c>
      <c r="V197" s="115"/>
    </row>
    <row r="198" spans="2:22" x14ac:dyDescent="0.3">
      <c r="B198" s="113"/>
      <c r="C198" s="117" t="s">
        <v>237</v>
      </c>
      <c r="D198" s="118" t="s">
        <v>502</v>
      </c>
      <c r="E198" s="119">
        <v>9440.5099999999984</v>
      </c>
      <c r="F198" s="119">
        <v>0</v>
      </c>
      <c r="G198" s="119">
        <v>0</v>
      </c>
      <c r="H198" s="119">
        <v>0</v>
      </c>
      <c r="I198" s="119">
        <v>0</v>
      </c>
      <c r="J198" s="119">
        <v>0</v>
      </c>
      <c r="K198" s="119">
        <v>0</v>
      </c>
      <c r="L198" s="119">
        <v>0</v>
      </c>
      <c r="M198" s="119">
        <v>0</v>
      </c>
      <c r="N198" s="119">
        <v>0</v>
      </c>
      <c r="O198" s="119">
        <v>0</v>
      </c>
      <c r="P198" s="119">
        <v>0</v>
      </c>
      <c r="Q198" s="119">
        <f t="shared" si="4"/>
        <v>9440.5099999999984</v>
      </c>
      <c r="R198" s="115"/>
      <c r="S198" s="116"/>
      <c r="T198" s="113"/>
      <c r="U198" s="119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9440.5099999999984</v>
      </c>
      <c r="V198" s="115"/>
    </row>
    <row r="199" spans="2:22" x14ac:dyDescent="0.3">
      <c r="B199" s="113"/>
      <c r="C199" s="117" t="s">
        <v>238</v>
      </c>
      <c r="D199" s="118" t="s">
        <v>503</v>
      </c>
      <c r="E199" s="119">
        <v>600</v>
      </c>
      <c r="F199" s="119">
        <v>0</v>
      </c>
      <c r="G199" s="119">
        <v>0</v>
      </c>
      <c r="H199" s="119">
        <v>0</v>
      </c>
      <c r="I199" s="119">
        <v>0</v>
      </c>
      <c r="J199" s="119">
        <v>0</v>
      </c>
      <c r="K199" s="119">
        <v>0</v>
      </c>
      <c r="L199" s="119">
        <v>0</v>
      </c>
      <c r="M199" s="119">
        <v>0</v>
      </c>
      <c r="N199" s="119">
        <v>0</v>
      </c>
      <c r="O199" s="119">
        <v>0</v>
      </c>
      <c r="P199" s="119">
        <v>0</v>
      </c>
      <c r="Q199" s="119">
        <f t="shared" si="4"/>
        <v>600</v>
      </c>
      <c r="R199" s="115"/>
      <c r="S199" s="116"/>
      <c r="T199" s="113"/>
      <c r="U199" s="119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600</v>
      </c>
      <c r="V199" s="115"/>
    </row>
    <row r="200" spans="2:22" x14ac:dyDescent="0.3">
      <c r="B200" s="113"/>
      <c r="C200" s="117" t="s">
        <v>239</v>
      </c>
      <c r="D200" s="118" t="s">
        <v>504</v>
      </c>
      <c r="E200" s="119">
        <v>0</v>
      </c>
      <c r="F200" s="119">
        <v>0</v>
      </c>
      <c r="G200" s="119">
        <v>0</v>
      </c>
      <c r="H200" s="119">
        <v>0</v>
      </c>
      <c r="I200" s="119">
        <v>0</v>
      </c>
      <c r="J200" s="119">
        <v>0</v>
      </c>
      <c r="K200" s="119">
        <v>0</v>
      </c>
      <c r="L200" s="119">
        <v>0</v>
      </c>
      <c r="M200" s="119">
        <v>0</v>
      </c>
      <c r="N200" s="119">
        <v>0</v>
      </c>
      <c r="O200" s="119">
        <v>0</v>
      </c>
      <c r="P200" s="119">
        <v>0</v>
      </c>
      <c r="Q200" s="119">
        <f t="shared" ref="Q200:Q263" si="5">SUM(E200:P200)</f>
        <v>0</v>
      </c>
      <c r="R200" s="115"/>
      <c r="S200" s="116"/>
      <c r="T200" s="113"/>
      <c r="U200" s="119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0</v>
      </c>
      <c r="V200" s="115"/>
    </row>
    <row r="201" spans="2:22" x14ac:dyDescent="0.3">
      <c r="B201" s="113"/>
      <c r="C201" s="117" t="s">
        <v>240</v>
      </c>
      <c r="D201" s="118" t="s">
        <v>505</v>
      </c>
      <c r="E201" s="119">
        <v>0</v>
      </c>
      <c r="F201" s="119">
        <v>0</v>
      </c>
      <c r="G201" s="119">
        <v>0</v>
      </c>
      <c r="H201" s="119">
        <v>0</v>
      </c>
      <c r="I201" s="119">
        <v>0</v>
      </c>
      <c r="J201" s="119">
        <v>0</v>
      </c>
      <c r="K201" s="119">
        <v>0</v>
      </c>
      <c r="L201" s="119">
        <v>0</v>
      </c>
      <c r="M201" s="119">
        <v>0</v>
      </c>
      <c r="N201" s="119">
        <v>0</v>
      </c>
      <c r="O201" s="119">
        <v>0</v>
      </c>
      <c r="P201" s="119">
        <v>0</v>
      </c>
      <c r="Q201" s="119">
        <f t="shared" si="5"/>
        <v>0</v>
      </c>
      <c r="R201" s="115"/>
      <c r="S201" s="116"/>
      <c r="T201" s="113"/>
      <c r="U201" s="119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0</v>
      </c>
      <c r="V201" s="115"/>
    </row>
    <row r="202" spans="2:22" x14ac:dyDescent="0.3">
      <c r="B202" s="113"/>
      <c r="C202" s="117" t="s">
        <v>241</v>
      </c>
      <c r="D202" s="118" t="s">
        <v>506</v>
      </c>
      <c r="E202" s="119">
        <v>82830.179999999993</v>
      </c>
      <c r="F202" s="119">
        <v>0</v>
      </c>
      <c r="G202" s="119">
        <v>0</v>
      </c>
      <c r="H202" s="119">
        <v>0</v>
      </c>
      <c r="I202" s="119">
        <v>0</v>
      </c>
      <c r="J202" s="119">
        <v>0</v>
      </c>
      <c r="K202" s="119">
        <v>0</v>
      </c>
      <c r="L202" s="119">
        <v>0</v>
      </c>
      <c r="M202" s="119">
        <v>0</v>
      </c>
      <c r="N202" s="119">
        <v>0</v>
      </c>
      <c r="O202" s="119">
        <v>0</v>
      </c>
      <c r="P202" s="119">
        <v>0</v>
      </c>
      <c r="Q202" s="119">
        <f t="shared" si="5"/>
        <v>82830.179999999993</v>
      </c>
      <c r="R202" s="115"/>
      <c r="S202" s="116"/>
      <c r="T202" s="113"/>
      <c r="U202" s="119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82830.179999999993</v>
      </c>
      <c r="V202" s="115"/>
    </row>
    <row r="203" spans="2:22" x14ac:dyDescent="0.3">
      <c r="B203" s="113"/>
      <c r="C203" s="117" t="s">
        <v>242</v>
      </c>
      <c r="D203" s="118" t="s">
        <v>507</v>
      </c>
      <c r="E203" s="119">
        <v>0</v>
      </c>
      <c r="F203" s="119">
        <v>0</v>
      </c>
      <c r="G203" s="119">
        <v>0</v>
      </c>
      <c r="H203" s="119">
        <v>0</v>
      </c>
      <c r="I203" s="119">
        <v>0</v>
      </c>
      <c r="J203" s="119">
        <v>0</v>
      </c>
      <c r="K203" s="119">
        <v>0</v>
      </c>
      <c r="L203" s="119">
        <v>0</v>
      </c>
      <c r="M203" s="119">
        <v>0</v>
      </c>
      <c r="N203" s="119">
        <v>0</v>
      </c>
      <c r="O203" s="119">
        <v>0</v>
      </c>
      <c r="P203" s="119">
        <v>0</v>
      </c>
      <c r="Q203" s="119">
        <f t="shared" si="5"/>
        <v>0</v>
      </c>
      <c r="R203" s="115"/>
      <c r="S203" s="116"/>
      <c r="T203" s="113"/>
      <c r="U203" s="119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0</v>
      </c>
      <c r="V203" s="115"/>
    </row>
    <row r="204" spans="2:22" x14ac:dyDescent="0.3">
      <c r="B204" s="113"/>
      <c r="C204" s="117" t="s">
        <v>243</v>
      </c>
      <c r="D204" s="118" t="s">
        <v>508</v>
      </c>
      <c r="E204" s="119">
        <v>108965</v>
      </c>
      <c r="F204" s="119">
        <v>0</v>
      </c>
      <c r="G204" s="119">
        <v>0</v>
      </c>
      <c r="H204" s="119">
        <v>0</v>
      </c>
      <c r="I204" s="119">
        <v>0</v>
      </c>
      <c r="J204" s="119">
        <v>0</v>
      </c>
      <c r="K204" s="119">
        <v>0</v>
      </c>
      <c r="L204" s="119">
        <v>0</v>
      </c>
      <c r="M204" s="119">
        <v>0</v>
      </c>
      <c r="N204" s="119">
        <v>0</v>
      </c>
      <c r="O204" s="119">
        <v>0</v>
      </c>
      <c r="P204" s="119">
        <v>0</v>
      </c>
      <c r="Q204" s="119">
        <f t="shared" si="5"/>
        <v>108965</v>
      </c>
      <c r="R204" s="115"/>
      <c r="S204" s="116"/>
      <c r="T204" s="113"/>
      <c r="U204" s="119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108965</v>
      </c>
      <c r="V204" s="115"/>
    </row>
    <row r="205" spans="2:22" x14ac:dyDescent="0.3">
      <c r="B205" s="113"/>
      <c r="C205" s="117" t="s">
        <v>244</v>
      </c>
      <c r="D205" s="118" t="s">
        <v>509</v>
      </c>
      <c r="E205" s="119">
        <v>0</v>
      </c>
      <c r="F205" s="119">
        <v>0</v>
      </c>
      <c r="G205" s="119">
        <v>0</v>
      </c>
      <c r="H205" s="119">
        <v>0</v>
      </c>
      <c r="I205" s="119">
        <v>0</v>
      </c>
      <c r="J205" s="119">
        <v>0</v>
      </c>
      <c r="K205" s="119">
        <v>0</v>
      </c>
      <c r="L205" s="119">
        <v>0</v>
      </c>
      <c r="M205" s="119">
        <v>0</v>
      </c>
      <c r="N205" s="119">
        <v>0</v>
      </c>
      <c r="O205" s="119">
        <v>0</v>
      </c>
      <c r="P205" s="119">
        <v>0</v>
      </c>
      <c r="Q205" s="119">
        <f t="shared" si="5"/>
        <v>0</v>
      </c>
      <c r="R205" s="115"/>
      <c r="S205" s="116"/>
      <c r="T205" s="113"/>
      <c r="U205" s="119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0</v>
      </c>
      <c r="V205" s="115"/>
    </row>
    <row r="206" spans="2:22" ht="26" x14ac:dyDescent="0.3">
      <c r="B206" s="113"/>
      <c r="C206" s="117" t="s">
        <v>245</v>
      </c>
      <c r="D206" s="118" t="s">
        <v>510</v>
      </c>
      <c r="E206" s="119">
        <v>823.68</v>
      </c>
      <c r="F206" s="119">
        <v>0</v>
      </c>
      <c r="G206" s="119">
        <v>0</v>
      </c>
      <c r="H206" s="119">
        <v>0</v>
      </c>
      <c r="I206" s="119">
        <v>0</v>
      </c>
      <c r="J206" s="119">
        <v>0</v>
      </c>
      <c r="K206" s="119">
        <v>0</v>
      </c>
      <c r="L206" s="119">
        <v>0</v>
      </c>
      <c r="M206" s="119">
        <v>0</v>
      </c>
      <c r="N206" s="119">
        <v>0</v>
      </c>
      <c r="O206" s="119">
        <v>0</v>
      </c>
      <c r="P206" s="119">
        <v>0</v>
      </c>
      <c r="Q206" s="119">
        <f t="shared" si="5"/>
        <v>823.68</v>
      </c>
      <c r="R206" s="115"/>
      <c r="S206" s="116"/>
      <c r="T206" s="113"/>
      <c r="U206" s="119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823.68</v>
      </c>
      <c r="V206" s="115"/>
    </row>
    <row r="207" spans="2:22" x14ac:dyDescent="0.3">
      <c r="B207" s="113"/>
      <c r="C207" s="117" t="s">
        <v>246</v>
      </c>
      <c r="D207" s="118" t="s">
        <v>511</v>
      </c>
      <c r="E207" s="119">
        <v>25706.76</v>
      </c>
      <c r="F207" s="119">
        <v>0</v>
      </c>
      <c r="G207" s="119">
        <v>0</v>
      </c>
      <c r="H207" s="119">
        <v>0</v>
      </c>
      <c r="I207" s="119">
        <v>0</v>
      </c>
      <c r="J207" s="119">
        <v>0</v>
      </c>
      <c r="K207" s="119">
        <v>0</v>
      </c>
      <c r="L207" s="119">
        <v>0</v>
      </c>
      <c r="M207" s="119">
        <v>0</v>
      </c>
      <c r="N207" s="119">
        <v>0</v>
      </c>
      <c r="O207" s="119">
        <v>0</v>
      </c>
      <c r="P207" s="119">
        <v>0</v>
      </c>
      <c r="Q207" s="119">
        <f t="shared" si="5"/>
        <v>25706.76</v>
      </c>
      <c r="R207" s="115"/>
      <c r="S207" s="116"/>
      <c r="T207" s="113"/>
      <c r="U207" s="119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25706.76</v>
      </c>
      <c r="V207" s="115"/>
    </row>
    <row r="208" spans="2:22" x14ac:dyDescent="0.3">
      <c r="B208" s="113"/>
      <c r="C208" s="117" t="s">
        <v>247</v>
      </c>
      <c r="D208" s="118" t="s">
        <v>512</v>
      </c>
      <c r="E208" s="119">
        <v>8722.61</v>
      </c>
      <c r="F208" s="119">
        <v>0</v>
      </c>
      <c r="G208" s="119">
        <v>0</v>
      </c>
      <c r="H208" s="119">
        <v>0</v>
      </c>
      <c r="I208" s="119">
        <v>0</v>
      </c>
      <c r="J208" s="119">
        <v>0</v>
      </c>
      <c r="K208" s="119">
        <v>0</v>
      </c>
      <c r="L208" s="119">
        <v>0</v>
      </c>
      <c r="M208" s="119">
        <v>0</v>
      </c>
      <c r="N208" s="119">
        <v>0</v>
      </c>
      <c r="O208" s="119">
        <v>0</v>
      </c>
      <c r="P208" s="119">
        <v>0</v>
      </c>
      <c r="Q208" s="119">
        <f t="shared" si="5"/>
        <v>8722.61</v>
      </c>
      <c r="R208" s="115"/>
      <c r="S208" s="116"/>
      <c r="T208" s="113"/>
      <c r="U208" s="119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8722.61</v>
      </c>
      <c r="V208" s="115"/>
    </row>
    <row r="209" spans="2:22" x14ac:dyDescent="0.3">
      <c r="B209" s="113"/>
      <c r="C209" s="117" t="s">
        <v>248</v>
      </c>
      <c r="D209" s="118" t="s">
        <v>513</v>
      </c>
      <c r="E209" s="119">
        <v>62870.919999999976</v>
      </c>
      <c r="F209" s="119">
        <v>0</v>
      </c>
      <c r="G209" s="119">
        <v>0</v>
      </c>
      <c r="H209" s="119">
        <v>0</v>
      </c>
      <c r="I209" s="119">
        <v>0</v>
      </c>
      <c r="J209" s="119">
        <v>0</v>
      </c>
      <c r="K209" s="119">
        <v>0</v>
      </c>
      <c r="L209" s="119">
        <v>0</v>
      </c>
      <c r="M209" s="119">
        <v>0</v>
      </c>
      <c r="N209" s="119">
        <v>0</v>
      </c>
      <c r="O209" s="119">
        <v>0</v>
      </c>
      <c r="P209" s="119">
        <v>0</v>
      </c>
      <c r="Q209" s="119">
        <f t="shared" si="5"/>
        <v>62870.919999999976</v>
      </c>
      <c r="R209" s="115"/>
      <c r="S209" s="116"/>
      <c r="T209" s="113"/>
      <c r="U209" s="119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62870.919999999976</v>
      </c>
      <c r="V209" s="115"/>
    </row>
    <row r="210" spans="2:22" x14ac:dyDescent="0.3">
      <c r="B210" s="113"/>
      <c r="C210" s="117" t="s">
        <v>249</v>
      </c>
      <c r="D210" s="118" t="s">
        <v>514</v>
      </c>
      <c r="E210" s="119">
        <v>0</v>
      </c>
      <c r="F210" s="119">
        <v>0</v>
      </c>
      <c r="G210" s="119">
        <v>0</v>
      </c>
      <c r="H210" s="119">
        <v>0</v>
      </c>
      <c r="I210" s="119">
        <v>0</v>
      </c>
      <c r="J210" s="119">
        <v>0</v>
      </c>
      <c r="K210" s="119">
        <v>0</v>
      </c>
      <c r="L210" s="119">
        <v>0</v>
      </c>
      <c r="M210" s="119">
        <v>0</v>
      </c>
      <c r="N210" s="119">
        <v>0</v>
      </c>
      <c r="O210" s="119">
        <v>0</v>
      </c>
      <c r="P210" s="119">
        <v>0</v>
      </c>
      <c r="Q210" s="119">
        <f t="shared" si="5"/>
        <v>0</v>
      </c>
      <c r="R210" s="115"/>
      <c r="S210" s="116"/>
      <c r="T210" s="113"/>
      <c r="U210" s="119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115"/>
    </row>
    <row r="211" spans="2:22" x14ac:dyDescent="0.3">
      <c r="B211" s="113"/>
      <c r="C211" s="117" t="s">
        <v>250</v>
      </c>
      <c r="D211" s="118" t="s">
        <v>515</v>
      </c>
      <c r="E211" s="119">
        <v>33776.99</v>
      </c>
      <c r="F211" s="119">
        <v>0</v>
      </c>
      <c r="G211" s="119">
        <v>0</v>
      </c>
      <c r="H211" s="119">
        <v>0</v>
      </c>
      <c r="I211" s="119">
        <v>0</v>
      </c>
      <c r="J211" s="119">
        <v>0</v>
      </c>
      <c r="K211" s="119">
        <v>0</v>
      </c>
      <c r="L211" s="119">
        <v>0</v>
      </c>
      <c r="M211" s="119">
        <v>0</v>
      </c>
      <c r="N211" s="119">
        <v>0</v>
      </c>
      <c r="O211" s="119">
        <v>0</v>
      </c>
      <c r="P211" s="119">
        <v>0</v>
      </c>
      <c r="Q211" s="119">
        <f t="shared" si="5"/>
        <v>33776.99</v>
      </c>
      <c r="R211" s="115"/>
      <c r="S211" s="116"/>
      <c r="T211" s="113"/>
      <c r="U211" s="119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33776.99</v>
      </c>
      <c r="V211" s="115"/>
    </row>
    <row r="212" spans="2:22" x14ac:dyDescent="0.3">
      <c r="B212" s="113"/>
      <c r="C212" s="117" t="s">
        <v>251</v>
      </c>
      <c r="D212" s="118" t="s">
        <v>516</v>
      </c>
      <c r="E212" s="119">
        <v>55641.32</v>
      </c>
      <c r="F212" s="119">
        <v>0</v>
      </c>
      <c r="G212" s="119">
        <v>0</v>
      </c>
      <c r="H212" s="119">
        <v>0</v>
      </c>
      <c r="I212" s="119">
        <v>0</v>
      </c>
      <c r="J212" s="119">
        <v>0</v>
      </c>
      <c r="K212" s="119">
        <v>0</v>
      </c>
      <c r="L212" s="119">
        <v>0</v>
      </c>
      <c r="M212" s="119">
        <v>0</v>
      </c>
      <c r="N212" s="119">
        <v>0</v>
      </c>
      <c r="O212" s="119">
        <v>0</v>
      </c>
      <c r="P212" s="119">
        <v>0</v>
      </c>
      <c r="Q212" s="119">
        <f t="shared" si="5"/>
        <v>55641.32</v>
      </c>
      <c r="R212" s="115"/>
      <c r="S212" s="116"/>
      <c r="T212" s="113"/>
      <c r="U212" s="119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55641.32</v>
      </c>
      <c r="V212" s="115"/>
    </row>
    <row r="213" spans="2:22" x14ac:dyDescent="0.3">
      <c r="B213" s="113"/>
      <c r="C213" s="117" t="s">
        <v>252</v>
      </c>
      <c r="D213" s="118" t="s">
        <v>517</v>
      </c>
      <c r="E213" s="119">
        <v>50070.510000000009</v>
      </c>
      <c r="F213" s="119">
        <v>0</v>
      </c>
      <c r="G213" s="119">
        <v>0</v>
      </c>
      <c r="H213" s="119">
        <v>0</v>
      </c>
      <c r="I213" s="119">
        <v>0</v>
      </c>
      <c r="J213" s="119">
        <v>0</v>
      </c>
      <c r="K213" s="119">
        <v>0</v>
      </c>
      <c r="L213" s="119">
        <v>0</v>
      </c>
      <c r="M213" s="119">
        <v>0</v>
      </c>
      <c r="N213" s="119">
        <v>0</v>
      </c>
      <c r="O213" s="119">
        <v>0</v>
      </c>
      <c r="P213" s="119">
        <v>0</v>
      </c>
      <c r="Q213" s="119">
        <f t="shared" si="5"/>
        <v>50070.510000000009</v>
      </c>
      <c r="R213" s="115"/>
      <c r="S213" s="116"/>
      <c r="T213" s="113"/>
      <c r="U213" s="119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50070.510000000009</v>
      </c>
      <c r="V213" s="115"/>
    </row>
    <row r="214" spans="2:22" ht="26" x14ac:dyDescent="0.3">
      <c r="B214" s="113"/>
      <c r="C214" s="117" t="s">
        <v>253</v>
      </c>
      <c r="D214" s="118" t="s">
        <v>518</v>
      </c>
      <c r="E214" s="119">
        <v>0</v>
      </c>
      <c r="F214" s="119">
        <v>0</v>
      </c>
      <c r="G214" s="119">
        <v>0</v>
      </c>
      <c r="H214" s="119">
        <v>0</v>
      </c>
      <c r="I214" s="119">
        <v>0</v>
      </c>
      <c r="J214" s="119">
        <v>0</v>
      </c>
      <c r="K214" s="119">
        <v>0</v>
      </c>
      <c r="L214" s="119">
        <v>0</v>
      </c>
      <c r="M214" s="119">
        <v>0</v>
      </c>
      <c r="N214" s="119">
        <v>0</v>
      </c>
      <c r="O214" s="119">
        <v>0</v>
      </c>
      <c r="P214" s="119">
        <v>0</v>
      </c>
      <c r="Q214" s="119">
        <f t="shared" si="5"/>
        <v>0</v>
      </c>
      <c r="R214" s="115"/>
      <c r="S214" s="116"/>
      <c r="T214" s="113"/>
      <c r="U214" s="119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0</v>
      </c>
      <c r="V214" s="115"/>
    </row>
    <row r="215" spans="2:22" ht="26" x14ac:dyDescent="0.3">
      <c r="B215" s="113"/>
      <c r="C215" s="117" t="s">
        <v>254</v>
      </c>
      <c r="D215" s="118" t="s">
        <v>518</v>
      </c>
      <c r="E215" s="119">
        <v>0</v>
      </c>
      <c r="F215" s="119">
        <v>0</v>
      </c>
      <c r="G215" s="119">
        <v>0</v>
      </c>
      <c r="H215" s="119">
        <v>0</v>
      </c>
      <c r="I215" s="119">
        <v>0</v>
      </c>
      <c r="J215" s="119">
        <v>0</v>
      </c>
      <c r="K215" s="119">
        <v>0</v>
      </c>
      <c r="L215" s="119">
        <v>0</v>
      </c>
      <c r="M215" s="119">
        <v>0</v>
      </c>
      <c r="N215" s="119">
        <v>0</v>
      </c>
      <c r="O215" s="119">
        <v>0</v>
      </c>
      <c r="P215" s="119">
        <v>0</v>
      </c>
      <c r="Q215" s="119">
        <f t="shared" si="5"/>
        <v>0</v>
      </c>
      <c r="R215" s="115"/>
      <c r="S215" s="116"/>
      <c r="T215" s="113"/>
      <c r="U215" s="119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0</v>
      </c>
      <c r="V215" s="115"/>
    </row>
    <row r="216" spans="2:22" x14ac:dyDescent="0.3">
      <c r="B216" s="113"/>
      <c r="C216" s="117" t="s">
        <v>255</v>
      </c>
      <c r="D216" s="118" t="s">
        <v>519</v>
      </c>
      <c r="E216" s="119">
        <v>54952.090000000026</v>
      </c>
      <c r="F216" s="119">
        <v>0</v>
      </c>
      <c r="G216" s="119">
        <v>0</v>
      </c>
      <c r="H216" s="119">
        <v>0</v>
      </c>
      <c r="I216" s="119">
        <v>0</v>
      </c>
      <c r="J216" s="119">
        <v>0</v>
      </c>
      <c r="K216" s="119">
        <v>0</v>
      </c>
      <c r="L216" s="119">
        <v>0</v>
      </c>
      <c r="M216" s="119">
        <v>0</v>
      </c>
      <c r="N216" s="119">
        <v>0</v>
      </c>
      <c r="O216" s="119">
        <v>0</v>
      </c>
      <c r="P216" s="119">
        <v>0</v>
      </c>
      <c r="Q216" s="119">
        <f t="shared" si="5"/>
        <v>54952.090000000026</v>
      </c>
      <c r="R216" s="115"/>
      <c r="S216" s="116"/>
      <c r="T216" s="113"/>
      <c r="U216" s="119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54952.090000000026</v>
      </c>
      <c r="V216" s="115"/>
    </row>
    <row r="217" spans="2:22" ht="26" x14ac:dyDescent="0.3">
      <c r="B217" s="113"/>
      <c r="C217" s="117" t="s">
        <v>256</v>
      </c>
      <c r="D217" s="118" t="s">
        <v>518</v>
      </c>
      <c r="E217" s="119">
        <v>48923.87</v>
      </c>
      <c r="F217" s="119">
        <v>0</v>
      </c>
      <c r="G217" s="119">
        <v>0</v>
      </c>
      <c r="H217" s="119">
        <v>0</v>
      </c>
      <c r="I217" s="119">
        <v>0</v>
      </c>
      <c r="J217" s="119">
        <v>0</v>
      </c>
      <c r="K217" s="119">
        <v>0</v>
      </c>
      <c r="L217" s="119">
        <v>0</v>
      </c>
      <c r="M217" s="119">
        <v>0</v>
      </c>
      <c r="N217" s="119">
        <v>0</v>
      </c>
      <c r="O217" s="119">
        <v>0</v>
      </c>
      <c r="P217" s="119">
        <v>0</v>
      </c>
      <c r="Q217" s="119">
        <f t="shared" si="5"/>
        <v>48923.87</v>
      </c>
      <c r="R217" s="115"/>
      <c r="S217" s="116"/>
      <c r="T217" s="113"/>
      <c r="U217" s="119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48923.87</v>
      </c>
      <c r="V217" s="115"/>
    </row>
    <row r="218" spans="2:22" x14ac:dyDescent="0.3">
      <c r="B218" s="113"/>
      <c r="C218" s="117" t="s">
        <v>257</v>
      </c>
      <c r="D218" s="118" t="s">
        <v>520</v>
      </c>
      <c r="E218" s="119">
        <v>60742.559999999998</v>
      </c>
      <c r="F218" s="119">
        <v>0</v>
      </c>
      <c r="G218" s="119">
        <v>0</v>
      </c>
      <c r="H218" s="119">
        <v>0</v>
      </c>
      <c r="I218" s="119">
        <v>0</v>
      </c>
      <c r="J218" s="119">
        <v>0</v>
      </c>
      <c r="K218" s="119">
        <v>0</v>
      </c>
      <c r="L218" s="119">
        <v>0</v>
      </c>
      <c r="M218" s="119">
        <v>0</v>
      </c>
      <c r="N218" s="119">
        <v>0</v>
      </c>
      <c r="O218" s="119">
        <v>0</v>
      </c>
      <c r="P218" s="119">
        <v>0</v>
      </c>
      <c r="Q218" s="119">
        <f t="shared" si="5"/>
        <v>60742.559999999998</v>
      </c>
      <c r="R218" s="115"/>
      <c r="S218" s="116"/>
      <c r="T218" s="113"/>
      <c r="U218" s="119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60742.559999999998</v>
      </c>
      <c r="V218" s="115"/>
    </row>
    <row r="219" spans="2:22" x14ac:dyDescent="0.3">
      <c r="B219" s="113"/>
      <c r="C219" s="117" t="s">
        <v>258</v>
      </c>
      <c r="D219" s="118" t="s">
        <v>521</v>
      </c>
      <c r="E219" s="119">
        <v>4552.6900000000005</v>
      </c>
      <c r="F219" s="119">
        <v>0</v>
      </c>
      <c r="G219" s="119">
        <v>0</v>
      </c>
      <c r="H219" s="119">
        <v>0</v>
      </c>
      <c r="I219" s="119">
        <v>0</v>
      </c>
      <c r="J219" s="119">
        <v>0</v>
      </c>
      <c r="K219" s="119">
        <v>0</v>
      </c>
      <c r="L219" s="119">
        <v>0</v>
      </c>
      <c r="M219" s="119">
        <v>0</v>
      </c>
      <c r="N219" s="119">
        <v>0</v>
      </c>
      <c r="O219" s="119">
        <v>0</v>
      </c>
      <c r="P219" s="119">
        <v>0</v>
      </c>
      <c r="Q219" s="119">
        <f t="shared" si="5"/>
        <v>4552.6900000000005</v>
      </c>
      <c r="R219" s="115"/>
      <c r="S219" s="116"/>
      <c r="T219" s="113"/>
      <c r="U219" s="119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4552.6900000000005</v>
      </c>
      <c r="V219" s="115"/>
    </row>
    <row r="220" spans="2:22" x14ac:dyDescent="0.3">
      <c r="B220" s="113"/>
      <c r="C220" s="117" t="s">
        <v>259</v>
      </c>
      <c r="D220" s="118" t="s">
        <v>522</v>
      </c>
      <c r="E220" s="119">
        <v>244775.33999999994</v>
      </c>
      <c r="F220" s="119">
        <v>0</v>
      </c>
      <c r="G220" s="119">
        <v>0</v>
      </c>
      <c r="H220" s="119">
        <v>0</v>
      </c>
      <c r="I220" s="119">
        <v>0</v>
      </c>
      <c r="J220" s="119">
        <v>0</v>
      </c>
      <c r="K220" s="119">
        <v>0</v>
      </c>
      <c r="L220" s="119">
        <v>0</v>
      </c>
      <c r="M220" s="119">
        <v>0</v>
      </c>
      <c r="N220" s="119">
        <v>0</v>
      </c>
      <c r="O220" s="119">
        <v>0</v>
      </c>
      <c r="P220" s="119">
        <v>0</v>
      </c>
      <c r="Q220" s="119">
        <f t="shared" si="5"/>
        <v>244775.33999999994</v>
      </c>
      <c r="R220" s="115"/>
      <c r="S220" s="116"/>
      <c r="T220" s="113"/>
      <c r="U220" s="119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244775.33999999994</v>
      </c>
      <c r="V220" s="115"/>
    </row>
    <row r="221" spans="2:22" x14ac:dyDescent="0.3">
      <c r="B221" s="113"/>
      <c r="C221" s="117" t="s">
        <v>260</v>
      </c>
      <c r="D221" s="118" t="s">
        <v>523</v>
      </c>
      <c r="E221" s="119">
        <v>58363.149999999994</v>
      </c>
      <c r="F221" s="119">
        <v>0</v>
      </c>
      <c r="G221" s="119">
        <v>0</v>
      </c>
      <c r="H221" s="119">
        <v>0</v>
      </c>
      <c r="I221" s="119">
        <v>0</v>
      </c>
      <c r="J221" s="119">
        <v>0</v>
      </c>
      <c r="K221" s="119">
        <v>0</v>
      </c>
      <c r="L221" s="119">
        <v>0</v>
      </c>
      <c r="M221" s="119">
        <v>0</v>
      </c>
      <c r="N221" s="119">
        <v>0</v>
      </c>
      <c r="O221" s="119">
        <v>0</v>
      </c>
      <c r="P221" s="119">
        <v>0</v>
      </c>
      <c r="Q221" s="119">
        <f t="shared" si="5"/>
        <v>58363.149999999994</v>
      </c>
      <c r="R221" s="115"/>
      <c r="S221" s="116"/>
      <c r="T221" s="113"/>
      <c r="U221" s="119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58363.149999999994</v>
      </c>
      <c r="V221" s="115"/>
    </row>
    <row r="222" spans="2:22" x14ac:dyDescent="0.3">
      <c r="B222" s="113"/>
      <c r="C222" s="117" t="s">
        <v>261</v>
      </c>
      <c r="D222" s="118" t="s">
        <v>524</v>
      </c>
      <c r="E222" s="119">
        <v>55612.290000000023</v>
      </c>
      <c r="F222" s="119">
        <v>0</v>
      </c>
      <c r="G222" s="119">
        <v>0</v>
      </c>
      <c r="H222" s="119">
        <v>0</v>
      </c>
      <c r="I222" s="119">
        <v>0</v>
      </c>
      <c r="J222" s="119">
        <v>0</v>
      </c>
      <c r="K222" s="119">
        <v>0</v>
      </c>
      <c r="L222" s="119">
        <v>0</v>
      </c>
      <c r="M222" s="119">
        <v>0</v>
      </c>
      <c r="N222" s="119">
        <v>0</v>
      </c>
      <c r="O222" s="119">
        <v>0</v>
      </c>
      <c r="P222" s="119">
        <v>0</v>
      </c>
      <c r="Q222" s="119">
        <f t="shared" si="5"/>
        <v>55612.290000000023</v>
      </c>
      <c r="R222" s="115"/>
      <c r="S222" s="116"/>
      <c r="T222" s="113"/>
      <c r="U222" s="119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55612.290000000023</v>
      </c>
      <c r="V222" s="115"/>
    </row>
    <row r="223" spans="2:22" x14ac:dyDescent="0.3">
      <c r="B223" s="113"/>
      <c r="C223" s="117" t="s">
        <v>262</v>
      </c>
      <c r="D223" s="118" t="s">
        <v>525</v>
      </c>
      <c r="E223" s="119">
        <v>31164.990000000005</v>
      </c>
      <c r="F223" s="119">
        <v>0</v>
      </c>
      <c r="G223" s="119">
        <v>0</v>
      </c>
      <c r="H223" s="119">
        <v>0</v>
      </c>
      <c r="I223" s="119">
        <v>0</v>
      </c>
      <c r="J223" s="119">
        <v>0</v>
      </c>
      <c r="K223" s="119">
        <v>0</v>
      </c>
      <c r="L223" s="119">
        <v>0</v>
      </c>
      <c r="M223" s="119">
        <v>0</v>
      </c>
      <c r="N223" s="119">
        <v>0</v>
      </c>
      <c r="O223" s="119">
        <v>0</v>
      </c>
      <c r="P223" s="119">
        <v>0</v>
      </c>
      <c r="Q223" s="119">
        <f t="shared" si="5"/>
        <v>31164.990000000005</v>
      </c>
      <c r="R223" s="115"/>
      <c r="S223" s="116"/>
      <c r="T223" s="113"/>
      <c r="U223" s="119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31164.990000000005</v>
      </c>
      <c r="V223" s="115"/>
    </row>
    <row r="224" spans="2:22" x14ac:dyDescent="0.3">
      <c r="B224" s="113"/>
      <c r="C224" s="117" t="s">
        <v>263</v>
      </c>
      <c r="D224" s="118" t="s">
        <v>526</v>
      </c>
      <c r="E224" s="119">
        <v>26301.740000000005</v>
      </c>
      <c r="F224" s="119">
        <v>0</v>
      </c>
      <c r="G224" s="119">
        <v>0</v>
      </c>
      <c r="H224" s="119">
        <v>0</v>
      </c>
      <c r="I224" s="119">
        <v>0</v>
      </c>
      <c r="J224" s="119">
        <v>0</v>
      </c>
      <c r="K224" s="119">
        <v>0</v>
      </c>
      <c r="L224" s="119">
        <v>0</v>
      </c>
      <c r="M224" s="119">
        <v>0</v>
      </c>
      <c r="N224" s="119">
        <v>0</v>
      </c>
      <c r="O224" s="119">
        <v>0</v>
      </c>
      <c r="P224" s="119">
        <v>0</v>
      </c>
      <c r="Q224" s="119">
        <f t="shared" si="5"/>
        <v>26301.740000000005</v>
      </c>
      <c r="R224" s="115"/>
      <c r="S224" s="116"/>
      <c r="T224" s="113"/>
      <c r="U224" s="119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26301.740000000005</v>
      </c>
      <c r="V224" s="115"/>
    </row>
    <row r="225" spans="2:22" ht="26" x14ac:dyDescent="0.3">
      <c r="B225" s="113"/>
      <c r="C225" s="117" t="s">
        <v>264</v>
      </c>
      <c r="D225" s="118" t="s">
        <v>527</v>
      </c>
      <c r="E225" s="119">
        <v>10266.39</v>
      </c>
      <c r="F225" s="119">
        <v>0</v>
      </c>
      <c r="G225" s="119">
        <v>0</v>
      </c>
      <c r="H225" s="119">
        <v>0</v>
      </c>
      <c r="I225" s="119">
        <v>0</v>
      </c>
      <c r="J225" s="119">
        <v>0</v>
      </c>
      <c r="K225" s="119">
        <v>0</v>
      </c>
      <c r="L225" s="119">
        <v>0</v>
      </c>
      <c r="M225" s="119">
        <v>0</v>
      </c>
      <c r="N225" s="119">
        <v>0</v>
      </c>
      <c r="O225" s="119">
        <v>0</v>
      </c>
      <c r="P225" s="119">
        <v>0</v>
      </c>
      <c r="Q225" s="119">
        <f t="shared" si="5"/>
        <v>10266.39</v>
      </c>
      <c r="R225" s="115"/>
      <c r="S225" s="116"/>
      <c r="T225" s="113"/>
      <c r="U225" s="119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10266.39</v>
      </c>
      <c r="V225" s="115"/>
    </row>
    <row r="226" spans="2:22" x14ac:dyDescent="0.3">
      <c r="B226" s="113"/>
      <c r="C226" s="117" t="s">
        <v>265</v>
      </c>
      <c r="D226" s="118" t="s">
        <v>528</v>
      </c>
      <c r="E226" s="119">
        <v>0</v>
      </c>
      <c r="F226" s="119">
        <v>0</v>
      </c>
      <c r="G226" s="119">
        <v>0</v>
      </c>
      <c r="H226" s="119">
        <v>0</v>
      </c>
      <c r="I226" s="119">
        <v>0</v>
      </c>
      <c r="J226" s="119">
        <v>0</v>
      </c>
      <c r="K226" s="119">
        <v>0</v>
      </c>
      <c r="L226" s="119">
        <v>0</v>
      </c>
      <c r="M226" s="119">
        <v>0</v>
      </c>
      <c r="N226" s="119">
        <v>0</v>
      </c>
      <c r="O226" s="119">
        <v>0</v>
      </c>
      <c r="P226" s="119">
        <v>0</v>
      </c>
      <c r="Q226" s="119">
        <f t="shared" si="5"/>
        <v>0</v>
      </c>
      <c r="R226" s="115"/>
      <c r="S226" s="116"/>
      <c r="T226" s="113"/>
      <c r="U226" s="119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115"/>
    </row>
    <row r="227" spans="2:22" x14ac:dyDescent="0.3">
      <c r="B227" s="113"/>
      <c r="C227" s="117" t="s">
        <v>266</v>
      </c>
      <c r="D227" s="118" t="s">
        <v>529</v>
      </c>
      <c r="E227" s="119">
        <v>0</v>
      </c>
      <c r="F227" s="119">
        <v>0</v>
      </c>
      <c r="G227" s="119">
        <v>0</v>
      </c>
      <c r="H227" s="119">
        <v>0</v>
      </c>
      <c r="I227" s="119">
        <v>0</v>
      </c>
      <c r="J227" s="119">
        <v>0</v>
      </c>
      <c r="K227" s="119">
        <v>0</v>
      </c>
      <c r="L227" s="119">
        <v>0</v>
      </c>
      <c r="M227" s="119">
        <v>0</v>
      </c>
      <c r="N227" s="119">
        <v>0</v>
      </c>
      <c r="O227" s="119">
        <v>0</v>
      </c>
      <c r="P227" s="119">
        <v>0</v>
      </c>
      <c r="Q227" s="119">
        <f t="shared" si="5"/>
        <v>0</v>
      </c>
      <c r="R227" s="115"/>
      <c r="S227" s="116"/>
      <c r="T227" s="113"/>
      <c r="U227" s="119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0</v>
      </c>
      <c r="V227" s="115"/>
    </row>
    <row r="228" spans="2:22" x14ac:dyDescent="0.3">
      <c r="B228" s="113"/>
      <c r="C228" s="117" t="s">
        <v>267</v>
      </c>
      <c r="D228" s="118" t="s">
        <v>530</v>
      </c>
      <c r="E228" s="119">
        <v>0</v>
      </c>
      <c r="F228" s="119">
        <v>0</v>
      </c>
      <c r="G228" s="119">
        <v>0</v>
      </c>
      <c r="H228" s="119">
        <v>0</v>
      </c>
      <c r="I228" s="119">
        <v>0</v>
      </c>
      <c r="J228" s="119">
        <v>0</v>
      </c>
      <c r="K228" s="119">
        <v>0</v>
      </c>
      <c r="L228" s="119">
        <v>0</v>
      </c>
      <c r="M228" s="119">
        <v>0</v>
      </c>
      <c r="N228" s="119">
        <v>0</v>
      </c>
      <c r="O228" s="119">
        <v>0</v>
      </c>
      <c r="P228" s="119">
        <v>0</v>
      </c>
      <c r="Q228" s="119">
        <f t="shared" si="5"/>
        <v>0</v>
      </c>
      <c r="R228" s="115"/>
      <c r="S228" s="116"/>
      <c r="T228" s="113"/>
      <c r="U228" s="119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0</v>
      </c>
      <c r="V228" s="115"/>
    </row>
    <row r="229" spans="2:22" x14ac:dyDescent="0.3">
      <c r="B229" s="113"/>
      <c r="C229" s="117" t="s">
        <v>268</v>
      </c>
      <c r="D229" s="118" t="s">
        <v>531</v>
      </c>
      <c r="E229" s="119">
        <v>0</v>
      </c>
      <c r="F229" s="119">
        <v>0</v>
      </c>
      <c r="G229" s="119">
        <v>0</v>
      </c>
      <c r="H229" s="119">
        <v>0</v>
      </c>
      <c r="I229" s="119">
        <v>0</v>
      </c>
      <c r="J229" s="119">
        <v>0</v>
      </c>
      <c r="K229" s="119">
        <v>0</v>
      </c>
      <c r="L229" s="119">
        <v>0</v>
      </c>
      <c r="M229" s="119">
        <v>0</v>
      </c>
      <c r="N229" s="119">
        <v>0</v>
      </c>
      <c r="O229" s="119">
        <v>0</v>
      </c>
      <c r="P229" s="119">
        <v>0</v>
      </c>
      <c r="Q229" s="119">
        <f t="shared" si="5"/>
        <v>0</v>
      </c>
      <c r="R229" s="115"/>
      <c r="S229" s="116"/>
      <c r="T229" s="113"/>
      <c r="U229" s="119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0</v>
      </c>
      <c r="V229" s="115"/>
    </row>
    <row r="230" spans="2:22" x14ac:dyDescent="0.3">
      <c r="B230" s="113"/>
      <c r="C230" s="117" t="s">
        <v>269</v>
      </c>
      <c r="D230" s="118" t="s">
        <v>530</v>
      </c>
      <c r="E230" s="119">
        <v>0</v>
      </c>
      <c r="F230" s="119">
        <v>0</v>
      </c>
      <c r="G230" s="119">
        <v>0</v>
      </c>
      <c r="H230" s="119">
        <v>0</v>
      </c>
      <c r="I230" s="119">
        <v>0</v>
      </c>
      <c r="J230" s="119">
        <v>0</v>
      </c>
      <c r="K230" s="119">
        <v>0</v>
      </c>
      <c r="L230" s="119">
        <v>0</v>
      </c>
      <c r="M230" s="119">
        <v>0</v>
      </c>
      <c r="N230" s="119">
        <v>0</v>
      </c>
      <c r="O230" s="119">
        <v>0</v>
      </c>
      <c r="P230" s="119">
        <v>0</v>
      </c>
      <c r="Q230" s="119">
        <f t="shared" si="5"/>
        <v>0</v>
      </c>
      <c r="R230" s="115"/>
      <c r="S230" s="116"/>
      <c r="T230" s="113"/>
      <c r="U230" s="119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115"/>
    </row>
    <row r="231" spans="2:22" x14ac:dyDescent="0.3">
      <c r="B231" s="113"/>
      <c r="C231" s="117" t="s">
        <v>270</v>
      </c>
      <c r="D231" s="118" t="s">
        <v>532</v>
      </c>
      <c r="E231" s="119">
        <v>2790814.6099999994</v>
      </c>
      <c r="F231" s="119">
        <v>0</v>
      </c>
      <c r="G231" s="119">
        <v>0</v>
      </c>
      <c r="H231" s="119">
        <v>0</v>
      </c>
      <c r="I231" s="119">
        <v>0</v>
      </c>
      <c r="J231" s="119">
        <v>0</v>
      </c>
      <c r="K231" s="119">
        <v>0</v>
      </c>
      <c r="L231" s="119">
        <v>0</v>
      </c>
      <c r="M231" s="119">
        <v>0</v>
      </c>
      <c r="N231" s="119">
        <v>0</v>
      </c>
      <c r="O231" s="119">
        <v>0</v>
      </c>
      <c r="P231" s="119">
        <v>0</v>
      </c>
      <c r="Q231" s="119">
        <f t="shared" si="5"/>
        <v>2790814.6099999994</v>
      </c>
      <c r="R231" s="115"/>
      <c r="S231" s="116"/>
      <c r="T231" s="113"/>
      <c r="U231" s="119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2790814.6099999994</v>
      </c>
      <c r="V231" s="115"/>
    </row>
    <row r="232" spans="2:22" x14ac:dyDescent="0.3">
      <c r="B232" s="113"/>
      <c r="C232" s="117" t="s">
        <v>271</v>
      </c>
      <c r="D232" s="118" t="s">
        <v>533</v>
      </c>
      <c r="E232" s="119">
        <v>8466568.1499999948</v>
      </c>
      <c r="F232" s="119">
        <v>0</v>
      </c>
      <c r="G232" s="119">
        <v>0</v>
      </c>
      <c r="H232" s="119">
        <v>0</v>
      </c>
      <c r="I232" s="119">
        <v>0</v>
      </c>
      <c r="J232" s="119">
        <v>0</v>
      </c>
      <c r="K232" s="119">
        <v>0</v>
      </c>
      <c r="L232" s="119">
        <v>0</v>
      </c>
      <c r="M232" s="119">
        <v>0</v>
      </c>
      <c r="N232" s="119">
        <v>0</v>
      </c>
      <c r="O232" s="119">
        <v>0</v>
      </c>
      <c r="P232" s="119">
        <v>0</v>
      </c>
      <c r="Q232" s="119">
        <f t="shared" si="5"/>
        <v>8466568.1499999948</v>
      </c>
      <c r="R232" s="115"/>
      <c r="S232" s="116"/>
      <c r="T232" s="113"/>
      <c r="U232" s="119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8466568.1499999948</v>
      </c>
      <c r="V232" s="115"/>
    </row>
    <row r="233" spans="2:22" x14ac:dyDescent="0.3">
      <c r="B233" s="113"/>
      <c r="C233" s="117" t="s">
        <v>272</v>
      </c>
      <c r="D233" s="118" t="s">
        <v>534</v>
      </c>
      <c r="E233" s="119">
        <v>3205073.0200000014</v>
      </c>
      <c r="F233" s="119">
        <v>0</v>
      </c>
      <c r="G233" s="119">
        <v>0</v>
      </c>
      <c r="H233" s="119">
        <v>0</v>
      </c>
      <c r="I233" s="119">
        <v>0</v>
      </c>
      <c r="J233" s="119">
        <v>0</v>
      </c>
      <c r="K233" s="119">
        <v>0</v>
      </c>
      <c r="L233" s="119">
        <v>0</v>
      </c>
      <c r="M233" s="119">
        <v>0</v>
      </c>
      <c r="N233" s="119">
        <v>0</v>
      </c>
      <c r="O233" s="119">
        <v>0</v>
      </c>
      <c r="P233" s="119">
        <v>0</v>
      </c>
      <c r="Q233" s="119">
        <f t="shared" si="5"/>
        <v>3205073.0200000014</v>
      </c>
      <c r="R233" s="115"/>
      <c r="S233" s="116"/>
      <c r="T233" s="113"/>
      <c r="U233" s="119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3205073.0200000014</v>
      </c>
      <c r="V233" s="115"/>
    </row>
    <row r="234" spans="2:22" x14ac:dyDescent="0.3">
      <c r="B234" s="113"/>
      <c r="C234" s="117" t="s">
        <v>273</v>
      </c>
      <c r="D234" s="118" t="s">
        <v>535</v>
      </c>
      <c r="E234" s="119">
        <v>0</v>
      </c>
      <c r="F234" s="119">
        <v>0</v>
      </c>
      <c r="G234" s="119">
        <v>0</v>
      </c>
      <c r="H234" s="119">
        <v>0</v>
      </c>
      <c r="I234" s="119">
        <v>0</v>
      </c>
      <c r="J234" s="119">
        <v>0</v>
      </c>
      <c r="K234" s="119">
        <v>0</v>
      </c>
      <c r="L234" s="119">
        <v>0</v>
      </c>
      <c r="M234" s="119">
        <v>0</v>
      </c>
      <c r="N234" s="119">
        <v>0</v>
      </c>
      <c r="O234" s="119">
        <v>0</v>
      </c>
      <c r="P234" s="119">
        <v>0</v>
      </c>
      <c r="Q234" s="119">
        <f t="shared" si="5"/>
        <v>0</v>
      </c>
      <c r="R234" s="115"/>
      <c r="S234" s="116"/>
      <c r="T234" s="113"/>
      <c r="U234" s="119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115"/>
    </row>
    <row r="235" spans="2:22" x14ac:dyDescent="0.3">
      <c r="B235" s="113"/>
      <c r="C235" s="117" t="s">
        <v>274</v>
      </c>
      <c r="D235" s="118" t="s">
        <v>536</v>
      </c>
      <c r="E235" s="119">
        <v>99663.64</v>
      </c>
      <c r="F235" s="119">
        <v>0</v>
      </c>
      <c r="G235" s="119">
        <v>0</v>
      </c>
      <c r="H235" s="119">
        <v>0</v>
      </c>
      <c r="I235" s="119">
        <v>0</v>
      </c>
      <c r="J235" s="119">
        <v>0</v>
      </c>
      <c r="K235" s="119">
        <v>0</v>
      </c>
      <c r="L235" s="119">
        <v>0</v>
      </c>
      <c r="M235" s="119">
        <v>0</v>
      </c>
      <c r="N235" s="119">
        <v>0</v>
      </c>
      <c r="O235" s="119">
        <v>0</v>
      </c>
      <c r="P235" s="119">
        <v>0</v>
      </c>
      <c r="Q235" s="119">
        <f t="shared" si="5"/>
        <v>99663.64</v>
      </c>
      <c r="R235" s="115"/>
      <c r="S235" s="116"/>
      <c r="T235" s="113"/>
      <c r="U235" s="119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99663.64</v>
      </c>
      <c r="V235" s="115"/>
    </row>
    <row r="236" spans="2:22" x14ac:dyDescent="0.3">
      <c r="B236" s="113"/>
      <c r="C236" s="117" t="s">
        <v>275</v>
      </c>
      <c r="D236" s="118" t="s">
        <v>537</v>
      </c>
      <c r="E236" s="119">
        <v>0</v>
      </c>
      <c r="F236" s="119">
        <v>0</v>
      </c>
      <c r="G236" s="119">
        <v>0</v>
      </c>
      <c r="H236" s="119">
        <v>0</v>
      </c>
      <c r="I236" s="119">
        <v>0</v>
      </c>
      <c r="J236" s="119">
        <v>0</v>
      </c>
      <c r="K236" s="119">
        <v>0</v>
      </c>
      <c r="L236" s="119">
        <v>0</v>
      </c>
      <c r="M236" s="119">
        <v>0</v>
      </c>
      <c r="N236" s="119">
        <v>0</v>
      </c>
      <c r="O236" s="119">
        <v>0</v>
      </c>
      <c r="P236" s="119">
        <v>0</v>
      </c>
      <c r="Q236" s="119">
        <f t="shared" si="5"/>
        <v>0</v>
      </c>
      <c r="R236" s="115"/>
      <c r="S236" s="116"/>
      <c r="T236" s="113"/>
      <c r="U236" s="119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0</v>
      </c>
      <c r="V236" s="115"/>
    </row>
    <row r="237" spans="2:22" x14ac:dyDescent="0.3">
      <c r="B237" s="113"/>
      <c r="C237" s="117" t="s">
        <v>276</v>
      </c>
      <c r="D237" s="118" t="s">
        <v>538</v>
      </c>
      <c r="E237" s="119">
        <v>228520.88999999998</v>
      </c>
      <c r="F237" s="119">
        <v>0</v>
      </c>
      <c r="G237" s="119">
        <v>0</v>
      </c>
      <c r="H237" s="119">
        <v>0</v>
      </c>
      <c r="I237" s="119">
        <v>0</v>
      </c>
      <c r="J237" s="119">
        <v>0</v>
      </c>
      <c r="K237" s="119">
        <v>0</v>
      </c>
      <c r="L237" s="119">
        <v>0</v>
      </c>
      <c r="M237" s="119">
        <v>0</v>
      </c>
      <c r="N237" s="119">
        <v>0</v>
      </c>
      <c r="O237" s="119">
        <v>0</v>
      </c>
      <c r="P237" s="119">
        <v>0</v>
      </c>
      <c r="Q237" s="119">
        <f t="shared" si="5"/>
        <v>228520.88999999998</v>
      </c>
      <c r="R237" s="115"/>
      <c r="S237" s="116"/>
      <c r="T237" s="113"/>
      <c r="U237" s="119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228520.88999999998</v>
      </c>
      <c r="V237" s="115"/>
    </row>
    <row r="238" spans="2:22" x14ac:dyDescent="0.3">
      <c r="B238" s="113"/>
      <c r="C238" s="117" t="s">
        <v>277</v>
      </c>
      <c r="D238" s="118" t="s">
        <v>539</v>
      </c>
      <c r="E238" s="119">
        <v>78055.58</v>
      </c>
      <c r="F238" s="119">
        <v>0</v>
      </c>
      <c r="G238" s="119">
        <v>0</v>
      </c>
      <c r="H238" s="119">
        <v>0</v>
      </c>
      <c r="I238" s="119">
        <v>0</v>
      </c>
      <c r="J238" s="119">
        <v>0</v>
      </c>
      <c r="K238" s="119">
        <v>0</v>
      </c>
      <c r="L238" s="119">
        <v>0</v>
      </c>
      <c r="M238" s="119">
        <v>0</v>
      </c>
      <c r="N238" s="119">
        <v>0</v>
      </c>
      <c r="O238" s="119">
        <v>0</v>
      </c>
      <c r="P238" s="119">
        <v>0</v>
      </c>
      <c r="Q238" s="119">
        <f t="shared" si="5"/>
        <v>78055.58</v>
      </c>
      <c r="R238" s="115"/>
      <c r="S238" s="116"/>
      <c r="T238" s="113"/>
      <c r="U238" s="119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78055.58</v>
      </c>
      <c r="V238" s="115"/>
    </row>
    <row r="239" spans="2:22" x14ac:dyDescent="0.3">
      <c r="B239" s="113"/>
      <c r="C239" s="117" t="s">
        <v>278</v>
      </c>
      <c r="D239" s="118" t="s">
        <v>540</v>
      </c>
      <c r="E239" s="119">
        <v>0</v>
      </c>
      <c r="F239" s="119">
        <v>0</v>
      </c>
      <c r="G239" s="119">
        <v>0</v>
      </c>
      <c r="H239" s="119">
        <v>0</v>
      </c>
      <c r="I239" s="119">
        <v>0</v>
      </c>
      <c r="J239" s="119">
        <v>0</v>
      </c>
      <c r="K239" s="119">
        <v>0</v>
      </c>
      <c r="L239" s="119">
        <v>0</v>
      </c>
      <c r="M239" s="119">
        <v>0</v>
      </c>
      <c r="N239" s="119">
        <v>0</v>
      </c>
      <c r="O239" s="119">
        <v>0</v>
      </c>
      <c r="P239" s="119">
        <v>0</v>
      </c>
      <c r="Q239" s="119">
        <f t="shared" si="5"/>
        <v>0</v>
      </c>
      <c r="R239" s="115"/>
      <c r="S239" s="116"/>
      <c r="T239" s="113"/>
      <c r="U239" s="119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0</v>
      </c>
      <c r="V239" s="115"/>
    </row>
    <row r="240" spans="2:22" x14ac:dyDescent="0.3">
      <c r="B240" s="113"/>
      <c r="C240" s="117" t="s">
        <v>279</v>
      </c>
      <c r="D240" s="118" t="s">
        <v>541</v>
      </c>
      <c r="E240" s="119">
        <v>0</v>
      </c>
      <c r="F240" s="119">
        <v>0</v>
      </c>
      <c r="G240" s="119">
        <v>0</v>
      </c>
      <c r="H240" s="119">
        <v>0</v>
      </c>
      <c r="I240" s="119">
        <v>0</v>
      </c>
      <c r="J240" s="119">
        <v>0</v>
      </c>
      <c r="K240" s="119">
        <v>0</v>
      </c>
      <c r="L240" s="119">
        <v>0</v>
      </c>
      <c r="M240" s="119">
        <v>0</v>
      </c>
      <c r="N240" s="119">
        <v>0</v>
      </c>
      <c r="O240" s="119">
        <v>0</v>
      </c>
      <c r="P240" s="119">
        <v>0</v>
      </c>
      <c r="Q240" s="119">
        <f t="shared" si="5"/>
        <v>0</v>
      </c>
      <c r="R240" s="115"/>
      <c r="S240" s="116"/>
      <c r="T240" s="113"/>
      <c r="U240" s="119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0</v>
      </c>
      <c r="V240" s="115"/>
    </row>
    <row r="241" spans="2:22" x14ac:dyDescent="0.3">
      <c r="B241" s="113"/>
      <c r="C241" s="117" t="s">
        <v>280</v>
      </c>
      <c r="D241" s="118" t="s">
        <v>542</v>
      </c>
      <c r="E241" s="119">
        <v>24316.229999999996</v>
      </c>
      <c r="F241" s="119">
        <v>0</v>
      </c>
      <c r="G241" s="119">
        <v>0</v>
      </c>
      <c r="H241" s="119">
        <v>0</v>
      </c>
      <c r="I241" s="119">
        <v>0</v>
      </c>
      <c r="J241" s="119">
        <v>0</v>
      </c>
      <c r="K241" s="119">
        <v>0</v>
      </c>
      <c r="L241" s="119">
        <v>0</v>
      </c>
      <c r="M241" s="119">
        <v>0</v>
      </c>
      <c r="N241" s="119">
        <v>0</v>
      </c>
      <c r="O241" s="119">
        <v>0</v>
      </c>
      <c r="P241" s="119">
        <v>0</v>
      </c>
      <c r="Q241" s="119">
        <f t="shared" si="5"/>
        <v>24316.229999999996</v>
      </c>
      <c r="R241" s="115"/>
      <c r="S241" s="116"/>
      <c r="T241" s="113"/>
      <c r="U241" s="119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24316.229999999996</v>
      </c>
      <c r="V241" s="115"/>
    </row>
    <row r="242" spans="2:22" x14ac:dyDescent="0.3">
      <c r="B242" s="113"/>
      <c r="C242" s="117" t="s">
        <v>281</v>
      </c>
      <c r="D242" s="118" t="s">
        <v>529</v>
      </c>
      <c r="E242" s="119">
        <v>0</v>
      </c>
      <c r="F242" s="119">
        <v>0</v>
      </c>
      <c r="G242" s="119">
        <v>0</v>
      </c>
      <c r="H242" s="119">
        <v>0</v>
      </c>
      <c r="I242" s="119">
        <v>0</v>
      </c>
      <c r="J242" s="119">
        <v>0</v>
      </c>
      <c r="K242" s="119">
        <v>0</v>
      </c>
      <c r="L242" s="119">
        <v>0</v>
      </c>
      <c r="M242" s="119">
        <v>0</v>
      </c>
      <c r="N242" s="119">
        <v>0</v>
      </c>
      <c r="O242" s="119">
        <v>0</v>
      </c>
      <c r="P242" s="119">
        <v>0</v>
      </c>
      <c r="Q242" s="119">
        <f t="shared" si="5"/>
        <v>0</v>
      </c>
      <c r="R242" s="115"/>
      <c r="S242" s="116"/>
      <c r="T242" s="113"/>
      <c r="U242" s="119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115"/>
    </row>
    <row r="243" spans="2:22" x14ac:dyDescent="0.3">
      <c r="B243" s="113"/>
      <c r="C243" s="117" t="s">
        <v>282</v>
      </c>
      <c r="D243" s="118" t="s">
        <v>543</v>
      </c>
      <c r="E243" s="119">
        <v>0</v>
      </c>
      <c r="F243" s="119">
        <v>0</v>
      </c>
      <c r="G243" s="119">
        <v>0</v>
      </c>
      <c r="H243" s="119">
        <v>0</v>
      </c>
      <c r="I243" s="119">
        <v>0</v>
      </c>
      <c r="J243" s="119">
        <v>0</v>
      </c>
      <c r="K243" s="119">
        <v>0</v>
      </c>
      <c r="L243" s="119">
        <v>0</v>
      </c>
      <c r="M243" s="119">
        <v>0</v>
      </c>
      <c r="N243" s="119">
        <v>0</v>
      </c>
      <c r="O243" s="119">
        <v>0</v>
      </c>
      <c r="P243" s="119">
        <v>0</v>
      </c>
      <c r="Q243" s="119">
        <f t="shared" si="5"/>
        <v>0</v>
      </c>
      <c r="R243" s="115"/>
      <c r="S243" s="116"/>
      <c r="T243" s="113"/>
      <c r="U243" s="119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0</v>
      </c>
      <c r="V243" s="115"/>
    </row>
    <row r="244" spans="2:22" x14ac:dyDescent="0.3">
      <c r="B244" s="113"/>
      <c r="C244" s="117" t="s">
        <v>283</v>
      </c>
      <c r="D244" s="118" t="s">
        <v>544</v>
      </c>
      <c r="E244" s="119">
        <v>9099.7300000000014</v>
      </c>
      <c r="F244" s="119">
        <v>0</v>
      </c>
      <c r="G244" s="119">
        <v>0</v>
      </c>
      <c r="H244" s="119">
        <v>0</v>
      </c>
      <c r="I244" s="119">
        <v>0</v>
      </c>
      <c r="J244" s="119">
        <v>0</v>
      </c>
      <c r="K244" s="119">
        <v>0</v>
      </c>
      <c r="L244" s="119">
        <v>0</v>
      </c>
      <c r="M244" s="119">
        <v>0</v>
      </c>
      <c r="N244" s="119">
        <v>0</v>
      </c>
      <c r="O244" s="119">
        <v>0</v>
      </c>
      <c r="P244" s="119">
        <v>0</v>
      </c>
      <c r="Q244" s="119">
        <f t="shared" si="5"/>
        <v>9099.7300000000014</v>
      </c>
      <c r="R244" s="115"/>
      <c r="S244" s="116"/>
      <c r="T244" s="113"/>
      <c r="U244" s="119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9099.7300000000014</v>
      </c>
      <c r="V244" s="115"/>
    </row>
    <row r="245" spans="2:22" x14ac:dyDescent="0.3">
      <c r="B245" s="113"/>
      <c r="C245" s="117" t="s">
        <v>284</v>
      </c>
      <c r="D245" s="118" t="s">
        <v>545</v>
      </c>
      <c r="E245" s="119">
        <v>7890.760000000002</v>
      </c>
      <c r="F245" s="119">
        <v>0</v>
      </c>
      <c r="G245" s="119">
        <v>0</v>
      </c>
      <c r="H245" s="119">
        <v>0</v>
      </c>
      <c r="I245" s="119">
        <v>0</v>
      </c>
      <c r="J245" s="119">
        <v>0</v>
      </c>
      <c r="K245" s="119">
        <v>0</v>
      </c>
      <c r="L245" s="119">
        <v>0</v>
      </c>
      <c r="M245" s="119">
        <v>0</v>
      </c>
      <c r="N245" s="119">
        <v>0</v>
      </c>
      <c r="O245" s="119">
        <v>0</v>
      </c>
      <c r="P245" s="119">
        <v>0</v>
      </c>
      <c r="Q245" s="119">
        <f t="shared" si="5"/>
        <v>7890.760000000002</v>
      </c>
      <c r="R245" s="115"/>
      <c r="S245" s="116"/>
      <c r="T245" s="113"/>
      <c r="U245" s="119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7890.760000000002</v>
      </c>
      <c r="V245" s="115"/>
    </row>
    <row r="246" spans="2:22" x14ac:dyDescent="0.3">
      <c r="B246" s="113"/>
      <c r="C246" s="117" t="s">
        <v>285</v>
      </c>
      <c r="D246" s="118" t="s">
        <v>546</v>
      </c>
      <c r="E246" s="119">
        <v>0</v>
      </c>
      <c r="F246" s="119">
        <v>0</v>
      </c>
      <c r="G246" s="119">
        <v>0</v>
      </c>
      <c r="H246" s="119">
        <v>0</v>
      </c>
      <c r="I246" s="119">
        <v>0</v>
      </c>
      <c r="J246" s="119">
        <v>0</v>
      </c>
      <c r="K246" s="119">
        <v>0</v>
      </c>
      <c r="L246" s="119">
        <v>0</v>
      </c>
      <c r="M246" s="119">
        <v>0</v>
      </c>
      <c r="N246" s="119">
        <v>0</v>
      </c>
      <c r="O246" s="119">
        <v>0</v>
      </c>
      <c r="P246" s="119">
        <v>0</v>
      </c>
      <c r="Q246" s="119">
        <f t="shared" si="5"/>
        <v>0</v>
      </c>
      <c r="R246" s="115"/>
      <c r="S246" s="116"/>
      <c r="T246" s="113"/>
      <c r="U246" s="119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0</v>
      </c>
      <c r="V246" s="115"/>
    </row>
    <row r="247" spans="2:22" x14ac:dyDescent="0.3">
      <c r="B247" s="113"/>
      <c r="C247" s="117" t="s">
        <v>286</v>
      </c>
      <c r="D247" s="118" t="s">
        <v>547</v>
      </c>
      <c r="E247" s="119">
        <v>122540.83000000002</v>
      </c>
      <c r="F247" s="119">
        <v>0</v>
      </c>
      <c r="G247" s="119">
        <v>0</v>
      </c>
      <c r="H247" s="119">
        <v>0</v>
      </c>
      <c r="I247" s="119">
        <v>0</v>
      </c>
      <c r="J247" s="119">
        <v>0</v>
      </c>
      <c r="K247" s="119">
        <v>0</v>
      </c>
      <c r="L247" s="119">
        <v>0</v>
      </c>
      <c r="M247" s="119">
        <v>0</v>
      </c>
      <c r="N247" s="119">
        <v>0</v>
      </c>
      <c r="O247" s="119">
        <v>0</v>
      </c>
      <c r="P247" s="119">
        <v>0</v>
      </c>
      <c r="Q247" s="119">
        <f t="shared" si="5"/>
        <v>122540.83000000002</v>
      </c>
      <c r="R247" s="115"/>
      <c r="S247" s="116"/>
      <c r="T247" s="113"/>
      <c r="U247" s="119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122540.83000000002</v>
      </c>
      <c r="V247" s="115"/>
    </row>
    <row r="248" spans="2:22" x14ac:dyDescent="0.3">
      <c r="B248" s="113"/>
      <c r="C248" s="117" t="s">
        <v>287</v>
      </c>
      <c r="D248" s="118" t="s">
        <v>542</v>
      </c>
      <c r="E248" s="119">
        <v>0</v>
      </c>
      <c r="F248" s="119">
        <v>0</v>
      </c>
      <c r="G248" s="119">
        <v>0</v>
      </c>
      <c r="H248" s="119">
        <v>0</v>
      </c>
      <c r="I248" s="119">
        <v>0</v>
      </c>
      <c r="J248" s="119">
        <v>0</v>
      </c>
      <c r="K248" s="119">
        <v>0</v>
      </c>
      <c r="L248" s="119">
        <v>0</v>
      </c>
      <c r="M248" s="119">
        <v>0</v>
      </c>
      <c r="N248" s="119">
        <v>0</v>
      </c>
      <c r="O248" s="119">
        <v>0</v>
      </c>
      <c r="P248" s="119">
        <v>0</v>
      </c>
      <c r="Q248" s="119">
        <f t="shared" si="5"/>
        <v>0</v>
      </c>
      <c r="R248" s="115"/>
      <c r="S248" s="116"/>
      <c r="T248" s="113"/>
      <c r="U248" s="119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115"/>
    </row>
    <row r="249" spans="2:22" x14ac:dyDescent="0.3">
      <c r="B249" s="113"/>
      <c r="C249" s="117" t="s">
        <v>288</v>
      </c>
      <c r="D249" s="118" t="s">
        <v>548</v>
      </c>
      <c r="E249" s="119">
        <v>0</v>
      </c>
      <c r="F249" s="119">
        <v>0</v>
      </c>
      <c r="G249" s="119">
        <v>0</v>
      </c>
      <c r="H249" s="119">
        <v>0</v>
      </c>
      <c r="I249" s="119">
        <v>0</v>
      </c>
      <c r="J249" s="119">
        <v>0</v>
      </c>
      <c r="K249" s="119">
        <v>0</v>
      </c>
      <c r="L249" s="119">
        <v>0</v>
      </c>
      <c r="M249" s="119">
        <v>0</v>
      </c>
      <c r="N249" s="119">
        <v>0</v>
      </c>
      <c r="O249" s="119">
        <v>0</v>
      </c>
      <c r="P249" s="119">
        <v>0</v>
      </c>
      <c r="Q249" s="119">
        <f t="shared" si="5"/>
        <v>0</v>
      </c>
      <c r="R249" s="115"/>
      <c r="S249" s="116"/>
      <c r="T249" s="113"/>
      <c r="U249" s="119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0</v>
      </c>
      <c r="V249" s="115"/>
    </row>
    <row r="250" spans="2:22" x14ac:dyDescent="0.3">
      <c r="B250" s="113"/>
      <c r="C250" s="117" t="s">
        <v>289</v>
      </c>
      <c r="D250" s="118" t="s">
        <v>549</v>
      </c>
      <c r="E250" s="119">
        <v>0</v>
      </c>
      <c r="F250" s="119">
        <v>0</v>
      </c>
      <c r="G250" s="119">
        <v>0</v>
      </c>
      <c r="H250" s="119">
        <v>0</v>
      </c>
      <c r="I250" s="119">
        <v>0</v>
      </c>
      <c r="J250" s="119">
        <v>0</v>
      </c>
      <c r="K250" s="119">
        <v>0</v>
      </c>
      <c r="L250" s="119">
        <v>0</v>
      </c>
      <c r="M250" s="119">
        <v>0</v>
      </c>
      <c r="N250" s="119">
        <v>0</v>
      </c>
      <c r="O250" s="119">
        <v>0</v>
      </c>
      <c r="P250" s="119">
        <v>0</v>
      </c>
      <c r="Q250" s="119">
        <f t="shared" si="5"/>
        <v>0</v>
      </c>
      <c r="R250" s="115"/>
      <c r="S250" s="116"/>
      <c r="T250" s="113"/>
      <c r="U250" s="119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0</v>
      </c>
      <c r="V250" s="115"/>
    </row>
    <row r="251" spans="2:22" x14ac:dyDescent="0.3">
      <c r="B251" s="113"/>
      <c r="C251" s="117" t="s">
        <v>290</v>
      </c>
      <c r="D251" s="118" t="s">
        <v>550</v>
      </c>
      <c r="E251" s="119">
        <v>257079.19999999998</v>
      </c>
      <c r="F251" s="119">
        <v>0</v>
      </c>
      <c r="G251" s="119">
        <v>0</v>
      </c>
      <c r="H251" s="119">
        <v>0</v>
      </c>
      <c r="I251" s="119">
        <v>0</v>
      </c>
      <c r="J251" s="119">
        <v>0</v>
      </c>
      <c r="K251" s="119">
        <v>0</v>
      </c>
      <c r="L251" s="119">
        <v>0</v>
      </c>
      <c r="M251" s="119">
        <v>0</v>
      </c>
      <c r="N251" s="119">
        <v>0</v>
      </c>
      <c r="O251" s="119">
        <v>0</v>
      </c>
      <c r="P251" s="119">
        <v>0</v>
      </c>
      <c r="Q251" s="119">
        <f t="shared" si="5"/>
        <v>257079.19999999998</v>
      </c>
      <c r="R251" s="115"/>
      <c r="S251" s="116"/>
      <c r="T251" s="113"/>
      <c r="U251" s="119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257079.19999999998</v>
      </c>
      <c r="V251" s="115"/>
    </row>
    <row r="252" spans="2:22" x14ac:dyDescent="0.3">
      <c r="B252" s="113"/>
      <c r="C252" s="117" t="s">
        <v>291</v>
      </c>
      <c r="D252" s="118" t="s">
        <v>551</v>
      </c>
      <c r="E252" s="119">
        <v>0</v>
      </c>
      <c r="F252" s="119">
        <v>0</v>
      </c>
      <c r="G252" s="119">
        <v>0</v>
      </c>
      <c r="H252" s="119">
        <v>0</v>
      </c>
      <c r="I252" s="119">
        <v>0</v>
      </c>
      <c r="J252" s="119">
        <v>0</v>
      </c>
      <c r="K252" s="119">
        <v>0</v>
      </c>
      <c r="L252" s="119">
        <v>0</v>
      </c>
      <c r="M252" s="119">
        <v>0</v>
      </c>
      <c r="N252" s="119">
        <v>0</v>
      </c>
      <c r="O252" s="119">
        <v>0</v>
      </c>
      <c r="P252" s="119">
        <v>0</v>
      </c>
      <c r="Q252" s="119">
        <f t="shared" si="5"/>
        <v>0</v>
      </c>
      <c r="R252" s="115"/>
      <c r="S252" s="116"/>
      <c r="T252" s="113"/>
      <c r="U252" s="119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0</v>
      </c>
      <c r="V252" s="115"/>
    </row>
    <row r="253" spans="2:22" x14ac:dyDescent="0.3">
      <c r="B253" s="113"/>
      <c r="C253" s="117" t="s">
        <v>292</v>
      </c>
      <c r="D253" s="118" t="s">
        <v>552</v>
      </c>
      <c r="E253" s="119">
        <v>0</v>
      </c>
      <c r="F253" s="119">
        <v>0</v>
      </c>
      <c r="G253" s="119">
        <v>0</v>
      </c>
      <c r="H253" s="119">
        <v>0</v>
      </c>
      <c r="I253" s="119">
        <v>0</v>
      </c>
      <c r="J253" s="119">
        <v>0</v>
      </c>
      <c r="K253" s="119">
        <v>0</v>
      </c>
      <c r="L253" s="119">
        <v>0</v>
      </c>
      <c r="M253" s="119">
        <v>0</v>
      </c>
      <c r="N253" s="119">
        <v>0</v>
      </c>
      <c r="O253" s="119">
        <v>0</v>
      </c>
      <c r="P253" s="119">
        <v>0</v>
      </c>
      <c r="Q253" s="119">
        <f t="shared" si="5"/>
        <v>0</v>
      </c>
      <c r="R253" s="115"/>
      <c r="S253" s="116"/>
      <c r="T253" s="113"/>
      <c r="U253" s="119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0</v>
      </c>
      <c r="V253" s="115"/>
    </row>
    <row r="254" spans="2:22" x14ac:dyDescent="0.3">
      <c r="B254" s="113"/>
      <c r="C254" s="117" t="s">
        <v>293</v>
      </c>
      <c r="D254" s="118" t="s">
        <v>553</v>
      </c>
      <c r="E254" s="119">
        <v>0</v>
      </c>
      <c r="F254" s="119">
        <v>0</v>
      </c>
      <c r="G254" s="119">
        <v>0</v>
      </c>
      <c r="H254" s="119">
        <v>0</v>
      </c>
      <c r="I254" s="119">
        <v>0</v>
      </c>
      <c r="J254" s="119">
        <v>0</v>
      </c>
      <c r="K254" s="119">
        <v>0</v>
      </c>
      <c r="L254" s="119">
        <v>0</v>
      </c>
      <c r="M254" s="119">
        <v>0</v>
      </c>
      <c r="N254" s="119">
        <v>0</v>
      </c>
      <c r="O254" s="119">
        <v>0</v>
      </c>
      <c r="P254" s="119">
        <v>0</v>
      </c>
      <c r="Q254" s="119">
        <f t="shared" si="5"/>
        <v>0</v>
      </c>
      <c r="R254" s="115"/>
      <c r="S254" s="116"/>
      <c r="T254" s="113"/>
      <c r="U254" s="119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115"/>
    </row>
    <row r="255" spans="2:22" x14ac:dyDescent="0.3">
      <c r="B255" s="113"/>
      <c r="C255" s="117" t="s">
        <v>294</v>
      </c>
      <c r="D255" s="118" t="s">
        <v>554</v>
      </c>
      <c r="E255" s="119">
        <v>178098.01999999996</v>
      </c>
      <c r="F255" s="119">
        <v>0</v>
      </c>
      <c r="G255" s="119">
        <v>0</v>
      </c>
      <c r="H255" s="119">
        <v>0</v>
      </c>
      <c r="I255" s="119">
        <v>0</v>
      </c>
      <c r="J255" s="119">
        <v>0</v>
      </c>
      <c r="K255" s="119">
        <v>0</v>
      </c>
      <c r="L255" s="119">
        <v>0</v>
      </c>
      <c r="M255" s="119">
        <v>0</v>
      </c>
      <c r="N255" s="119">
        <v>0</v>
      </c>
      <c r="O255" s="119">
        <v>0</v>
      </c>
      <c r="P255" s="119">
        <v>0</v>
      </c>
      <c r="Q255" s="119">
        <f t="shared" si="5"/>
        <v>178098.01999999996</v>
      </c>
      <c r="R255" s="115"/>
      <c r="S255" s="116"/>
      <c r="T255" s="113"/>
      <c r="U255" s="119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178098.01999999996</v>
      </c>
      <c r="V255" s="115"/>
    </row>
    <row r="256" spans="2:22" x14ac:dyDescent="0.3">
      <c r="B256" s="113"/>
      <c r="C256" s="117" t="s">
        <v>295</v>
      </c>
      <c r="D256" s="118" t="s">
        <v>555</v>
      </c>
      <c r="E256" s="119">
        <v>82233.029999999984</v>
      </c>
      <c r="F256" s="119">
        <v>0</v>
      </c>
      <c r="G256" s="119">
        <v>0</v>
      </c>
      <c r="H256" s="119">
        <v>0</v>
      </c>
      <c r="I256" s="119">
        <v>0</v>
      </c>
      <c r="J256" s="119">
        <v>0</v>
      </c>
      <c r="K256" s="119">
        <v>0</v>
      </c>
      <c r="L256" s="119">
        <v>0</v>
      </c>
      <c r="M256" s="119">
        <v>0</v>
      </c>
      <c r="N256" s="119">
        <v>0</v>
      </c>
      <c r="O256" s="119">
        <v>0</v>
      </c>
      <c r="P256" s="119">
        <v>0</v>
      </c>
      <c r="Q256" s="119">
        <f t="shared" si="5"/>
        <v>82233.029999999984</v>
      </c>
      <c r="R256" s="115"/>
      <c r="S256" s="116"/>
      <c r="T256" s="113"/>
      <c r="U256" s="119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82233.029999999984</v>
      </c>
      <c r="V256" s="115"/>
    </row>
    <row r="257" spans="2:22" x14ac:dyDescent="0.3">
      <c r="B257" s="113"/>
      <c r="C257" s="117" t="s">
        <v>296</v>
      </c>
      <c r="D257" s="118" t="s">
        <v>556</v>
      </c>
      <c r="E257" s="119">
        <v>39450.800000000003</v>
      </c>
      <c r="F257" s="119">
        <v>0</v>
      </c>
      <c r="G257" s="119">
        <v>0</v>
      </c>
      <c r="H257" s="119">
        <v>0</v>
      </c>
      <c r="I257" s="119">
        <v>0</v>
      </c>
      <c r="J257" s="119">
        <v>0</v>
      </c>
      <c r="K257" s="119">
        <v>0</v>
      </c>
      <c r="L257" s="119">
        <v>0</v>
      </c>
      <c r="M257" s="119">
        <v>0</v>
      </c>
      <c r="N257" s="119">
        <v>0</v>
      </c>
      <c r="O257" s="119">
        <v>0</v>
      </c>
      <c r="P257" s="119">
        <v>0</v>
      </c>
      <c r="Q257" s="119">
        <f t="shared" si="5"/>
        <v>39450.800000000003</v>
      </c>
      <c r="R257" s="115"/>
      <c r="S257" s="116"/>
      <c r="T257" s="113"/>
      <c r="U257" s="119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39450.800000000003</v>
      </c>
      <c r="V257" s="115"/>
    </row>
    <row r="258" spans="2:22" x14ac:dyDescent="0.3">
      <c r="B258" s="113"/>
      <c r="C258" s="117" t="s">
        <v>297</v>
      </c>
      <c r="D258" s="118" t="s">
        <v>557</v>
      </c>
      <c r="E258" s="119">
        <v>119886.56000000004</v>
      </c>
      <c r="F258" s="119">
        <v>0</v>
      </c>
      <c r="G258" s="119">
        <v>0</v>
      </c>
      <c r="H258" s="119">
        <v>0</v>
      </c>
      <c r="I258" s="119">
        <v>0</v>
      </c>
      <c r="J258" s="119">
        <v>0</v>
      </c>
      <c r="K258" s="119">
        <v>0</v>
      </c>
      <c r="L258" s="119">
        <v>0</v>
      </c>
      <c r="M258" s="119">
        <v>0</v>
      </c>
      <c r="N258" s="119">
        <v>0</v>
      </c>
      <c r="O258" s="119">
        <v>0</v>
      </c>
      <c r="P258" s="119">
        <v>0</v>
      </c>
      <c r="Q258" s="119">
        <f t="shared" si="5"/>
        <v>119886.56000000004</v>
      </c>
      <c r="R258" s="115"/>
      <c r="S258" s="116"/>
      <c r="T258" s="113"/>
      <c r="U258" s="119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119886.56000000004</v>
      </c>
      <c r="V258" s="115"/>
    </row>
    <row r="259" spans="2:22" x14ac:dyDescent="0.3">
      <c r="B259" s="113"/>
      <c r="C259" s="117" t="s">
        <v>298</v>
      </c>
      <c r="D259" s="118" t="s">
        <v>558</v>
      </c>
      <c r="E259" s="119">
        <v>27954.94000000001</v>
      </c>
      <c r="F259" s="119">
        <v>0</v>
      </c>
      <c r="G259" s="119">
        <v>0</v>
      </c>
      <c r="H259" s="119">
        <v>0</v>
      </c>
      <c r="I259" s="119">
        <v>0</v>
      </c>
      <c r="J259" s="119">
        <v>0</v>
      </c>
      <c r="K259" s="119">
        <v>0</v>
      </c>
      <c r="L259" s="119">
        <v>0</v>
      </c>
      <c r="M259" s="119">
        <v>0</v>
      </c>
      <c r="N259" s="119">
        <v>0</v>
      </c>
      <c r="O259" s="119">
        <v>0</v>
      </c>
      <c r="P259" s="119">
        <v>0</v>
      </c>
      <c r="Q259" s="119">
        <f t="shared" si="5"/>
        <v>27954.94000000001</v>
      </c>
      <c r="R259" s="115"/>
      <c r="S259" s="116"/>
      <c r="T259" s="113"/>
      <c r="U259" s="119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27954.94000000001</v>
      </c>
      <c r="V259" s="115"/>
    </row>
    <row r="260" spans="2:22" x14ac:dyDescent="0.3">
      <c r="B260" s="113"/>
      <c r="C260" s="117" t="s">
        <v>299</v>
      </c>
      <c r="D260" s="118" t="s">
        <v>559</v>
      </c>
      <c r="E260" s="119">
        <v>20000</v>
      </c>
      <c r="F260" s="119">
        <v>0</v>
      </c>
      <c r="G260" s="119">
        <v>0</v>
      </c>
      <c r="H260" s="119">
        <v>0</v>
      </c>
      <c r="I260" s="119">
        <v>0</v>
      </c>
      <c r="J260" s="119">
        <v>0</v>
      </c>
      <c r="K260" s="119">
        <v>0</v>
      </c>
      <c r="L260" s="119">
        <v>0</v>
      </c>
      <c r="M260" s="119">
        <v>0</v>
      </c>
      <c r="N260" s="119">
        <v>0</v>
      </c>
      <c r="O260" s="119">
        <v>0</v>
      </c>
      <c r="P260" s="119">
        <v>0</v>
      </c>
      <c r="Q260" s="119">
        <f t="shared" si="5"/>
        <v>20000</v>
      </c>
      <c r="R260" s="115"/>
      <c r="S260" s="116"/>
      <c r="T260" s="113"/>
      <c r="U260" s="119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20000</v>
      </c>
      <c r="V260" s="115"/>
    </row>
    <row r="261" spans="2:22" x14ac:dyDescent="0.3">
      <c r="B261" s="113"/>
      <c r="C261" s="117" t="s">
        <v>300</v>
      </c>
      <c r="D261" s="118" t="s">
        <v>560</v>
      </c>
      <c r="E261" s="119">
        <v>7910.9500000000007</v>
      </c>
      <c r="F261" s="119">
        <v>0</v>
      </c>
      <c r="G261" s="119">
        <v>0</v>
      </c>
      <c r="H261" s="119">
        <v>0</v>
      </c>
      <c r="I261" s="119">
        <v>0</v>
      </c>
      <c r="J261" s="119">
        <v>0</v>
      </c>
      <c r="K261" s="119">
        <v>0</v>
      </c>
      <c r="L261" s="119">
        <v>0</v>
      </c>
      <c r="M261" s="119">
        <v>0</v>
      </c>
      <c r="N261" s="119">
        <v>0</v>
      </c>
      <c r="O261" s="119">
        <v>0</v>
      </c>
      <c r="P261" s="119">
        <v>0</v>
      </c>
      <c r="Q261" s="119">
        <f t="shared" si="5"/>
        <v>7910.9500000000007</v>
      </c>
      <c r="R261" s="115"/>
      <c r="S261" s="116"/>
      <c r="T261" s="113"/>
      <c r="U261" s="119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7910.9500000000007</v>
      </c>
      <c r="V261" s="115"/>
    </row>
    <row r="262" spans="2:22" x14ac:dyDescent="0.3">
      <c r="B262" s="113"/>
      <c r="C262" s="117" t="s">
        <v>301</v>
      </c>
      <c r="D262" s="118" t="s">
        <v>561</v>
      </c>
      <c r="E262" s="119">
        <v>0</v>
      </c>
      <c r="F262" s="119">
        <v>0</v>
      </c>
      <c r="G262" s="119">
        <v>0</v>
      </c>
      <c r="H262" s="119">
        <v>0</v>
      </c>
      <c r="I262" s="119">
        <v>0</v>
      </c>
      <c r="J262" s="119">
        <v>0</v>
      </c>
      <c r="K262" s="119">
        <v>0</v>
      </c>
      <c r="L262" s="119">
        <v>0</v>
      </c>
      <c r="M262" s="119">
        <v>0</v>
      </c>
      <c r="N262" s="119">
        <v>0</v>
      </c>
      <c r="O262" s="119">
        <v>0</v>
      </c>
      <c r="P262" s="119">
        <v>0</v>
      </c>
      <c r="Q262" s="119">
        <f t="shared" si="5"/>
        <v>0</v>
      </c>
      <c r="R262" s="115"/>
      <c r="S262" s="116"/>
      <c r="T262" s="113"/>
      <c r="U262" s="119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115"/>
    </row>
    <row r="263" spans="2:22" x14ac:dyDescent="0.3">
      <c r="B263" s="113"/>
      <c r="C263" s="117" t="s">
        <v>302</v>
      </c>
      <c r="D263" s="118" t="s">
        <v>562</v>
      </c>
      <c r="E263" s="119">
        <v>4100.5000000000009</v>
      </c>
      <c r="F263" s="119">
        <v>0</v>
      </c>
      <c r="G263" s="119">
        <v>0</v>
      </c>
      <c r="H263" s="119">
        <v>0</v>
      </c>
      <c r="I263" s="119">
        <v>0</v>
      </c>
      <c r="J263" s="119">
        <v>0</v>
      </c>
      <c r="K263" s="119">
        <v>0</v>
      </c>
      <c r="L263" s="119">
        <v>0</v>
      </c>
      <c r="M263" s="119">
        <v>0</v>
      </c>
      <c r="N263" s="119">
        <v>0</v>
      </c>
      <c r="O263" s="119">
        <v>0</v>
      </c>
      <c r="P263" s="119">
        <v>0</v>
      </c>
      <c r="Q263" s="119">
        <f t="shared" si="5"/>
        <v>4100.5000000000009</v>
      </c>
      <c r="R263" s="115"/>
      <c r="S263" s="116"/>
      <c r="T263" s="113"/>
      <c r="U263" s="119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4100.5000000000009</v>
      </c>
      <c r="V263" s="115"/>
    </row>
    <row r="264" spans="2:22" x14ac:dyDescent="0.3">
      <c r="B264" s="113"/>
      <c r="C264" s="117" t="s">
        <v>303</v>
      </c>
      <c r="D264" s="118" t="s">
        <v>552</v>
      </c>
      <c r="E264" s="119">
        <v>40716.020000000011</v>
      </c>
      <c r="F264" s="119">
        <v>0</v>
      </c>
      <c r="G264" s="119">
        <v>0</v>
      </c>
      <c r="H264" s="119">
        <v>0</v>
      </c>
      <c r="I264" s="119">
        <v>0</v>
      </c>
      <c r="J264" s="119">
        <v>0</v>
      </c>
      <c r="K264" s="119">
        <v>0</v>
      </c>
      <c r="L264" s="119">
        <v>0</v>
      </c>
      <c r="M264" s="119">
        <v>0</v>
      </c>
      <c r="N264" s="119">
        <v>0</v>
      </c>
      <c r="O264" s="119">
        <v>0</v>
      </c>
      <c r="P264" s="119">
        <v>0</v>
      </c>
      <c r="Q264" s="119">
        <f t="shared" ref="Q264:Q285" si="6">SUM(E264:P264)</f>
        <v>40716.020000000011</v>
      </c>
      <c r="R264" s="115"/>
      <c r="S264" s="116"/>
      <c r="T264" s="113"/>
      <c r="U264" s="119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40716.020000000011</v>
      </c>
      <c r="V264" s="115"/>
    </row>
    <row r="265" spans="2:22" x14ac:dyDescent="0.3">
      <c r="B265" s="113"/>
      <c r="C265" s="117" t="s">
        <v>304</v>
      </c>
      <c r="D265" s="118" t="s">
        <v>563</v>
      </c>
      <c r="E265" s="119">
        <v>0</v>
      </c>
      <c r="F265" s="119">
        <v>0</v>
      </c>
      <c r="G265" s="119">
        <v>0</v>
      </c>
      <c r="H265" s="119">
        <v>0</v>
      </c>
      <c r="I265" s="119">
        <v>0</v>
      </c>
      <c r="J265" s="119">
        <v>0</v>
      </c>
      <c r="K265" s="119">
        <v>0</v>
      </c>
      <c r="L265" s="119">
        <v>0</v>
      </c>
      <c r="M265" s="119">
        <v>0</v>
      </c>
      <c r="N265" s="119">
        <v>0</v>
      </c>
      <c r="O265" s="119">
        <v>0</v>
      </c>
      <c r="P265" s="119">
        <v>0</v>
      </c>
      <c r="Q265" s="119">
        <f t="shared" si="6"/>
        <v>0</v>
      </c>
      <c r="R265" s="115"/>
      <c r="S265" s="116"/>
      <c r="T265" s="113"/>
      <c r="U265" s="119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115"/>
    </row>
    <row r="266" spans="2:22" x14ac:dyDescent="0.3">
      <c r="B266" s="113"/>
      <c r="C266" s="117" t="s">
        <v>305</v>
      </c>
      <c r="D266" s="118" t="s">
        <v>564</v>
      </c>
      <c r="E266" s="119">
        <v>0</v>
      </c>
      <c r="F266" s="119">
        <v>0</v>
      </c>
      <c r="G266" s="119">
        <v>0</v>
      </c>
      <c r="H266" s="119">
        <v>0</v>
      </c>
      <c r="I266" s="119">
        <v>0</v>
      </c>
      <c r="J266" s="119">
        <v>0</v>
      </c>
      <c r="K266" s="119">
        <v>0</v>
      </c>
      <c r="L266" s="119">
        <v>0</v>
      </c>
      <c r="M266" s="119">
        <v>0</v>
      </c>
      <c r="N266" s="119">
        <v>0</v>
      </c>
      <c r="O266" s="119">
        <v>0</v>
      </c>
      <c r="P266" s="119">
        <v>0</v>
      </c>
      <c r="Q266" s="119">
        <f t="shared" si="6"/>
        <v>0</v>
      </c>
      <c r="R266" s="115"/>
      <c r="S266" s="116"/>
      <c r="T266" s="113"/>
      <c r="U266" s="119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0</v>
      </c>
      <c r="V266" s="115"/>
    </row>
    <row r="267" spans="2:22" x14ac:dyDescent="0.3">
      <c r="B267" s="113"/>
      <c r="C267" s="117" t="s">
        <v>306</v>
      </c>
      <c r="D267" s="118" t="s">
        <v>565</v>
      </c>
      <c r="E267" s="119">
        <v>9946037.3500000034</v>
      </c>
      <c r="F267" s="119">
        <v>0</v>
      </c>
      <c r="G267" s="119">
        <v>0</v>
      </c>
      <c r="H267" s="119">
        <v>0</v>
      </c>
      <c r="I267" s="119">
        <v>0</v>
      </c>
      <c r="J267" s="119">
        <v>0</v>
      </c>
      <c r="K267" s="119">
        <v>0</v>
      </c>
      <c r="L267" s="119">
        <v>0</v>
      </c>
      <c r="M267" s="119">
        <v>0</v>
      </c>
      <c r="N267" s="119">
        <v>0</v>
      </c>
      <c r="O267" s="119">
        <v>0</v>
      </c>
      <c r="P267" s="119">
        <v>0</v>
      </c>
      <c r="Q267" s="119">
        <f t="shared" si="6"/>
        <v>9946037.3500000034</v>
      </c>
      <c r="R267" s="115"/>
      <c r="S267" s="116"/>
      <c r="T267" s="113"/>
      <c r="U267" s="119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9946037.3500000034</v>
      </c>
      <c r="V267" s="115"/>
    </row>
    <row r="268" spans="2:22" x14ac:dyDescent="0.3">
      <c r="B268" s="113"/>
      <c r="C268" s="117" t="s">
        <v>307</v>
      </c>
      <c r="D268" s="118" t="s">
        <v>566</v>
      </c>
      <c r="E268" s="119">
        <v>951408.72</v>
      </c>
      <c r="F268" s="119">
        <v>0</v>
      </c>
      <c r="G268" s="119">
        <v>0</v>
      </c>
      <c r="H268" s="119">
        <v>0</v>
      </c>
      <c r="I268" s="119">
        <v>0</v>
      </c>
      <c r="J268" s="119">
        <v>0</v>
      </c>
      <c r="K268" s="119">
        <v>0</v>
      </c>
      <c r="L268" s="119">
        <v>0</v>
      </c>
      <c r="M268" s="119">
        <v>0</v>
      </c>
      <c r="N268" s="119">
        <v>0</v>
      </c>
      <c r="O268" s="119">
        <v>0</v>
      </c>
      <c r="P268" s="119">
        <v>0</v>
      </c>
      <c r="Q268" s="119">
        <f t="shared" si="6"/>
        <v>951408.72</v>
      </c>
      <c r="R268" s="115"/>
      <c r="S268" s="116"/>
      <c r="T268" s="113"/>
      <c r="U268" s="119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951408.72</v>
      </c>
      <c r="V268" s="115"/>
    </row>
    <row r="269" spans="2:22" x14ac:dyDescent="0.3">
      <c r="B269" s="113"/>
      <c r="C269" s="117" t="s">
        <v>308</v>
      </c>
      <c r="D269" s="118" t="s">
        <v>567</v>
      </c>
      <c r="E269" s="119">
        <v>170746.02000000005</v>
      </c>
      <c r="F269" s="119">
        <v>0</v>
      </c>
      <c r="G269" s="119">
        <v>0</v>
      </c>
      <c r="H269" s="119">
        <v>0</v>
      </c>
      <c r="I269" s="119">
        <v>0</v>
      </c>
      <c r="J269" s="119">
        <v>0</v>
      </c>
      <c r="K269" s="119">
        <v>0</v>
      </c>
      <c r="L269" s="119">
        <v>0</v>
      </c>
      <c r="M269" s="119">
        <v>0</v>
      </c>
      <c r="N269" s="119">
        <v>0</v>
      </c>
      <c r="O269" s="119">
        <v>0</v>
      </c>
      <c r="P269" s="119">
        <v>0</v>
      </c>
      <c r="Q269" s="119">
        <f t="shared" si="6"/>
        <v>170746.02000000005</v>
      </c>
      <c r="R269" s="115"/>
      <c r="S269" s="116"/>
      <c r="T269" s="113"/>
      <c r="U269" s="119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170746.02000000005</v>
      </c>
      <c r="V269" s="115"/>
    </row>
    <row r="270" spans="2:22" x14ac:dyDescent="0.3">
      <c r="B270" s="113"/>
      <c r="C270" s="117" t="s">
        <v>309</v>
      </c>
      <c r="D270" s="118" t="s">
        <v>568</v>
      </c>
      <c r="E270" s="119">
        <v>266864.02</v>
      </c>
      <c r="F270" s="119">
        <v>0</v>
      </c>
      <c r="G270" s="119">
        <v>0</v>
      </c>
      <c r="H270" s="119">
        <v>0</v>
      </c>
      <c r="I270" s="119">
        <v>0</v>
      </c>
      <c r="J270" s="119">
        <v>0</v>
      </c>
      <c r="K270" s="119">
        <v>0</v>
      </c>
      <c r="L270" s="119">
        <v>0</v>
      </c>
      <c r="M270" s="119">
        <v>0</v>
      </c>
      <c r="N270" s="119">
        <v>0</v>
      </c>
      <c r="O270" s="119">
        <v>0</v>
      </c>
      <c r="P270" s="119">
        <v>0</v>
      </c>
      <c r="Q270" s="119">
        <f t="shared" si="6"/>
        <v>266864.02</v>
      </c>
      <c r="R270" s="115"/>
      <c r="S270" s="116"/>
      <c r="T270" s="113"/>
      <c r="U270" s="119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266864.02</v>
      </c>
      <c r="V270" s="115"/>
    </row>
    <row r="271" spans="2:22" x14ac:dyDescent="0.3">
      <c r="B271" s="113"/>
      <c r="C271" s="117" t="s">
        <v>310</v>
      </c>
      <c r="D271" s="118" t="s">
        <v>569</v>
      </c>
      <c r="E271" s="119">
        <v>0</v>
      </c>
      <c r="F271" s="119">
        <v>0</v>
      </c>
      <c r="G271" s="119">
        <v>0</v>
      </c>
      <c r="H271" s="119">
        <v>0</v>
      </c>
      <c r="I271" s="119">
        <v>0</v>
      </c>
      <c r="J271" s="119">
        <v>0</v>
      </c>
      <c r="K271" s="119">
        <v>0</v>
      </c>
      <c r="L271" s="119">
        <v>0</v>
      </c>
      <c r="M271" s="119">
        <v>0</v>
      </c>
      <c r="N271" s="119">
        <v>0</v>
      </c>
      <c r="O271" s="119">
        <v>0</v>
      </c>
      <c r="P271" s="119">
        <v>0</v>
      </c>
      <c r="Q271" s="119">
        <f t="shared" si="6"/>
        <v>0</v>
      </c>
      <c r="R271" s="115"/>
      <c r="S271" s="116"/>
      <c r="T271" s="113"/>
      <c r="U271" s="119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0</v>
      </c>
      <c r="V271" s="115"/>
    </row>
    <row r="272" spans="2:22" x14ac:dyDescent="0.3">
      <c r="B272" s="113"/>
      <c r="C272" s="117" t="s">
        <v>311</v>
      </c>
      <c r="D272" s="118" t="s">
        <v>570</v>
      </c>
      <c r="E272" s="119">
        <v>0.12</v>
      </c>
      <c r="F272" s="119">
        <v>0</v>
      </c>
      <c r="G272" s="119">
        <v>0</v>
      </c>
      <c r="H272" s="119">
        <v>0</v>
      </c>
      <c r="I272" s="119">
        <v>0</v>
      </c>
      <c r="J272" s="119">
        <v>0</v>
      </c>
      <c r="K272" s="119">
        <v>0</v>
      </c>
      <c r="L272" s="119">
        <v>0</v>
      </c>
      <c r="M272" s="119">
        <v>0</v>
      </c>
      <c r="N272" s="119">
        <v>0</v>
      </c>
      <c r="O272" s="119">
        <v>0</v>
      </c>
      <c r="P272" s="119">
        <v>0</v>
      </c>
      <c r="Q272" s="119">
        <f t="shared" si="6"/>
        <v>0.12</v>
      </c>
      <c r="R272" s="115"/>
      <c r="S272" s="116"/>
      <c r="T272" s="113"/>
      <c r="U272" s="119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0.12</v>
      </c>
      <c r="V272" s="115"/>
    </row>
    <row r="273" spans="2:22" x14ac:dyDescent="0.3">
      <c r="B273" s="113"/>
      <c r="C273" s="117" t="s">
        <v>312</v>
      </c>
      <c r="D273" s="118" t="s">
        <v>571</v>
      </c>
      <c r="E273" s="119">
        <v>101341.47000000002</v>
      </c>
      <c r="F273" s="119">
        <v>0</v>
      </c>
      <c r="G273" s="119">
        <v>0</v>
      </c>
      <c r="H273" s="119">
        <v>0</v>
      </c>
      <c r="I273" s="119">
        <v>0</v>
      </c>
      <c r="J273" s="119">
        <v>0</v>
      </c>
      <c r="K273" s="119">
        <v>0</v>
      </c>
      <c r="L273" s="119">
        <v>0</v>
      </c>
      <c r="M273" s="119">
        <v>0</v>
      </c>
      <c r="N273" s="119">
        <v>0</v>
      </c>
      <c r="O273" s="119">
        <v>0</v>
      </c>
      <c r="P273" s="119">
        <v>0</v>
      </c>
      <c r="Q273" s="119">
        <f t="shared" si="6"/>
        <v>101341.47000000002</v>
      </c>
      <c r="R273" s="115"/>
      <c r="S273" s="116"/>
      <c r="T273" s="113"/>
      <c r="U273" s="119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101341.47000000002</v>
      </c>
      <c r="V273" s="115"/>
    </row>
    <row r="274" spans="2:22" x14ac:dyDescent="0.3">
      <c r="B274" s="113"/>
      <c r="C274" s="117" t="s">
        <v>313</v>
      </c>
      <c r="D274" s="118" t="s">
        <v>572</v>
      </c>
      <c r="E274" s="119">
        <v>42310100.469999991</v>
      </c>
      <c r="F274" s="119">
        <v>0</v>
      </c>
      <c r="G274" s="119">
        <v>0</v>
      </c>
      <c r="H274" s="119">
        <v>0</v>
      </c>
      <c r="I274" s="119">
        <v>0</v>
      </c>
      <c r="J274" s="119">
        <v>0</v>
      </c>
      <c r="K274" s="119">
        <v>0</v>
      </c>
      <c r="L274" s="119">
        <v>0</v>
      </c>
      <c r="M274" s="119">
        <v>0</v>
      </c>
      <c r="N274" s="119">
        <v>0</v>
      </c>
      <c r="O274" s="119">
        <v>0</v>
      </c>
      <c r="P274" s="119">
        <v>0</v>
      </c>
      <c r="Q274" s="119">
        <f t="shared" si="6"/>
        <v>42310100.469999991</v>
      </c>
      <c r="R274" s="115"/>
      <c r="S274" s="116"/>
      <c r="T274" s="113"/>
      <c r="U274" s="119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42310100.469999991</v>
      </c>
      <c r="V274" s="115"/>
    </row>
    <row r="275" spans="2:22" x14ac:dyDescent="0.3">
      <c r="B275" s="113"/>
      <c r="C275" s="117" t="s">
        <v>314</v>
      </c>
      <c r="D275" s="118" t="s">
        <v>573</v>
      </c>
      <c r="E275" s="119">
        <v>58850</v>
      </c>
      <c r="F275" s="119">
        <v>0</v>
      </c>
      <c r="G275" s="119">
        <v>0</v>
      </c>
      <c r="H275" s="119">
        <v>0</v>
      </c>
      <c r="I275" s="119">
        <v>0</v>
      </c>
      <c r="J275" s="119">
        <v>0</v>
      </c>
      <c r="K275" s="119">
        <v>0</v>
      </c>
      <c r="L275" s="119">
        <v>0</v>
      </c>
      <c r="M275" s="119">
        <v>0</v>
      </c>
      <c r="N275" s="119">
        <v>0</v>
      </c>
      <c r="O275" s="119">
        <v>0</v>
      </c>
      <c r="P275" s="119">
        <v>0</v>
      </c>
      <c r="Q275" s="119">
        <f t="shared" si="6"/>
        <v>58850</v>
      </c>
      <c r="R275" s="115"/>
      <c r="S275" s="116"/>
      <c r="T275" s="113"/>
      <c r="U275" s="119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58850</v>
      </c>
      <c r="V275" s="115"/>
    </row>
    <row r="276" spans="2:22" x14ac:dyDescent="0.3">
      <c r="B276" s="113"/>
      <c r="C276" s="117" t="s">
        <v>315</v>
      </c>
      <c r="D276" s="118" t="s">
        <v>574</v>
      </c>
      <c r="E276" s="119">
        <v>162295.95999999996</v>
      </c>
      <c r="F276" s="119">
        <v>0</v>
      </c>
      <c r="G276" s="119">
        <v>0</v>
      </c>
      <c r="H276" s="119">
        <v>0</v>
      </c>
      <c r="I276" s="119">
        <v>0</v>
      </c>
      <c r="J276" s="119">
        <v>0</v>
      </c>
      <c r="K276" s="119">
        <v>0</v>
      </c>
      <c r="L276" s="119">
        <v>0</v>
      </c>
      <c r="M276" s="119">
        <v>0</v>
      </c>
      <c r="N276" s="119">
        <v>0</v>
      </c>
      <c r="O276" s="119">
        <v>0</v>
      </c>
      <c r="P276" s="119">
        <v>0</v>
      </c>
      <c r="Q276" s="119">
        <f t="shared" si="6"/>
        <v>162295.95999999996</v>
      </c>
      <c r="R276" s="115"/>
      <c r="S276" s="116"/>
      <c r="T276" s="113"/>
      <c r="U276" s="119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162295.95999999996</v>
      </c>
      <c r="V276" s="115"/>
    </row>
    <row r="277" spans="2:22" x14ac:dyDescent="0.3">
      <c r="B277" s="113"/>
      <c r="C277" s="117" t="s">
        <v>316</v>
      </c>
      <c r="D277" s="118" t="s">
        <v>574</v>
      </c>
      <c r="E277" s="119">
        <v>0</v>
      </c>
      <c r="F277" s="119">
        <v>0</v>
      </c>
      <c r="G277" s="119">
        <v>0</v>
      </c>
      <c r="H277" s="119">
        <v>0</v>
      </c>
      <c r="I277" s="119">
        <v>0</v>
      </c>
      <c r="J277" s="119">
        <v>0</v>
      </c>
      <c r="K277" s="119">
        <v>0</v>
      </c>
      <c r="L277" s="119">
        <v>0</v>
      </c>
      <c r="M277" s="119">
        <v>0</v>
      </c>
      <c r="N277" s="119">
        <v>0</v>
      </c>
      <c r="O277" s="119">
        <v>0</v>
      </c>
      <c r="P277" s="119">
        <v>0</v>
      </c>
      <c r="Q277" s="119">
        <f t="shared" si="6"/>
        <v>0</v>
      </c>
      <c r="R277" s="115"/>
      <c r="S277" s="116"/>
      <c r="T277" s="113"/>
      <c r="U277" s="119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0</v>
      </c>
      <c r="V277" s="115"/>
    </row>
    <row r="278" spans="2:22" x14ac:dyDescent="0.3">
      <c r="B278" s="113"/>
      <c r="C278" s="117" t="s">
        <v>317</v>
      </c>
      <c r="D278" s="118" t="s">
        <v>575</v>
      </c>
      <c r="E278" s="119">
        <v>20099.240000000002</v>
      </c>
      <c r="F278" s="119">
        <v>0</v>
      </c>
      <c r="G278" s="119">
        <v>0</v>
      </c>
      <c r="H278" s="119">
        <v>0</v>
      </c>
      <c r="I278" s="119">
        <v>0</v>
      </c>
      <c r="J278" s="119">
        <v>0</v>
      </c>
      <c r="K278" s="119">
        <v>0</v>
      </c>
      <c r="L278" s="119">
        <v>0</v>
      </c>
      <c r="M278" s="119">
        <v>0</v>
      </c>
      <c r="N278" s="119">
        <v>0</v>
      </c>
      <c r="O278" s="119">
        <v>0</v>
      </c>
      <c r="P278" s="119">
        <v>0</v>
      </c>
      <c r="Q278" s="119">
        <f t="shared" si="6"/>
        <v>20099.240000000002</v>
      </c>
      <c r="R278" s="115"/>
      <c r="S278" s="116"/>
      <c r="T278" s="113"/>
      <c r="U278" s="119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20099.240000000002</v>
      </c>
      <c r="V278" s="115"/>
    </row>
    <row r="279" spans="2:22" x14ac:dyDescent="0.3">
      <c r="B279" s="113"/>
      <c r="C279" s="117" t="s">
        <v>318</v>
      </c>
      <c r="D279" s="118" t="s">
        <v>576</v>
      </c>
      <c r="E279" s="119">
        <v>1059394.8099999994</v>
      </c>
      <c r="F279" s="119">
        <v>0</v>
      </c>
      <c r="G279" s="119">
        <v>0</v>
      </c>
      <c r="H279" s="119">
        <v>0</v>
      </c>
      <c r="I279" s="119">
        <v>0</v>
      </c>
      <c r="J279" s="119">
        <v>0</v>
      </c>
      <c r="K279" s="119">
        <v>0</v>
      </c>
      <c r="L279" s="119">
        <v>0</v>
      </c>
      <c r="M279" s="119">
        <v>0</v>
      </c>
      <c r="N279" s="119">
        <v>0</v>
      </c>
      <c r="O279" s="119">
        <v>0</v>
      </c>
      <c r="P279" s="119">
        <v>0</v>
      </c>
      <c r="Q279" s="119">
        <f t="shared" si="6"/>
        <v>1059394.8099999994</v>
      </c>
      <c r="R279" s="115"/>
      <c r="S279" s="116"/>
      <c r="T279" s="113"/>
      <c r="U279" s="119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1059394.8099999994</v>
      </c>
      <c r="V279" s="115"/>
    </row>
    <row r="280" spans="2:22" x14ac:dyDescent="0.3">
      <c r="B280" s="113"/>
      <c r="C280" s="117" t="s">
        <v>319</v>
      </c>
      <c r="D280" s="118" t="s">
        <v>577</v>
      </c>
      <c r="E280" s="119">
        <v>15233870.549999999</v>
      </c>
      <c r="F280" s="119">
        <v>0</v>
      </c>
      <c r="G280" s="119">
        <v>0</v>
      </c>
      <c r="H280" s="119">
        <v>0</v>
      </c>
      <c r="I280" s="119">
        <v>0</v>
      </c>
      <c r="J280" s="119">
        <v>0</v>
      </c>
      <c r="K280" s="119">
        <v>0</v>
      </c>
      <c r="L280" s="119">
        <v>0</v>
      </c>
      <c r="M280" s="119">
        <v>0</v>
      </c>
      <c r="N280" s="119">
        <v>0</v>
      </c>
      <c r="O280" s="119">
        <v>0</v>
      </c>
      <c r="P280" s="119">
        <v>0</v>
      </c>
      <c r="Q280" s="119">
        <f t="shared" si="6"/>
        <v>15233870.549999999</v>
      </c>
      <c r="R280" s="115"/>
      <c r="S280" s="116"/>
      <c r="T280" s="113"/>
      <c r="U280" s="119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15233870.549999999</v>
      </c>
      <c r="V280" s="115"/>
    </row>
    <row r="281" spans="2:22" x14ac:dyDescent="0.3">
      <c r="B281" s="113"/>
      <c r="C281" s="117" t="s">
        <v>320</v>
      </c>
      <c r="D281" s="118" t="s">
        <v>578</v>
      </c>
      <c r="E281" s="119">
        <v>1524.6899999999998</v>
      </c>
      <c r="F281" s="119">
        <v>0</v>
      </c>
      <c r="G281" s="119">
        <v>0</v>
      </c>
      <c r="H281" s="119">
        <v>0</v>
      </c>
      <c r="I281" s="119">
        <v>0</v>
      </c>
      <c r="J281" s="119">
        <v>0</v>
      </c>
      <c r="K281" s="119">
        <v>0</v>
      </c>
      <c r="L281" s="119">
        <v>0</v>
      </c>
      <c r="M281" s="119">
        <v>0</v>
      </c>
      <c r="N281" s="119">
        <v>0</v>
      </c>
      <c r="O281" s="119">
        <v>0</v>
      </c>
      <c r="P281" s="119">
        <v>0</v>
      </c>
      <c r="Q281" s="119">
        <f t="shared" si="6"/>
        <v>1524.6899999999998</v>
      </c>
      <c r="R281" s="115"/>
      <c r="S281" s="116"/>
      <c r="T281" s="113"/>
      <c r="U281" s="119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1524.6899999999998</v>
      </c>
      <c r="V281" s="115"/>
    </row>
    <row r="282" spans="2:22" x14ac:dyDescent="0.3">
      <c r="B282" s="113"/>
      <c r="C282" s="117" t="s">
        <v>321</v>
      </c>
      <c r="D282" s="118" t="s">
        <v>579</v>
      </c>
      <c r="E282" s="119">
        <v>17889.14</v>
      </c>
      <c r="F282" s="119">
        <v>0</v>
      </c>
      <c r="G282" s="119">
        <v>0</v>
      </c>
      <c r="H282" s="119">
        <v>0</v>
      </c>
      <c r="I282" s="119">
        <v>0</v>
      </c>
      <c r="J282" s="119">
        <v>0</v>
      </c>
      <c r="K282" s="119">
        <v>0</v>
      </c>
      <c r="L282" s="119">
        <v>0</v>
      </c>
      <c r="M282" s="119">
        <v>0</v>
      </c>
      <c r="N282" s="119">
        <v>0</v>
      </c>
      <c r="O282" s="119">
        <v>0</v>
      </c>
      <c r="P282" s="119">
        <v>0</v>
      </c>
      <c r="Q282" s="119">
        <f t="shared" si="6"/>
        <v>17889.14</v>
      </c>
      <c r="R282" s="115"/>
      <c r="S282" s="116"/>
      <c r="T282" s="113"/>
      <c r="U282" s="119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17889.14</v>
      </c>
      <c r="V282" s="115"/>
    </row>
    <row r="283" spans="2:22" x14ac:dyDescent="0.3">
      <c r="B283" s="113"/>
      <c r="C283" s="117" t="s">
        <v>322</v>
      </c>
      <c r="D283" s="118" t="s">
        <v>580</v>
      </c>
      <c r="E283" s="119">
        <v>0</v>
      </c>
      <c r="F283" s="119">
        <v>0</v>
      </c>
      <c r="G283" s="119">
        <v>0</v>
      </c>
      <c r="H283" s="119">
        <v>0</v>
      </c>
      <c r="I283" s="119">
        <v>0</v>
      </c>
      <c r="J283" s="119">
        <v>0</v>
      </c>
      <c r="K283" s="119">
        <v>0</v>
      </c>
      <c r="L283" s="119">
        <v>0</v>
      </c>
      <c r="M283" s="119">
        <v>0</v>
      </c>
      <c r="N283" s="119">
        <v>0</v>
      </c>
      <c r="O283" s="119">
        <v>0</v>
      </c>
      <c r="P283" s="119">
        <v>0</v>
      </c>
      <c r="Q283" s="119">
        <f t="shared" si="6"/>
        <v>0</v>
      </c>
      <c r="R283" s="115"/>
      <c r="S283" s="116"/>
      <c r="T283" s="113"/>
      <c r="U283" s="119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0</v>
      </c>
      <c r="V283" s="115"/>
    </row>
    <row r="284" spans="2:22" x14ac:dyDescent="0.3">
      <c r="B284" s="113"/>
      <c r="C284" s="117" t="s">
        <v>323</v>
      </c>
      <c r="D284" s="118" t="s">
        <v>581</v>
      </c>
      <c r="E284" s="119">
        <v>0</v>
      </c>
      <c r="F284" s="119">
        <v>0</v>
      </c>
      <c r="G284" s="119">
        <v>0</v>
      </c>
      <c r="H284" s="119">
        <v>0</v>
      </c>
      <c r="I284" s="119">
        <v>0</v>
      </c>
      <c r="J284" s="119">
        <v>0</v>
      </c>
      <c r="K284" s="119">
        <v>0</v>
      </c>
      <c r="L284" s="119">
        <v>0</v>
      </c>
      <c r="M284" s="119">
        <v>0</v>
      </c>
      <c r="N284" s="119">
        <v>0</v>
      </c>
      <c r="O284" s="119">
        <v>0</v>
      </c>
      <c r="P284" s="119">
        <v>0</v>
      </c>
      <c r="Q284" s="119">
        <f t="shared" si="6"/>
        <v>0</v>
      </c>
      <c r="R284" s="115"/>
      <c r="S284" s="116"/>
      <c r="T284" s="113"/>
      <c r="U284" s="119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115"/>
    </row>
    <row r="285" spans="2:22" x14ac:dyDescent="0.3">
      <c r="B285" s="113"/>
      <c r="C285" s="117" t="s">
        <v>324</v>
      </c>
      <c r="D285" s="118" t="s">
        <v>458</v>
      </c>
      <c r="E285" s="119">
        <v>44977.929999999993</v>
      </c>
      <c r="F285" s="119">
        <v>0</v>
      </c>
      <c r="G285" s="119">
        <v>0</v>
      </c>
      <c r="H285" s="119">
        <v>0</v>
      </c>
      <c r="I285" s="119">
        <v>0</v>
      </c>
      <c r="J285" s="119">
        <v>0</v>
      </c>
      <c r="K285" s="119">
        <v>0</v>
      </c>
      <c r="L285" s="119">
        <v>0</v>
      </c>
      <c r="M285" s="119">
        <v>0</v>
      </c>
      <c r="N285" s="119">
        <v>0</v>
      </c>
      <c r="O285" s="119">
        <v>0</v>
      </c>
      <c r="P285" s="119">
        <v>0</v>
      </c>
      <c r="Q285" s="119">
        <f t="shared" si="6"/>
        <v>44977.929999999993</v>
      </c>
      <c r="R285" s="115"/>
      <c r="S285" s="116"/>
      <c r="T285" s="113"/>
      <c r="U285" s="119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44977.929999999993</v>
      </c>
      <c r="V285" s="115"/>
    </row>
    <row r="286" spans="2:22" ht="13.5" thickBot="1" x14ac:dyDescent="0.35">
      <c r="B286" s="88"/>
      <c r="C286" s="120"/>
      <c r="D286" s="121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94"/>
      <c r="S286" s="116"/>
      <c r="T286" s="88"/>
      <c r="U286" s="122"/>
      <c r="V286" s="94"/>
    </row>
    <row r="287" spans="2:22" ht="13.5" thickTop="1" x14ac:dyDescent="0.3"/>
    <row r="289" spans="2:22" ht="13.5" thickBot="1" x14ac:dyDescent="0.35"/>
    <row r="290" spans="2:22" s="106" customFormat="1" ht="14" thickTop="1" thickBot="1" x14ac:dyDescent="0.35">
      <c r="B290" s="33"/>
      <c r="C290" s="35"/>
      <c r="D290" s="35"/>
      <c r="E290" s="104"/>
      <c r="F290" s="104"/>
      <c r="G290" s="104"/>
      <c r="H290" s="104"/>
      <c r="I290" s="104"/>
      <c r="J290" s="104"/>
      <c r="K290" s="104"/>
      <c r="L290" s="104"/>
      <c r="M290" s="104"/>
      <c r="N290" s="104"/>
      <c r="O290" s="104"/>
      <c r="P290" s="104"/>
      <c r="Q290" s="104"/>
      <c r="R290" s="39"/>
      <c r="S290" s="105"/>
      <c r="T290" s="33"/>
      <c r="U290" s="104"/>
      <c r="V290" s="39"/>
    </row>
    <row r="291" spans="2:22" s="106" customFormat="1" ht="19" thickBot="1" x14ac:dyDescent="0.35">
      <c r="B291" s="50"/>
      <c r="C291" s="52"/>
      <c r="D291" s="52"/>
      <c r="E291" s="170" t="s">
        <v>30</v>
      </c>
      <c r="F291" s="171"/>
      <c r="G291" s="171"/>
      <c r="H291" s="171"/>
      <c r="I291" s="171"/>
      <c r="J291" s="171"/>
      <c r="K291" s="171"/>
      <c r="L291" s="171"/>
      <c r="M291" s="171"/>
      <c r="N291" s="171"/>
      <c r="O291" s="171"/>
      <c r="P291" s="171"/>
      <c r="Q291" s="172"/>
      <c r="R291" s="54"/>
      <c r="S291" s="105"/>
      <c r="T291" s="50"/>
      <c r="V291" s="54"/>
    </row>
    <row r="292" spans="2:22" s="106" customFormat="1" x14ac:dyDescent="0.3">
      <c r="B292" s="50"/>
      <c r="C292" s="52"/>
      <c r="D292" s="52"/>
      <c r="E292" s="107" t="s">
        <v>4</v>
      </c>
      <c r="F292" s="107" t="s">
        <v>15</v>
      </c>
      <c r="G292" s="107" t="s">
        <v>16</v>
      </c>
      <c r="H292" s="107" t="s">
        <v>17</v>
      </c>
      <c r="I292" s="107" t="s">
        <v>18</v>
      </c>
      <c r="J292" s="107" t="s">
        <v>19</v>
      </c>
      <c r="K292" s="107" t="s">
        <v>20</v>
      </c>
      <c r="L292" s="107" t="s">
        <v>21</v>
      </c>
      <c r="M292" s="107" t="s">
        <v>22</v>
      </c>
      <c r="N292" s="107" t="s">
        <v>23</v>
      </c>
      <c r="O292" s="107" t="s">
        <v>24</v>
      </c>
      <c r="P292" s="107" t="s">
        <v>25</v>
      </c>
      <c r="Q292" s="107" t="s">
        <v>26</v>
      </c>
      <c r="R292" s="54"/>
      <c r="S292" s="105"/>
      <c r="T292" s="50"/>
      <c r="U292" s="107" t="s">
        <v>26</v>
      </c>
      <c r="V292" s="54"/>
    </row>
    <row r="293" spans="2:22" s="112" customFormat="1" ht="13.5" thickBot="1" x14ac:dyDescent="0.4">
      <c r="B293" s="66"/>
      <c r="C293" s="108" t="s">
        <v>586</v>
      </c>
      <c r="D293" s="109" t="s">
        <v>27</v>
      </c>
      <c r="E293" s="110"/>
      <c r="F293" s="110"/>
      <c r="G293" s="110"/>
      <c r="H293" s="110"/>
      <c r="I293" s="110"/>
      <c r="J293" s="110"/>
      <c r="K293" s="110"/>
      <c r="L293" s="110"/>
      <c r="M293" s="110"/>
      <c r="N293" s="110"/>
      <c r="O293" s="110"/>
      <c r="P293" s="110"/>
      <c r="Q293" s="110"/>
      <c r="R293" s="71"/>
      <c r="S293" s="111"/>
      <c r="T293" s="66"/>
      <c r="U293" s="110"/>
      <c r="V293" s="71"/>
    </row>
    <row r="294" spans="2:22" ht="13.5" thickBot="1" x14ac:dyDescent="0.35">
      <c r="B294" s="113"/>
      <c r="C294" s="176" t="s">
        <v>33</v>
      </c>
      <c r="D294" s="177"/>
      <c r="E294" s="114">
        <f t="shared" ref="E294:Q294" si="7">SUM(E295:E572)</f>
        <v>206358620.59</v>
      </c>
      <c r="F294" s="114">
        <f t="shared" si="7"/>
        <v>201713880.83000001</v>
      </c>
      <c r="G294" s="114">
        <f t="shared" si="7"/>
        <v>213446542.08000004</v>
      </c>
      <c r="H294" s="114">
        <f t="shared" si="7"/>
        <v>223332753.12000003</v>
      </c>
      <c r="I294" s="114">
        <f t="shared" si="7"/>
        <v>292554766.99999994</v>
      </c>
      <c r="J294" s="114">
        <f t="shared" si="7"/>
        <v>208711552.32999995</v>
      </c>
      <c r="K294" s="114">
        <f t="shared" si="7"/>
        <v>278207553.13000017</v>
      </c>
      <c r="L294" s="114">
        <f t="shared" si="7"/>
        <v>217907723.65999997</v>
      </c>
      <c r="M294" s="114">
        <f t="shared" si="7"/>
        <v>231809980.9499999</v>
      </c>
      <c r="N294" s="114">
        <f t="shared" si="7"/>
        <v>238925526.88000003</v>
      </c>
      <c r="O294" s="114">
        <f t="shared" si="7"/>
        <v>280563920.75000012</v>
      </c>
      <c r="P294" s="114">
        <f t="shared" si="7"/>
        <v>259115223.95000002</v>
      </c>
      <c r="Q294" s="114">
        <f t="shared" si="7"/>
        <v>2852648045.2699995</v>
      </c>
      <c r="R294" s="115"/>
      <c r="S294" s="116"/>
      <c r="T294" s="113"/>
      <c r="U294" s="114">
        <f>SUM(U295:U572)</f>
        <v>206358620.59</v>
      </c>
      <c r="V294" s="115"/>
    </row>
    <row r="295" spans="2:22" x14ac:dyDescent="0.3">
      <c r="B295" s="113"/>
      <c r="C295" s="117" t="s">
        <v>47</v>
      </c>
      <c r="D295" s="118" t="s">
        <v>325</v>
      </c>
      <c r="E295" s="119">
        <v>598609.28</v>
      </c>
      <c r="F295" s="119">
        <v>597879.28</v>
      </c>
      <c r="G295" s="119">
        <v>597886.29</v>
      </c>
      <c r="H295" s="119">
        <v>36007.94999999999</v>
      </c>
      <c r="I295" s="119">
        <v>36007.94999999999</v>
      </c>
      <c r="J295" s="119">
        <v>36007.94999999999</v>
      </c>
      <c r="K295" s="119">
        <v>36007.94999999999</v>
      </c>
      <c r="L295" s="119">
        <v>36007.94999999999</v>
      </c>
      <c r="M295" s="119">
        <v>36007.94999999999</v>
      </c>
      <c r="N295" s="119">
        <v>36007.94999999999</v>
      </c>
      <c r="O295" s="119">
        <v>36007.94999999999</v>
      </c>
      <c r="P295" s="119">
        <v>35277.729999999996</v>
      </c>
      <c r="Q295" s="119">
        <f t="shared" ref="Q295:Q358" si="8">SUM(E295:P295)</f>
        <v>2117716.1799999997</v>
      </c>
      <c r="R295" s="115"/>
      <c r="S295" s="116"/>
      <c r="T295" s="113"/>
      <c r="U295" s="119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598609.28</v>
      </c>
      <c r="V295" s="115"/>
    </row>
    <row r="296" spans="2:22" ht="26" x14ac:dyDescent="0.3">
      <c r="B296" s="113"/>
      <c r="C296" s="117" t="s">
        <v>48</v>
      </c>
      <c r="D296" s="118" t="s">
        <v>326</v>
      </c>
      <c r="E296" s="119">
        <v>3658.42</v>
      </c>
      <c r="F296" s="119">
        <v>3658.42</v>
      </c>
      <c r="G296" s="119">
        <v>3658.42</v>
      </c>
      <c r="H296" s="119">
        <v>3658.42</v>
      </c>
      <c r="I296" s="119">
        <v>3658.42</v>
      </c>
      <c r="J296" s="119">
        <v>3658.42</v>
      </c>
      <c r="K296" s="119">
        <v>3658.42</v>
      </c>
      <c r="L296" s="119">
        <v>3658.42</v>
      </c>
      <c r="M296" s="119">
        <v>3658.42</v>
      </c>
      <c r="N296" s="119">
        <v>3658.42</v>
      </c>
      <c r="O296" s="119">
        <v>3658.42</v>
      </c>
      <c r="P296" s="119">
        <v>3658.38</v>
      </c>
      <c r="Q296" s="119">
        <f t="shared" si="8"/>
        <v>43900.999999999985</v>
      </c>
      <c r="R296" s="115"/>
      <c r="S296" s="116"/>
      <c r="T296" s="113"/>
      <c r="U296" s="119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3658.42</v>
      </c>
      <c r="V296" s="115"/>
    </row>
    <row r="297" spans="2:22" x14ac:dyDescent="0.3">
      <c r="B297" s="113"/>
      <c r="C297" s="117" t="s">
        <v>49</v>
      </c>
      <c r="D297" s="118" t="s">
        <v>327</v>
      </c>
      <c r="E297" s="119">
        <v>92007.640000000014</v>
      </c>
      <c r="F297" s="119">
        <v>98747.6</v>
      </c>
      <c r="G297" s="119">
        <v>95006.27</v>
      </c>
      <c r="H297" s="119">
        <v>93776.230000000025</v>
      </c>
      <c r="I297" s="119">
        <v>85416.560000000027</v>
      </c>
      <c r="J297" s="119">
        <v>83679.630000000019</v>
      </c>
      <c r="K297" s="119">
        <v>127386.26000000001</v>
      </c>
      <c r="L297" s="119">
        <v>127386.26000000001</v>
      </c>
      <c r="M297" s="119">
        <v>117699.59000000001</v>
      </c>
      <c r="N297" s="119">
        <v>115366.26000000001</v>
      </c>
      <c r="O297" s="119">
        <v>114125.26000000001</v>
      </c>
      <c r="P297" s="119">
        <v>112157.8</v>
      </c>
      <c r="Q297" s="119">
        <f t="shared" si="8"/>
        <v>1262755.3600000001</v>
      </c>
      <c r="R297" s="115"/>
      <c r="S297" s="116"/>
      <c r="T297" s="113"/>
      <c r="U297" s="119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92007.640000000014</v>
      </c>
      <c r="V297" s="115"/>
    </row>
    <row r="298" spans="2:22" x14ac:dyDescent="0.3">
      <c r="B298" s="113"/>
      <c r="C298" s="117" t="s">
        <v>50</v>
      </c>
      <c r="D298" s="118" t="s">
        <v>328</v>
      </c>
      <c r="E298" s="119">
        <v>46844.420000000013</v>
      </c>
      <c r="F298" s="119">
        <v>67604.440000000017</v>
      </c>
      <c r="G298" s="119">
        <v>46371.080000000016</v>
      </c>
      <c r="H298" s="119">
        <v>34821.080000000016</v>
      </c>
      <c r="I298" s="119">
        <v>34221.070000000022</v>
      </c>
      <c r="J298" s="119">
        <v>34220.99000000002</v>
      </c>
      <c r="K298" s="119">
        <v>45980.55000000001</v>
      </c>
      <c r="L298" s="119">
        <v>45648.190000000017</v>
      </c>
      <c r="M298" s="119">
        <v>44429.55000000001</v>
      </c>
      <c r="N298" s="119">
        <v>44155.55000000001</v>
      </c>
      <c r="O298" s="119">
        <v>42855.55000000001</v>
      </c>
      <c r="P298" s="119">
        <v>45171.810000000019</v>
      </c>
      <c r="Q298" s="119">
        <f t="shared" si="8"/>
        <v>532324.28</v>
      </c>
      <c r="R298" s="115"/>
      <c r="S298" s="116"/>
      <c r="T298" s="113"/>
      <c r="U298" s="119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46844.420000000013</v>
      </c>
      <c r="V298" s="115"/>
    </row>
    <row r="299" spans="2:22" x14ac:dyDescent="0.3">
      <c r="B299" s="113"/>
      <c r="C299" s="117" t="s">
        <v>51</v>
      </c>
      <c r="D299" s="118" t="s">
        <v>329</v>
      </c>
      <c r="E299" s="119">
        <v>135344.15999999995</v>
      </c>
      <c r="F299" s="119">
        <v>135344.15999999995</v>
      </c>
      <c r="G299" s="119">
        <v>135344.17999999996</v>
      </c>
      <c r="H299" s="119">
        <v>135344.15999999995</v>
      </c>
      <c r="I299" s="119">
        <v>153992.25999999992</v>
      </c>
      <c r="J299" s="119">
        <v>134224.23999999996</v>
      </c>
      <c r="K299" s="119">
        <v>154860.07999999996</v>
      </c>
      <c r="L299" s="119">
        <v>154860.08999999997</v>
      </c>
      <c r="M299" s="119">
        <v>154860.12</v>
      </c>
      <c r="N299" s="119">
        <v>153517.06</v>
      </c>
      <c r="O299" s="119">
        <v>153517.12</v>
      </c>
      <c r="P299" s="119">
        <v>153397.18</v>
      </c>
      <c r="Q299" s="119">
        <f t="shared" si="8"/>
        <v>1754604.8099999998</v>
      </c>
      <c r="R299" s="115"/>
      <c r="S299" s="116"/>
      <c r="T299" s="113"/>
      <c r="U299" s="119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135344.15999999995</v>
      </c>
      <c r="V299" s="115"/>
    </row>
    <row r="300" spans="2:22" x14ac:dyDescent="0.3">
      <c r="B300" s="113"/>
      <c r="C300" s="117" t="s">
        <v>52</v>
      </c>
      <c r="D300" s="118" t="s">
        <v>330</v>
      </c>
      <c r="E300" s="119">
        <v>512960.87</v>
      </c>
      <c r="F300" s="119">
        <v>530038.65</v>
      </c>
      <c r="G300" s="119">
        <v>533190.87</v>
      </c>
      <c r="H300" s="119">
        <v>525148.87</v>
      </c>
      <c r="I300" s="119">
        <v>524831.12999999989</v>
      </c>
      <c r="J300" s="119">
        <v>537918.87</v>
      </c>
      <c r="K300" s="119">
        <v>559269.31999999995</v>
      </c>
      <c r="L300" s="119">
        <v>559082.02999999991</v>
      </c>
      <c r="M300" s="119">
        <v>559163.78999999992</v>
      </c>
      <c r="N300" s="119">
        <v>549443.05999999994</v>
      </c>
      <c r="O300" s="119">
        <v>564442.62999999989</v>
      </c>
      <c r="P300" s="119">
        <v>563315.09</v>
      </c>
      <c r="Q300" s="119">
        <f t="shared" si="8"/>
        <v>6518805.1799999997</v>
      </c>
      <c r="R300" s="115"/>
      <c r="S300" s="116"/>
      <c r="T300" s="113"/>
      <c r="U300" s="119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512960.87</v>
      </c>
      <c r="V300" s="115"/>
    </row>
    <row r="301" spans="2:22" ht="26" x14ac:dyDescent="0.3">
      <c r="B301" s="113"/>
      <c r="C301" s="117" t="s">
        <v>53</v>
      </c>
      <c r="D301" s="118" t="s">
        <v>331</v>
      </c>
      <c r="E301" s="119">
        <v>85957.58</v>
      </c>
      <c r="F301" s="119">
        <v>85957.58</v>
      </c>
      <c r="G301" s="119">
        <v>70624.25</v>
      </c>
      <c r="H301" s="119">
        <v>69457.58</v>
      </c>
      <c r="I301" s="119">
        <v>68624.25</v>
      </c>
      <c r="J301" s="119">
        <v>68624.25</v>
      </c>
      <c r="K301" s="119">
        <v>110724.25</v>
      </c>
      <c r="L301" s="119">
        <v>110724.23000000001</v>
      </c>
      <c r="M301" s="119">
        <v>98724.21</v>
      </c>
      <c r="N301" s="119">
        <v>88557.560000000012</v>
      </c>
      <c r="O301" s="119">
        <v>84457.560000000012</v>
      </c>
      <c r="P301" s="119">
        <v>84857.700000000026</v>
      </c>
      <c r="Q301" s="119">
        <f t="shared" si="8"/>
        <v>1027291.0000000001</v>
      </c>
      <c r="R301" s="115"/>
      <c r="S301" s="116"/>
      <c r="T301" s="113"/>
      <c r="U301" s="119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85957.58</v>
      </c>
      <c r="V301" s="115"/>
    </row>
    <row r="302" spans="2:22" x14ac:dyDescent="0.3">
      <c r="B302" s="113"/>
      <c r="C302" s="117" t="s">
        <v>54</v>
      </c>
      <c r="D302" s="118" t="s">
        <v>332</v>
      </c>
      <c r="E302" s="119">
        <v>79994.73</v>
      </c>
      <c r="F302" s="119">
        <v>79994.73</v>
      </c>
      <c r="G302" s="119">
        <v>75202.98</v>
      </c>
      <c r="H302" s="119">
        <v>138452.97999999998</v>
      </c>
      <c r="I302" s="119">
        <v>89299.31</v>
      </c>
      <c r="J302" s="119">
        <v>75202.98</v>
      </c>
      <c r="K302" s="119">
        <v>267717.98</v>
      </c>
      <c r="L302" s="119">
        <v>160074.97999999998</v>
      </c>
      <c r="M302" s="119">
        <v>135690.97999999998</v>
      </c>
      <c r="N302" s="119">
        <v>94524.98</v>
      </c>
      <c r="O302" s="119">
        <v>98141.98000000001</v>
      </c>
      <c r="P302" s="119">
        <v>77067.290000000008</v>
      </c>
      <c r="Q302" s="119">
        <f t="shared" si="8"/>
        <v>1371365.9</v>
      </c>
      <c r="R302" s="115"/>
      <c r="S302" s="116"/>
      <c r="T302" s="113"/>
      <c r="U302" s="119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79994.73</v>
      </c>
      <c r="V302" s="115"/>
    </row>
    <row r="303" spans="2:22" x14ac:dyDescent="0.3">
      <c r="B303" s="113"/>
      <c r="C303" s="117" t="s">
        <v>55</v>
      </c>
      <c r="D303" s="118" t="s">
        <v>333</v>
      </c>
      <c r="E303" s="119">
        <v>12833.33</v>
      </c>
      <c r="F303" s="119">
        <v>12833.33</v>
      </c>
      <c r="G303" s="119">
        <v>12833.33</v>
      </c>
      <c r="H303" s="119">
        <v>12833.33</v>
      </c>
      <c r="I303" s="119">
        <v>12833.33</v>
      </c>
      <c r="J303" s="119">
        <v>12833.33</v>
      </c>
      <c r="K303" s="119">
        <v>19250</v>
      </c>
      <c r="L303" s="119">
        <v>19250</v>
      </c>
      <c r="M303" s="119">
        <v>19250</v>
      </c>
      <c r="N303" s="119">
        <v>19250</v>
      </c>
      <c r="O303" s="119">
        <v>19250.010000000002</v>
      </c>
      <c r="P303" s="119">
        <v>19250.010000000002</v>
      </c>
      <c r="Q303" s="119">
        <f t="shared" si="8"/>
        <v>192500</v>
      </c>
      <c r="R303" s="115"/>
      <c r="S303" s="116"/>
      <c r="T303" s="113"/>
      <c r="U303" s="119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12833.33</v>
      </c>
      <c r="V303" s="115"/>
    </row>
    <row r="304" spans="2:22" x14ac:dyDescent="0.3">
      <c r="B304" s="113"/>
      <c r="C304" s="117" t="s">
        <v>56</v>
      </c>
      <c r="D304" s="118" t="s">
        <v>334</v>
      </c>
      <c r="E304" s="119">
        <v>90269.58</v>
      </c>
      <c r="F304" s="119">
        <v>88145.36</v>
      </c>
      <c r="G304" s="119">
        <v>88045.36</v>
      </c>
      <c r="H304" s="119">
        <v>88045.36</v>
      </c>
      <c r="I304" s="119">
        <v>86735.360000000001</v>
      </c>
      <c r="J304" s="119">
        <v>88045.36</v>
      </c>
      <c r="K304" s="119">
        <v>106840.88</v>
      </c>
      <c r="L304" s="119">
        <v>106330.88</v>
      </c>
      <c r="M304" s="119">
        <v>107154.62000000001</v>
      </c>
      <c r="N304" s="119">
        <v>107341.66</v>
      </c>
      <c r="O304" s="119">
        <v>107341.68000000001</v>
      </c>
      <c r="P304" s="119">
        <v>115312.76000000001</v>
      </c>
      <c r="Q304" s="119">
        <f t="shared" si="8"/>
        <v>1179608.8600000001</v>
      </c>
      <c r="R304" s="115"/>
      <c r="S304" s="116"/>
      <c r="T304" s="113"/>
      <c r="U304" s="119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90269.58</v>
      </c>
      <c r="V304" s="115"/>
    </row>
    <row r="305" spans="2:22" x14ac:dyDescent="0.3">
      <c r="B305" s="113"/>
      <c r="C305" s="117" t="s">
        <v>57</v>
      </c>
      <c r="D305" s="118" t="s">
        <v>335</v>
      </c>
      <c r="E305" s="119">
        <v>332162.57</v>
      </c>
      <c r="F305" s="119">
        <v>408527.57</v>
      </c>
      <c r="G305" s="119">
        <v>441370.33999999997</v>
      </c>
      <c r="H305" s="119">
        <v>627286.34</v>
      </c>
      <c r="I305" s="119">
        <v>810952.34</v>
      </c>
      <c r="J305" s="119">
        <v>684192.34</v>
      </c>
      <c r="K305" s="119">
        <v>361120.33999999997</v>
      </c>
      <c r="L305" s="119">
        <v>360061.29</v>
      </c>
      <c r="M305" s="119">
        <v>356770.33999999997</v>
      </c>
      <c r="N305" s="119">
        <v>355420.33999999997</v>
      </c>
      <c r="O305" s="119">
        <v>351858.33999999997</v>
      </c>
      <c r="P305" s="119">
        <v>344306.28</v>
      </c>
      <c r="Q305" s="119">
        <f t="shared" si="8"/>
        <v>5434028.4299999997</v>
      </c>
      <c r="R305" s="115"/>
      <c r="S305" s="116"/>
      <c r="T305" s="113"/>
      <c r="U305" s="119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332162.57</v>
      </c>
      <c r="V305" s="115"/>
    </row>
    <row r="306" spans="2:22" x14ac:dyDescent="0.3">
      <c r="B306" s="113"/>
      <c r="C306" s="117" t="s">
        <v>58</v>
      </c>
      <c r="D306" s="118" t="s">
        <v>336</v>
      </c>
      <c r="E306" s="119">
        <v>372388.77</v>
      </c>
      <c r="F306" s="119">
        <v>525632.99999999988</v>
      </c>
      <c r="G306" s="119">
        <v>499545.77</v>
      </c>
      <c r="H306" s="119">
        <v>484931.43</v>
      </c>
      <c r="I306" s="119">
        <v>614435.42999999993</v>
      </c>
      <c r="J306" s="119">
        <v>612535.42999999993</v>
      </c>
      <c r="K306" s="119">
        <v>447995.43</v>
      </c>
      <c r="L306" s="119">
        <v>393605.43</v>
      </c>
      <c r="M306" s="119">
        <v>391205.43</v>
      </c>
      <c r="N306" s="119">
        <v>389288.57</v>
      </c>
      <c r="O306" s="119">
        <v>388093.02999999997</v>
      </c>
      <c r="P306" s="119">
        <v>399545.57</v>
      </c>
      <c r="Q306" s="119">
        <f t="shared" si="8"/>
        <v>5519203.290000001</v>
      </c>
      <c r="R306" s="115"/>
      <c r="S306" s="116"/>
      <c r="T306" s="113"/>
      <c r="U306" s="119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372388.77</v>
      </c>
      <c r="V306" s="115"/>
    </row>
    <row r="307" spans="2:22" x14ac:dyDescent="0.3">
      <c r="B307" s="113"/>
      <c r="C307" s="117" t="s">
        <v>59</v>
      </c>
      <c r="D307" s="118" t="s">
        <v>337</v>
      </c>
      <c r="E307" s="119">
        <v>374833.4800000001</v>
      </c>
      <c r="F307" s="119">
        <v>313636.55000000016</v>
      </c>
      <c r="G307" s="119">
        <v>313636.55000000016</v>
      </c>
      <c r="H307" s="119">
        <v>313636.55000000016</v>
      </c>
      <c r="I307" s="119">
        <v>310636.50000000012</v>
      </c>
      <c r="J307" s="119">
        <v>310636.60999999987</v>
      </c>
      <c r="K307" s="119">
        <v>300029.82</v>
      </c>
      <c r="L307" s="119">
        <v>300029.82</v>
      </c>
      <c r="M307" s="119">
        <v>300029.82</v>
      </c>
      <c r="N307" s="119">
        <v>300029.82</v>
      </c>
      <c r="O307" s="119">
        <v>300029.82</v>
      </c>
      <c r="P307" s="119">
        <v>299060.31</v>
      </c>
      <c r="Q307" s="119">
        <f t="shared" si="8"/>
        <v>3736225.65</v>
      </c>
      <c r="R307" s="115"/>
      <c r="S307" s="116"/>
      <c r="T307" s="113"/>
      <c r="U307" s="119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374833.4800000001</v>
      </c>
      <c r="V307" s="115"/>
    </row>
    <row r="308" spans="2:22" ht="26" x14ac:dyDescent="0.3">
      <c r="B308" s="113"/>
      <c r="C308" s="117" t="s">
        <v>60</v>
      </c>
      <c r="D308" s="118" t="s">
        <v>338</v>
      </c>
      <c r="E308" s="119">
        <v>2055.34</v>
      </c>
      <c r="F308" s="119">
        <v>2055.34</v>
      </c>
      <c r="G308" s="119">
        <v>2055.34</v>
      </c>
      <c r="H308" s="119">
        <v>2055.34</v>
      </c>
      <c r="I308" s="119">
        <v>2055.34</v>
      </c>
      <c r="J308" s="119">
        <v>2055.3000000000002</v>
      </c>
      <c r="K308" s="119">
        <v>2608</v>
      </c>
      <c r="L308" s="119">
        <v>2608</v>
      </c>
      <c r="M308" s="119">
        <v>2608</v>
      </c>
      <c r="N308" s="119">
        <v>2608</v>
      </c>
      <c r="O308" s="119">
        <v>2608</v>
      </c>
      <c r="P308" s="119">
        <v>2608</v>
      </c>
      <c r="Q308" s="119">
        <f t="shared" si="8"/>
        <v>27980</v>
      </c>
      <c r="R308" s="115"/>
      <c r="S308" s="116"/>
      <c r="T308" s="113"/>
      <c r="U308" s="119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2055.34</v>
      </c>
      <c r="V308" s="115"/>
    </row>
    <row r="309" spans="2:22" x14ac:dyDescent="0.3">
      <c r="B309" s="113"/>
      <c r="C309" s="117" t="s">
        <v>61</v>
      </c>
      <c r="D309" s="118" t="s">
        <v>339</v>
      </c>
      <c r="E309" s="119">
        <v>5746.74</v>
      </c>
      <c r="F309" s="119">
        <v>5746.74</v>
      </c>
      <c r="G309" s="119">
        <v>5746.74</v>
      </c>
      <c r="H309" s="119">
        <v>5746.74</v>
      </c>
      <c r="I309" s="119">
        <v>5746.74</v>
      </c>
      <c r="J309" s="119">
        <v>5746.7799999999988</v>
      </c>
      <c r="K309" s="119">
        <v>8620.08</v>
      </c>
      <c r="L309" s="119">
        <v>8620.08</v>
      </c>
      <c r="M309" s="119">
        <v>8620.08</v>
      </c>
      <c r="N309" s="119">
        <v>8620.08</v>
      </c>
      <c r="O309" s="119">
        <v>8620.08</v>
      </c>
      <c r="P309" s="119">
        <v>8620.119999999999</v>
      </c>
      <c r="Q309" s="119">
        <f t="shared" si="8"/>
        <v>86201</v>
      </c>
      <c r="R309" s="115"/>
      <c r="S309" s="116"/>
      <c r="T309" s="113"/>
      <c r="U309" s="119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5746.74</v>
      </c>
      <c r="V309" s="115"/>
    </row>
    <row r="310" spans="2:22" x14ac:dyDescent="0.3">
      <c r="B310" s="113"/>
      <c r="C310" s="117" t="s">
        <v>62</v>
      </c>
      <c r="D310" s="118" t="s">
        <v>340</v>
      </c>
      <c r="E310" s="119">
        <v>110100.59</v>
      </c>
      <c r="F310" s="119">
        <v>104813.73</v>
      </c>
      <c r="G310" s="119">
        <v>104813.71</v>
      </c>
      <c r="H310" s="119">
        <v>104813.73000000001</v>
      </c>
      <c r="I310" s="119">
        <v>98873.270000000019</v>
      </c>
      <c r="J310" s="119">
        <v>98673.190000000031</v>
      </c>
      <c r="K310" s="119">
        <v>92979.36</v>
      </c>
      <c r="L310" s="119">
        <v>92979.36</v>
      </c>
      <c r="M310" s="119">
        <v>92979.36</v>
      </c>
      <c r="N310" s="119">
        <v>92979.36</v>
      </c>
      <c r="O310" s="119">
        <v>92979.35</v>
      </c>
      <c r="P310" s="119">
        <v>92979.479999999967</v>
      </c>
      <c r="Q310" s="119">
        <f t="shared" si="8"/>
        <v>1179964.49</v>
      </c>
      <c r="R310" s="115"/>
      <c r="S310" s="116"/>
      <c r="T310" s="113"/>
      <c r="U310" s="119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110100.59</v>
      </c>
      <c r="V310" s="115"/>
    </row>
    <row r="311" spans="2:22" x14ac:dyDescent="0.3">
      <c r="B311" s="113"/>
      <c r="C311" s="117" t="s">
        <v>63</v>
      </c>
      <c r="D311" s="118" t="s">
        <v>341</v>
      </c>
      <c r="E311" s="119">
        <v>33350</v>
      </c>
      <c r="F311" s="119">
        <v>33350</v>
      </c>
      <c r="G311" s="119">
        <v>33350</v>
      </c>
      <c r="H311" s="119">
        <v>33350</v>
      </c>
      <c r="I311" s="119">
        <v>33350</v>
      </c>
      <c r="J311" s="119">
        <v>33350</v>
      </c>
      <c r="K311" s="119">
        <v>50399.950000000012</v>
      </c>
      <c r="L311" s="119">
        <v>50399.950000000012</v>
      </c>
      <c r="M311" s="119">
        <v>50399.960000000014</v>
      </c>
      <c r="N311" s="119">
        <v>50399.960000000014</v>
      </c>
      <c r="O311" s="119">
        <v>50399.960000000014</v>
      </c>
      <c r="P311" s="119">
        <v>50401.219999999987</v>
      </c>
      <c r="Q311" s="119">
        <f t="shared" si="8"/>
        <v>502501.00000000006</v>
      </c>
      <c r="R311" s="115"/>
      <c r="S311" s="116"/>
      <c r="T311" s="113"/>
      <c r="U311" s="119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33350</v>
      </c>
      <c r="V311" s="115"/>
    </row>
    <row r="312" spans="2:22" x14ac:dyDescent="0.3">
      <c r="B312" s="113"/>
      <c r="C312" s="117" t="s">
        <v>64</v>
      </c>
      <c r="D312" s="118" t="s">
        <v>342</v>
      </c>
      <c r="E312" s="119">
        <v>30283.490000000005</v>
      </c>
      <c r="F312" s="119">
        <v>30383.490000000005</v>
      </c>
      <c r="G312" s="119">
        <v>32483.490000000005</v>
      </c>
      <c r="H312" s="119">
        <v>30441.490000000005</v>
      </c>
      <c r="I312" s="119">
        <v>29933.490000000005</v>
      </c>
      <c r="J312" s="119">
        <v>29232.490000000005</v>
      </c>
      <c r="K312" s="119">
        <v>41722.990000000005</v>
      </c>
      <c r="L312" s="119">
        <v>42046.990000000005</v>
      </c>
      <c r="M312" s="119">
        <v>41819.110000000008</v>
      </c>
      <c r="N312" s="119">
        <v>41052.990000000005</v>
      </c>
      <c r="O312" s="119">
        <v>40952.990000000005</v>
      </c>
      <c r="P312" s="119">
        <v>41229.710000000006</v>
      </c>
      <c r="Q312" s="119">
        <f t="shared" si="8"/>
        <v>431582.71999999997</v>
      </c>
      <c r="R312" s="115"/>
      <c r="S312" s="116"/>
      <c r="T312" s="113"/>
      <c r="U312" s="119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30283.490000000005</v>
      </c>
      <c r="V312" s="115"/>
    </row>
    <row r="313" spans="2:22" x14ac:dyDescent="0.3">
      <c r="B313" s="113"/>
      <c r="C313" s="117" t="s">
        <v>65</v>
      </c>
      <c r="D313" s="118" t="s">
        <v>343</v>
      </c>
      <c r="E313" s="119">
        <v>2522.9199999999996</v>
      </c>
      <c r="F313" s="119">
        <v>2522.9199999999996</v>
      </c>
      <c r="G313" s="119">
        <v>2522.9199999999996</v>
      </c>
      <c r="H313" s="119">
        <v>2522.9199999999996</v>
      </c>
      <c r="I313" s="119">
        <v>2522.9199999999996</v>
      </c>
      <c r="J313" s="119">
        <v>2523.3999999999996</v>
      </c>
      <c r="K313" s="119">
        <v>4220.33</v>
      </c>
      <c r="L313" s="119">
        <v>3693.33</v>
      </c>
      <c r="M313" s="119">
        <v>3693.33</v>
      </c>
      <c r="N313" s="119">
        <v>3693.33</v>
      </c>
      <c r="O313" s="119">
        <v>3693.33</v>
      </c>
      <c r="P313" s="119">
        <v>3718.35</v>
      </c>
      <c r="Q313" s="119">
        <f t="shared" si="8"/>
        <v>37850</v>
      </c>
      <c r="R313" s="115"/>
      <c r="S313" s="116"/>
      <c r="T313" s="113"/>
      <c r="U313" s="119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2522.9199999999996</v>
      </c>
      <c r="V313" s="115"/>
    </row>
    <row r="314" spans="2:22" x14ac:dyDescent="0.3">
      <c r="B314" s="113"/>
      <c r="C314" s="117" t="s">
        <v>66</v>
      </c>
      <c r="D314" s="118" t="s">
        <v>344</v>
      </c>
      <c r="E314" s="119">
        <v>933.33</v>
      </c>
      <c r="F314" s="119">
        <v>933.33</v>
      </c>
      <c r="G314" s="119">
        <v>933.33</v>
      </c>
      <c r="H314" s="119">
        <v>933.33</v>
      </c>
      <c r="I314" s="119">
        <v>933.33</v>
      </c>
      <c r="J314" s="119">
        <v>933.35</v>
      </c>
      <c r="K314" s="119">
        <v>1400</v>
      </c>
      <c r="L314" s="119">
        <v>1400</v>
      </c>
      <c r="M314" s="119">
        <v>1400</v>
      </c>
      <c r="N314" s="119">
        <v>1400</v>
      </c>
      <c r="O314" s="119">
        <v>1400</v>
      </c>
      <c r="P314" s="119">
        <v>1400</v>
      </c>
      <c r="Q314" s="119">
        <f t="shared" si="8"/>
        <v>14000</v>
      </c>
      <c r="R314" s="115"/>
      <c r="S314" s="116"/>
      <c r="T314" s="113"/>
      <c r="U314" s="119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933.33</v>
      </c>
      <c r="V314" s="115"/>
    </row>
    <row r="315" spans="2:22" x14ac:dyDescent="0.3">
      <c r="B315" s="113"/>
      <c r="C315" s="117" t="s">
        <v>67</v>
      </c>
      <c r="D315" s="118" t="s">
        <v>345</v>
      </c>
      <c r="E315" s="119">
        <v>582082.93999999994</v>
      </c>
      <c r="F315" s="119">
        <v>582083.34000000008</v>
      </c>
      <c r="G315" s="119">
        <v>582083.34000000008</v>
      </c>
      <c r="H315" s="119">
        <v>582083.34000000008</v>
      </c>
      <c r="I315" s="119">
        <v>582083.34000000008</v>
      </c>
      <c r="J315" s="119">
        <v>582083.34000000008</v>
      </c>
      <c r="K315" s="119">
        <v>582083.34000000008</v>
      </c>
      <c r="L315" s="119">
        <v>582083.34000000008</v>
      </c>
      <c r="M315" s="119">
        <v>582083.34000000008</v>
      </c>
      <c r="N315" s="119">
        <v>582083.34000000008</v>
      </c>
      <c r="O315" s="119">
        <v>582083.34000000008</v>
      </c>
      <c r="P315" s="119">
        <v>582083.26</v>
      </c>
      <c r="Q315" s="119">
        <f t="shared" si="8"/>
        <v>6984999.5999999987</v>
      </c>
      <c r="R315" s="115"/>
      <c r="S315" s="116"/>
      <c r="T315" s="113"/>
      <c r="U315" s="119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582082.93999999994</v>
      </c>
      <c r="V315" s="115"/>
    </row>
    <row r="316" spans="2:22" x14ac:dyDescent="0.3">
      <c r="B316" s="113"/>
      <c r="C316" s="117" t="s">
        <v>68</v>
      </c>
      <c r="D316" s="118" t="s">
        <v>346</v>
      </c>
      <c r="E316" s="119">
        <v>1211767.2899999998</v>
      </c>
      <c r="F316" s="119">
        <v>1135926.8599999999</v>
      </c>
      <c r="G316" s="119">
        <v>1144221.28</v>
      </c>
      <c r="H316" s="119">
        <v>1146736.99</v>
      </c>
      <c r="I316" s="119">
        <v>1149361.9500000004</v>
      </c>
      <c r="J316" s="119">
        <v>1148371.9500000004</v>
      </c>
      <c r="K316" s="119">
        <v>1148422.1100000001</v>
      </c>
      <c r="L316" s="119">
        <v>1149412.1100000001</v>
      </c>
      <c r="M316" s="119">
        <v>1148422.1100000001</v>
      </c>
      <c r="N316" s="119">
        <v>1148422.1100000001</v>
      </c>
      <c r="O316" s="119">
        <v>1148422.1100000001</v>
      </c>
      <c r="P316" s="119">
        <v>1149611.74</v>
      </c>
      <c r="Q316" s="119">
        <f t="shared" si="8"/>
        <v>13829098.609999999</v>
      </c>
      <c r="R316" s="115"/>
      <c r="S316" s="116"/>
      <c r="T316" s="113"/>
      <c r="U316" s="119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1211767.2899999998</v>
      </c>
      <c r="V316" s="115"/>
    </row>
    <row r="317" spans="2:22" x14ac:dyDescent="0.3">
      <c r="B317" s="113"/>
      <c r="C317" s="117" t="s">
        <v>69</v>
      </c>
      <c r="D317" s="118" t="s">
        <v>347</v>
      </c>
      <c r="E317" s="119">
        <v>401158.32999999996</v>
      </c>
      <c r="F317" s="119">
        <v>233474.03000000006</v>
      </c>
      <c r="G317" s="119">
        <v>633476.03000000014</v>
      </c>
      <c r="H317" s="119">
        <v>365552.77999999997</v>
      </c>
      <c r="I317" s="119">
        <v>173051.72000000003</v>
      </c>
      <c r="J317" s="119">
        <v>411551.68999999989</v>
      </c>
      <c r="K317" s="119">
        <v>181333.44</v>
      </c>
      <c r="L317" s="119">
        <v>173114.69</v>
      </c>
      <c r="M317" s="119">
        <v>205114.69</v>
      </c>
      <c r="N317" s="119">
        <v>200114.69</v>
      </c>
      <c r="O317" s="119">
        <v>270114.69</v>
      </c>
      <c r="P317" s="119">
        <v>268722.20999999996</v>
      </c>
      <c r="Q317" s="119">
        <f t="shared" si="8"/>
        <v>3516778.9899999998</v>
      </c>
      <c r="R317" s="115"/>
      <c r="S317" s="116"/>
      <c r="T317" s="113"/>
      <c r="U317" s="119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401158.32999999996</v>
      </c>
      <c r="V317" s="115"/>
    </row>
    <row r="318" spans="2:22" x14ac:dyDescent="0.3">
      <c r="B318" s="113"/>
      <c r="C318" s="117" t="s">
        <v>70</v>
      </c>
      <c r="D318" s="118" t="s">
        <v>348</v>
      </c>
      <c r="E318" s="119">
        <v>0</v>
      </c>
      <c r="F318" s="119">
        <v>0</v>
      </c>
      <c r="G318" s="119">
        <v>0</v>
      </c>
      <c r="H318" s="119">
        <v>0</v>
      </c>
      <c r="I318" s="119">
        <v>0</v>
      </c>
      <c r="J318" s="119">
        <v>0</v>
      </c>
      <c r="K318" s="119">
        <v>0</v>
      </c>
      <c r="L318" s="119">
        <v>0</v>
      </c>
      <c r="M318" s="119">
        <v>0</v>
      </c>
      <c r="N318" s="119">
        <v>0</v>
      </c>
      <c r="O318" s="119">
        <v>0</v>
      </c>
      <c r="P318" s="119">
        <v>0</v>
      </c>
      <c r="Q318" s="119">
        <f t="shared" si="8"/>
        <v>0</v>
      </c>
      <c r="R318" s="115"/>
      <c r="S318" s="116"/>
      <c r="T318" s="113"/>
      <c r="U318" s="119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0</v>
      </c>
      <c r="V318" s="115"/>
    </row>
    <row r="319" spans="2:22" x14ac:dyDescent="0.3">
      <c r="B319" s="113"/>
      <c r="C319" s="117" t="s">
        <v>71</v>
      </c>
      <c r="D319" s="118" t="s">
        <v>349</v>
      </c>
      <c r="E319" s="119">
        <v>27043.649999999994</v>
      </c>
      <c r="F319" s="119">
        <v>54978.65</v>
      </c>
      <c r="G319" s="119">
        <v>54003.65</v>
      </c>
      <c r="H319" s="119">
        <v>53663.65</v>
      </c>
      <c r="I319" s="119">
        <v>231772.68999999997</v>
      </c>
      <c r="J319" s="119">
        <v>72773.59</v>
      </c>
      <c r="K319" s="119">
        <v>114708.83000000002</v>
      </c>
      <c r="L319" s="119">
        <v>51748.829999999994</v>
      </c>
      <c r="M319" s="119">
        <v>47611.369999999988</v>
      </c>
      <c r="N319" s="119">
        <v>48306.989999999991</v>
      </c>
      <c r="O319" s="119">
        <v>47456.989999999991</v>
      </c>
      <c r="P319" s="119">
        <v>88431.11</v>
      </c>
      <c r="Q319" s="119">
        <f t="shared" si="8"/>
        <v>892499.99999999988</v>
      </c>
      <c r="R319" s="115"/>
      <c r="S319" s="116"/>
      <c r="T319" s="113"/>
      <c r="U319" s="119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27043.649999999994</v>
      </c>
      <c r="V319" s="115"/>
    </row>
    <row r="320" spans="2:22" ht="26" x14ac:dyDescent="0.3">
      <c r="B320" s="113"/>
      <c r="C320" s="117" t="s">
        <v>72</v>
      </c>
      <c r="D320" s="118" t="s">
        <v>350</v>
      </c>
      <c r="E320" s="119">
        <v>12779.16</v>
      </c>
      <c r="F320" s="119">
        <v>6279.16</v>
      </c>
      <c r="G320" s="119">
        <v>6279.16</v>
      </c>
      <c r="H320" s="119">
        <v>6279.16</v>
      </c>
      <c r="I320" s="119">
        <v>6279.16</v>
      </c>
      <c r="J320" s="119">
        <v>6279.16</v>
      </c>
      <c r="K320" s="119">
        <v>10117.83</v>
      </c>
      <c r="L320" s="119">
        <v>10117.83</v>
      </c>
      <c r="M320" s="119">
        <v>10117.83</v>
      </c>
      <c r="N320" s="119">
        <v>10117.83</v>
      </c>
      <c r="O320" s="119">
        <v>10117.83</v>
      </c>
      <c r="P320" s="119">
        <v>10117.890000000001</v>
      </c>
      <c r="Q320" s="119">
        <f t="shared" si="8"/>
        <v>104882.00000000001</v>
      </c>
      <c r="R320" s="115"/>
      <c r="S320" s="116"/>
      <c r="T320" s="113"/>
      <c r="U320" s="119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12779.16</v>
      </c>
      <c r="V320" s="115"/>
    </row>
    <row r="321" spans="2:22" x14ac:dyDescent="0.3">
      <c r="B321" s="113"/>
      <c r="C321" s="117" t="s">
        <v>73</v>
      </c>
      <c r="D321" s="118" t="s">
        <v>351</v>
      </c>
      <c r="E321" s="119">
        <v>142371.30000000002</v>
      </c>
      <c r="F321" s="119">
        <v>161825.85</v>
      </c>
      <c r="G321" s="119">
        <v>1506975.86</v>
      </c>
      <c r="H321" s="119">
        <v>1207975.7600000002</v>
      </c>
      <c r="I321" s="119">
        <v>162975.80000000002</v>
      </c>
      <c r="J321" s="119">
        <v>212975.90000000005</v>
      </c>
      <c r="K321" s="119">
        <v>1058675.8500000001</v>
      </c>
      <c r="L321" s="119">
        <v>162775.85</v>
      </c>
      <c r="M321" s="119">
        <v>162775.85</v>
      </c>
      <c r="N321" s="119">
        <v>598275.85</v>
      </c>
      <c r="O321" s="119">
        <v>721648.85</v>
      </c>
      <c r="P321" s="119">
        <v>163225.49000000002</v>
      </c>
      <c r="Q321" s="119">
        <f t="shared" si="8"/>
        <v>6262478.209999999</v>
      </c>
      <c r="R321" s="115"/>
      <c r="S321" s="116"/>
      <c r="T321" s="113"/>
      <c r="U321" s="119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142371.30000000002</v>
      </c>
      <c r="V321" s="115"/>
    </row>
    <row r="322" spans="2:22" x14ac:dyDescent="0.3">
      <c r="B322" s="113"/>
      <c r="C322" s="117" t="s">
        <v>74</v>
      </c>
      <c r="D322" s="118" t="s">
        <v>352</v>
      </c>
      <c r="E322" s="119">
        <v>19791.739999999998</v>
      </c>
      <c r="F322" s="119">
        <v>62609.920000000006</v>
      </c>
      <c r="G322" s="119">
        <v>66864.47</v>
      </c>
      <c r="H322" s="119">
        <v>67887.19</v>
      </c>
      <c r="I322" s="119">
        <v>71637.19</v>
      </c>
      <c r="J322" s="119">
        <v>73637.19</v>
      </c>
      <c r="K322" s="119">
        <v>375887.19</v>
      </c>
      <c r="L322" s="119">
        <v>97637.19</v>
      </c>
      <c r="M322" s="119">
        <v>85637.19</v>
      </c>
      <c r="N322" s="119">
        <v>85637.19</v>
      </c>
      <c r="O322" s="119">
        <v>90137.23000000001</v>
      </c>
      <c r="P322" s="119">
        <v>115001.31</v>
      </c>
      <c r="Q322" s="119">
        <f t="shared" si="8"/>
        <v>1212365</v>
      </c>
      <c r="R322" s="115"/>
      <c r="S322" s="116"/>
      <c r="T322" s="113"/>
      <c r="U322" s="119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19791.739999999998</v>
      </c>
      <c r="V322" s="115"/>
    </row>
    <row r="323" spans="2:22" x14ac:dyDescent="0.3">
      <c r="B323" s="113"/>
      <c r="C323" s="117" t="s">
        <v>75</v>
      </c>
      <c r="D323" s="118" t="s">
        <v>353</v>
      </c>
      <c r="E323" s="119">
        <v>0</v>
      </c>
      <c r="F323" s="119">
        <v>0</v>
      </c>
      <c r="G323" s="119">
        <v>0</v>
      </c>
      <c r="H323" s="119">
        <v>0</v>
      </c>
      <c r="I323" s="119">
        <v>0</v>
      </c>
      <c r="J323" s="119">
        <v>0</v>
      </c>
      <c r="K323" s="119">
        <v>0</v>
      </c>
      <c r="L323" s="119">
        <v>0</v>
      </c>
      <c r="M323" s="119">
        <v>0</v>
      </c>
      <c r="N323" s="119">
        <v>0</v>
      </c>
      <c r="O323" s="119">
        <v>0</v>
      </c>
      <c r="P323" s="119">
        <v>0</v>
      </c>
      <c r="Q323" s="119">
        <f t="shared" si="8"/>
        <v>0</v>
      </c>
      <c r="R323" s="115"/>
      <c r="S323" s="116"/>
      <c r="T323" s="113"/>
      <c r="U323" s="119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115"/>
    </row>
    <row r="324" spans="2:22" x14ac:dyDescent="0.3">
      <c r="B324" s="113"/>
      <c r="C324" s="117" t="s">
        <v>76</v>
      </c>
      <c r="D324" s="118" t="s">
        <v>354</v>
      </c>
      <c r="E324" s="119">
        <v>0</v>
      </c>
      <c r="F324" s="119">
        <v>0</v>
      </c>
      <c r="G324" s="119">
        <v>0</v>
      </c>
      <c r="H324" s="119">
        <v>0</v>
      </c>
      <c r="I324" s="119">
        <v>0</v>
      </c>
      <c r="J324" s="119">
        <v>0</v>
      </c>
      <c r="K324" s="119">
        <v>0</v>
      </c>
      <c r="L324" s="119">
        <v>0</v>
      </c>
      <c r="M324" s="119">
        <v>0</v>
      </c>
      <c r="N324" s="119">
        <v>0</v>
      </c>
      <c r="O324" s="119">
        <v>0</v>
      </c>
      <c r="P324" s="119">
        <v>0</v>
      </c>
      <c r="Q324" s="119">
        <f t="shared" si="8"/>
        <v>0</v>
      </c>
      <c r="R324" s="115"/>
      <c r="S324" s="116"/>
      <c r="T324" s="113"/>
      <c r="U324" s="119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115"/>
    </row>
    <row r="325" spans="2:22" x14ac:dyDescent="0.3">
      <c r="B325" s="113"/>
      <c r="C325" s="117" t="s">
        <v>77</v>
      </c>
      <c r="D325" s="118" t="s">
        <v>355</v>
      </c>
      <c r="E325" s="119">
        <v>1433625</v>
      </c>
      <c r="F325" s="119">
        <v>1433625</v>
      </c>
      <c r="G325" s="119">
        <v>1433625</v>
      </c>
      <c r="H325" s="119">
        <v>1433625</v>
      </c>
      <c r="I325" s="119">
        <v>1433625</v>
      </c>
      <c r="J325" s="119">
        <v>1433625</v>
      </c>
      <c r="K325" s="119">
        <v>1433625</v>
      </c>
      <c r="L325" s="119">
        <v>1433625</v>
      </c>
      <c r="M325" s="119">
        <v>1433625</v>
      </c>
      <c r="N325" s="119">
        <v>1433625</v>
      </c>
      <c r="O325" s="119">
        <v>1433625</v>
      </c>
      <c r="P325" s="119">
        <v>1433625</v>
      </c>
      <c r="Q325" s="119">
        <f t="shared" si="8"/>
        <v>17203500</v>
      </c>
      <c r="R325" s="115"/>
      <c r="S325" s="116"/>
      <c r="T325" s="113"/>
      <c r="U325" s="119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1433625</v>
      </c>
      <c r="V325" s="115"/>
    </row>
    <row r="326" spans="2:22" x14ac:dyDescent="0.3">
      <c r="B326" s="113"/>
      <c r="C326" s="117" t="s">
        <v>78</v>
      </c>
      <c r="D326" s="118" t="s">
        <v>353</v>
      </c>
      <c r="E326" s="119">
        <v>70832.28</v>
      </c>
      <c r="F326" s="119">
        <v>70832.28</v>
      </c>
      <c r="G326" s="119">
        <v>70832.28</v>
      </c>
      <c r="H326" s="119">
        <v>70832.28</v>
      </c>
      <c r="I326" s="119">
        <v>70832.320000000007</v>
      </c>
      <c r="J326" s="119">
        <v>70832.47</v>
      </c>
      <c r="K326" s="119">
        <v>211652.91</v>
      </c>
      <c r="L326" s="119">
        <v>211152.91</v>
      </c>
      <c r="M326" s="119">
        <v>211152.91</v>
      </c>
      <c r="N326" s="119">
        <v>211152.91</v>
      </c>
      <c r="O326" s="119">
        <v>211152.91</v>
      </c>
      <c r="P326" s="119">
        <v>211153.03</v>
      </c>
      <c r="Q326" s="119">
        <f t="shared" si="8"/>
        <v>1692411.49</v>
      </c>
      <c r="R326" s="115"/>
      <c r="S326" s="116"/>
      <c r="T326" s="113"/>
      <c r="U326" s="119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70832.28</v>
      </c>
      <c r="V326" s="115"/>
    </row>
    <row r="327" spans="2:22" x14ac:dyDescent="0.3">
      <c r="B327" s="113"/>
      <c r="C327" s="117" t="s">
        <v>79</v>
      </c>
      <c r="D327" s="118" t="s">
        <v>356</v>
      </c>
      <c r="E327" s="119">
        <v>103861.37000000004</v>
      </c>
      <c r="F327" s="119">
        <v>104201.37000000004</v>
      </c>
      <c r="G327" s="119">
        <v>104931.37000000004</v>
      </c>
      <c r="H327" s="119">
        <v>105191.37000000004</v>
      </c>
      <c r="I327" s="119">
        <v>103751.34000000004</v>
      </c>
      <c r="J327" s="119">
        <v>102940.33000000005</v>
      </c>
      <c r="K327" s="119">
        <v>115908.86000000004</v>
      </c>
      <c r="L327" s="119">
        <v>114648.86000000004</v>
      </c>
      <c r="M327" s="119">
        <v>114468.87000000004</v>
      </c>
      <c r="N327" s="119">
        <v>114468.87000000004</v>
      </c>
      <c r="O327" s="119">
        <v>113658.87000000004</v>
      </c>
      <c r="P327" s="119">
        <v>144277.65999999992</v>
      </c>
      <c r="Q327" s="119">
        <f t="shared" si="8"/>
        <v>1342309.1400000004</v>
      </c>
      <c r="R327" s="115"/>
      <c r="S327" s="116"/>
      <c r="T327" s="113"/>
      <c r="U327" s="119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103861.37000000004</v>
      </c>
      <c r="V327" s="115"/>
    </row>
    <row r="328" spans="2:22" x14ac:dyDescent="0.3">
      <c r="B328" s="113"/>
      <c r="C328" s="117" t="s">
        <v>80</v>
      </c>
      <c r="D328" s="118" t="s">
        <v>354</v>
      </c>
      <c r="E328" s="119">
        <v>115199.00000000001</v>
      </c>
      <c r="F328" s="119">
        <v>134799.05000000002</v>
      </c>
      <c r="G328" s="119">
        <v>312779.00000000006</v>
      </c>
      <c r="H328" s="119">
        <v>263779.02999999997</v>
      </c>
      <c r="I328" s="119">
        <v>313779.00000000006</v>
      </c>
      <c r="J328" s="119">
        <v>263778.99999999994</v>
      </c>
      <c r="K328" s="119">
        <v>265778.99999999994</v>
      </c>
      <c r="L328" s="119">
        <v>314778.95</v>
      </c>
      <c r="M328" s="119">
        <v>266778.94999999995</v>
      </c>
      <c r="N328" s="119">
        <v>266778.99999999994</v>
      </c>
      <c r="O328" s="119">
        <v>266728.99999999994</v>
      </c>
      <c r="P328" s="119">
        <v>266829.21000000002</v>
      </c>
      <c r="Q328" s="119">
        <f t="shared" si="8"/>
        <v>3051788.19</v>
      </c>
      <c r="R328" s="115"/>
      <c r="S328" s="116"/>
      <c r="T328" s="113"/>
      <c r="U328" s="119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115199.00000000001</v>
      </c>
      <c r="V328" s="115"/>
    </row>
    <row r="329" spans="2:22" x14ac:dyDescent="0.3">
      <c r="B329" s="113"/>
      <c r="C329" s="117" t="s">
        <v>81</v>
      </c>
      <c r="D329" s="118" t="s">
        <v>357</v>
      </c>
      <c r="E329" s="119">
        <v>112273.01</v>
      </c>
      <c r="F329" s="119">
        <v>106832.01000000001</v>
      </c>
      <c r="G329" s="119">
        <v>104891.01000000001</v>
      </c>
      <c r="H329" s="119">
        <v>101711.01000000001</v>
      </c>
      <c r="I329" s="119">
        <v>102771.01000000001</v>
      </c>
      <c r="J329" s="119">
        <v>102770.97</v>
      </c>
      <c r="K329" s="119">
        <v>111312.01000000002</v>
      </c>
      <c r="L329" s="119">
        <v>110512.01000000002</v>
      </c>
      <c r="M329" s="119">
        <v>112616.86000000003</v>
      </c>
      <c r="N329" s="119">
        <v>111412.01000000002</v>
      </c>
      <c r="O329" s="119">
        <v>111630.77000000002</v>
      </c>
      <c r="P329" s="119">
        <v>111958.16</v>
      </c>
      <c r="Q329" s="119">
        <f t="shared" si="8"/>
        <v>1300690.8400000001</v>
      </c>
      <c r="R329" s="115"/>
      <c r="S329" s="116"/>
      <c r="T329" s="113"/>
      <c r="U329" s="119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112273.01</v>
      </c>
      <c r="V329" s="115"/>
    </row>
    <row r="330" spans="2:22" x14ac:dyDescent="0.3">
      <c r="B330" s="113"/>
      <c r="C330" s="117" t="s">
        <v>82</v>
      </c>
      <c r="D330" s="118" t="s">
        <v>358</v>
      </c>
      <c r="E330" s="119">
        <v>217043.55000000002</v>
      </c>
      <c r="F330" s="119">
        <v>230556.1</v>
      </c>
      <c r="G330" s="119">
        <v>218815.21000000008</v>
      </c>
      <c r="H330" s="119">
        <v>207017.21000000008</v>
      </c>
      <c r="I330" s="119">
        <v>203574.21000000008</v>
      </c>
      <c r="J330" s="119">
        <v>203579.77000000008</v>
      </c>
      <c r="K330" s="119">
        <v>270311.30000000016</v>
      </c>
      <c r="L330" s="119">
        <v>251495.88000000009</v>
      </c>
      <c r="M330" s="119">
        <v>233449.56000000008</v>
      </c>
      <c r="N330" s="119">
        <v>248242.63000000009</v>
      </c>
      <c r="O330" s="119">
        <v>229187.33000000007</v>
      </c>
      <c r="P330" s="119">
        <v>230265.08999999991</v>
      </c>
      <c r="Q330" s="119">
        <f t="shared" si="8"/>
        <v>2743537.8400000008</v>
      </c>
      <c r="R330" s="115"/>
      <c r="S330" s="116"/>
      <c r="T330" s="113"/>
      <c r="U330" s="119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217043.55000000002</v>
      </c>
      <c r="V330" s="115"/>
    </row>
    <row r="331" spans="2:22" x14ac:dyDescent="0.3">
      <c r="B331" s="113"/>
      <c r="C331" s="117" t="s">
        <v>83</v>
      </c>
      <c r="D331" s="118" t="s">
        <v>359</v>
      </c>
      <c r="E331" s="119">
        <v>223676.83</v>
      </c>
      <c r="F331" s="119">
        <v>224255.38999999998</v>
      </c>
      <c r="G331" s="119">
        <v>224422.26999999996</v>
      </c>
      <c r="H331" s="119">
        <v>223586.26999999996</v>
      </c>
      <c r="I331" s="119">
        <v>224171.97999999995</v>
      </c>
      <c r="J331" s="119">
        <v>224682.64999999997</v>
      </c>
      <c r="K331" s="119">
        <v>256538.21000000002</v>
      </c>
      <c r="L331" s="119">
        <v>247391.54</v>
      </c>
      <c r="M331" s="119">
        <v>252120.57000000004</v>
      </c>
      <c r="N331" s="119">
        <v>251755.16000000003</v>
      </c>
      <c r="O331" s="119">
        <v>253013.66000000006</v>
      </c>
      <c r="P331" s="119">
        <v>249061.42000000004</v>
      </c>
      <c r="Q331" s="119">
        <f t="shared" si="8"/>
        <v>2854675.95</v>
      </c>
      <c r="R331" s="115"/>
      <c r="S331" s="116"/>
      <c r="T331" s="113"/>
      <c r="U331" s="119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223676.83</v>
      </c>
      <c r="V331" s="115"/>
    </row>
    <row r="332" spans="2:22" x14ac:dyDescent="0.3">
      <c r="B332" s="113"/>
      <c r="C332" s="117" t="s">
        <v>84</v>
      </c>
      <c r="D332" s="118" t="s">
        <v>360</v>
      </c>
      <c r="E332" s="119">
        <v>368072.49</v>
      </c>
      <c r="F332" s="119">
        <v>378976.02000000008</v>
      </c>
      <c r="G332" s="119">
        <v>380409.23</v>
      </c>
      <c r="H332" s="119">
        <v>378701.37</v>
      </c>
      <c r="I332" s="119">
        <v>380587.57999999996</v>
      </c>
      <c r="J332" s="119">
        <v>394304.54</v>
      </c>
      <c r="K332" s="119">
        <v>423964.84</v>
      </c>
      <c r="L332" s="119">
        <v>406615.27</v>
      </c>
      <c r="M332" s="119">
        <v>406747.94</v>
      </c>
      <c r="N332" s="119">
        <v>403565.58</v>
      </c>
      <c r="O332" s="119">
        <v>403356.53</v>
      </c>
      <c r="P332" s="119">
        <v>395897.47000000003</v>
      </c>
      <c r="Q332" s="119">
        <f t="shared" si="8"/>
        <v>4721198.8599999994</v>
      </c>
      <c r="R332" s="115"/>
      <c r="S332" s="116"/>
      <c r="T332" s="113"/>
      <c r="U332" s="119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368072.49</v>
      </c>
      <c r="V332" s="115"/>
    </row>
    <row r="333" spans="2:22" x14ac:dyDescent="0.3">
      <c r="B333" s="113"/>
      <c r="C333" s="117" t="s">
        <v>85</v>
      </c>
      <c r="D333" s="118" t="s">
        <v>361</v>
      </c>
      <c r="E333" s="119">
        <v>1036031.4199999986</v>
      </c>
      <c r="F333" s="119">
        <v>1013420.2099999984</v>
      </c>
      <c r="G333" s="119">
        <v>998336.34999999858</v>
      </c>
      <c r="H333" s="119">
        <v>995425.92999999877</v>
      </c>
      <c r="I333" s="119">
        <v>983257.03999999852</v>
      </c>
      <c r="J333" s="119">
        <v>971950.15999999887</v>
      </c>
      <c r="K333" s="119">
        <v>1086873.6999999995</v>
      </c>
      <c r="L333" s="119">
        <v>1063432.8299999996</v>
      </c>
      <c r="M333" s="119">
        <v>1099302.2399999991</v>
      </c>
      <c r="N333" s="119">
        <v>1092610.6399999992</v>
      </c>
      <c r="O333" s="119">
        <v>1096175.7199999995</v>
      </c>
      <c r="P333" s="119">
        <v>1080536.1600000001</v>
      </c>
      <c r="Q333" s="119">
        <f t="shared" si="8"/>
        <v>12517352.399999987</v>
      </c>
      <c r="R333" s="115"/>
      <c r="S333" s="116"/>
      <c r="T333" s="113"/>
      <c r="U333" s="119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1036031.4199999986</v>
      </c>
      <c r="V333" s="115"/>
    </row>
    <row r="334" spans="2:22" x14ac:dyDescent="0.3">
      <c r="B334" s="113"/>
      <c r="C334" s="117" t="s">
        <v>86</v>
      </c>
      <c r="D334" s="118" t="s">
        <v>362</v>
      </c>
      <c r="E334" s="119">
        <v>412421.91000000003</v>
      </c>
      <c r="F334" s="119">
        <v>411123.65000000008</v>
      </c>
      <c r="G334" s="119">
        <v>409992.62999999995</v>
      </c>
      <c r="H334" s="119">
        <v>408921.87999999995</v>
      </c>
      <c r="I334" s="119">
        <v>405106.87999999995</v>
      </c>
      <c r="J334" s="119">
        <v>408534.70999999996</v>
      </c>
      <c r="K334" s="119">
        <v>445770.51000000007</v>
      </c>
      <c r="L334" s="119">
        <v>440863.21</v>
      </c>
      <c r="M334" s="119">
        <v>446370.55</v>
      </c>
      <c r="N334" s="119">
        <v>440698.10000000003</v>
      </c>
      <c r="O334" s="119">
        <v>446602.42000000004</v>
      </c>
      <c r="P334" s="119">
        <v>472357.24000000011</v>
      </c>
      <c r="Q334" s="119">
        <f t="shared" si="8"/>
        <v>5148763.6899999995</v>
      </c>
      <c r="R334" s="115"/>
      <c r="S334" s="116"/>
      <c r="T334" s="113"/>
      <c r="U334" s="119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412421.91000000003</v>
      </c>
      <c r="V334" s="115"/>
    </row>
    <row r="335" spans="2:22" x14ac:dyDescent="0.3">
      <c r="B335" s="113"/>
      <c r="C335" s="117" t="s">
        <v>87</v>
      </c>
      <c r="D335" s="118" t="s">
        <v>363</v>
      </c>
      <c r="E335" s="119">
        <v>446426.86000000022</v>
      </c>
      <c r="F335" s="119">
        <v>445505.27000000031</v>
      </c>
      <c r="G335" s="119">
        <v>437278.42000000057</v>
      </c>
      <c r="H335" s="119">
        <v>436998.39000000036</v>
      </c>
      <c r="I335" s="119">
        <v>436345.2800000002</v>
      </c>
      <c r="J335" s="119">
        <v>436345.22000000009</v>
      </c>
      <c r="K335" s="119">
        <v>478908.50000000017</v>
      </c>
      <c r="L335" s="119">
        <v>475338.61000000016</v>
      </c>
      <c r="M335" s="119">
        <v>475248.58000000013</v>
      </c>
      <c r="N335" s="119">
        <v>474880.10000000015</v>
      </c>
      <c r="O335" s="119">
        <v>474870.10000000015</v>
      </c>
      <c r="P335" s="119">
        <v>470268.27999999985</v>
      </c>
      <c r="Q335" s="119">
        <f t="shared" si="8"/>
        <v>5488413.6100000031</v>
      </c>
      <c r="R335" s="115"/>
      <c r="S335" s="116"/>
      <c r="T335" s="113"/>
      <c r="U335" s="119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446426.86000000022</v>
      </c>
      <c r="V335" s="115"/>
    </row>
    <row r="336" spans="2:22" x14ac:dyDescent="0.3">
      <c r="B336" s="113"/>
      <c r="C336" s="117" t="s">
        <v>88</v>
      </c>
      <c r="D336" s="118" t="s">
        <v>364</v>
      </c>
      <c r="E336" s="119">
        <v>130384.90000000001</v>
      </c>
      <c r="F336" s="119">
        <v>135001.63999999996</v>
      </c>
      <c r="G336" s="119">
        <v>130384.95000000003</v>
      </c>
      <c r="H336" s="119">
        <v>130384.84000000003</v>
      </c>
      <c r="I336" s="119">
        <v>133404.9</v>
      </c>
      <c r="J336" s="119">
        <v>130384.84999999999</v>
      </c>
      <c r="K336" s="119">
        <v>145813.76999999999</v>
      </c>
      <c r="L336" s="119">
        <v>142003.53999999995</v>
      </c>
      <c r="M336" s="119">
        <v>142714.32999999999</v>
      </c>
      <c r="N336" s="119">
        <v>142003.51999999996</v>
      </c>
      <c r="O336" s="119">
        <v>142003.55999999994</v>
      </c>
      <c r="P336" s="119">
        <v>142003.46999999994</v>
      </c>
      <c r="Q336" s="119">
        <f t="shared" si="8"/>
        <v>1646488.2700000003</v>
      </c>
      <c r="R336" s="115"/>
      <c r="S336" s="116"/>
      <c r="T336" s="113"/>
      <c r="U336" s="119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130384.90000000001</v>
      </c>
      <c r="V336" s="115"/>
    </row>
    <row r="337" spans="2:22" x14ac:dyDescent="0.3">
      <c r="B337" s="113"/>
      <c r="C337" s="117" t="s">
        <v>89</v>
      </c>
      <c r="D337" s="118" t="s">
        <v>365</v>
      </c>
      <c r="E337" s="119">
        <v>172163.88999999996</v>
      </c>
      <c r="F337" s="119">
        <v>174471.69999999995</v>
      </c>
      <c r="G337" s="119">
        <v>175075.73999999993</v>
      </c>
      <c r="H337" s="119">
        <v>173765.77999999997</v>
      </c>
      <c r="I337" s="119">
        <v>174575.71999999997</v>
      </c>
      <c r="J337" s="119">
        <v>173765.71999999991</v>
      </c>
      <c r="K337" s="119">
        <v>184475.19</v>
      </c>
      <c r="L337" s="119">
        <v>184185.19</v>
      </c>
      <c r="M337" s="119">
        <v>182271.15</v>
      </c>
      <c r="N337" s="119">
        <v>182181.11</v>
      </c>
      <c r="O337" s="119">
        <v>181371.13</v>
      </c>
      <c r="P337" s="119">
        <v>181368.83000000002</v>
      </c>
      <c r="Q337" s="119">
        <f t="shared" si="8"/>
        <v>2139671.1499999994</v>
      </c>
      <c r="R337" s="115"/>
      <c r="S337" s="116"/>
      <c r="T337" s="113"/>
      <c r="U337" s="119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172163.88999999996</v>
      </c>
      <c r="V337" s="115"/>
    </row>
    <row r="338" spans="2:22" x14ac:dyDescent="0.3">
      <c r="B338" s="113"/>
      <c r="C338" s="117" t="s">
        <v>90</v>
      </c>
      <c r="D338" s="118" t="s">
        <v>366</v>
      </c>
      <c r="E338" s="119">
        <v>93301.82</v>
      </c>
      <c r="F338" s="119">
        <v>93289.87000000001</v>
      </c>
      <c r="G338" s="119">
        <v>93169.87000000001</v>
      </c>
      <c r="H338" s="119">
        <v>92689.87000000001</v>
      </c>
      <c r="I338" s="119">
        <v>92359.88</v>
      </c>
      <c r="J338" s="119">
        <v>92359.910000000018</v>
      </c>
      <c r="K338" s="119">
        <v>97801.24000000002</v>
      </c>
      <c r="L338" s="119">
        <v>97701.970000000016</v>
      </c>
      <c r="M338" s="119">
        <v>96991.210000000021</v>
      </c>
      <c r="N338" s="119">
        <v>96991.24000000002</v>
      </c>
      <c r="O338" s="119">
        <v>96991.24000000002</v>
      </c>
      <c r="P338" s="119">
        <v>96049.320000000022</v>
      </c>
      <c r="Q338" s="119">
        <f t="shared" si="8"/>
        <v>1139697.44</v>
      </c>
      <c r="R338" s="115"/>
      <c r="S338" s="116"/>
      <c r="T338" s="113"/>
      <c r="U338" s="119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93301.82</v>
      </c>
      <c r="V338" s="115"/>
    </row>
    <row r="339" spans="2:22" x14ac:dyDescent="0.3">
      <c r="B339" s="113"/>
      <c r="C339" s="117" t="s">
        <v>91</v>
      </c>
      <c r="D339" s="118" t="s">
        <v>367</v>
      </c>
      <c r="E339" s="119">
        <v>1032367.9200000003</v>
      </c>
      <c r="F339" s="119">
        <v>1032367.9200000003</v>
      </c>
      <c r="G339" s="119">
        <v>1032367.9200000003</v>
      </c>
      <c r="H339" s="119">
        <v>1032367.9200000003</v>
      </c>
      <c r="I339" s="119">
        <v>1032367.9500000003</v>
      </c>
      <c r="J339" s="119">
        <v>1032367.64</v>
      </c>
      <c r="K339" s="119">
        <v>1063316.5299999998</v>
      </c>
      <c r="L339" s="119">
        <v>1063296.5299999998</v>
      </c>
      <c r="M339" s="119">
        <v>1063296.5299999998</v>
      </c>
      <c r="N339" s="119">
        <v>1063296.5299999998</v>
      </c>
      <c r="O339" s="119">
        <v>1063296.5299999998</v>
      </c>
      <c r="P339" s="119">
        <v>1063296.6000000001</v>
      </c>
      <c r="Q339" s="119">
        <f t="shared" si="8"/>
        <v>12574006.519999998</v>
      </c>
      <c r="R339" s="115"/>
      <c r="S339" s="116"/>
      <c r="T339" s="113"/>
      <c r="U339" s="119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1032367.9200000003</v>
      </c>
      <c r="V339" s="115"/>
    </row>
    <row r="340" spans="2:22" x14ac:dyDescent="0.3">
      <c r="B340" s="113"/>
      <c r="C340" s="117" t="s">
        <v>92</v>
      </c>
      <c r="D340" s="118" t="s">
        <v>368</v>
      </c>
      <c r="E340" s="119">
        <v>49742.570000000022</v>
      </c>
      <c r="F340" s="119">
        <v>41895.080000000016</v>
      </c>
      <c r="G340" s="119">
        <v>36895.090000000011</v>
      </c>
      <c r="H340" s="119">
        <v>36515.090000000011</v>
      </c>
      <c r="I340" s="119">
        <v>35845.090000000011</v>
      </c>
      <c r="J340" s="119">
        <v>34525.090000000011</v>
      </c>
      <c r="K340" s="119">
        <v>38401.420000000013</v>
      </c>
      <c r="L340" s="119">
        <v>37681.280000000013</v>
      </c>
      <c r="M340" s="119">
        <v>38211.420000000013</v>
      </c>
      <c r="N340" s="119">
        <v>38011.420000000013</v>
      </c>
      <c r="O340" s="119">
        <v>37761.420000000013</v>
      </c>
      <c r="P340" s="119">
        <v>36854.19000000001</v>
      </c>
      <c r="Q340" s="119">
        <f t="shared" si="8"/>
        <v>462339.16000000032</v>
      </c>
      <c r="R340" s="115"/>
      <c r="S340" s="116"/>
      <c r="T340" s="113"/>
      <c r="U340" s="119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49742.570000000022</v>
      </c>
      <c r="V340" s="115"/>
    </row>
    <row r="341" spans="2:22" x14ac:dyDescent="0.3">
      <c r="B341" s="113"/>
      <c r="C341" s="117" t="s">
        <v>93</v>
      </c>
      <c r="D341" s="118" t="s">
        <v>369</v>
      </c>
      <c r="E341" s="119">
        <v>68593.750000000015</v>
      </c>
      <c r="F341" s="119">
        <v>68593.530000000028</v>
      </c>
      <c r="G341" s="119">
        <v>68593.370000000024</v>
      </c>
      <c r="H341" s="119">
        <v>68593.330000000031</v>
      </c>
      <c r="I341" s="119">
        <v>68592.360000000015</v>
      </c>
      <c r="J341" s="119">
        <v>68592.360000000015</v>
      </c>
      <c r="K341" s="119">
        <v>74989.050000000017</v>
      </c>
      <c r="L341" s="119">
        <v>74988.970000000016</v>
      </c>
      <c r="M341" s="119">
        <v>74988.970000000016</v>
      </c>
      <c r="N341" s="119">
        <v>74988.970000000016</v>
      </c>
      <c r="O341" s="119">
        <v>74988.970000000016</v>
      </c>
      <c r="P341" s="119">
        <v>74989.289999999994</v>
      </c>
      <c r="Q341" s="119">
        <f t="shared" si="8"/>
        <v>861492.92</v>
      </c>
      <c r="R341" s="115"/>
      <c r="S341" s="116"/>
      <c r="T341" s="113"/>
      <c r="U341" s="119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68593.750000000015</v>
      </c>
      <c r="V341" s="115"/>
    </row>
    <row r="342" spans="2:22" ht="26" x14ac:dyDescent="0.3">
      <c r="B342" s="113"/>
      <c r="C342" s="117" t="s">
        <v>94</v>
      </c>
      <c r="D342" s="118" t="s">
        <v>370</v>
      </c>
      <c r="E342" s="119">
        <v>65974.829999999987</v>
      </c>
      <c r="F342" s="119">
        <v>65974.829999999987</v>
      </c>
      <c r="G342" s="119">
        <v>65974.829999999987</v>
      </c>
      <c r="H342" s="119">
        <v>65974.849999999991</v>
      </c>
      <c r="I342" s="119">
        <v>65974.800000000017</v>
      </c>
      <c r="J342" s="119">
        <v>65974.81</v>
      </c>
      <c r="K342" s="119">
        <v>70851.570000000007</v>
      </c>
      <c r="L342" s="119">
        <v>70851.570000000007</v>
      </c>
      <c r="M342" s="119">
        <v>70851.570000000007</v>
      </c>
      <c r="N342" s="119">
        <v>70851.570000000007</v>
      </c>
      <c r="O342" s="119">
        <v>70851.570000000007</v>
      </c>
      <c r="P342" s="119">
        <v>70851.739999999991</v>
      </c>
      <c r="Q342" s="119">
        <f t="shared" si="8"/>
        <v>820958.54000000027</v>
      </c>
      <c r="R342" s="115"/>
      <c r="S342" s="116"/>
      <c r="T342" s="113"/>
      <c r="U342" s="119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65974.829999999987</v>
      </c>
      <c r="V342" s="115"/>
    </row>
    <row r="343" spans="2:22" x14ac:dyDescent="0.3">
      <c r="B343" s="113"/>
      <c r="C343" s="117" t="s">
        <v>95</v>
      </c>
      <c r="D343" s="118" t="s">
        <v>371</v>
      </c>
      <c r="E343" s="119">
        <v>76116.84</v>
      </c>
      <c r="F343" s="119">
        <v>135889</v>
      </c>
      <c r="G343" s="119">
        <v>176211.96000000002</v>
      </c>
      <c r="H343" s="119">
        <v>180882.64</v>
      </c>
      <c r="I343" s="119">
        <v>211102.66</v>
      </c>
      <c r="J343" s="119">
        <v>220882.63</v>
      </c>
      <c r="K343" s="119">
        <v>551538.97</v>
      </c>
      <c r="L343" s="119">
        <v>297245.01</v>
      </c>
      <c r="M343" s="119">
        <v>401239.04000000004</v>
      </c>
      <c r="N343" s="119">
        <v>187239.05</v>
      </c>
      <c r="O343" s="119">
        <v>370184.15</v>
      </c>
      <c r="P343" s="119">
        <v>179151.24</v>
      </c>
      <c r="Q343" s="119">
        <f t="shared" si="8"/>
        <v>2987683.1899999995</v>
      </c>
      <c r="R343" s="115"/>
      <c r="S343" s="116"/>
      <c r="T343" s="113"/>
      <c r="U343" s="119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76116.84</v>
      </c>
      <c r="V343" s="115"/>
    </row>
    <row r="344" spans="2:22" x14ac:dyDescent="0.3">
      <c r="B344" s="113"/>
      <c r="C344" s="117" t="s">
        <v>96</v>
      </c>
      <c r="D344" s="118" t="s">
        <v>372</v>
      </c>
      <c r="E344" s="119">
        <v>136854.73000000001</v>
      </c>
      <c r="F344" s="119">
        <v>156854.73000000001</v>
      </c>
      <c r="G344" s="119">
        <v>136844.73000000001</v>
      </c>
      <c r="H344" s="119">
        <v>135724.01</v>
      </c>
      <c r="I344" s="119">
        <v>135724.01</v>
      </c>
      <c r="J344" s="119">
        <v>135724.01</v>
      </c>
      <c r="K344" s="119">
        <v>300221.84999999998</v>
      </c>
      <c r="L344" s="119">
        <v>300221.84999999998</v>
      </c>
      <c r="M344" s="119">
        <v>303221.84999999998</v>
      </c>
      <c r="N344" s="119">
        <v>300221.84999999998</v>
      </c>
      <c r="O344" s="119">
        <v>300221.84999999998</v>
      </c>
      <c r="P344" s="119">
        <v>306773.52999999997</v>
      </c>
      <c r="Q344" s="119">
        <f t="shared" si="8"/>
        <v>2648609</v>
      </c>
      <c r="R344" s="115"/>
      <c r="S344" s="116"/>
      <c r="T344" s="113"/>
      <c r="U344" s="119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136854.73000000001</v>
      </c>
      <c r="V344" s="115"/>
    </row>
    <row r="345" spans="2:22" x14ac:dyDescent="0.3">
      <c r="B345" s="113"/>
      <c r="C345" s="117" t="s">
        <v>97</v>
      </c>
      <c r="D345" s="118" t="s">
        <v>373</v>
      </c>
      <c r="E345" s="119">
        <v>51100.380000000005</v>
      </c>
      <c r="F345" s="119">
        <v>51180.380000000012</v>
      </c>
      <c r="G345" s="119">
        <v>51100.380000000005</v>
      </c>
      <c r="H345" s="119">
        <v>51100.380000000005</v>
      </c>
      <c r="I345" s="119">
        <v>51100.420000000006</v>
      </c>
      <c r="J345" s="119">
        <v>51100.220000000016</v>
      </c>
      <c r="K345" s="119">
        <v>61087.150000000009</v>
      </c>
      <c r="L345" s="119">
        <v>61087.210000000014</v>
      </c>
      <c r="M345" s="119">
        <v>61087.150000000016</v>
      </c>
      <c r="N345" s="119">
        <v>61087.210000000014</v>
      </c>
      <c r="O345" s="119">
        <v>61087.210000000014</v>
      </c>
      <c r="P345" s="119">
        <v>61087.51</v>
      </c>
      <c r="Q345" s="119">
        <f t="shared" si="8"/>
        <v>673205.60000000009</v>
      </c>
      <c r="R345" s="115"/>
      <c r="S345" s="116"/>
      <c r="T345" s="113"/>
      <c r="U345" s="119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51100.380000000005</v>
      </c>
      <c r="V345" s="115"/>
    </row>
    <row r="346" spans="2:22" x14ac:dyDescent="0.3">
      <c r="B346" s="113"/>
      <c r="C346" s="117" t="s">
        <v>98</v>
      </c>
      <c r="D346" s="118" t="s">
        <v>374</v>
      </c>
      <c r="E346" s="119">
        <v>45855.850000000013</v>
      </c>
      <c r="F346" s="119">
        <v>45378.840000000018</v>
      </c>
      <c r="G346" s="119">
        <v>47860.580000000016</v>
      </c>
      <c r="H346" s="119">
        <v>78788.040000000008</v>
      </c>
      <c r="I346" s="119">
        <v>70669.550000000017</v>
      </c>
      <c r="J346" s="119">
        <v>70876.680000000022</v>
      </c>
      <c r="K346" s="119">
        <v>91156.24000000002</v>
      </c>
      <c r="L346" s="119">
        <v>75076.220000000016</v>
      </c>
      <c r="M346" s="119">
        <v>86557.830000000016</v>
      </c>
      <c r="N346" s="119">
        <v>86575.440000000017</v>
      </c>
      <c r="O346" s="119">
        <v>86641.200000000012</v>
      </c>
      <c r="P346" s="119">
        <v>84382.739999999962</v>
      </c>
      <c r="Q346" s="119">
        <f t="shared" si="8"/>
        <v>869819.2100000002</v>
      </c>
      <c r="R346" s="115"/>
      <c r="S346" s="116"/>
      <c r="T346" s="113"/>
      <c r="U346" s="119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45855.850000000013</v>
      </c>
      <c r="V346" s="115"/>
    </row>
    <row r="347" spans="2:22" x14ac:dyDescent="0.3">
      <c r="B347" s="113"/>
      <c r="C347" s="117" t="s">
        <v>99</v>
      </c>
      <c r="D347" s="118" t="s">
        <v>375</v>
      </c>
      <c r="E347" s="119">
        <v>32264.850000000002</v>
      </c>
      <c r="F347" s="119">
        <v>37243.83</v>
      </c>
      <c r="G347" s="119">
        <v>36012.81</v>
      </c>
      <c r="H347" s="119">
        <v>29872.89</v>
      </c>
      <c r="I347" s="119">
        <v>24993.94</v>
      </c>
      <c r="J347" s="119">
        <v>21520.229999999996</v>
      </c>
      <c r="K347" s="119">
        <v>31315.12000000001</v>
      </c>
      <c r="L347" s="119">
        <v>34276.500000000007</v>
      </c>
      <c r="M347" s="119">
        <v>44056.500000000007</v>
      </c>
      <c r="N347" s="119">
        <v>44121.500000000007</v>
      </c>
      <c r="O347" s="119">
        <v>31828.770000000008</v>
      </c>
      <c r="P347" s="119">
        <v>28771.629999999997</v>
      </c>
      <c r="Q347" s="119">
        <f t="shared" si="8"/>
        <v>396278.57</v>
      </c>
      <c r="R347" s="115"/>
      <c r="S347" s="116"/>
      <c r="T347" s="113"/>
      <c r="U347" s="119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32264.850000000002</v>
      </c>
      <c r="V347" s="115"/>
    </row>
    <row r="348" spans="2:22" x14ac:dyDescent="0.3">
      <c r="B348" s="113"/>
      <c r="C348" s="117" t="s">
        <v>100</v>
      </c>
      <c r="D348" s="118" t="s">
        <v>376</v>
      </c>
      <c r="E348" s="119">
        <v>901.7700000000001</v>
      </c>
      <c r="F348" s="119">
        <v>58520.090000000004</v>
      </c>
      <c r="G348" s="119">
        <v>14665.93</v>
      </c>
      <c r="H348" s="119">
        <v>14665.9</v>
      </c>
      <c r="I348" s="119">
        <v>14665.92</v>
      </c>
      <c r="J348" s="119">
        <v>14665.9</v>
      </c>
      <c r="K348" s="119">
        <v>29508.91</v>
      </c>
      <c r="L348" s="119">
        <v>29508.91</v>
      </c>
      <c r="M348" s="119">
        <v>29508.91</v>
      </c>
      <c r="N348" s="119">
        <v>29508.91</v>
      </c>
      <c r="O348" s="119">
        <v>29508.91</v>
      </c>
      <c r="P348" s="119">
        <v>29459</v>
      </c>
      <c r="Q348" s="119">
        <f t="shared" si="8"/>
        <v>295089.06</v>
      </c>
      <c r="R348" s="115"/>
      <c r="S348" s="116"/>
      <c r="T348" s="113"/>
      <c r="U348" s="119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901.7700000000001</v>
      </c>
      <c r="V348" s="115"/>
    </row>
    <row r="349" spans="2:22" x14ac:dyDescent="0.3">
      <c r="B349" s="113"/>
      <c r="C349" s="117" t="s">
        <v>101</v>
      </c>
      <c r="D349" s="118" t="s">
        <v>377</v>
      </c>
      <c r="E349" s="119">
        <v>58573.84</v>
      </c>
      <c r="F349" s="119">
        <v>58573.8</v>
      </c>
      <c r="G349" s="119">
        <v>58573.8</v>
      </c>
      <c r="H349" s="119">
        <v>58573.8</v>
      </c>
      <c r="I349" s="119">
        <v>58573.8</v>
      </c>
      <c r="J349" s="119">
        <v>58573.8</v>
      </c>
      <c r="K349" s="119">
        <v>80887.5</v>
      </c>
      <c r="L349" s="119">
        <v>80887.5</v>
      </c>
      <c r="M349" s="119">
        <v>80887.5</v>
      </c>
      <c r="N349" s="119">
        <v>80887.5</v>
      </c>
      <c r="O349" s="119">
        <v>80887.5</v>
      </c>
      <c r="P349" s="119">
        <v>80887.66</v>
      </c>
      <c r="Q349" s="119">
        <f t="shared" si="8"/>
        <v>836768</v>
      </c>
      <c r="R349" s="115"/>
      <c r="S349" s="116"/>
      <c r="T349" s="113"/>
      <c r="U349" s="119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58573.84</v>
      </c>
      <c r="V349" s="115"/>
    </row>
    <row r="350" spans="2:22" x14ac:dyDescent="0.3">
      <c r="B350" s="113"/>
      <c r="C350" s="117" t="s">
        <v>102</v>
      </c>
      <c r="D350" s="118" t="s">
        <v>378</v>
      </c>
      <c r="E350" s="119">
        <v>190477</v>
      </c>
      <c r="F350" s="119">
        <v>190477</v>
      </c>
      <c r="G350" s="119">
        <v>190477</v>
      </c>
      <c r="H350" s="119">
        <v>190477</v>
      </c>
      <c r="I350" s="119">
        <v>190477</v>
      </c>
      <c r="J350" s="119">
        <v>190477</v>
      </c>
      <c r="K350" s="119">
        <v>263039.69000000006</v>
      </c>
      <c r="L350" s="119">
        <v>263039.67</v>
      </c>
      <c r="M350" s="119">
        <v>263039.67</v>
      </c>
      <c r="N350" s="119">
        <v>263039.67</v>
      </c>
      <c r="O350" s="119">
        <v>263039.67</v>
      </c>
      <c r="P350" s="119">
        <v>263039.62999999995</v>
      </c>
      <c r="Q350" s="119">
        <f t="shared" si="8"/>
        <v>2721099.9999999995</v>
      </c>
      <c r="R350" s="115"/>
      <c r="S350" s="116"/>
      <c r="T350" s="113"/>
      <c r="U350" s="119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190477</v>
      </c>
      <c r="V350" s="115"/>
    </row>
    <row r="351" spans="2:22" x14ac:dyDescent="0.3">
      <c r="B351" s="113"/>
      <c r="C351" s="117" t="s">
        <v>103</v>
      </c>
      <c r="D351" s="118" t="s">
        <v>379</v>
      </c>
      <c r="E351" s="119">
        <v>96423.94</v>
      </c>
      <c r="F351" s="119">
        <v>119870.72000000002</v>
      </c>
      <c r="G351" s="119">
        <v>126317.50000000001</v>
      </c>
      <c r="H351" s="119">
        <v>122870.71</v>
      </c>
      <c r="I351" s="119">
        <v>147770.72999999995</v>
      </c>
      <c r="J351" s="119">
        <v>121570.74000000002</v>
      </c>
      <c r="K351" s="119">
        <v>126601.42</v>
      </c>
      <c r="L351" s="119">
        <v>124597.42</v>
      </c>
      <c r="M351" s="119">
        <v>125597.42</v>
      </c>
      <c r="N351" s="119">
        <v>125597.45999999999</v>
      </c>
      <c r="O351" s="119">
        <v>123797.42</v>
      </c>
      <c r="P351" s="119">
        <v>124397.32999999999</v>
      </c>
      <c r="Q351" s="119">
        <f t="shared" si="8"/>
        <v>1485412.81</v>
      </c>
      <c r="R351" s="115"/>
      <c r="S351" s="116"/>
      <c r="T351" s="113"/>
      <c r="U351" s="119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96423.94</v>
      </c>
      <c r="V351" s="115"/>
    </row>
    <row r="352" spans="2:22" x14ac:dyDescent="0.3">
      <c r="B352" s="113"/>
      <c r="C352" s="117" t="s">
        <v>104</v>
      </c>
      <c r="D352" s="118" t="s">
        <v>380</v>
      </c>
      <c r="E352" s="119">
        <v>0</v>
      </c>
      <c r="F352" s="119">
        <v>0</v>
      </c>
      <c r="G352" s="119">
        <v>0</v>
      </c>
      <c r="H352" s="119">
        <v>0</v>
      </c>
      <c r="I352" s="119">
        <v>0</v>
      </c>
      <c r="J352" s="119">
        <v>0</v>
      </c>
      <c r="K352" s="119">
        <v>0</v>
      </c>
      <c r="L352" s="119">
        <v>0</v>
      </c>
      <c r="M352" s="119">
        <v>0</v>
      </c>
      <c r="N352" s="119">
        <v>0</v>
      </c>
      <c r="O352" s="119">
        <v>0</v>
      </c>
      <c r="P352" s="119">
        <v>0</v>
      </c>
      <c r="Q352" s="119">
        <f t="shared" si="8"/>
        <v>0</v>
      </c>
      <c r="R352" s="115"/>
      <c r="S352" s="116"/>
      <c r="T352" s="113"/>
      <c r="U352" s="119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0</v>
      </c>
      <c r="V352" s="115"/>
    </row>
    <row r="353" spans="2:22" x14ac:dyDescent="0.3">
      <c r="B353" s="113"/>
      <c r="C353" s="117" t="s">
        <v>105</v>
      </c>
      <c r="D353" s="118" t="s">
        <v>381</v>
      </c>
      <c r="E353" s="119">
        <v>58268.67</v>
      </c>
      <c r="F353" s="119">
        <v>41867.67</v>
      </c>
      <c r="G353" s="119">
        <v>605767.67000000004</v>
      </c>
      <c r="H353" s="119">
        <v>40956.67</v>
      </c>
      <c r="I353" s="119">
        <v>39212.67</v>
      </c>
      <c r="J353" s="119">
        <v>36392.67</v>
      </c>
      <c r="K353" s="119">
        <v>890852.28</v>
      </c>
      <c r="L353" s="119">
        <v>45366.67</v>
      </c>
      <c r="M353" s="119">
        <v>40701.67</v>
      </c>
      <c r="N353" s="119">
        <v>40701.67</v>
      </c>
      <c r="O353" s="119">
        <v>35901.67</v>
      </c>
      <c r="P353" s="119">
        <v>33510.020000000004</v>
      </c>
      <c r="Q353" s="119">
        <f t="shared" si="8"/>
        <v>1909500</v>
      </c>
      <c r="R353" s="115"/>
      <c r="S353" s="116"/>
      <c r="T353" s="113"/>
      <c r="U353" s="119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58268.67</v>
      </c>
      <c r="V353" s="115"/>
    </row>
    <row r="354" spans="2:22" x14ac:dyDescent="0.3">
      <c r="B354" s="113"/>
      <c r="C354" s="117" t="s">
        <v>106</v>
      </c>
      <c r="D354" s="118" t="s">
        <v>382</v>
      </c>
      <c r="E354" s="119">
        <v>59824.280000000006</v>
      </c>
      <c r="F354" s="119">
        <v>77073.969999999987</v>
      </c>
      <c r="G354" s="119">
        <v>79700.590000000026</v>
      </c>
      <c r="H354" s="119">
        <v>66798.310000000012</v>
      </c>
      <c r="I354" s="119">
        <v>116908.26999999999</v>
      </c>
      <c r="J354" s="119">
        <v>66798.3</v>
      </c>
      <c r="K354" s="119">
        <v>77598.289999999994</v>
      </c>
      <c r="L354" s="119">
        <v>66798.259999999995</v>
      </c>
      <c r="M354" s="119">
        <v>66698.27</v>
      </c>
      <c r="N354" s="119">
        <v>66331.59</v>
      </c>
      <c r="O354" s="119">
        <v>66081.62</v>
      </c>
      <c r="P354" s="119">
        <v>64081.67</v>
      </c>
      <c r="Q354" s="119">
        <f t="shared" si="8"/>
        <v>874693.42</v>
      </c>
      <c r="R354" s="115"/>
      <c r="S354" s="116"/>
      <c r="T354" s="113"/>
      <c r="U354" s="119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59824.280000000006</v>
      </c>
      <c r="V354" s="115"/>
    </row>
    <row r="355" spans="2:22" x14ac:dyDescent="0.3">
      <c r="B355" s="113"/>
      <c r="C355" s="117" t="s">
        <v>107</v>
      </c>
      <c r="D355" s="118" t="s">
        <v>383</v>
      </c>
      <c r="E355" s="119">
        <v>8873.0300000000007</v>
      </c>
      <c r="F355" s="119">
        <v>8873.0300000000007</v>
      </c>
      <c r="G355" s="119">
        <v>8873.0300000000007</v>
      </c>
      <c r="H355" s="119">
        <v>8873.0300000000007</v>
      </c>
      <c r="I355" s="119">
        <v>8873.0300000000007</v>
      </c>
      <c r="J355" s="119">
        <v>8873.0300000000007</v>
      </c>
      <c r="K355" s="119">
        <v>8873.0300000000007</v>
      </c>
      <c r="L355" s="119">
        <v>8873.0300000000007</v>
      </c>
      <c r="M355" s="119">
        <v>8873.0300000000007</v>
      </c>
      <c r="N355" s="119">
        <v>8873.0300000000007</v>
      </c>
      <c r="O355" s="119">
        <v>8873.0300000000007</v>
      </c>
      <c r="P355" s="119">
        <v>8872.91</v>
      </c>
      <c r="Q355" s="119">
        <f t="shared" si="8"/>
        <v>106476.24</v>
      </c>
      <c r="R355" s="115"/>
      <c r="S355" s="116"/>
      <c r="T355" s="113"/>
      <c r="U355" s="119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8873.0300000000007</v>
      </c>
      <c r="V355" s="115"/>
    </row>
    <row r="356" spans="2:22" ht="26" x14ac:dyDescent="0.3">
      <c r="B356" s="113"/>
      <c r="C356" s="117" t="s">
        <v>108</v>
      </c>
      <c r="D356" s="118" t="s">
        <v>384</v>
      </c>
      <c r="E356" s="119">
        <v>573736.88000000012</v>
      </c>
      <c r="F356" s="119">
        <v>571736.88000000012</v>
      </c>
      <c r="G356" s="119">
        <v>566236.88000000012</v>
      </c>
      <c r="H356" s="119">
        <v>466192.81999999995</v>
      </c>
      <c r="I356" s="119">
        <v>466192.72999999992</v>
      </c>
      <c r="J356" s="119">
        <v>466192.66</v>
      </c>
      <c r="K356" s="119">
        <v>548401.11999999988</v>
      </c>
      <c r="L356" s="119">
        <v>545604.50999999989</v>
      </c>
      <c r="M356" s="119">
        <v>544016.35999999987</v>
      </c>
      <c r="N356" s="119">
        <v>543901.11999999988</v>
      </c>
      <c r="O356" s="119">
        <v>542901.11999999988</v>
      </c>
      <c r="P356" s="119">
        <v>541901.47</v>
      </c>
      <c r="Q356" s="119">
        <f t="shared" si="8"/>
        <v>6377014.5499999998</v>
      </c>
      <c r="R356" s="115"/>
      <c r="S356" s="116"/>
      <c r="T356" s="113"/>
      <c r="U356" s="119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573736.88000000012</v>
      </c>
      <c r="V356" s="115"/>
    </row>
    <row r="357" spans="2:22" x14ac:dyDescent="0.3">
      <c r="B357" s="113"/>
      <c r="C357" s="117" t="s">
        <v>109</v>
      </c>
      <c r="D357" s="118" t="s">
        <v>385</v>
      </c>
      <c r="E357" s="119">
        <v>41264.560000000005</v>
      </c>
      <c r="F357" s="119">
        <v>35073.770000000004</v>
      </c>
      <c r="G357" s="119">
        <v>33823.770000000004</v>
      </c>
      <c r="H357" s="119">
        <v>33823.770000000004</v>
      </c>
      <c r="I357" s="119">
        <v>33754.770000000004</v>
      </c>
      <c r="J357" s="119">
        <v>33754.770000000004</v>
      </c>
      <c r="K357" s="119">
        <v>103021.44</v>
      </c>
      <c r="L357" s="119">
        <v>60371.44</v>
      </c>
      <c r="M357" s="119">
        <v>60353.440000000002</v>
      </c>
      <c r="N357" s="119">
        <v>34049.440000000002</v>
      </c>
      <c r="O357" s="119">
        <v>34049.440000000002</v>
      </c>
      <c r="P357" s="119">
        <v>34049.650000000016</v>
      </c>
      <c r="Q357" s="119">
        <f t="shared" si="8"/>
        <v>537390.26</v>
      </c>
      <c r="R357" s="115"/>
      <c r="S357" s="116"/>
      <c r="T357" s="113"/>
      <c r="U357" s="119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41264.560000000005</v>
      </c>
      <c r="V357" s="115"/>
    </row>
    <row r="358" spans="2:22" x14ac:dyDescent="0.3">
      <c r="B358" s="113"/>
      <c r="C358" s="117" t="s">
        <v>110</v>
      </c>
      <c r="D358" s="118" t="s">
        <v>386</v>
      </c>
      <c r="E358" s="119">
        <v>847846.75999999978</v>
      </c>
      <c r="F358" s="119">
        <v>847846.75999999978</v>
      </c>
      <c r="G358" s="119">
        <v>847846.75999999978</v>
      </c>
      <c r="H358" s="119">
        <v>847846.75999999978</v>
      </c>
      <c r="I358" s="119">
        <v>847846.75999999978</v>
      </c>
      <c r="J358" s="119">
        <v>847846.75999999978</v>
      </c>
      <c r="K358" s="119">
        <v>1271828.1899999997</v>
      </c>
      <c r="L358" s="119">
        <v>1271828.24</v>
      </c>
      <c r="M358" s="119">
        <v>1271828.27</v>
      </c>
      <c r="N358" s="119">
        <v>1271828.27</v>
      </c>
      <c r="O358" s="119">
        <v>1271828.28</v>
      </c>
      <c r="P358" s="119">
        <v>1271828.2000000002</v>
      </c>
      <c r="Q358" s="119">
        <f t="shared" si="8"/>
        <v>12718050.009999998</v>
      </c>
      <c r="R358" s="115"/>
      <c r="S358" s="116"/>
      <c r="T358" s="113"/>
      <c r="U358" s="119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847846.75999999978</v>
      </c>
      <c r="V358" s="115"/>
    </row>
    <row r="359" spans="2:22" ht="26" x14ac:dyDescent="0.3">
      <c r="B359" s="113"/>
      <c r="C359" s="117" t="s">
        <v>111</v>
      </c>
      <c r="D359" s="118" t="s">
        <v>387</v>
      </c>
      <c r="E359" s="119">
        <v>38213.9</v>
      </c>
      <c r="F359" s="119">
        <v>38213.9</v>
      </c>
      <c r="G359" s="119">
        <v>38213.9</v>
      </c>
      <c r="H359" s="119">
        <v>38213.9</v>
      </c>
      <c r="I359" s="119">
        <v>38213.9</v>
      </c>
      <c r="J359" s="119">
        <v>38213.740000000005</v>
      </c>
      <c r="K359" s="119">
        <v>43614.59</v>
      </c>
      <c r="L359" s="119">
        <v>43614.55</v>
      </c>
      <c r="M359" s="119">
        <v>46522.869999999995</v>
      </c>
      <c r="N359" s="119">
        <v>46522.85</v>
      </c>
      <c r="O359" s="119">
        <v>46522.85</v>
      </c>
      <c r="P359" s="119">
        <v>46522.82</v>
      </c>
      <c r="Q359" s="119">
        <f t="shared" ref="Q359:Q422" si="9">SUM(E359:P359)</f>
        <v>502603.7699999999</v>
      </c>
      <c r="R359" s="115"/>
      <c r="S359" s="116"/>
      <c r="T359" s="113"/>
      <c r="U359" s="119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38213.9</v>
      </c>
      <c r="V359" s="115"/>
    </row>
    <row r="360" spans="2:22" x14ac:dyDescent="0.3">
      <c r="B360" s="113"/>
      <c r="C360" s="117" t="s">
        <v>112</v>
      </c>
      <c r="D360" s="118" t="s">
        <v>388</v>
      </c>
      <c r="E360" s="119">
        <v>1603589.2499999998</v>
      </c>
      <c r="F360" s="119">
        <v>1602711.96</v>
      </c>
      <c r="G360" s="119">
        <v>1547211.9599999997</v>
      </c>
      <c r="H360" s="119">
        <v>1261733.8699999996</v>
      </c>
      <c r="I360" s="119">
        <v>1187683.8699999996</v>
      </c>
      <c r="J360" s="119">
        <v>1184686.7999999998</v>
      </c>
      <c r="K360" s="119">
        <v>1475729.6599999997</v>
      </c>
      <c r="L360" s="119">
        <v>1463645.5299999993</v>
      </c>
      <c r="M360" s="119">
        <v>1461645.5399999991</v>
      </c>
      <c r="N360" s="119">
        <v>1451845.5299999993</v>
      </c>
      <c r="O360" s="119">
        <v>1448495.5299999993</v>
      </c>
      <c r="P360" s="119">
        <v>1435418.5299999998</v>
      </c>
      <c r="Q360" s="119">
        <f t="shared" si="9"/>
        <v>17124398.029999994</v>
      </c>
      <c r="R360" s="115"/>
      <c r="S360" s="116"/>
      <c r="T360" s="113"/>
      <c r="U360" s="119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1603589.2499999998</v>
      </c>
      <c r="V360" s="115"/>
    </row>
    <row r="361" spans="2:22" ht="26" x14ac:dyDescent="0.3">
      <c r="B361" s="113"/>
      <c r="C361" s="117" t="s">
        <v>113</v>
      </c>
      <c r="D361" s="118" t="s">
        <v>389</v>
      </c>
      <c r="E361" s="119">
        <v>0</v>
      </c>
      <c r="F361" s="119">
        <v>0</v>
      </c>
      <c r="G361" s="119">
        <v>0</v>
      </c>
      <c r="H361" s="119">
        <v>0</v>
      </c>
      <c r="I361" s="119">
        <v>0</v>
      </c>
      <c r="J361" s="119">
        <v>0</v>
      </c>
      <c r="K361" s="119">
        <v>0</v>
      </c>
      <c r="L361" s="119">
        <v>0</v>
      </c>
      <c r="M361" s="119">
        <v>0</v>
      </c>
      <c r="N361" s="119">
        <v>0</v>
      </c>
      <c r="O361" s="119">
        <v>0</v>
      </c>
      <c r="P361" s="119">
        <v>0</v>
      </c>
      <c r="Q361" s="119">
        <f t="shared" si="9"/>
        <v>0</v>
      </c>
      <c r="R361" s="115"/>
      <c r="S361" s="116"/>
      <c r="T361" s="113"/>
      <c r="U361" s="119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115"/>
    </row>
    <row r="362" spans="2:22" x14ac:dyDescent="0.3">
      <c r="B362" s="113"/>
      <c r="C362" s="117" t="s">
        <v>114</v>
      </c>
      <c r="D362" s="118" t="s">
        <v>390</v>
      </c>
      <c r="E362" s="119">
        <v>0</v>
      </c>
      <c r="F362" s="119">
        <v>0</v>
      </c>
      <c r="G362" s="119">
        <v>0</v>
      </c>
      <c r="H362" s="119">
        <v>0</v>
      </c>
      <c r="I362" s="119">
        <v>0</v>
      </c>
      <c r="J362" s="119">
        <v>0</v>
      </c>
      <c r="K362" s="119">
        <v>0</v>
      </c>
      <c r="L362" s="119">
        <v>0</v>
      </c>
      <c r="M362" s="119">
        <v>0</v>
      </c>
      <c r="N362" s="119">
        <v>0</v>
      </c>
      <c r="O362" s="119">
        <v>0</v>
      </c>
      <c r="P362" s="119">
        <v>0</v>
      </c>
      <c r="Q362" s="119">
        <f t="shared" si="9"/>
        <v>0</v>
      </c>
      <c r="R362" s="115"/>
      <c r="S362" s="116"/>
      <c r="T362" s="113"/>
      <c r="U362" s="119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0</v>
      </c>
      <c r="V362" s="115"/>
    </row>
    <row r="363" spans="2:22" x14ac:dyDescent="0.3">
      <c r="B363" s="113"/>
      <c r="C363" s="117" t="s">
        <v>115</v>
      </c>
      <c r="D363" s="118" t="s">
        <v>391</v>
      </c>
      <c r="E363" s="119">
        <v>0</v>
      </c>
      <c r="F363" s="119">
        <v>0</v>
      </c>
      <c r="G363" s="119">
        <v>0</v>
      </c>
      <c r="H363" s="119">
        <v>0</v>
      </c>
      <c r="I363" s="119">
        <v>0</v>
      </c>
      <c r="J363" s="119">
        <v>0</v>
      </c>
      <c r="K363" s="119">
        <v>0</v>
      </c>
      <c r="L363" s="119">
        <v>0</v>
      </c>
      <c r="M363" s="119">
        <v>0</v>
      </c>
      <c r="N363" s="119">
        <v>0</v>
      </c>
      <c r="O363" s="119">
        <v>0</v>
      </c>
      <c r="P363" s="119">
        <v>0</v>
      </c>
      <c r="Q363" s="119">
        <f t="shared" si="9"/>
        <v>0</v>
      </c>
      <c r="R363" s="115"/>
      <c r="S363" s="116"/>
      <c r="T363" s="113"/>
      <c r="U363" s="119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0</v>
      </c>
      <c r="V363" s="115"/>
    </row>
    <row r="364" spans="2:22" ht="26" x14ac:dyDescent="0.3">
      <c r="B364" s="113"/>
      <c r="C364" s="117" t="s">
        <v>116</v>
      </c>
      <c r="D364" s="118" t="s">
        <v>392</v>
      </c>
      <c r="E364" s="119">
        <v>0</v>
      </c>
      <c r="F364" s="119">
        <v>0</v>
      </c>
      <c r="G364" s="119">
        <v>0</v>
      </c>
      <c r="H364" s="119">
        <v>0</v>
      </c>
      <c r="I364" s="119">
        <v>0</v>
      </c>
      <c r="J364" s="119">
        <v>0</v>
      </c>
      <c r="K364" s="119">
        <v>0</v>
      </c>
      <c r="L364" s="119">
        <v>0</v>
      </c>
      <c r="M364" s="119">
        <v>0</v>
      </c>
      <c r="N364" s="119">
        <v>0</v>
      </c>
      <c r="O364" s="119">
        <v>0</v>
      </c>
      <c r="P364" s="119">
        <v>0</v>
      </c>
      <c r="Q364" s="119">
        <f t="shared" si="9"/>
        <v>0</v>
      </c>
      <c r="R364" s="115"/>
      <c r="S364" s="116"/>
      <c r="T364" s="113"/>
      <c r="U364" s="119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0</v>
      </c>
      <c r="V364" s="115"/>
    </row>
    <row r="365" spans="2:22" x14ac:dyDescent="0.3">
      <c r="B365" s="113"/>
      <c r="C365" s="117" t="s">
        <v>117</v>
      </c>
      <c r="D365" s="118" t="s">
        <v>393</v>
      </c>
      <c r="E365" s="119">
        <v>7820899.3099999987</v>
      </c>
      <c r="F365" s="119">
        <v>7898694.709999999</v>
      </c>
      <c r="G365" s="119">
        <v>7863503.6799999997</v>
      </c>
      <c r="H365" s="119">
        <v>6188834.1800000006</v>
      </c>
      <c r="I365" s="119">
        <v>6182834.1800000006</v>
      </c>
      <c r="J365" s="119">
        <v>6172334.2400000002</v>
      </c>
      <c r="K365" s="119">
        <v>7210851.3399999999</v>
      </c>
      <c r="L365" s="119">
        <v>7159145.120000001</v>
      </c>
      <c r="M365" s="119">
        <v>7055995.1100000013</v>
      </c>
      <c r="N365" s="119">
        <v>6932495.0300000012</v>
      </c>
      <c r="O365" s="119">
        <v>6809845.0100000016</v>
      </c>
      <c r="P365" s="119">
        <v>6796843.3499999987</v>
      </c>
      <c r="Q365" s="119">
        <f t="shared" si="9"/>
        <v>84092275.260000005</v>
      </c>
      <c r="R365" s="115"/>
      <c r="S365" s="116"/>
      <c r="T365" s="113"/>
      <c r="U365" s="119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7820899.3099999987</v>
      </c>
      <c r="V365" s="115"/>
    </row>
    <row r="366" spans="2:22" ht="26" x14ac:dyDescent="0.3">
      <c r="B366" s="113"/>
      <c r="C366" s="117" t="s">
        <v>118</v>
      </c>
      <c r="D366" s="118" t="s">
        <v>394</v>
      </c>
      <c r="E366" s="119">
        <v>19320.099999999999</v>
      </c>
      <c r="F366" s="119">
        <v>19320.099999999999</v>
      </c>
      <c r="G366" s="119">
        <v>19320.099999999999</v>
      </c>
      <c r="H366" s="119">
        <v>19320.099999999999</v>
      </c>
      <c r="I366" s="119">
        <v>19320.099999999999</v>
      </c>
      <c r="J366" s="119">
        <v>19320.14</v>
      </c>
      <c r="K366" s="119">
        <v>26680.04</v>
      </c>
      <c r="L366" s="119">
        <v>26680.04</v>
      </c>
      <c r="M366" s="119">
        <v>26680.04</v>
      </c>
      <c r="N366" s="119">
        <v>26680.04</v>
      </c>
      <c r="O366" s="119">
        <v>26680.04</v>
      </c>
      <c r="P366" s="119">
        <v>26680.16</v>
      </c>
      <c r="Q366" s="119">
        <f t="shared" si="9"/>
        <v>276001</v>
      </c>
      <c r="R366" s="115"/>
      <c r="S366" s="116"/>
      <c r="T366" s="113"/>
      <c r="U366" s="119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19320.099999999999</v>
      </c>
      <c r="V366" s="115"/>
    </row>
    <row r="367" spans="2:22" x14ac:dyDescent="0.3">
      <c r="B367" s="113"/>
      <c r="C367" s="117" t="s">
        <v>119</v>
      </c>
      <c r="D367" s="118" t="s">
        <v>395</v>
      </c>
      <c r="E367" s="119">
        <v>0</v>
      </c>
      <c r="F367" s="119">
        <v>0</v>
      </c>
      <c r="G367" s="119">
        <v>0</v>
      </c>
      <c r="H367" s="119">
        <v>0</v>
      </c>
      <c r="I367" s="119">
        <v>0</v>
      </c>
      <c r="J367" s="119">
        <v>0</v>
      </c>
      <c r="K367" s="119">
        <v>0</v>
      </c>
      <c r="L367" s="119">
        <v>0</v>
      </c>
      <c r="M367" s="119">
        <v>0</v>
      </c>
      <c r="N367" s="119">
        <v>0</v>
      </c>
      <c r="O367" s="119">
        <v>0</v>
      </c>
      <c r="P367" s="119">
        <v>0</v>
      </c>
      <c r="Q367" s="119">
        <f t="shared" si="9"/>
        <v>0</v>
      </c>
      <c r="R367" s="115"/>
      <c r="S367" s="116"/>
      <c r="T367" s="113"/>
      <c r="U367" s="119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0</v>
      </c>
      <c r="V367" s="115"/>
    </row>
    <row r="368" spans="2:22" x14ac:dyDescent="0.3">
      <c r="B368" s="113"/>
      <c r="C368" s="117" t="s">
        <v>120</v>
      </c>
      <c r="D368" s="118" t="s">
        <v>396</v>
      </c>
      <c r="E368" s="119">
        <v>0</v>
      </c>
      <c r="F368" s="119">
        <v>0</v>
      </c>
      <c r="G368" s="119">
        <v>0</v>
      </c>
      <c r="H368" s="119">
        <v>0</v>
      </c>
      <c r="I368" s="119">
        <v>0</v>
      </c>
      <c r="J368" s="119">
        <v>0</v>
      </c>
      <c r="K368" s="119">
        <v>0</v>
      </c>
      <c r="L368" s="119">
        <v>0</v>
      </c>
      <c r="M368" s="119">
        <v>0</v>
      </c>
      <c r="N368" s="119">
        <v>0</v>
      </c>
      <c r="O368" s="119">
        <v>0</v>
      </c>
      <c r="P368" s="119">
        <v>0</v>
      </c>
      <c r="Q368" s="119">
        <f t="shared" si="9"/>
        <v>0</v>
      </c>
      <c r="R368" s="115"/>
      <c r="S368" s="116"/>
      <c r="T368" s="113"/>
      <c r="U368" s="119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0</v>
      </c>
      <c r="V368" s="115"/>
    </row>
    <row r="369" spans="2:22" x14ac:dyDescent="0.3">
      <c r="B369" s="113"/>
      <c r="C369" s="117" t="s">
        <v>121</v>
      </c>
      <c r="D369" s="118" t="s">
        <v>397</v>
      </c>
      <c r="E369" s="119">
        <v>0</v>
      </c>
      <c r="F369" s="119">
        <v>0</v>
      </c>
      <c r="G369" s="119">
        <v>0</v>
      </c>
      <c r="H369" s="119">
        <v>0</v>
      </c>
      <c r="I369" s="119">
        <v>0</v>
      </c>
      <c r="J369" s="119">
        <v>0</v>
      </c>
      <c r="K369" s="119">
        <v>0</v>
      </c>
      <c r="L369" s="119">
        <v>0</v>
      </c>
      <c r="M369" s="119">
        <v>0</v>
      </c>
      <c r="N369" s="119">
        <v>0</v>
      </c>
      <c r="O369" s="119">
        <v>0</v>
      </c>
      <c r="P369" s="119">
        <v>0</v>
      </c>
      <c r="Q369" s="119">
        <f t="shared" si="9"/>
        <v>0</v>
      </c>
      <c r="R369" s="115"/>
      <c r="S369" s="116"/>
      <c r="T369" s="113"/>
      <c r="U369" s="119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115"/>
    </row>
    <row r="370" spans="2:22" ht="26" x14ac:dyDescent="0.3">
      <c r="B370" s="113"/>
      <c r="C370" s="117" t="s">
        <v>122</v>
      </c>
      <c r="D370" s="118" t="s">
        <v>398</v>
      </c>
      <c r="E370" s="119">
        <v>1035466.8099999998</v>
      </c>
      <c r="F370" s="119">
        <v>1035466.8099999998</v>
      </c>
      <c r="G370" s="119">
        <v>1035466.8099999998</v>
      </c>
      <c r="H370" s="119">
        <v>1035466.8099999998</v>
      </c>
      <c r="I370" s="119">
        <v>1035466.8099999998</v>
      </c>
      <c r="J370" s="119">
        <v>1035466.8099999998</v>
      </c>
      <c r="K370" s="119">
        <v>1231200.0600000005</v>
      </c>
      <c r="L370" s="119">
        <v>1231200.1600000004</v>
      </c>
      <c r="M370" s="119">
        <v>1231200.1600000004</v>
      </c>
      <c r="N370" s="119">
        <v>1231200.1600000004</v>
      </c>
      <c r="O370" s="119">
        <v>1231200.1600000004</v>
      </c>
      <c r="P370" s="119">
        <v>1231200.4400000004</v>
      </c>
      <c r="Q370" s="119">
        <f t="shared" si="9"/>
        <v>13600002</v>
      </c>
      <c r="R370" s="115"/>
      <c r="S370" s="116"/>
      <c r="T370" s="113"/>
      <c r="U370" s="119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1035466.8099999998</v>
      </c>
      <c r="V370" s="115"/>
    </row>
    <row r="371" spans="2:22" ht="26" x14ac:dyDescent="0.3">
      <c r="B371" s="113"/>
      <c r="C371" s="117" t="s">
        <v>123</v>
      </c>
      <c r="D371" s="118" t="s">
        <v>399</v>
      </c>
      <c r="E371" s="119">
        <v>2323367.0200000005</v>
      </c>
      <c r="F371" s="119">
        <v>1136303.92</v>
      </c>
      <c r="G371" s="119">
        <v>789897.02</v>
      </c>
      <c r="H371" s="119">
        <v>577635.81999999995</v>
      </c>
      <c r="I371" s="119">
        <v>574635.80999999994</v>
      </c>
      <c r="J371" s="119">
        <v>572635.82999999984</v>
      </c>
      <c r="K371" s="119">
        <v>543492.23</v>
      </c>
      <c r="L371" s="119">
        <v>543492.23</v>
      </c>
      <c r="M371" s="119">
        <v>543492.23</v>
      </c>
      <c r="N371" s="119">
        <v>543492.23</v>
      </c>
      <c r="O371" s="119">
        <v>542492.23</v>
      </c>
      <c r="P371" s="119">
        <v>542492.31999999995</v>
      </c>
      <c r="Q371" s="119">
        <f t="shared" si="9"/>
        <v>9233428.8900000025</v>
      </c>
      <c r="R371" s="115"/>
      <c r="S371" s="116"/>
      <c r="T371" s="113"/>
      <c r="U371" s="119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2323367.0200000005</v>
      </c>
      <c r="V371" s="115"/>
    </row>
    <row r="372" spans="2:22" x14ac:dyDescent="0.3">
      <c r="B372" s="113"/>
      <c r="C372" s="117" t="s">
        <v>124</v>
      </c>
      <c r="D372" s="118" t="s">
        <v>391</v>
      </c>
      <c r="E372" s="119">
        <v>176849.1</v>
      </c>
      <c r="F372" s="119">
        <v>176849.1</v>
      </c>
      <c r="G372" s="119">
        <v>176849.1</v>
      </c>
      <c r="H372" s="119">
        <v>176849.1</v>
      </c>
      <c r="I372" s="119">
        <v>176849.12000000002</v>
      </c>
      <c r="J372" s="119">
        <v>176849.02</v>
      </c>
      <c r="K372" s="119">
        <v>265273.60000000003</v>
      </c>
      <c r="L372" s="119">
        <v>265273.60000000003</v>
      </c>
      <c r="M372" s="119">
        <v>265273.60000000003</v>
      </c>
      <c r="N372" s="119">
        <v>265273.60000000003</v>
      </c>
      <c r="O372" s="119">
        <v>265273.60000000003</v>
      </c>
      <c r="P372" s="119">
        <v>265273.64</v>
      </c>
      <c r="Q372" s="119">
        <f t="shared" si="9"/>
        <v>2652736.1800000006</v>
      </c>
      <c r="R372" s="115"/>
      <c r="S372" s="116"/>
      <c r="T372" s="113"/>
      <c r="U372" s="119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176849.1</v>
      </c>
      <c r="V372" s="115"/>
    </row>
    <row r="373" spans="2:22" x14ac:dyDescent="0.3">
      <c r="B373" s="113"/>
      <c r="C373" s="117" t="s">
        <v>125</v>
      </c>
      <c r="D373" s="118" t="s">
        <v>395</v>
      </c>
      <c r="E373" s="119">
        <v>672202.92999999993</v>
      </c>
      <c r="F373" s="119">
        <v>617688.72</v>
      </c>
      <c r="G373" s="119">
        <v>607688.72</v>
      </c>
      <c r="H373" s="119">
        <v>571188.72</v>
      </c>
      <c r="I373" s="119">
        <v>569488.72</v>
      </c>
      <c r="J373" s="119">
        <v>556988.72</v>
      </c>
      <c r="K373" s="119">
        <v>643178.72</v>
      </c>
      <c r="L373" s="119">
        <v>629368.72</v>
      </c>
      <c r="M373" s="119">
        <v>626038.72</v>
      </c>
      <c r="N373" s="119">
        <v>625312.16999999993</v>
      </c>
      <c r="O373" s="119">
        <v>586636.85999999987</v>
      </c>
      <c r="P373" s="119">
        <v>575023.59999999986</v>
      </c>
      <c r="Q373" s="119">
        <f t="shared" si="9"/>
        <v>7280805.3199999984</v>
      </c>
      <c r="R373" s="115"/>
      <c r="S373" s="116"/>
      <c r="T373" s="113"/>
      <c r="U373" s="119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672202.92999999993</v>
      </c>
      <c r="V373" s="115"/>
    </row>
    <row r="374" spans="2:22" x14ac:dyDescent="0.3">
      <c r="B374" s="113"/>
      <c r="C374" s="117" t="s">
        <v>126</v>
      </c>
      <c r="D374" s="118" t="s">
        <v>400</v>
      </c>
      <c r="E374" s="119">
        <v>341098.96999999991</v>
      </c>
      <c r="F374" s="119">
        <v>281498.96999999991</v>
      </c>
      <c r="G374" s="119">
        <v>261998.97000000003</v>
      </c>
      <c r="H374" s="119">
        <v>250398.97000000003</v>
      </c>
      <c r="I374" s="119">
        <v>245898.97000000003</v>
      </c>
      <c r="J374" s="119">
        <v>244898.97000000003</v>
      </c>
      <c r="K374" s="119">
        <v>366017.18999999989</v>
      </c>
      <c r="L374" s="119">
        <v>351120.96999999991</v>
      </c>
      <c r="M374" s="119">
        <v>323784.96999999991</v>
      </c>
      <c r="N374" s="119">
        <v>310354.96999999991</v>
      </c>
      <c r="O374" s="119">
        <v>318747.46999999991</v>
      </c>
      <c r="P374" s="119">
        <v>277190.93999999994</v>
      </c>
      <c r="Q374" s="119">
        <f t="shared" si="9"/>
        <v>3573010.3299999987</v>
      </c>
      <c r="R374" s="115"/>
      <c r="S374" s="116"/>
      <c r="T374" s="113"/>
      <c r="U374" s="119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341098.96999999991</v>
      </c>
      <c r="V374" s="115"/>
    </row>
    <row r="375" spans="2:22" x14ac:dyDescent="0.3">
      <c r="B375" s="113"/>
      <c r="C375" s="117" t="s">
        <v>127</v>
      </c>
      <c r="D375" s="118" t="s">
        <v>401</v>
      </c>
      <c r="E375" s="119">
        <v>187645.63000000003</v>
      </c>
      <c r="F375" s="119">
        <v>186605.63000000003</v>
      </c>
      <c r="G375" s="119">
        <v>185680.63000000003</v>
      </c>
      <c r="H375" s="119">
        <v>184980.63000000003</v>
      </c>
      <c r="I375" s="119">
        <v>185780.63000000003</v>
      </c>
      <c r="J375" s="119">
        <v>185780.63000000003</v>
      </c>
      <c r="K375" s="119">
        <v>212515.43000000002</v>
      </c>
      <c r="L375" s="119">
        <v>208572.63000000003</v>
      </c>
      <c r="M375" s="119">
        <v>203511.23000000004</v>
      </c>
      <c r="N375" s="119">
        <v>201825.63000000003</v>
      </c>
      <c r="O375" s="119">
        <v>198700.63000000003</v>
      </c>
      <c r="P375" s="119">
        <v>187650.57</v>
      </c>
      <c r="Q375" s="119">
        <f t="shared" si="9"/>
        <v>2329249.9000000004</v>
      </c>
      <c r="R375" s="115"/>
      <c r="S375" s="116"/>
      <c r="T375" s="113"/>
      <c r="U375" s="119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187645.63000000003</v>
      </c>
      <c r="V375" s="115"/>
    </row>
    <row r="376" spans="2:22" x14ac:dyDescent="0.3">
      <c r="B376" s="113"/>
      <c r="C376" s="117" t="s">
        <v>128</v>
      </c>
      <c r="D376" s="118" t="s">
        <v>402</v>
      </c>
      <c r="E376" s="119">
        <v>3137460.61</v>
      </c>
      <c r="F376" s="119">
        <v>2914424.9</v>
      </c>
      <c r="G376" s="119">
        <v>2856399.9</v>
      </c>
      <c r="H376" s="119">
        <v>2869399.9</v>
      </c>
      <c r="I376" s="119">
        <v>2859399.8700000006</v>
      </c>
      <c r="J376" s="119">
        <v>2854052.8700000006</v>
      </c>
      <c r="K376" s="119">
        <v>3636317.0800000005</v>
      </c>
      <c r="L376" s="119">
        <v>3503930.5100000007</v>
      </c>
      <c r="M376" s="119">
        <v>3320230.9900000007</v>
      </c>
      <c r="N376" s="119">
        <v>3239734.9900000007</v>
      </c>
      <c r="O376" s="119">
        <v>3090484.9900000007</v>
      </c>
      <c r="P376" s="119">
        <v>2803303.1700000009</v>
      </c>
      <c r="Q376" s="119">
        <f t="shared" si="9"/>
        <v>37085139.780000009</v>
      </c>
      <c r="R376" s="115"/>
      <c r="S376" s="116"/>
      <c r="T376" s="113"/>
      <c r="U376" s="119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3137460.61</v>
      </c>
      <c r="V376" s="115"/>
    </row>
    <row r="377" spans="2:22" x14ac:dyDescent="0.3">
      <c r="B377" s="113"/>
      <c r="C377" s="117" t="s">
        <v>129</v>
      </c>
      <c r="D377" s="118" t="s">
        <v>403</v>
      </c>
      <c r="E377" s="119">
        <v>111673.52</v>
      </c>
      <c r="F377" s="119">
        <v>94705.85</v>
      </c>
      <c r="G377" s="119">
        <v>92180.85</v>
      </c>
      <c r="H377" s="119">
        <v>91080.85</v>
      </c>
      <c r="I377" s="119">
        <v>85880.85</v>
      </c>
      <c r="J377" s="119">
        <v>84882.85</v>
      </c>
      <c r="K377" s="119">
        <v>101290.25</v>
      </c>
      <c r="L377" s="119">
        <v>109355.85</v>
      </c>
      <c r="M377" s="119">
        <v>106370.85</v>
      </c>
      <c r="N377" s="119">
        <v>103363.82</v>
      </c>
      <c r="O377" s="119">
        <v>90455.85</v>
      </c>
      <c r="P377" s="119">
        <v>85601.48</v>
      </c>
      <c r="Q377" s="119">
        <f t="shared" si="9"/>
        <v>1156842.8699999999</v>
      </c>
      <c r="R377" s="115"/>
      <c r="S377" s="116"/>
      <c r="T377" s="113"/>
      <c r="U377" s="119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111673.52</v>
      </c>
      <c r="V377" s="115"/>
    </row>
    <row r="378" spans="2:22" x14ac:dyDescent="0.3">
      <c r="B378" s="113"/>
      <c r="C378" s="117" t="s">
        <v>130</v>
      </c>
      <c r="D378" s="118" t="s">
        <v>404</v>
      </c>
      <c r="E378" s="119">
        <v>118887.83</v>
      </c>
      <c r="F378" s="119">
        <v>104687.83</v>
      </c>
      <c r="G378" s="119">
        <v>79887.83</v>
      </c>
      <c r="H378" s="119">
        <v>79787.83</v>
      </c>
      <c r="I378" s="119">
        <v>77587.83</v>
      </c>
      <c r="J378" s="119">
        <v>77587.83</v>
      </c>
      <c r="K378" s="119">
        <v>150303.23000000001</v>
      </c>
      <c r="L378" s="119">
        <v>141327.83000000002</v>
      </c>
      <c r="M378" s="119">
        <v>149287.83000000002</v>
      </c>
      <c r="N378" s="119">
        <v>127637.83</v>
      </c>
      <c r="O378" s="119">
        <v>122377.60000000001</v>
      </c>
      <c r="P378" s="119">
        <v>103587.84</v>
      </c>
      <c r="Q378" s="119">
        <f t="shared" si="9"/>
        <v>1332949.1400000004</v>
      </c>
      <c r="R378" s="115"/>
      <c r="S378" s="116"/>
      <c r="T378" s="113"/>
      <c r="U378" s="119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118887.83</v>
      </c>
      <c r="V378" s="115"/>
    </row>
    <row r="379" spans="2:22" x14ac:dyDescent="0.3">
      <c r="B379" s="113"/>
      <c r="C379" s="117" t="s">
        <v>131</v>
      </c>
      <c r="D379" s="118" t="s">
        <v>405</v>
      </c>
      <c r="E379" s="119">
        <v>1213302.32</v>
      </c>
      <c r="F379" s="119">
        <v>438200.32000000007</v>
      </c>
      <c r="G379" s="119">
        <v>336000.32000000007</v>
      </c>
      <c r="H379" s="119">
        <v>346000.32000000007</v>
      </c>
      <c r="I379" s="119">
        <v>271000.32000000007</v>
      </c>
      <c r="J379" s="119">
        <v>316000.32000000007</v>
      </c>
      <c r="K379" s="119">
        <v>1410000.32</v>
      </c>
      <c r="L379" s="119">
        <v>1318000.32</v>
      </c>
      <c r="M379" s="119">
        <v>1263000.32</v>
      </c>
      <c r="N379" s="119">
        <v>1063000.32</v>
      </c>
      <c r="O379" s="119">
        <v>1058000.32</v>
      </c>
      <c r="P379" s="119">
        <v>863320.48</v>
      </c>
      <c r="Q379" s="119">
        <f t="shared" si="9"/>
        <v>9895826.0000000019</v>
      </c>
      <c r="R379" s="115"/>
      <c r="S379" s="116"/>
      <c r="T379" s="113"/>
      <c r="U379" s="119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1213302.32</v>
      </c>
      <c r="V379" s="115"/>
    </row>
    <row r="380" spans="2:22" x14ac:dyDescent="0.3">
      <c r="B380" s="113"/>
      <c r="C380" s="117" t="s">
        <v>132</v>
      </c>
      <c r="D380" s="118" t="s">
        <v>406</v>
      </c>
      <c r="E380" s="119">
        <v>75200</v>
      </c>
      <c r="F380" s="119">
        <v>50050</v>
      </c>
      <c r="G380" s="119">
        <v>45050</v>
      </c>
      <c r="H380" s="119">
        <v>40025</v>
      </c>
      <c r="I380" s="119">
        <v>25025</v>
      </c>
      <c r="J380" s="119">
        <v>15050</v>
      </c>
      <c r="K380" s="119">
        <v>100150</v>
      </c>
      <c r="L380" s="119">
        <v>100100</v>
      </c>
      <c r="M380" s="119">
        <v>75100</v>
      </c>
      <c r="N380" s="119">
        <v>50100</v>
      </c>
      <c r="O380" s="119">
        <v>45100</v>
      </c>
      <c r="P380" s="119">
        <v>31900</v>
      </c>
      <c r="Q380" s="119">
        <f t="shared" si="9"/>
        <v>652850</v>
      </c>
      <c r="R380" s="115"/>
      <c r="S380" s="116"/>
      <c r="T380" s="113"/>
      <c r="U380" s="119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75200</v>
      </c>
      <c r="V380" s="115"/>
    </row>
    <row r="381" spans="2:22" ht="26" x14ac:dyDescent="0.3">
      <c r="B381" s="113"/>
      <c r="C381" s="117" t="s">
        <v>133</v>
      </c>
      <c r="D381" s="118" t="s">
        <v>407</v>
      </c>
      <c r="E381" s="119">
        <v>247407.36999999994</v>
      </c>
      <c r="F381" s="119">
        <v>274073.12</v>
      </c>
      <c r="G381" s="119">
        <v>274073.12</v>
      </c>
      <c r="H381" s="119">
        <v>274073.14</v>
      </c>
      <c r="I381" s="119">
        <v>274073.11</v>
      </c>
      <c r="J381" s="119">
        <v>274073.05</v>
      </c>
      <c r="K381" s="119">
        <v>318829.77999999997</v>
      </c>
      <c r="L381" s="119">
        <v>318829.75999999995</v>
      </c>
      <c r="M381" s="119">
        <v>318829.75999999995</v>
      </c>
      <c r="N381" s="119">
        <v>318829.75999999995</v>
      </c>
      <c r="O381" s="119">
        <v>318829.75999999995</v>
      </c>
      <c r="P381" s="119">
        <v>345496.41</v>
      </c>
      <c r="Q381" s="119">
        <f t="shared" si="9"/>
        <v>3557418.1399999992</v>
      </c>
      <c r="R381" s="115"/>
      <c r="S381" s="116"/>
      <c r="T381" s="113"/>
      <c r="U381" s="119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247407.36999999994</v>
      </c>
      <c r="V381" s="115"/>
    </row>
    <row r="382" spans="2:22" x14ac:dyDescent="0.3">
      <c r="B382" s="113"/>
      <c r="C382" s="117" t="s">
        <v>134</v>
      </c>
      <c r="D382" s="118" t="s">
        <v>408</v>
      </c>
      <c r="E382" s="119">
        <v>38584.620000000003</v>
      </c>
      <c r="F382" s="119">
        <v>41691.589999999989</v>
      </c>
      <c r="G382" s="119">
        <v>40900.659999999996</v>
      </c>
      <c r="H382" s="119">
        <v>40900.659999999996</v>
      </c>
      <c r="I382" s="119">
        <v>40900.659999999996</v>
      </c>
      <c r="J382" s="119">
        <v>37525.64</v>
      </c>
      <c r="K382" s="119">
        <v>43180.1</v>
      </c>
      <c r="L382" s="119">
        <v>43180.090000000004</v>
      </c>
      <c r="M382" s="119">
        <v>43131.090000000004</v>
      </c>
      <c r="N382" s="119">
        <v>43080.090000000004</v>
      </c>
      <c r="O382" s="119">
        <v>43080.090000000004</v>
      </c>
      <c r="P382" s="119">
        <v>42703.41</v>
      </c>
      <c r="Q382" s="119">
        <f t="shared" si="9"/>
        <v>498858.70000000007</v>
      </c>
      <c r="R382" s="115"/>
      <c r="S382" s="116"/>
      <c r="T382" s="113"/>
      <c r="U382" s="119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38584.620000000003</v>
      </c>
      <c r="V382" s="115"/>
    </row>
    <row r="383" spans="2:22" x14ac:dyDescent="0.3">
      <c r="B383" s="113"/>
      <c r="C383" s="117" t="s">
        <v>135</v>
      </c>
      <c r="D383" s="118" t="s">
        <v>409</v>
      </c>
      <c r="E383" s="119">
        <v>103656.54000000001</v>
      </c>
      <c r="F383" s="119">
        <v>104456.51000000001</v>
      </c>
      <c r="G383" s="119">
        <v>102656.54000000001</v>
      </c>
      <c r="H383" s="119">
        <v>90960.489999999976</v>
      </c>
      <c r="I383" s="119">
        <v>90460.359999999986</v>
      </c>
      <c r="J383" s="119">
        <v>90360.299999999974</v>
      </c>
      <c r="K383" s="119">
        <v>109843.76999999999</v>
      </c>
      <c r="L383" s="119">
        <v>109843.76999999999</v>
      </c>
      <c r="M383" s="119">
        <v>109843.76999999999</v>
      </c>
      <c r="N383" s="119">
        <v>109843.76999999999</v>
      </c>
      <c r="O383" s="119">
        <v>109843.76999999999</v>
      </c>
      <c r="P383" s="119">
        <v>109843.86</v>
      </c>
      <c r="Q383" s="119">
        <f t="shared" si="9"/>
        <v>1241613.4500000002</v>
      </c>
      <c r="R383" s="115"/>
      <c r="S383" s="116"/>
      <c r="T383" s="113"/>
      <c r="U383" s="119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103656.54000000001</v>
      </c>
      <c r="V383" s="115"/>
    </row>
    <row r="384" spans="2:22" x14ac:dyDescent="0.3">
      <c r="B384" s="113"/>
      <c r="C384" s="117" t="s">
        <v>136</v>
      </c>
      <c r="D384" s="118" t="s">
        <v>410</v>
      </c>
      <c r="E384" s="119">
        <v>1610675.9500000002</v>
      </c>
      <c r="F384" s="119">
        <v>1002739.7600000001</v>
      </c>
      <c r="G384" s="119">
        <v>4654834.2600000007</v>
      </c>
      <c r="H384" s="119">
        <v>994397.76000000013</v>
      </c>
      <c r="I384" s="119">
        <v>696977.84</v>
      </c>
      <c r="J384" s="119">
        <v>885955.87000000011</v>
      </c>
      <c r="K384" s="119">
        <v>980309.63000000012</v>
      </c>
      <c r="L384" s="119">
        <v>994581.72000000009</v>
      </c>
      <c r="M384" s="119">
        <v>4523463.0200000005</v>
      </c>
      <c r="N384" s="119">
        <v>872884.23000000021</v>
      </c>
      <c r="O384" s="119">
        <v>904924.54000000027</v>
      </c>
      <c r="P384" s="119">
        <v>972705.86</v>
      </c>
      <c r="Q384" s="119">
        <f t="shared" si="9"/>
        <v>19094450.440000001</v>
      </c>
      <c r="R384" s="115"/>
      <c r="S384" s="116"/>
      <c r="T384" s="113"/>
      <c r="U384" s="119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1610675.9500000002</v>
      </c>
      <c r="V384" s="115"/>
    </row>
    <row r="385" spans="2:22" x14ac:dyDescent="0.3">
      <c r="B385" s="113"/>
      <c r="C385" s="117" t="s">
        <v>137</v>
      </c>
      <c r="D385" s="118" t="s">
        <v>411</v>
      </c>
      <c r="E385" s="119">
        <v>183904.16999999998</v>
      </c>
      <c r="F385" s="119">
        <v>184904.16999999998</v>
      </c>
      <c r="G385" s="119">
        <v>205904.16999999998</v>
      </c>
      <c r="H385" s="119">
        <v>220904.16999999998</v>
      </c>
      <c r="I385" s="119">
        <v>205904.16999999998</v>
      </c>
      <c r="J385" s="119">
        <v>185904.16999999998</v>
      </c>
      <c r="K385" s="119">
        <v>1704904.1700000002</v>
      </c>
      <c r="L385" s="119">
        <v>184304.16999999998</v>
      </c>
      <c r="M385" s="119">
        <v>205904.16999999998</v>
      </c>
      <c r="N385" s="119">
        <v>190904.16999999998</v>
      </c>
      <c r="O385" s="119">
        <v>205904.16999999998</v>
      </c>
      <c r="P385" s="119">
        <v>184903.7</v>
      </c>
      <c r="Q385" s="119">
        <f t="shared" si="9"/>
        <v>3864249.57</v>
      </c>
      <c r="R385" s="115"/>
      <c r="S385" s="116"/>
      <c r="T385" s="113"/>
      <c r="U385" s="119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183904.16999999998</v>
      </c>
      <c r="V385" s="115"/>
    </row>
    <row r="386" spans="2:22" x14ac:dyDescent="0.3">
      <c r="B386" s="113"/>
      <c r="C386" s="117" t="s">
        <v>138</v>
      </c>
      <c r="D386" s="118" t="s">
        <v>412</v>
      </c>
      <c r="E386" s="119">
        <v>2554609.09</v>
      </c>
      <c r="F386" s="119">
        <v>3237333.25</v>
      </c>
      <c r="G386" s="119">
        <v>3237333.25</v>
      </c>
      <c r="H386" s="119">
        <v>3237333.25</v>
      </c>
      <c r="I386" s="119">
        <v>3237333.25</v>
      </c>
      <c r="J386" s="119">
        <v>3237333.25</v>
      </c>
      <c r="K386" s="119">
        <v>3237333.25</v>
      </c>
      <c r="L386" s="119">
        <v>3237333.25</v>
      </c>
      <c r="M386" s="119">
        <v>3237333.25</v>
      </c>
      <c r="N386" s="119">
        <v>3237333.25</v>
      </c>
      <c r="O386" s="119">
        <v>3237333.25</v>
      </c>
      <c r="P386" s="119">
        <v>3237333.25</v>
      </c>
      <c r="Q386" s="119">
        <f t="shared" si="9"/>
        <v>38165274.840000004</v>
      </c>
      <c r="R386" s="115"/>
      <c r="S386" s="116"/>
      <c r="T386" s="113"/>
      <c r="U386" s="119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2554609.09</v>
      </c>
      <c r="V386" s="115"/>
    </row>
    <row r="387" spans="2:22" x14ac:dyDescent="0.3">
      <c r="B387" s="113"/>
      <c r="C387" s="117" t="s">
        <v>139</v>
      </c>
      <c r="D387" s="118" t="s">
        <v>413</v>
      </c>
      <c r="E387" s="119">
        <v>38066325.279999994</v>
      </c>
      <c r="F387" s="119">
        <v>11023363.290000001</v>
      </c>
      <c r="G387" s="119">
        <v>13083366.43</v>
      </c>
      <c r="H387" s="119">
        <v>34645405.749999993</v>
      </c>
      <c r="I387" s="119">
        <v>105169358.27</v>
      </c>
      <c r="J387" s="119">
        <v>19079907.07</v>
      </c>
      <c r="K387" s="119">
        <v>52484428.769999996</v>
      </c>
      <c r="L387" s="119">
        <v>13877397.92</v>
      </c>
      <c r="M387" s="119">
        <v>23120887.769999996</v>
      </c>
      <c r="N387" s="119">
        <v>36325270.699999996</v>
      </c>
      <c r="O387" s="119">
        <v>75360542.059999987</v>
      </c>
      <c r="P387" s="119">
        <v>47713756.68999999</v>
      </c>
      <c r="Q387" s="119">
        <f t="shared" si="9"/>
        <v>469950009.99999994</v>
      </c>
      <c r="R387" s="115"/>
      <c r="S387" s="116"/>
      <c r="T387" s="113"/>
      <c r="U387" s="119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38066325.279999994</v>
      </c>
      <c r="V387" s="115"/>
    </row>
    <row r="388" spans="2:22" x14ac:dyDescent="0.3">
      <c r="B388" s="113"/>
      <c r="C388" s="117" t="s">
        <v>140</v>
      </c>
      <c r="D388" s="118" t="s">
        <v>414</v>
      </c>
      <c r="E388" s="119">
        <v>76929.170000000013</v>
      </c>
      <c r="F388" s="119">
        <v>76929.170000000013</v>
      </c>
      <c r="G388" s="119">
        <v>76429.190000000017</v>
      </c>
      <c r="H388" s="119">
        <v>74562.510000000009</v>
      </c>
      <c r="I388" s="119">
        <v>74562.540000000008</v>
      </c>
      <c r="J388" s="119">
        <v>74162.540000000023</v>
      </c>
      <c r="K388" s="119">
        <v>82372.669999999984</v>
      </c>
      <c r="L388" s="119">
        <v>82370.239999999976</v>
      </c>
      <c r="M388" s="119">
        <v>82370.27999999997</v>
      </c>
      <c r="N388" s="119">
        <v>82370.179999999978</v>
      </c>
      <c r="O388" s="119">
        <v>82369.62</v>
      </c>
      <c r="P388" s="119">
        <v>82371.38999999997</v>
      </c>
      <c r="Q388" s="119">
        <f t="shared" si="9"/>
        <v>947799.5</v>
      </c>
      <c r="R388" s="115"/>
      <c r="S388" s="116"/>
      <c r="T388" s="113"/>
      <c r="U388" s="119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76929.170000000013</v>
      </c>
      <c r="V388" s="115"/>
    </row>
    <row r="389" spans="2:22" x14ac:dyDescent="0.3">
      <c r="B389" s="113"/>
      <c r="C389" s="117" t="s">
        <v>141</v>
      </c>
      <c r="D389" s="118" t="s">
        <v>415</v>
      </c>
      <c r="E389" s="119">
        <v>215505.72</v>
      </c>
      <c r="F389" s="119">
        <v>241537.74999999997</v>
      </c>
      <c r="G389" s="119">
        <v>220765.59999999998</v>
      </c>
      <c r="H389" s="119">
        <v>216934.86999999994</v>
      </c>
      <c r="I389" s="119">
        <v>216902.11000000002</v>
      </c>
      <c r="J389" s="119">
        <v>213033.2</v>
      </c>
      <c r="K389" s="119">
        <v>583698.54</v>
      </c>
      <c r="L389" s="119">
        <v>194286.64</v>
      </c>
      <c r="M389" s="119">
        <v>225823.64</v>
      </c>
      <c r="N389" s="119">
        <v>393568.00999999995</v>
      </c>
      <c r="O389" s="119">
        <v>4178257.3899999992</v>
      </c>
      <c r="P389" s="119">
        <v>193347.11999999997</v>
      </c>
      <c r="Q389" s="119">
        <f t="shared" si="9"/>
        <v>7093660.5899999989</v>
      </c>
      <c r="R389" s="115"/>
      <c r="S389" s="116"/>
      <c r="T389" s="113"/>
      <c r="U389" s="119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215505.72</v>
      </c>
      <c r="V389" s="115"/>
    </row>
    <row r="390" spans="2:22" ht="26" x14ac:dyDescent="0.3">
      <c r="B390" s="113"/>
      <c r="C390" s="117" t="s">
        <v>142</v>
      </c>
      <c r="D390" s="118" t="s">
        <v>416</v>
      </c>
      <c r="E390" s="119">
        <v>39615.770000000011</v>
      </c>
      <c r="F390" s="119">
        <v>39615.770000000011</v>
      </c>
      <c r="G390" s="119">
        <v>39615.770000000011</v>
      </c>
      <c r="H390" s="119">
        <v>39115.770000000011</v>
      </c>
      <c r="I390" s="119">
        <v>39115.770000000011</v>
      </c>
      <c r="J390" s="119">
        <v>39115.770000000011</v>
      </c>
      <c r="K390" s="119">
        <v>44526.630000000005</v>
      </c>
      <c r="L390" s="119">
        <v>44476.55000000001</v>
      </c>
      <c r="M390" s="119">
        <v>44476.55000000001</v>
      </c>
      <c r="N390" s="119">
        <v>44476.55000000001</v>
      </c>
      <c r="O390" s="119">
        <v>44476.55000000001</v>
      </c>
      <c r="P390" s="119">
        <v>43577.72</v>
      </c>
      <c r="Q390" s="119">
        <f t="shared" si="9"/>
        <v>502205.17000000004</v>
      </c>
      <c r="R390" s="115"/>
      <c r="S390" s="116"/>
      <c r="T390" s="113"/>
      <c r="U390" s="119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39615.770000000011</v>
      </c>
      <c r="V390" s="115"/>
    </row>
    <row r="391" spans="2:22" x14ac:dyDescent="0.3">
      <c r="B391" s="113"/>
      <c r="C391" s="117" t="s">
        <v>143</v>
      </c>
      <c r="D391" s="118" t="s">
        <v>417</v>
      </c>
      <c r="E391" s="119">
        <v>44791.17</v>
      </c>
      <c r="F391" s="119">
        <v>44791.17</v>
      </c>
      <c r="G391" s="119">
        <v>45091.17</v>
      </c>
      <c r="H391" s="119">
        <v>44482.84</v>
      </c>
      <c r="I391" s="119">
        <v>44482.84</v>
      </c>
      <c r="J391" s="119">
        <v>44482.84</v>
      </c>
      <c r="K391" s="119">
        <v>45391.159999999996</v>
      </c>
      <c r="L391" s="119">
        <v>44941.159999999996</v>
      </c>
      <c r="M391" s="119">
        <v>45659.939999999995</v>
      </c>
      <c r="N391" s="119">
        <v>45659.929999999993</v>
      </c>
      <c r="O391" s="119">
        <v>45784.929999999993</v>
      </c>
      <c r="P391" s="119">
        <v>46039.699999999983</v>
      </c>
      <c r="Q391" s="119">
        <f t="shared" si="9"/>
        <v>541598.85</v>
      </c>
      <c r="R391" s="115"/>
      <c r="S391" s="116"/>
      <c r="T391" s="113"/>
      <c r="U391" s="119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44791.17</v>
      </c>
      <c r="V391" s="115"/>
    </row>
    <row r="392" spans="2:22" x14ac:dyDescent="0.3">
      <c r="B392" s="113"/>
      <c r="C392" s="117" t="s">
        <v>144</v>
      </c>
      <c r="D392" s="118" t="s">
        <v>418</v>
      </c>
      <c r="E392" s="119">
        <v>1633.33</v>
      </c>
      <c r="F392" s="119">
        <v>1633.33</v>
      </c>
      <c r="G392" s="119">
        <v>1433.33</v>
      </c>
      <c r="H392" s="119">
        <v>1433.33</v>
      </c>
      <c r="I392" s="119">
        <v>1433.33</v>
      </c>
      <c r="J392" s="119">
        <v>1433.33</v>
      </c>
      <c r="K392" s="119">
        <v>1433.33</v>
      </c>
      <c r="L392" s="119">
        <v>2273.33</v>
      </c>
      <c r="M392" s="119">
        <v>2273.33</v>
      </c>
      <c r="N392" s="119">
        <v>2373.33</v>
      </c>
      <c r="O392" s="119">
        <v>2373.33</v>
      </c>
      <c r="P392" s="119">
        <v>2373.37</v>
      </c>
      <c r="Q392" s="119">
        <f t="shared" si="9"/>
        <v>22099.999999999996</v>
      </c>
      <c r="R392" s="115"/>
      <c r="S392" s="116"/>
      <c r="T392" s="113"/>
      <c r="U392" s="119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1633.33</v>
      </c>
      <c r="V392" s="115"/>
    </row>
    <row r="393" spans="2:22" x14ac:dyDescent="0.3">
      <c r="B393" s="113"/>
      <c r="C393" s="117" t="s">
        <v>145</v>
      </c>
      <c r="D393" s="118" t="s">
        <v>419</v>
      </c>
      <c r="E393" s="119">
        <v>0</v>
      </c>
      <c r="F393" s="119">
        <v>0</v>
      </c>
      <c r="G393" s="119">
        <v>0</v>
      </c>
      <c r="H393" s="119">
        <v>0</v>
      </c>
      <c r="I393" s="119">
        <v>0</v>
      </c>
      <c r="J393" s="119">
        <v>0</v>
      </c>
      <c r="K393" s="119">
        <v>0</v>
      </c>
      <c r="L393" s="119">
        <v>0</v>
      </c>
      <c r="M393" s="119">
        <v>0</v>
      </c>
      <c r="N393" s="119">
        <v>0</v>
      </c>
      <c r="O393" s="119">
        <v>0</v>
      </c>
      <c r="P393" s="119">
        <v>0</v>
      </c>
      <c r="Q393" s="119">
        <f t="shared" si="9"/>
        <v>0</v>
      </c>
      <c r="R393" s="115"/>
      <c r="S393" s="116"/>
      <c r="T393" s="113"/>
      <c r="U393" s="119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0</v>
      </c>
      <c r="V393" s="115"/>
    </row>
    <row r="394" spans="2:22" x14ac:dyDescent="0.3">
      <c r="B394" s="113"/>
      <c r="C394" s="117" t="s">
        <v>146</v>
      </c>
      <c r="D394" s="118" t="s">
        <v>420</v>
      </c>
      <c r="E394" s="119">
        <v>0</v>
      </c>
      <c r="F394" s="119">
        <v>0</v>
      </c>
      <c r="G394" s="119">
        <v>0</v>
      </c>
      <c r="H394" s="119">
        <v>0</v>
      </c>
      <c r="I394" s="119">
        <v>0</v>
      </c>
      <c r="J394" s="119">
        <v>0</v>
      </c>
      <c r="K394" s="119">
        <v>0</v>
      </c>
      <c r="L394" s="119">
        <v>0</v>
      </c>
      <c r="M394" s="119">
        <v>0</v>
      </c>
      <c r="N394" s="119">
        <v>0</v>
      </c>
      <c r="O394" s="119">
        <v>0</v>
      </c>
      <c r="P394" s="119">
        <v>0</v>
      </c>
      <c r="Q394" s="119">
        <f t="shared" si="9"/>
        <v>0</v>
      </c>
      <c r="R394" s="115"/>
      <c r="S394" s="116"/>
      <c r="T394" s="113"/>
      <c r="U394" s="119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0</v>
      </c>
      <c r="V394" s="115"/>
    </row>
    <row r="395" spans="2:22" x14ac:dyDescent="0.3">
      <c r="B395" s="113"/>
      <c r="C395" s="117" t="s">
        <v>147</v>
      </c>
      <c r="D395" s="118" t="s">
        <v>421</v>
      </c>
      <c r="E395" s="119">
        <v>154986.22999999995</v>
      </c>
      <c r="F395" s="119">
        <v>155666.22999999995</v>
      </c>
      <c r="G395" s="119">
        <v>162802.22999999995</v>
      </c>
      <c r="H395" s="119">
        <v>164147.82999999996</v>
      </c>
      <c r="I395" s="119">
        <v>157174.12999999995</v>
      </c>
      <c r="J395" s="119">
        <v>157164.16999999998</v>
      </c>
      <c r="K395" s="119">
        <v>197580.33</v>
      </c>
      <c r="L395" s="119">
        <v>196617.2</v>
      </c>
      <c r="M395" s="119">
        <v>200060.46</v>
      </c>
      <c r="N395" s="119">
        <v>200365.46</v>
      </c>
      <c r="O395" s="119">
        <v>199655.46</v>
      </c>
      <c r="P395" s="119">
        <v>198995.38</v>
      </c>
      <c r="Q395" s="119">
        <f t="shared" si="9"/>
        <v>2145215.1099999994</v>
      </c>
      <c r="R395" s="115"/>
      <c r="S395" s="116"/>
      <c r="T395" s="113"/>
      <c r="U395" s="119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154986.22999999995</v>
      </c>
      <c r="V395" s="115"/>
    </row>
    <row r="396" spans="2:22" x14ac:dyDescent="0.3">
      <c r="B396" s="113"/>
      <c r="C396" s="117" t="s">
        <v>148</v>
      </c>
      <c r="D396" s="118" t="s">
        <v>412</v>
      </c>
      <c r="E396" s="119">
        <v>0</v>
      </c>
      <c r="F396" s="119">
        <v>0</v>
      </c>
      <c r="G396" s="119">
        <v>0</v>
      </c>
      <c r="H396" s="119">
        <v>0</v>
      </c>
      <c r="I396" s="119">
        <v>0</v>
      </c>
      <c r="J396" s="119">
        <v>0</v>
      </c>
      <c r="K396" s="119">
        <v>0</v>
      </c>
      <c r="L396" s="119">
        <v>0</v>
      </c>
      <c r="M396" s="119">
        <v>0</v>
      </c>
      <c r="N396" s="119">
        <v>0</v>
      </c>
      <c r="O396" s="119">
        <v>0</v>
      </c>
      <c r="P396" s="119">
        <v>0</v>
      </c>
      <c r="Q396" s="119">
        <f t="shared" si="9"/>
        <v>0</v>
      </c>
      <c r="R396" s="115"/>
      <c r="S396" s="116"/>
      <c r="T396" s="113"/>
      <c r="U396" s="119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0</v>
      </c>
      <c r="V396" s="115"/>
    </row>
    <row r="397" spans="2:22" x14ac:dyDescent="0.3">
      <c r="B397" s="113"/>
      <c r="C397" s="117" t="s">
        <v>149</v>
      </c>
      <c r="D397" s="118" t="s">
        <v>422</v>
      </c>
      <c r="E397" s="119">
        <v>0</v>
      </c>
      <c r="F397" s="119">
        <v>0</v>
      </c>
      <c r="G397" s="119">
        <v>0</v>
      </c>
      <c r="H397" s="119">
        <v>0</v>
      </c>
      <c r="I397" s="119">
        <v>0</v>
      </c>
      <c r="J397" s="119">
        <v>0</v>
      </c>
      <c r="K397" s="119">
        <v>0</v>
      </c>
      <c r="L397" s="119">
        <v>0</v>
      </c>
      <c r="M397" s="119">
        <v>0</v>
      </c>
      <c r="N397" s="119">
        <v>0</v>
      </c>
      <c r="O397" s="119">
        <v>0</v>
      </c>
      <c r="P397" s="119">
        <v>0</v>
      </c>
      <c r="Q397" s="119">
        <f t="shared" si="9"/>
        <v>0</v>
      </c>
      <c r="R397" s="115"/>
      <c r="S397" s="116"/>
      <c r="T397" s="113"/>
      <c r="U397" s="119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0</v>
      </c>
      <c r="V397" s="115"/>
    </row>
    <row r="398" spans="2:22" x14ac:dyDescent="0.3">
      <c r="B398" s="113"/>
      <c r="C398" s="117" t="s">
        <v>150</v>
      </c>
      <c r="D398" s="118" t="s">
        <v>423</v>
      </c>
      <c r="E398" s="119">
        <v>0</v>
      </c>
      <c r="F398" s="119">
        <v>0</v>
      </c>
      <c r="G398" s="119">
        <v>0</v>
      </c>
      <c r="H398" s="119">
        <v>0</v>
      </c>
      <c r="I398" s="119">
        <v>0</v>
      </c>
      <c r="J398" s="119">
        <v>0</v>
      </c>
      <c r="K398" s="119">
        <v>0</v>
      </c>
      <c r="L398" s="119">
        <v>0</v>
      </c>
      <c r="M398" s="119">
        <v>0</v>
      </c>
      <c r="N398" s="119">
        <v>0</v>
      </c>
      <c r="O398" s="119">
        <v>0</v>
      </c>
      <c r="P398" s="119">
        <v>0</v>
      </c>
      <c r="Q398" s="119">
        <f t="shared" si="9"/>
        <v>0</v>
      </c>
      <c r="R398" s="115"/>
      <c r="S398" s="116"/>
      <c r="T398" s="113"/>
      <c r="U398" s="119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0</v>
      </c>
      <c r="V398" s="115"/>
    </row>
    <row r="399" spans="2:22" x14ac:dyDescent="0.3">
      <c r="B399" s="113"/>
      <c r="C399" s="117" t="s">
        <v>151</v>
      </c>
      <c r="D399" s="118" t="s">
        <v>424</v>
      </c>
      <c r="E399" s="119">
        <v>0</v>
      </c>
      <c r="F399" s="119">
        <v>0</v>
      </c>
      <c r="G399" s="119">
        <v>0</v>
      </c>
      <c r="H399" s="119">
        <v>0</v>
      </c>
      <c r="I399" s="119">
        <v>0</v>
      </c>
      <c r="J399" s="119">
        <v>0</v>
      </c>
      <c r="K399" s="119">
        <v>0</v>
      </c>
      <c r="L399" s="119">
        <v>0</v>
      </c>
      <c r="M399" s="119">
        <v>0</v>
      </c>
      <c r="N399" s="119">
        <v>0</v>
      </c>
      <c r="O399" s="119">
        <v>0</v>
      </c>
      <c r="P399" s="119">
        <v>0</v>
      </c>
      <c r="Q399" s="119">
        <f t="shared" si="9"/>
        <v>0</v>
      </c>
      <c r="R399" s="115"/>
      <c r="S399" s="116"/>
      <c r="T399" s="113"/>
      <c r="U399" s="119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0</v>
      </c>
      <c r="V399" s="115"/>
    </row>
    <row r="400" spans="2:22" x14ac:dyDescent="0.3">
      <c r="B400" s="113"/>
      <c r="C400" s="117" t="s">
        <v>152</v>
      </c>
      <c r="D400" s="118" t="s">
        <v>425</v>
      </c>
      <c r="E400" s="119">
        <v>0</v>
      </c>
      <c r="F400" s="119">
        <v>0</v>
      </c>
      <c r="G400" s="119">
        <v>0</v>
      </c>
      <c r="H400" s="119">
        <v>0</v>
      </c>
      <c r="I400" s="119">
        <v>0</v>
      </c>
      <c r="J400" s="119">
        <v>0</v>
      </c>
      <c r="K400" s="119">
        <v>0</v>
      </c>
      <c r="L400" s="119">
        <v>0</v>
      </c>
      <c r="M400" s="119">
        <v>0</v>
      </c>
      <c r="N400" s="119">
        <v>0</v>
      </c>
      <c r="O400" s="119">
        <v>0</v>
      </c>
      <c r="P400" s="119">
        <v>0</v>
      </c>
      <c r="Q400" s="119">
        <f t="shared" si="9"/>
        <v>0</v>
      </c>
      <c r="R400" s="115"/>
      <c r="S400" s="116"/>
      <c r="T400" s="113"/>
      <c r="U400" s="119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0</v>
      </c>
      <c r="V400" s="115"/>
    </row>
    <row r="401" spans="2:22" x14ac:dyDescent="0.3">
      <c r="B401" s="113"/>
      <c r="C401" s="117" t="s">
        <v>153</v>
      </c>
      <c r="D401" s="118" t="s">
        <v>426</v>
      </c>
      <c r="E401" s="119">
        <v>0</v>
      </c>
      <c r="F401" s="119">
        <v>0</v>
      </c>
      <c r="G401" s="119">
        <v>0</v>
      </c>
      <c r="H401" s="119">
        <v>0</v>
      </c>
      <c r="I401" s="119">
        <v>0</v>
      </c>
      <c r="J401" s="119">
        <v>0</v>
      </c>
      <c r="K401" s="119">
        <v>0</v>
      </c>
      <c r="L401" s="119">
        <v>0</v>
      </c>
      <c r="M401" s="119">
        <v>0</v>
      </c>
      <c r="N401" s="119">
        <v>0</v>
      </c>
      <c r="O401" s="119">
        <v>0</v>
      </c>
      <c r="P401" s="119">
        <v>0</v>
      </c>
      <c r="Q401" s="119">
        <f t="shared" si="9"/>
        <v>0</v>
      </c>
      <c r="R401" s="115"/>
      <c r="S401" s="116"/>
      <c r="T401" s="113"/>
      <c r="U401" s="119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0</v>
      </c>
      <c r="V401" s="115"/>
    </row>
    <row r="402" spans="2:22" x14ac:dyDescent="0.3">
      <c r="B402" s="113"/>
      <c r="C402" s="117" t="s">
        <v>154</v>
      </c>
      <c r="D402" s="118" t="s">
        <v>427</v>
      </c>
      <c r="E402" s="119">
        <v>176729.22</v>
      </c>
      <c r="F402" s="119">
        <v>41729.220000000008</v>
      </c>
      <c r="G402" s="119">
        <v>41729.220000000008</v>
      </c>
      <c r="H402" s="119">
        <v>41729.220000000008</v>
      </c>
      <c r="I402" s="119">
        <v>41729.220000000008</v>
      </c>
      <c r="J402" s="119">
        <v>41729.220000000008</v>
      </c>
      <c r="K402" s="119">
        <v>9743729.2200000007</v>
      </c>
      <c r="L402" s="119">
        <v>41729.220000000008</v>
      </c>
      <c r="M402" s="119">
        <v>41729.220000000008</v>
      </c>
      <c r="N402" s="119">
        <v>41729.220000000008</v>
      </c>
      <c r="O402" s="119">
        <v>41729.220000000008</v>
      </c>
      <c r="P402" s="119">
        <v>41729.379999999997</v>
      </c>
      <c r="Q402" s="119">
        <f t="shared" si="9"/>
        <v>10337750.800000004</v>
      </c>
      <c r="R402" s="115"/>
      <c r="S402" s="116"/>
      <c r="T402" s="113"/>
      <c r="U402" s="119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176729.22</v>
      </c>
      <c r="V402" s="115"/>
    </row>
    <row r="403" spans="2:22" x14ac:dyDescent="0.3">
      <c r="B403" s="113"/>
      <c r="C403" s="117" t="s">
        <v>155</v>
      </c>
      <c r="D403" s="118" t="s">
        <v>428</v>
      </c>
      <c r="E403" s="119">
        <v>74732.070000000007</v>
      </c>
      <c r="F403" s="119">
        <v>76501.67</v>
      </c>
      <c r="G403" s="119">
        <v>77118.11</v>
      </c>
      <c r="H403" s="119">
        <v>60667.020000000019</v>
      </c>
      <c r="I403" s="119">
        <v>61843.800000000017</v>
      </c>
      <c r="J403" s="119">
        <v>61833.920000000013</v>
      </c>
      <c r="K403" s="119">
        <v>70054.459999999992</v>
      </c>
      <c r="L403" s="119">
        <v>68168.920000000013</v>
      </c>
      <c r="M403" s="119">
        <v>66355.030000000013</v>
      </c>
      <c r="N403" s="119">
        <v>64278.260000000009</v>
      </c>
      <c r="O403" s="119">
        <v>63853.320000000014</v>
      </c>
      <c r="P403" s="119">
        <v>59271.710000000014</v>
      </c>
      <c r="Q403" s="119">
        <f t="shared" si="9"/>
        <v>804678.29000000015</v>
      </c>
      <c r="R403" s="115"/>
      <c r="S403" s="116"/>
      <c r="T403" s="113"/>
      <c r="U403" s="119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74732.070000000007</v>
      </c>
      <c r="V403" s="115"/>
    </row>
    <row r="404" spans="2:22" x14ac:dyDescent="0.3">
      <c r="B404" s="113"/>
      <c r="C404" s="117" t="s">
        <v>156</v>
      </c>
      <c r="D404" s="118" t="s">
        <v>429</v>
      </c>
      <c r="E404" s="119">
        <v>135033.72999999998</v>
      </c>
      <c r="F404" s="119">
        <v>154367.08000000005</v>
      </c>
      <c r="G404" s="119">
        <v>154300.42999999996</v>
      </c>
      <c r="H404" s="119">
        <v>150400.37999999992</v>
      </c>
      <c r="I404" s="119">
        <v>140050.37999999992</v>
      </c>
      <c r="J404" s="119">
        <v>138650.37999999992</v>
      </c>
      <c r="K404" s="119">
        <v>183683.27999999997</v>
      </c>
      <c r="L404" s="119">
        <v>183683.27999999997</v>
      </c>
      <c r="M404" s="119">
        <v>183683.27999999997</v>
      </c>
      <c r="N404" s="119">
        <v>183683.27999999997</v>
      </c>
      <c r="O404" s="119">
        <v>183683.31999999998</v>
      </c>
      <c r="P404" s="119">
        <v>183683.54</v>
      </c>
      <c r="Q404" s="119">
        <f t="shared" si="9"/>
        <v>1974902.3599999999</v>
      </c>
      <c r="R404" s="115"/>
      <c r="S404" s="116"/>
      <c r="T404" s="113"/>
      <c r="U404" s="119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135033.72999999998</v>
      </c>
      <c r="V404" s="115"/>
    </row>
    <row r="405" spans="2:22" x14ac:dyDescent="0.3">
      <c r="B405" s="113"/>
      <c r="C405" s="117" t="s">
        <v>157</v>
      </c>
      <c r="D405" s="118" t="s">
        <v>430</v>
      </c>
      <c r="E405" s="119">
        <v>1566.62</v>
      </c>
      <c r="F405" s="119">
        <v>15526.23</v>
      </c>
      <c r="G405" s="119">
        <v>15250</v>
      </c>
      <c r="H405" s="119">
        <v>8700.01</v>
      </c>
      <c r="I405" s="119">
        <v>4800</v>
      </c>
      <c r="J405" s="119">
        <v>4699.99</v>
      </c>
      <c r="K405" s="119">
        <v>57520.619999999995</v>
      </c>
      <c r="L405" s="119">
        <v>57520.619999999995</v>
      </c>
      <c r="M405" s="119">
        <v>57520.61</v>
      </c>
      <c r="N405" s="119">
        <v>57520.61</v>
      </c>
      <c r="O405" s="119">
        <v>57520.61</v>
      </c>
      <c r="P405" s="119">
        <v>57520.630000000005</v>
      </c>
      <c r="Q405" s="119">
        <f t="shared" si="9"/>
        <v>395666.55</v>
      </c>
      <c r="R405" s="115"/>
      <c r="S405" s="116"/>
      <c r="T405" s="113"/>
      <c r="U405" s="119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1566.62</v>
      </c>
      <c r="V405" s="115"/>
    </row>
    <row r="406" spans="2:22" x14ac:dyDescent="0.3">
      <c r="B406" s="113"/>
      <c r="C406" s="117" t="s">
        <v>158</v>
      </c>
      <c r="D406" s="118" t="s">
        <v>431</v>
      </c>
      <c r="E406" s="119">
        <v>30234.030000000002</v>
      </c>
      <c r="F406" s="119">
        <v>44871.35</v>
      </c>
      <c r="G406" s="119">
        <v>41658.019999999997</v>
      </c>
      <c r="H406" s="119">
        <v>37389.080000000009</v>
      </c>
      <c r="I406" s="119">
        <v>30696.080000000005</v>
      </c>
      <c r="J406" s="119">
        <v>28866.090000000004</v>
      </c>
      <c r="K406" s="119">
        <v>43060.740000000005</v>
      </c>
      <c r="L406" s="119">
        <v>43060.73000000001</v>
      </c>
      <c r="M406" s="119">
        <v>43060.75</v>
      </c>
      <c r="N406" s="119">
        <v>43060.75</v>
      </c>
      <c r="O406" s="119">
        <v>43060.72</v>
      </c>
      <c r="P406" s="119">
        <v>43060.970000000008</v>
      </c>
      <c r="Q406" s="119">
        <f t="shared" si="9"/>
        <v>472079.31</v>
      </c>
      <c r="R406" s="115"/>
      <c r="S406" s="116"/>
      <c r="T406" s="113"/>
      <c r="U406" s="119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30234.030000000002</v>
      </c>
      <c r="V406" s="115"/>
    </row>
    <row r="407" spans="2:22" x14ac:dyDescent="0.3">
      <c r="B407" s="113"/>
      <c r="C407" s="117" t="s">
        <v>159</v>
      </c>
      <c r="D407" s="118" t="s">
        <v>432</v>
      </c>
      <c r="E407" s="119">
        <v>2085263.7</v>
      </c>
      <c r="F407" s="119">
        <v>2065025.5599999998</v>
      </c>
      <c r="G407" s="119">
        <v>2064922.16</v>
      </c>
      <c r="H407" s="119">
        <v>2064432.23</v>
      </c>
      <c r="I407" s="119">
        <v>2037122.23</v>
      </c>
      <c r="J407" s="119">
        <v>2040622.25</v>
      </c>
      <c r="K407" s="119">
        <v>2731000.4</v>
      </c>
      <c r="L407" s="119">
        <v>2700700.4</v>
      </c>
      <c r="M407" s="119">
        <v>2700947.11</v>
      </c>
      <c r="N407" s="119">
        <v>2699250.4</v>
      </c>
      <c r="O407" s="119">
        <v>2661681.7299999995</v>
      </c>
      <c r="P407" s="119">
        <v>2661890.08</v>
      </c>
      <c r="Q407" s="119">
        <f t="shared" si="9"/>
        <v>28512858.25</v>
      </c>
      <c r="R407" s="115"/>
      <c r="S407" s="116"/>
      <c r="T407" s="113"/>
      <c r="U407" s="119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2085263.7</v>
      </c>
      <c r="V407" s="115"/>
    </row>
    <row r="408" spans="2:22" x14ac:dyDescent="0.3">
      <c r="B408" s="113"/>
      <c r="C408" s="117" t="s">
        <v>160</v>
      </c>
      <c r="D408" s="118" t="s">
        <v>433</v>
      </c>
      <c r="E408" s="119">
        <v>0</v>
      </c>
      <c r="F408" s="119">
        <v>0</v>
      </c>
      <c r="G408" s="119">
        <v>0</v>
      </c>
      <c r="H408" s="119">
        <v>0</v>
      </c>
      <c r="I408" s="119">
        <v>0</v>
      </c>
      <c r="J408" s="119">
        <v>0</v>
      </c>
      <c r="K408" s="119">
        <v>0</v>
      </c>
      <c r="L408" s="119">
        <v>0</v>
      </c>
      <c r="M408" s="119">
        <v>0</v>
      </c>
      <c r="N408" s="119">
        <v>0</v>
      </c>
      <c r="O408" s="119">
        <v>0</v>
      </c>
      <c r="P408" s="119">
        <v>0</v>
      </c>
      <c r="Q408" s="119">
        <f t="shared" si="9"/>
        <v>0</v>
      </c>
      <c r="R408" s="115"/>
      <c r="S408" s="116"/>
      <c r="T408" s="113"/>
      <c r="U408" s="119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0</v>
      </c>
      <c r="V408" s="115"/>
    </row>
    <row r="409" spans="2:22" x14ac:dyDescent="0.3">
      <c r="B409" s="113"/>
      <c r="C409" s="117" t="s">
        <v>161</v>
      </c>
      <c r="D409" s="118" t="s">
        <v>434</v>
      </c>
      <c r="E409" s="119">
        <v>67860.02</v>
      </c>
      <c r="F409" s="119">
        <v>68670.070000000007</v>
      </c>
      <c r="G409" s="119">
        <v>75810.27</v>
      </c>
      <c r="H409" s="119">
        <v>74750.27</v>
      </c>
      <c r="I409" s="119">
        <v>74811.440000000017</v>
      </c>
      <c r="J409" s="119">
        <v>74750.290000000008</v>
      </c>
      <c r="K409" s="119">
        <v>85444</v>
      </c>
      <c r="L409" s="119">
        <v>85389.920000000013</v>
      </c>
      <c r="M409" s="119">
        <v>85389.920000000013</v>
      </c>
      <c r="N409" s="119">
        <v>85135.82</v>
      </c>
      <c r="O409" s="119">
        <v>85133.62</v>
      </c>
      <c r="P409" s="119">
        <v>85070.37</v>
      </c>
      <c r="Q409" s="119">
        <f t="shared" si="9"/>
        <v>948216.01000000024</v>
      </c>
      <c r="R409" s="115"/>
      <c r="S409" s="116"/>
      <c r="T409" s="113"/>
      <c r="U409" s="119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67860.02</v>
      </c>
      <c r="V409" s="115"/>
    </row>
    <row r="410" spans="2:22" x14ac:dyDescent="0.3">
      <c r="B410" s="113"/>
      <c r="C410" s="117" t="s">
        <v>162</v>
      </c>
      <c r="D410" s="118" t="s">
        <v>435</v>
      </c>
      <c r="E410" s="119">
        <v>258511.43</v>
      </c>
      <c r="F410" s="119">
        <v>255361.43</v>
      </c>
      <c r="G410" s="119">
        <v>255361.43</v>
      </c>
      <c r="H410" s="119">
        <v>259771.43</v>
      </c>
      <c r="I410" s="119">
        <v>255361.44</v>
      </c>
      <c r="J410" s="119">
        <v>255361.35999999996</v>
      </c>
      <c r="K410" s="119">
        <v>262805.49</v>
      </c>
      <c r="L410" s="119">
        <v>258395.47</v>
      </c>
      <c r="M410" s="119">
        <v>258395.47</v>
      </c>
      <c r="N410" s="119">
        <v>261965.47</v>
      </c>
      <c r="O410" s="119">
        <v>258395.47</v>
      </c>
      <c r="P410" s="119">
        <v>252992.8</v>
      </c>
      <c r="Q410" s="119">
        <f t="shared" si="9"/>
        <v>3092678.69</v>
      </c>
      <c r="R410" s="115"/>
      <c r="S410" s="116"/>
      <c r="T410" s="113"/>
      <c r="U410" s="119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258511.43</v>
      </c>
      <c r="V410" s="115"/>
    </row>
    <row r="411" spans="2:22" x14ac:dyDescent="0.3">
      <c r="B411" s="113"/>
      <c r="C411" s="117" t="s">
        <v>163</v>
      </c>
      <c r="D411" s="118" t="s">
        <v>433</v>
      </c>
      <c r="E411" s="119">
        <v>256837.79999999993</v>
      </c>
      <c r="F411" s="119">
        <v>259117.87999999992</v>
      </c>
      <c r="G411" s="119">
        <v>265757.87999999989</v>
      </c>
      <c r="H411" s="119">
        <v>264547.87999999989</v>
      </c>
      <c r="I411" s="119">
        <v>267567.89999999991</v>
      </c>
      <c r="J411" s="119">
        <v>266447.54999999993</v>
      </c>
      <c r="K411" s="119">
        <v>289965.24999999994</v>
      </c>
      <c r="L411" s="119">
        <v>288715.24999999994</v>
      </c>
      <c r="M411" s="119">
        <v>289215.24999999994</v>
      </c>
      <c r="N411" s="119">
        <v>289215.24999999994</v>
      </c>
      <c r="O411" s="119">
        <v>289715.24999999994</v>
      </c>
      <c r="P411" s="119">
        <v>289992.51</v>
      </c>
      <c r="Q411" s="119">
        <f t="shared" si="9"/>
        <v>3317095.6499999994</v>
      </c>
      <c r="R411" s="115"/>
      <c r="S411" s="116"/>
      <c r="T411" s="113"/>
      <c r="U411" s="119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256837.79999999993</v>
      </c>
      <c r="V411" s="115"/>
    </row>
    <row r="412" spans="2:22" x14ac:dyDescent="0.3">
      <c r="B412" s="113"/>
      <c r="C412" s="117" t="s">
        <v>164</v>
      </c>
      <c r="D412" s="118" t="s">
        <v>436</v>
      </c>
      <c r="E412" s="119">
        <v>199128.94000000003</v>
      </c>
      <c r="F412" s="119">
        <v>223628.70000000007</v>
      </c>
      <c r="G412" s="119">
        <v>231128.61000000004</v>
      </c>
      <c r="H412" s="119">
        <v>232628.59000000003</v>
      </c>
      <c r="I412" s="119">
        <v>230128.59000000003</v>
      </c>
      <c r="J412" s="119">
        <v>270414.30000000005</v>
      </c>
      <c r="K412" s="119">
        <v>278414.31000000006</v>
      </c>
      <c r="L412" s="119">
        <v>276414.30000000005</v>
      </c>
      <c r="M412" s="119">
        <v>276414.28000000009</v>
      </c>
      <c r="N412" s="119">
        <v>278714.35000000003</v>
      </c>
      <c r="O412" s="119">
        <v>276414.31000000006</v>
      </c>
      <c r="P412" s="119">
        <v>274413.99000000005</v>
      </c>
      <c r="Q412" s="119">
        <f t="shared" si="9"/>
        <v>3047843.2700000009</v>
      </c>
      <c r="R412" s="115"/>
      <c r="S412" s="116"/>
      <c r="T412" s="113"/>
      <c r="U412" s="119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199128.94000000003</v>
      </c>
      <c r="V412" s="115"/>
    </row>
    <row r="413" spans="2:22" x14ac:dyDescent="0.3">
      <c r="B413" s="113"/>
      <c r="C413" s="117" t="s">
        <v>165</v>
      </c>
      <c r="D413" s="118" t="s">
        <v>423</v>
      </c>
      <c r="E413" s="119">
        <v>459664.62</v>
      </c>
      <c r="F413" s="119">
        <v>452864.43000000005</v>
      </c>
      <c r="G413" s="119">
        <v>453264.39</v>
      </c>
      <c r="H413" s="119">
        <v>451964.39</v>
      </c>
      <c r="I413" s="119">
        <v>451964.39</v>
      </c>
      <c r="J413" s="119">
        <v>418664.39</v>
      </c>
      <c r="K413" s="119">
        <v>431456.17</v>
      </c>
      <c r="L413" s="119">
        <v>431456.18</v>
      </c>
      <c r="M413" s="119">
        <v>409664.41</v>
      </c>
      <c r="N413" s="119">
        <v>415664.39</v>
      </c>
      <c r="O413" s="119">
        <v>409664.39</v>
      </c>
      <c r="P413" s="119">
        <v>409664.39</v>
      </c>
      <c r="Q413" s="119">
        <f t="shared" si="9"/>
        <v>5195956.54</v>
      </c>
      <c r="R413" s="115"/>
      <c r="S413" s="116"/>
      <c r="T413" s="113"/>
      <c r="U413" s="119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459664.62</v>
      </c>
      <c r="V413" s="115"/>
    </row>
    <row r="414" spans="2:22" x14ac:dyDescent="0.3">
      <c r="B414" s="113"/>
      <c r="C414" s="117" t="s">
        <v>166</v>
      </c>
      <c r="D414" s="118" t="s">
        <v>424</v>
      </c>
      <c r="E414" s="119">
        <v>34045.81</v>
      </c>
      <c r="F414" s="119">
        <v>34045.81</v>
      </c>
      <c r="G414" s="119">
        <v>34045.81</v>
      </c>
      <c r="H414" s="119">
        <v>34045.829999999994</v>
      </c>
      <c r="I414" s="119">
        <v>34045.789999999994</v>
      </c>
      <c r="J414" s="119">
        <v>34045.73000000001</v>
      </c>
      <c r="K414" s="119">
        <v>41000.700000000004</v>
      </c>
      <c r="L414" s="119">
        <v>41000.720000000001</v>
      </c>
      <c r="M414" s="119">
        <v>41000.71</v>
      </c>
      <c r="N414" s="119">
        <v>41000.730000000003</v>
      </c>
      <c r="O414" s="119">
        <v>41000.720000000001</v>
      </c>
      <c r="P414" s="119">
        <v>41000.71</v>
      </c>
      <c r="Q414" s="119">
        <f t="shared" si="9"/>
        <v>450279.07</v>
      </c>
      <c r="R414" s="115"/>
      <c r="S414" s="116"/>
      <c r="T414" s="113"/>
      <c r="U414" s="119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34045.81</v>
      </c>
      <c r="V414" s="115"/>
    </row>
    <row r="415" spans="2:22" x14ac:dyDescent="0.3">
      <c r="B415" s="113"/>
      <c r="C415" s="117" t="s">
        <v>167</v>
      </c>
      <c r="D415" s="118" t="s">
        <v>425</v>
      </c>
      <c r="E415" s="119">
        <v>131164.67000000001</v>
      </c>
      <c r="F415" s="119">
        <v>141163.61000000002</v>
      </c>
      <c r="G415" s="119">
        <v>141133.70000000001</v>
      </c>
      <c r="H415" s="119">
        <v>141133.70000000001</v>
      </c>
      <c r="I415" s="119">
        <v>141133.70000000001</v>
      </c>
      <c r="J415" s="119">
        <v>140133.70000000001</v>
      </c>
      <c r="K415" s="119">
        <v>790133.7</v>
      </c>
      <c r="L415" s="119">
        <v>140133.70000000001</v>
      </c>
      <c r="M415" s="119">
        <v>140133.70000000001</v>
      </c>
      <c r="N415" s="119">
        <v>140133.70000000001</v>
      </c>
      <c r="O415" s="119">
        <v>645100.71</v>
      </c>
      <c r="P415" s="119">
        <v>100104.13000000002</v>
      </c>
      <c r="Q415" s="119">
        <f t="shared" si="9"/>
        <v>2791602.7199999997</v>
      </c>
      <c r="R415" s="115"/>
      <c r="S415" s="116"/>
      <c r="T415" s="113"/>
      <c r="U415" s="119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131164.67000000001</v>
      </c>
      <c r="V415" s="115"/>
    </row>
    <row r="416" spans="2:22" x14ac:dyDescent="0.3">
      <c r="B416" s="113"/>
      <c r="C416" s="117" t="s">
        <v>168</v>
      </c>
      <c r="D416" s="118" t="s">
        <v>426</v>
      </c>
      <c r="E416" s="119">
        <v>463115.91000000015</v>
      </c>
      <c r="F416" s="119">
        <v>399893.42000000016</v>
      </c>
      <c r="G416" s="119">
        <v>403893.42000000016</v>
      </c>
      <c r="H416" s="119">
        <v>408893.42000000016</v>
      </c>
      <c r="I416" s="119">
        <v>408893.42000000016</v>
      </c>
      <c r="J416" s="119">
        <v>396893.42000000016</v>
      </c>
      <c r="K416" s="119">
        <v>507170.92000000016</v>
      </c>
      <c r="L416" s="119">
        <v>440393.42000000016</v>
      </c>
      <c r="M416" s="119">
        <v>440393.42000000016</v>
      </c>
      <c r="N416" s="119">
        <v>440393.42000000016</v>
      </c>
      <c r="O416" s="119">
        <v>440393.45000000007</v>
      </c>
      <c r="P416" s="119">
        <v>440393.64999999991</v>
      </c>
      <c r="Q416" s="119">
        <f t="shared" si="9"/>
        <v>5190721.290000001</v>
      </c>
      <c r="R416" s="115"/>
      <c r="S416" s="116"/>
      <c r="T416" s="113"/>
      <c r="U416" s="119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463115.91000000015</v>
      </c>
      <c r="V416" s="115"/>
    </row>
    <row r="417" spans="2:22" x14ac:dyDescent="0.3">
      <c r="B417" s="113"/>
      <c r="C417" s="117" t="s">
        <v>169</v>
      </c>
      <c r="D417" s="118" t="s">
        <v>437</v>
      </c>
      <c r="E417" s="119">
        <v>251322.39999999991</v>
      </c>
      <c r="F417" s="119">
        <v>193719.55999999991</v>
      </c>
      <c r="G417" s="119">
        <v>193719.51999999993</v>
      </c>
      <c r="H417" s="119">
        <v>193719.52999999994</v>
      </c>
      <c r="I417" s="119">
        <v>193719.50999999992</v>
      </c>
      <c r="J417" s="119">
        <v>197719.50999999992</v>
      </c>
      <c r="K417" s="119">
        <v>311579.76999999996</v>
      </c>
      <c r="L417" s="119">
        <v>211579.76999999993</v>
      </c>
      <c r="M417" s="119">
        <v>211579.77999999994</v>
      </c>
      <c r="N417" s="119">
        <v>211579.75999999992</v>
      </c>
      <c r="O417" s="119">
        <v>211579.81999999995</v>
      </c>
      <c r="P417" s="119">
        <v>211579.87</v>
      </c>
      <c r="Q417" s="119">
        <f t="shared" si="9"/>
        <v>2593398.7999999993</v>
      </c>
      <c r="R417" s="115"/>
      <c r="S417" s="116"/>
      <c r="T417" s="113"/>
      <c r="U417" s="119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251322.39999999991</v>
      </c>
      <c r="V417" s="115"/>
    </row>
    <row r="418" spans="2:22" x14ac:dyDescent="0.3">
      <c r="B418" s="113"/>
      <c r="C418" s="117" t="s">
        <v>170</v>
      </c>
      <c r="D418" s="118" t="s">
        <v>438</v>
      </c>
      <c r="E418" s="119">
        <v>249712.23999999993</v>
      </c>
      <c r="F418" s="119">
        <v>226672.23999999993</v>
      </c>
      <c r="G418" s="119">
        <v>208853.52999999991</v>
      </c>
      <c r="H418" s="119">
        <v>214712.23999999993</v>
      </c>
      <c r="I418" s="119">
        <v>199712.23999999993</v>
      </c>
      <c r="J418" s="119">
        <v>268418.25999999995</v>
      </c>
      <c r="K418" s="119">
        <v>240164.05999999994</v>
      </c>
      <c r="L418" s="119">
        <v>219224.8899999999</v>
      </c>
      <c r="M418" s="119">
        <v>218223.23999999993</v>
      </c>
      <c r="N418" s="119">
        <v>225012.23999999993</v>
      </c>
      <c r="O418" s="119">
        <v>217647.74999999994</v>
      </c>
      <c r="P418" s="119">
        <v>198213.46999999997</v>
      </c>
      <c r="Q418" s="119">
        <f t="shared" si="9"/>
        <v>2686566.3999999994</v>
      </c>
      <c r="R418" s="115"/>
      <c r="S418" s="116"/>
      <c r="T418" s="113"/>
      <c r="U418" s="119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249712.23999999993</v>
      </c>
      <c r="V418" s="115"/>
    </row>
    <row r="419" spans="2:22" x14ac:dyDescent="0.3">
      <c r="B419" s="113"/>
      <c r="C419" s="117" t="s">
        <v>171</v>
      </c>
      <c r="D419" s="118" t="s">
        <v>439</v>
      </c>
      <c r="E419" s="119">
        <v>69930.260000000009</v>
      </c>
      <c r="F419" s="119">
        <v>68722.929999999993</v>
      </c>
      <c r="G419" s="119">
        <v>68160.86</v>
      </c>
      <c r="H419" s="119">
        <v>66160.23</v>
      </c>
      <c r="I419" s="119">
        <v>66593.569999999992</v>
      </c>
      <c r="J419" s="119">
        <v>66593.569999999992</v>
      </c>
      <c r="K419" s="119">
        <v>66593.569999999992</v>
      </c>
      <c r="L419" s="119">
        <v>66593.569999999992</v>
      </c>
      <c r="M419" s="119">
        <v>66593.569999999992</v>
      </c>
      <c r="N419" s="119">
        <v>66593.569999999992</v>
      </c>
      <c r="O419" s="119">
        <v>66593.569999999992</v>
      </c>
      <c r="P419" s="119">
        <v>66593.510000000009</v>
      </c>
      <c r="Q419" s="119">
        <f t="shared" si="9"/>
        <v>805722.7799999998</v>
      </c>
      <c r="R419" s="115"/>
      <c r="S419" s="116"/>
      <c r="T419" s="113"/>
      <c r="U419" s="119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69930.260000000009</v>
      </c>
      <c r="V419" s="115"/>
    </row>
    <row r="420" spans="2:22" x14ac:dyDescent="0.3">
      <c r="B420" s="113"/>
      <c r="C420" s="117" t="s">
        <v>172</v>
      </c>
      <c r="D420" s="118" t="s">
        <v>440</v>
      </c>
      <c r="E420" s="119">
        <v>181876.8599999999</v>
      </c>
      <c r="F420" s="119">
        <v>39999.860000000015</v>
      </c>
      <c r="G420" s="119">
        <v>35231.760000000017</v>
      </c>
      <c r="H420" s="119">
        <v>35835.860000000015</v>
      </c>
      <c r="I420" s="119">
        <v>37635.860000000015</v>
      </c>
      <c r="J420" s="119">
        <v>36840.860000000015</v>
      </c>
      <c r="K420" s="119">
        <v>38636.280000000013</v>
      </c>
      <c r="L420" s="119">
        <v>45957.860000000015</v>
      </c>
      <c r="M420" s="119">
        <v>36331.860000000015</v>
      </c>
      <c r="N420" s="119">
        <v>159619.86000000002</v>
      </c>
      <c r="O420" s="119">
        <v>70976.980000000025</v>
      </c>
      <c r="P420" s="119">
        <v>51070.92000000002</v>
      </c>
      <c r="Q420" s="119">
        <f t="shared" si="9"/>
        <v>770014.82</v>
      </c>
      <c r="R420" s="115"/>
      <c r="S420" s="116"/>
      <c r="T420" s="113"/>
      <c r="U420" s="119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181876.8599999999</v>
      </c>
      <c r="V420" s="115"/>
    </row>
    <row r="421" spans="2:22" x14ac:dyDescent="0.3">
      <c r="B421" s="113"/>
      <c r="C421" s="117" t="s">
        <v>173</v>
      </c>
      <c r="D421" s="118" t="s">
        <v>441</v>
      </c>
      <c r="E421" s="119">
        <v>29382.940000000002</v>
      </c>
      <c r="F421" s="119">
        <v>52386.94</v>
      </c>
      <c r="G421" s="119">
        <v>30712.940000000002</v>
      </c>
      <c r="H421" s="119">
        <v>30862.940000000002</v>
      </c>
      <c r="I421" s="119">
        <v>28364.020000000004</v>
      </c>
      <c r="J421" s="119">
        <v>27764.020000000004</v>
      </c>
      <c r="K421" s="119">
        <v>61967.490000000005</v>
      </c>
      <c r="L421" s="119">
        <v>28534.020000000004</v>
      </c>
      <c r="M421" s="119">
        <v>29134.020000000004</v>
      </c>
      <c r="N421" s="119">
        <v>27934.020000000004</v>
      </c>
      <c r="O421" s="119">
        <v>29132.380000000005</v>
      </c>
      <c r="P421" s="119">
        <v>27934.079999999998</v>
      </c>
      <c r="Q421" s="119">
        <f t="shared" si="9"/>
        <v>404109.81000000011</v>
      </c>
      <c r="R421" s="115"/>
      <c r="S421" s="116"/>
      <c r="T421" s="113"/>
      <c r="U421" s="119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29382.940000000002</v>
      </c>
      <c r="V421" s="115"/>
    </row>
    <row r="422" spans="2:22" ht="26" x14ac:dyDescent="0.3">
      <c r="B422" s="113"/>
      <c r="C422" s="117" t="s">
        <v>174</v>
      </c>
      <c r="D422" s="118" t="s">
        <v>442</v>
      </c>
      <c r="E422" s="119">
        <v>58555.750000000022</v>
      </c>
      <c r="F422" s="119">
        <v>60558.630000000019</v>
      </c>
      <c r="G422" s="119">
        <v>58655.750000000022</v>
      </c>
      <c r="H422" s="119">
        <v>58655.770000000019</v>
      </c>
      <c r="I422" s="119">
        <v>58655.790000000015</v>
      </c>
      <c r="J422" s="119">
        <v>59455.830000000009</v>
      </c>
      <c r="K422" s="119">
        <v>81184.669999999984</v>
      </c>
      <c r="L422" s="119">
        <v>63984.759999999995</v>
      </c>
      <c r="M422" s="119">
        <v>63174.77</v>
      </c>
      <c r="N422" s="119">
        <v>63174.710000000006</v>
      </c>
      <c r="O422" s="119">
        <v>63174.770000000004</v>
      </c>
      <c r="P422" s="119">
        <v>63174.790000000008</v>
      </c>
      <c r="Q422" s="119">
        <f t="shared" si="9"/>
        <v>752405.99000000011</v>
      </c>
      <c r="R422" s="115"/>
      <c r="S422" s="116"/>
      <c r="T422" s="113"/>
      <c r="U422" s="119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58555.750000000022</v>
      </c>
      <c r="V422" s="115"/>
    </row>
    <row r="423" spans="2:22" x14ac:dyDescent="0.3">
      <c r="B423" s="113"/>
      <c r="C423" s="117" t="s">
        <v>175</v>
      </c>
      <c r="D423" s="118" t="s">
        <v>443</v>
      </c>
      <c r="E423" s="119">
        <v>388717.64999999997</v>
      </c>
      <c r="F423" s="119">
        <v>388717.64999999997</v>
      </c>
      <c r="G423" s="119">
        <v>388717.64999999997</v>
      </c>
      <c r="H423" s="119">
        <v>388717.64999999997</v>
      </c>
      <c r="I423" s="119">
        <v>388717.64999999997</v>
      </c>
      <c r="J423" s="119">
        <v>388717.64999999997</v>
      </c>
      <c r="K423" s="119">
        <v>388717.64999999997</v>
      </c>
      <c r="L423" s="119">
        <v>388717.64999999997</v>
      </c>
      <c r="M423" s="119">
        <v>388717.64999999997</v>
      </c>
      <c r="N423" s="119">
        <v>388717.64999999997</v>
      </c>
      <c r="O423" s="119">
        <v>388717.64999999997</v>
      </c>
      <c r="P423" s="119">
        <v>388717.67</v>
      </c>
      <c r="Q423" s="119">
        <f t="shared" ref="Q423:Q486" si="10">SUM(E423:P423)</f>
        <v>4664611.8199999994</v>
      </c>
      <c r="R423" s="115"/>
      <c r="S423" s="116"/>
      <c r="T423" s="113"/>
      <c r="U423" s="119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388717.64999999997</v>
      </c>
      <c r="V423" s="115"/>
    </row>
    <row r="424" spans="2:22" x14ac:dyDescent="0.3">
      <c r="B424" s="113"/>
      <c r="C424" s="117" t="s">
        <v>176</v>
      </c>
      <c r="D424" s="118" t="s">
        <v>444</v>
      </c>
      <c r="E424" s="119">
        <v>16163.910000000002</v>
      </c>
      <c r="F424" s="119">
        <v>19100.910000000003</v>
      </c>
      <c r="G424" s="119">
        <v>19100.910000000003</v>
      </c>
      <c r="H424" s="119">
        <v>19130.910000000003</v>
      </c>
      <c r="I424" s="119">
        <v>56100.91</v>
      </c>
      <c r="J424" s="119">
        <v>129299.91</v>
      </c>
      <c r="K424" s="119">
        <v>38333.910000000003</v>
      </c>
      <c r="L424" s="119">
        <v>38333.910000000003</v>
      </c>
      <c r="M424" s="119">
        <v>38333.910000000003</v>
      </c>
      <c r="N424" s="119">
        <v>38333.910000000003</v>
      </c>
      <c r="O424" s="119">
        <v>38333.910000000003</v>
      </c>
      <c r="P424" s="119">
        <v>148129.41</v>
      </c>
      <c r="Q424" s="119">
        <f t="shared" si="10"/>
        <v>598696.42000000016</v>
      </c>
      <c r="R424" s="115"/>
      <c r="S424" s="116"/>
      <c r="T424" s="113"/>
      <c r="U424" s="119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16163.910000000002</v>
      </c>
      <c r="V424" s="115"/>
    </row>
    <row r="425" spans="2:22" x14ac:dyDescent="0.3">
      <c r="B425" s="113"/>
      <c r="C425" s="117" t="s">
        <v>177</v>
      </c>
      <c r="D425" s="118" t="s">
        <v>445</v>
      </c>
      <c r="E425" s="119">
        <v>0</v>
      </c>
      <c r="F425" s="119">
        <v>33440</v>
      </c>
      <c r="G425" s="119">
        <v>78940</v>
      </c>
      <c r="H425" s="119">
        <v>48440</v>
      </c>
      <c r="I425" s="119">
        <v>66440</v>
      </c>
      <c r="J425" s="119">
        <v>14713</v>
      </c>
      <c r="K425" s="119">
        <v>136550</v>
      </c>
      <c r="L425" s="119">
        <v>138550</v>
      </c>
      <c r="M425" s="119">
        <v>138550</v>
      </c>
      <c r="N425" s="119">
        <v>138550</v>
      </c>
      <c r="O425" s="119">
        <v>138550</v>
      </c>
      <c r="P425" s="119">
        <v>153457.69</v>
      </c>
      <c r="Q425" s="119">
        <f t="shared" si="10"/>
        <v>1086180.69</v>
      </c>
      <c r="R425" s="115"/>
      <c r="S425" s="116"/>
      <c r="T425" s="113"/>
      <c r="U425" s="119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0</v>
      </c>
      <c r="V425" s="115"/>
    </row>
    <row r="426" spans="2:22" x14ac:dyDescent="0.3">
      <c r="B426" s="113"/>
      <c r="C426" s="117" t="s">
        <v>178</v>
      </c>
      <c r="D426" s="118" t="s">
        <v>446</v>
      </c>
      <c r="E426" s="119">
        <v>13936.19</v>
      </c>
      <c r="F426" s="119">
        <v>35388.270000000004</v>
      </c>
      <c r="G426" s="119">
        <v>35583.29</v>
      </c>
      <c r="H426" s="119">
        <v>35611.25</v>
      </c>
      <c r="I426" s="119">
        <v>35611.25</v>
      </c>
      <c r="J426" s="119">
        <v>35691.25</v>
      </c>
      <c r="K426" s="119">
        <v>41930.25</v>
      </c>
      <c r="L426" s="119">
        <v>41930.25</v>
      </c>
      <c r="M426" s="119">
        <v>41930.25</v>
      </c>
      <c r="N426" s="119">
        <v>41930.25</v>
      </c>
      <c r="O426" s="119">
        <v>41930.03</v>
      </c>
      <c r="P426" s="119">
        <v>42694.099999999991</v>
      </c>
      <c r="Q426" s="119">
        <f t="shared" si="10"/>
        <v>444166.63</v>
      </c>
      <c r="R426" s="115"/>
      <c r="S426" s="116"/>
      <c r="T426" s="113"/>
      <c r="U426" s="119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13936.19</v>
      </c>
      <c r="V426" s="115"/>
    </row>
    <row r="427" spans="2:22" x14ac:dyDescent="0.3">
      <c r="B427" s="113"/>
      <c r="C427" s="117" t="s">
        <v>179</v>
      </c>
      <c r="D427" s="118" t="s">
        <v>447</v>
      </c>
      <c r="E427" s="119">
        <v>12439.880000000001</v>
      </c>
      <c r="F427" s="119">
        <v>89990.12</v>
      </c>
      <c r="G427" s="119">
        <v>92501.5</v>
      </c>
      <c r="H427" s="119">
        <v>92501.5</v>
      </c>
      <c r="I427" s="119">
        <v>92501.5</v>
      </c>
      <c r="J427" s="119">
        <v>92501.5</v>
      </c>
      <c r="K427" s="119">
        <v>113296.5</v>
      </c>
      <c r="L427" s="119">
        <v>113296.5</v>
      </c>
      <c r="M427" s="119">
        <v>113296.5</v>
      </c>
      <c r="N427" s="119">
        <v>113296.5</v>
      </c>
      <c r="O427" s="119">
        <v>113292.5</v>
      </c>
      <c r="P427" s="119">
        <v>113287.56000000001</v>
      </c>
      <c r="Q427" s="119">
        <f t="shared" si="10"/>
        <v>1152202.06</v>
      </c>
      <c r="R427" s="115"/>
      <c r="S427" s="116"/>
      <c r="T427" s="113"/>
      <c r="U427" s="119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12439.880000000001</v>
      </c>
      <c r="V427" s="115"/>
    </row>
    <row r="428" spans="2:22" x14ac:dyDescent="0.3">
      <c r="B428" s="113"/>
      <c r="C428" s="117" t="s">
        <v>180</v>
      </c>
      <c r="D428" s="118" t="s">
        <v>448</v>
      </c>
      <c r="E428" s="119">
        <v>209584.37999999998</v>
      </c>
      <c r="F428" s="119">
        <v>210226.71999999994</v>
      </c>
      <c r="G428" s="119">
        <v>209906.71999999994</v>
      </c>
      <c r="H428" s="119">
        <v>209906.71999999994</v>
      </c>
      <c r="I428" s="119">
        <v>209906.71999999994</v>
      </c>
      <c r="J428" s="119">
        <v>209894.71999999994</v>
      </c>
      <c r="K428" s="119">
        <v>291859.72000000003</v>
      </c>
      <c r="L428" s="119">
        <v>292755.72000000003</v>
      </c>
      <c r="M428" s="119">
        <v>292755.72000000003</v>
      </c>
      <c r="N428" s="119">
        <v>292755.72000000003</v>
      </c>
      <c r="O428" s="119">
        <v>292753.72000000003</v>
      </c>
      <c r="P428" s="119">
        <v>292087.77999999997</v>
      </c>
      <c r="Q428" s="119">
        <f t="shared" si="10"/>
        <v>3014394.36</v>
      </c>
      <c r="R428" s="115"/>
      <c r="S428" s="116"/>
      <c r="T428" s="113"/>
      <c r="U428" s="119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209584.37999999998</v>
      </c>
      <c r="V428" s="115"/>
    </row>
    <row r="429" spans="2:22" x14ac:dyDescent="0.3">
      <c r="B429" s="113"/>
      <c r="C429" s="117" t="s">
        <v>181</v>
      </c>
      <c r="D429" s="118" t="s">
        <v>449</v>
      </c>
      <c r="E429" s="119">
        <v>1160040.1799999997</v>
      </c>
      <c r="F429" s="119">
        <v>1160039.5</v>
      </c>
      <c r="G429" s="119">
        <v>1160039.5</v>
      </c>
      <c r="H429" s="119">
        <v>1160039.5</v>
      </c>
      <c r="I429" s="119">
        <v>1160039.5</v>
      </c>
      <c r="J429" s="119">
        <v>1160039.5</v>
      </c>
      <c r="K429" s="119">
        <v>1611517.2900000005</v>
      </c>
      <c r="L429" s="119">
        <v>1611517.2900000005</v>
      </c>
      <c r="M429" s="119">
        <v>1611517.2900000005</v>
      </c>
      <c r="N429" s="119">
        <v>1611517.2900000005</v>
      </c>
      <c r="O429" s="119">
        <v>1611517.2900000005</v>
      </c>
      <c r="P429" s="119">
        <v>1611519.1900000013</v>
      </c>
      <c r="Q429" s="119">
        <f t="shared" si="10"/>
        <v>16629343.320000006</v>
      </c>
      <c r="R429" s="115"/>
      <c r="S429" s="116"/>
      <c r="T429" s="113"/>
      <c r="U429" s="119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1160040.1799999997</v>
      </c>
      <c r="V429" s="115"/>
    </row>
    <row r="430" spans="2:22" x14ac:dyDescent="0.3">
      <c r="B430" s="113"/>
      <c r="C430" s="117" t="s">
        <v>182</v>
      </c>
      <c r="D430" s="118" t="s">
        <v>450</v>
      </c>
      <c r="E430" s="119">
        <v>155857.54999999996</v>
      </c>
      <c r="F430" s="119">
        <v>156178.42999999996</v>
      </c>
      <c r="G430" s="119">
        <v>155655.54999999996</v>
      </c>
      <c r="H430" s="119">
        <v>169521.54999999996</v>
      </c>
      <c r="I430" s="119">
        <v>154821.58999999994</v>
      </c>
      <c r="J430" s="119">
        <v>154821.60999999996</v>
      </c>
      <c r="K430" s="119">
        <v>160324.19999999995</v>
      </c>
      <c r="L430" s="119">
        <v>163409.51999999996</v>
      </c>
      <c r="M430" s="119">
        <v>163409.51999999996</v>
      </c>
      <c r="N430" s="119">
        <v>163409.63999999998</v>
      </c>
      <c r="O430" s="119">
        <v>163409.63999999998</v>
      </c>
      <c r="P430" s="119">
        <v>188502.93</v>
      </c>
      <c r="Q430" s="119">
        <f t="shared" si="10"/>
        <v>1949321.7299999995</v>
      </c>
      <c r="R430" s="115"/>
      <c r="S430" s="116"/>
      <c r="T430" s="113"/>
      <c r="U430" s="119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155857.54999999996</v>
      </c>
      <c r="V430" s="115"/>
    </row>
    <row r="431" spans="2:22" x14ac:dyDescent="0.3">
      <c r="B431" s="113"/>
      <c r="C431" s="117" t="s">
        <v>183</v>
      </c>
      <c r="D431" s="118" t="s">
        <v>451</v>
      </c>
      <c r="E431" s="119">
        <v>2240000</v>
      </c>
      <c r="F431" s="119">
        <v>1540000</v>
      </c>
      <c r="G431" s="119">
        <v>1400000</v>
      </c>
      <c r="H431" s="119">
        <v>1400000</v>
      </c>
      <c r="I431" s="119">
        <v>1400000</v>
      </c>
      <c r="J431" s="119">
        <v>1400000</v>
      </c>
      <c r="K431" s="119">
        <v>870000</v>
      </c>
      <c r="L431" s="119">
        <v>870000</v>
      </c>
      <c r="M431" s="119">
        <v>870000</v>
      </c>
      <c r="N431" s="119">
        <v>870000</v>
      </c>
      <c r="O431" s="119">
        <v>870000</v>
      </c>
      <c r="P431" s="119">
        <v>870000</v>
      </c>
      <c r="Q431" s="119">
        <f t="shared" si="10"/>
        <v>14600000</v>
      </c>
      <c r="R431" s="115"/>
      <c r="S431" s="116"/>
      <c r="T431" s="113"/>
      <c r="U431" s="119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2240000</v>
      </c>
      <c r="V431" s="115"/>
    </row>
    <row r="432" spans="2:22" x14ac:dyDescent="0.3">
      <c r="B432" s="113"/>
      <c r="C432" s="117" t="s">
        <v>184</v>
      </c>
      <c r="D432" s="118" t="s">
        <v>452</v>
      </c>
      <c r="E432" s="119">
        <v>266666.82999999996</v>
      </c>
      <c r="F432" s="119">
        <v>266666.82999999996</v>
      </c>
      <c r="G432" s="119">
        <v>266666.82999999996</v>
      </c>
      <c r="H432" s="119">
        <v>266666.82999999996</v>
      </c>
      <c r="I432" s="119">
        <v>266666.82999999996</v>
      </c>
      <c r="J432" s="119">
        <v>266666.81</v>
      </c>
      <c r="K432" s="119">
        <v>400000.16000000003</v>
      </c>
      <c r="L432" s="119">
        <v>400000.16000000003</v>
      </c>
      <c r="M432" s="119">
        <v>400000.16000000003</v>
      </c>
      <c r="N432" s="119">
        <v>400000.16000000003</v>
      </c>
      <c r="O432" s="119">
        <v>400000.16000000003</v>
      </c>
      <c r="P432" s="119">
        <v>400000.24</v>
      </c>
      <c r="Q432" s="119">
        <f t="shared" si="10"/>
        <v>4000002.0000000009</v>
      </c>
      <c r="R432" s="115"/>
      <c r="S432" s="116"/>
      <c r="T432" s="113"/>
      <c r="U432" s="119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266666.82999999996</v>
      </c>
      <c r="V432" s="115"/>
    </row>
    <row r="433" spans="2:22" x14ac:dyDescent="0.3">
      <c r="B433" s="113"/>
      <c r="C433" s="117" t="s">
        <v>185</v>
      </c>
      <c r="D433" s="118" t="s">
        <v>453</v>
      </c>
      <c r="E433" s="119">
        <v>432752.43000000023</v>
      </c>
      <c r="F433" s="119">
        <v>403479.7200000002</v>
      </c>
      <c r="G433" s="119">
        <v>403479.70000000024</v>
      </c>
      <c r="H433" s="119">
        <v>403479.70000000024</v>
      </c>
      <c r="I433" s="119">
        <v>403479.70000000024</v>
      </c>
      <c r="J433" s="119">
        <v>403479.82</v>
      </c>
      <c r="K433" s="119">
        <v>447855.88</v>
      </c>
      <c r="L433" s="119">
        <v>447855.86</v>
      </c>
      <c r="M433" s="119">
        <v>447855.88</v>
      </c>
      <c r="N433" s="119">
        <v>447855.88</v>
      </c>
      <c r="O433" s="119">
        <v>447855.88</v>
      </c>
      <c r="P433" s="119">
        <v>447856.16000000003</v>
      </c>
      <c r="Q433" s="119">
        <f t="shared" si="10"/>
        <v>5137286.6100000003</v>
      </c>
      <c r="R433" s="115"/>
      <c r="S433" s="116"/>
      <c r="T433" s="113"/>
      <c r="U433" s="119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432752.43000000023</v>
      </c>
      <c r="V433" s="115"/>
    </row>
    <row r="434" spans="2:22" x14ac:dyDescent="0.3">
      <c r="B434" s="113"/>
      <c r="C434" s="117" t="s">
        <v>186</v>
      </c>
      <c r="D434" s="118" t="s">
        <v>454</v>
      </c>
      <c r="E434" s="119">
        <v>67086</v>
      </c>
      <c r="F434" s="119">
        <v>67086</v>
      </c>
      <c r="G434" s="119">
        <v>67086</v>
      </c>
      <c r="H434" s="119">
        <v>67086</v>
      </c>
      <c r="I434" s="119">
        <v>67086</v>
      </c>
      <c r="J434" s="119">
        <v>67090</v>
      </c>
      <c r="K434" s="119">
        <v>100630</v>
      </c>
      <c r="L434" s="119">
        <v>100630</v>
      </c>
      <c r="M434" s="119">
        <v>100630</v>
      </c>
      <c r="N434" s="119">
        <v>100630</v>
      </c>
      <c r="O434" s="119">
        <v>100630</v>
      </c>
      <c r="P434" s="119">
        <v>100630</v>
      </c>
      <c r="Q434" s="119">
        <f t="shared" si="10"/>
        <v>1006300</v>
      </c>
      <c r="R434" s="115"/>
      <c r="S434" s="116"/>
      <c r="T434" s="113"/>
      <c r="U434" s="119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67086</v>
      </c>
      <c r="V434" s="115"/>
    </row>
    <row r="435" spans="2:22" x14ac:dyDescent="0.3">
      <c r="B435" s="113"/>
      <c r="C435" s="117" t="s">
        <v>187</v>
      </c>
      <c r="D435" s="118" t="s">
        <v>455</v>
      </c>
      <c r="E435" s="119">
        <v>23685.380000000016</v>
      </c>
      <c r="F435" s="119">
        <v>23685.380000000016</v>
      </c>
      <c r="G435" s="119">
        <v>23685.380000000016</v>
      </c>
      <c r="H435" s="119">
        <v>23685.380000000016</v>
      </c>
      <c r="I435" s="119">
        <v>23685.380000000016</v>
      </c>
      <c r="J435" s="119">
        <v>23685.719999999998</v>
      </c>
      <c r="K435" s="119">
        <v>27481.370000000003</v>
      </c>
      <c r="L435" s="119">
        <v>27481.370000000003</v>
      </c>
      <c r="M435" s="119">
        <v>27481.370000000003</v>
      </c>
      <c r="N435" s="119">
        <v>27481.370000000003</v>
      </c>
      <c r="O435" s="119">
        <v>27481.370000000003</v>
      </c>
      <c r="P435" s="119">
        <v>27481.53</v>
      </c>
      <c r="Q435" s="119">
        <f t="shared" si="10"/>
        <v>307001.00000000012</v>
      </c>
      <c r="R435" s="115"/>
      <c r="S435" s="116"/>
      <c r="T435" s="113"/>
      <c r="U435" s="119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23685.380000000016</v>
      </c>
      <c r="V435" s="115"/>
    </row>
    <row r="436" spans="2:22" x14ac:dyDescent="0.3">
      <c r="B436" s="113"/>
      <c r="C436" s="117" t="s">
        <v>188</v>
      </c>
      <c r="D436" s="118" t="s">
        <v>456</v>
      </c>
      <c r="E436" s="119">
        <v>26076.460000000003</v>
      </c>
      <c r="F436" s="119">
        <v>26076.460000000003</v>
      </c>
      <c r="G436" s="119">
        <v>26076.460000000003</v>
      </c>
      <c r="H436" s="119">
        <v>26076.460000000003</v>
      </c>
      <c r="I436" s="119">
        <v>26076.460000000003</v>
      </c>
      <c r="J436" s="119">
        <v>26076.530000000002</v>
      </c>
      <c r="K436" s="119">
        <v>29023.640000000007</v>
      </c>
      <c r="L436" s="119">
        <v>29024.480000000007</v>
      </c>
      <c r="M436" s="119">
        <v>29024.480000000007</v>
      </c>
      <c r="N436" s="119">
        <v>29025.070000000007</v>
      </c>
      <c r="O436" s="119">
        <v>29024.660000000007</v>
      </c>
      <c r="P436" s="119">
        <v>29024.510000000009</v>
      </c>
      <c r="Q436" s="119">
        <f t="shared" si="10"/>
        <v>330605.6700000001</v>
      </c>
      <c r="R436" s="115"/>
      <c r="S436" s="116"/>
      <c r="T436" s="113"/>
      <c r="U436" s="119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26076.460000000003</v>
      </c>
      <c r="V436" s="115"/>
    </row>
    <row r="437" spans="2:22" x14ac:dyDescent="0.3">
      <c r="B437" s="113"/>
      <c r="C437" s="117" t="s">
        <v>189</v>
      </c>
      <c r="D437" s="118" t="s">
        <v>457</v>
      </c>
      <c r="E437" s="119">
        <v>1833333.34</v>
      </c>
      <c r="F437" s="119">
        <v>1833333.34</v>
      </c>
      <c r="G437" s="119">
        <v>1833333.34</v>
      </c>
      <c r="H437" s="119">
        <v>1833333.34</v>
      </c>
      <c r="I437" s="119">
        <v>1833333.34</v>
      </c>
      <c r="J437" s="119">
        <v>1833333.3</v>
      </c>
      <c r="K437" s="119">
        <v>2750000</v>
      </c>
      <c r="L437" s="119">
        <v>2750000</v>
      </c>
      <c r="M437" s="119">
        <v>2750000</v>
      </c>
      <c r="N437" s="119">
        <v>2750000</v>
      </c>
      <c r="O437" s="119">
        <v>2750000</v>
      </c>
      <c r="P437" s="119">
        <v>2750000</v>
      </c>
      <c r="Q437" s="119">
        <f t="shared" si="10"/>
        <v>27500000</v>
      </c>
      <c r="R437" s="115"/>
      <c r="S437" s="116"/>
      <c r="T437" s="113"/>
      <c r="U437" s="119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1833333.34</v>
      </c>
      <c r="V437" s="115"/>
    </row>
    <row r="438" spans="2:22" x14ac:dyDescent="0.3">
      <c r="B438" s="113"/>
      <c r="C438" s="117" t="s">
        <v>190</v>
      </c>
      <c r="D438" s="118" t="s">
        <v>458</v>
      </c>
      <c r="E438" s="119">
        <v>0</v>
      </c>
      <c r="F438" s="119">
        <v>0</v>
      </c>
      <c r="G438" s="119">
        <v>0</v>
      </c>
      <c r="H438" s="119">
        <v>0</v>
      </c>
      <c r="I438" s="119">
        <v>0</v>
      </c>
      <c r="J438" s="119">
        <v>0</v>
      </c>
      <c r="K438" s="119">
        <v>0</v>
      </c>
      <c r="L438" s="119">
        <v>0</v>
      </c>
      <c r="M438" s="119">
        <v>0</v>
      </c>
      <c r="N438" s="119">
        <v>0</v>
      </c>
      <c r="O438" s="119">
        <v>0</v>
      </c>
      <c r="P438" s="119">
        <v>0</v>
      </c>
      <c r="Q438" s="119">
        <f t="shared" si="10"/>
        <v>0</v>
      </c>
      <c r="R438" s="115"/>
      <c r="S438" s="116"/>
      <c r="T438" s="113"/>
      <c r="U438" s="119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0</v>
      </c>
      <c r="V438" s="115"/>
    </row>
    <row r="439" spans="2:22" x14ac:dyDescent="0.3">
      <c r="B439" s="113"/>
      <c r="C439" s="117" t="s">
        <v>191</v>
      </c>
      <c r="D439" s="118" t="s">
        <v>459</v>
      </c>
      <c r="E439" s="119">
        <v>33651.5</v>
      </c>
      <c r="F439" s="119">
        <v>33651.5</v>
      </c>
      <c r="G439" s="119">
        <v>33658.17</v>
      </c>
      <c r="H439" s="119">
        <v>33658.17</v>
      </c>
      <c r="I439" s="119">
        <v>33658.17</v>
      </c>
      <c r="J439" s="119">
        <v>33658.17</v>
      </c>
      <c r="K439" s="119">
        <v>50490</v>
      </c>
      <c r="L439" s="119">
        <v>50490</v>
      </c>
      <c r="M439" s="119">
        <v>50490</v>
      </c>
      <c r="N439" s="119">
        <v>50490.020000000004</v>
      </c>
      <c r="O439" s="119">
        <v>50490</v>
      </c>
      <c r="P439" s="119">
        <v>50490.020000000011</v>
      </c>
      <c r="Q439" s="119">
        <f t="shared" si="10"/>
        <v>504875.72000000003</v>
      </c>
      <c r="R439" s="115"/>
      <c r="S439" s="116"/>
      <c r="T439" s="113"/>
      <c r="U439" s="119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33651.5</v>
      </c>
      <c r="V439" s="115"/>
    </row>
    <row r="440" spans="2:22" ht="26" x14ac:dyDescent="0.3">
      <c r="B440" s="113"/>
      <c r="C440" s="117" t="s">
        <v>192</v>
      </c>
      <c r="D440" s="118" t="s">
        <v>460</v>
      </c>
      <c r="E440" s="119">
        <v>8181.71</v>
      </c>
      <c r="F440" s="119">
        <v>79278.53</v>
      </c>
      <c r="G440" s="119">
        <v>10083.64</v>
      </c>
      <c r="H440" s="119">
        <v>7583.64</v>
      </c>
      <c r="I440" s="119">
        <v>7583.64</v>
      </c>
      <c r="J440" s="119">
        <v>27696.63</v>
      </c>
      <c r="K440" s="119">
        <v>19002.64</v>
      </c>
      <c r="L440" s="119">
        <v>18612.64</v>
      </c>
      <c r="M440" s="119">
        <v>18612.64</v>
      </c>
      <c r="N440" s="119">
        <v>18612.64</v>
      </c>
      <c r="O440" s="119">
        <v>18612.64</v>
      </c>
      <c r="P440" s="119">
        <v>18612.77</v>
      </c>
      <c r="Q440" s="119">
        <f t="shared" si="10"/>
        <v>252473.76000000004</v>
      </c>
      <c r="R440" s="115"/>
      <c r="S440" s="116"/>
      <c r="T440" s="113"/>
      <c r="U440" s="119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8181.71</v>
      </c>
      <c r="V440" s="115"/>
    </row>
    <row r="441" spans="2:22" x14ac:dyDescent="0.3">
      <c r="B441" s="113"/>
      <c r="C441" s="117" t="s">
        <v>193</v>
      </c>
      <c r="D441" s="118" t="s">
        <v>461</v>
      </c>
      <c r="E441" s="119">
        <v>65729.429999999993</v>
      </c>
      <c r="F441" s="119">
        <v>68073.789999999994</v>
      </c>
      <c r="G441" s="119">
        <v>68729.109999999986</v>
      </c>
      <c r="H441" s="119">
        <v>67269.11</v>
      </c>
      <c r="I441" s="119">
        <v>66689.11</v>
      </c>
      <c r="J441" s="119">
        <v>67719.11</v>
      </c>
      <c r="K441" s="119">
        <v>68789.109999999986</v>
      </c>
      <c r="L441" s="119">
        <v>69679.11</v>
      </c>
      <c r="M441" s="119">
        <v>74219.109999999986</v>
      </c>
      <c r="N441" s="119">
        <v>148449.10999999999</v>
      </c>
      <c r="O441" s="119">
        <v>68729.11</v>
      </c>
      <c r="P441" s="119">
        <v>75924.790000000023</v>
      </c>
      <c r="Q441" s="119">
        <f t="shared" si="10"/>
        <v>909999.99999999988</v>
      </c>
      <c r="R441" s="115"/>
      <c r="S441" s="116"/>
      <c r="T441" s="113"/>
      <c r="U441" s="119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65729.429999999993</v>
      </c>
      <c r="V441" s="115"/>
    </row>
    <row r="442" spans="2:22" x14ac:dyDescent="0.3">
      <c r="B442" s="113"/>
      <c r="C442" s="117" t="s">
        <v>194</v>
      </c>
      <c r="D442" s="118" t="s">
        <v>462</v>
      </c>
      <c r="E442" s="119">
        <v>0</v>
      </c>
      <c r="F442" s="119">
        <v>0</v>
      </c>
      <c r="G442" s="119">
        <v>0</v>
      </c>
      <c r="H442" s="119">
        <v>0</v>
      </c>
      <c r="I442" s="119">
        <v>0</v>
      </c>
      <c r="J442" s="119">
        <v>0</v>
      </c>
      <c r="K442" s="119">
        <v>0</v>
      </c>
      <c r="L442" s="119">
        <v>0</v>
      </c>
      <c r="M442" s="119">
        <v>0</v>
      </c>
      <c r="N442" s="119">
        <v>0</v>
      </c>
      <c r="O442" s="119">
        <v>0</v>
      </c>
      <c r="P442" s="119">
        <v>0</v>
      </c>
      <c r="Q442" s="119">
        <f t="shared" si="10"/>
        <v>0</v>
      </c>
      <c r="R442" s="115"/>
      <c r="S442" s="116"/>
      <c r="T442" s="113"/>
      <c r="U442" s="119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0</v>
      </c>
      <c r="V442" s="115"/>
    </row>
    <row r="443" spans="2:22" x14ac:dyDescent="0.3">
      <c r="B443" s="113"/>
      <c r="C443" s="117" t="s">
        <v>195</v>
      </c>
      <c r="D443" s="118" t="s">
        <v>463</v>
      </c>
      <c r="E443" s="119">
        <v>60185.260000000009</v>
      </c>
      <c r="F443" s="119">
        <v>59785.260000000009</v>
      </c>
      <c r="G443" s="119">
        <v>56985.260000000009</v>
      </c>
      <c r="H443" s="119">
        <v>56985.260000000009</v>
      </c>
      <c r="I443" s="119">
        <v>56985.310000000005</v>
      </c>
      <c r="J443" s="119">
        <v>56985.330000000009</v>
      </c>
      <c r="K443" s="119">
        <v>67082.760000000009</v>
      </c>
      <c r="L443" s="119">
        <v>67082.790000000008</v>
      </c>
      <c r="M443" s="119">
        <v>67082.77</v>
      </c>
      <c r="N443" s="119">
        <v>67082.75</v>
      </c>
      <c r="O443" s="119">
        <v>67082.75</v>
      </c>
      <c r="P443" s="119">
        <v>67082.91</v>
      </c>
      <c r="Q443" s="119">
        <f t="shared" si="10"/>
        <v>750408.41000000015</v>
      </c>
      <c r="R443" s="115"/>
      <c r="S443" s="116"/>
      <c r="T443" s="113"/>
      <c r="U443" s="119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60185.260000000009</v>
      </c>
      <c r="V443" s="115"/>
    </row>
    <row r="444" spans="2:22" ht="26" x14ac:dyDescent="0.3">
      <c r="B444" s="113"/>
      <c r="C444" s="117" t="s">
        <v>196</v>
      </c>
      <c r="D444" s="118" t="s">
        <v>464</v>
      </c>
      <c r="E444" s="119">
        <v>0</v>
      </c>
      <c r="F444" s="119">
        <v>582</v>
      </c>
      <c r="G444" s="119">
        <v>832</v>
      </c>
      <c r="H444" s="119">
        <v>832</v>
      </c>
      <c r="I444" s="119">
        <v>912</v>
      </c>
      <c r="J444" s="119">
        <v>1175982</v>
      </c>
      <c r="K444" s="119">
        <v>1435</v>
      </c>
      <c r="L444" s="119">
        <v>1315</v>
      </c>
      <c r="M444" s="119">
        <v>1315</v>
      </c>
      <c r="N444" s="119">
        <v>1315</v>
      </c>
      <c r="O444" s="119">
        <v>1315</v>
      </c>
      <c r="P444" s="119">
        <v>1314.21</v>
      </c>
      <c r="Q444" s="119">
        <f t="shared" si="10"/>
        <v>1187149.21</v>
      </c>
      <c r="R444" s="115"/>
      <c r="S444" s="116"/>
      <c r="T444" s="113"/>
      <c r="U444" s="119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0</v>
      </c>
      <c r="V444" s="115"/>
    </row>
    <row r="445" spans="2:22" ht="26" x14ac:dyDescent="0.3">
      <c r="B445" s="113"/>
      <c r="C445" s="117" t="s">
        <v>197</v>
      </c>
      <c r="D445" s="118" t="s">
        <v>465</v>
      </c>
      <c r="E445" s="119">
        <v>10071.780000000001</v>
      </c>
      <c r="F445" s="119">
        <v>360392.18</v>
      </c>
      <c r="G445" s="119">
        <v>365392.18</v>
      </c>
      <c r="H445" s="119">
        <v>10392.18</v>
      </c>
      <c r="I445" s="119">
        <v>8988.43</v>
      </c>
      <c r="J445" s="119">
        <v>13830.410000000002</v>
      </c>
      <c r="K445" s="119">
        <v>9071.0300000000007</v>
      </c>
      <c r="L445" s="119">
        <v>9071.0300000000007</v>
      </c>
      <c r="M445" s="119">
        <v>9071.0300000000007</v>
      </c>
      <c r="N445" s="119">
        <v>9071.0300000000007</v>
      </c>
      <c r="O445" s="119">
        <v>9071.0300000000007</v>
      </c>
      <c r="P445" s="119">
        <v>9070.7799999999988</v>
      </c>
      <c r="Q445" s="119">
        <f t="shared" si="10"/>
        <v>823493.09000000032</v>
      </c>
      <c r="R445" s="115"/>
      <c r="S445" s="116"/>
      <c r="T445" s="113"/>
      <c r="U445" s="119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10071.780000000001</v>
      </c>
      <c r="V445" s="115"/>
    </row>
    <row r="446" spans="2:22" ht="26" x14ac:dyDescent="0.3">
      <c r="B446" s="113"/>
      <c r="C446" s="117" t="s">
        <v>198</v>
      </c>
      <c r="D446" s="118" t="s">
        <v>466</v>
      </c>
      <c r="E446" s="119">
        <v>12608.2</v>
      </c>
      <c r="F446" s="119">
        <v>14244.87</v>
      </c>
      <c r="G446" s="119">
        <v>14244.87</v>
      </c>
      <c r="H446" s="119">
        <v>14244.87</v>
      </c>
      <c r="I446" s="119">
        <v>11794.87</v>
      </c>
      <c r="J446" s="119">
        <v>11794.87</v>
      </c>
      <c r="K446" s="119">
        <v>12178.2</v>
      </c>
      <c r="L446" s="119">
        <v>12098.2</v>
      </c>
      <c r="M446" s="119">
        <v>12198.2</v>
      </c>
      <c r="N446" s="119">
        <v>12152.2</v>
      </c>
      <c r="O446" s="119">
        <v>12098.2</v>
      </c>
      <c r="P446" s="119">
        <v>12049.150000000005</v>
      </c>
      <c r="Q446" s="119">
        <f t="shared" si="10"/>
        <v>151706.69999999998</v>
      </c>
      <c r="R446" s="115"/>
      <c r="S446" s="116"/>
      <c r="T446" s="113"/>
      <c r="U446" s="119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12608.2</v>
      </c>
      <c r="V446" s="115"/>
    </row>
    <row r="447" spans="2:22" x14ac:dyDescent="0.3">
      <c r="B447" s="113"/>
      <c r="C447" s="117" t="s">
        <v>199</v>
      </c>
      <c r="D447" s="118" t="s">
        <v>467</v>
      </c>
      <c r="E447" s="119">
        <v>852259.66</v>
      </c>
      <c r="F447" s="119">
        <v>462350</v>
      </c>
      <c r="G447" s="119">
        <v>462350</v>
      </c>
      <c r="H447" s="119">
        <v>463400</v>
      </c>
      <c r="I447" s="119">
        <v>463400</v>
      </c>
      <c r="J447" s="119">
        <v>533400</v>
      </c>
      <c r="K447" s="119">
        <v>730473.59</v>
      </c>
      <c r="L447" s="119">
        <v>730473.35</v>
      </c>
      <c r="M447" s="119">
        <v>730473.35</v>
      </c>
      <c r="N447" s="119">
        <v>730473.35</v>
      </c>
      <c r="O447" s="119">
        <v>730473.35</v>
      </c>
      <c r="P447" s="119">
        <v>730473.35</v>
      </c>
      <c r="Q447" s="119">
        <f t="shared" si="10"/>
        <v>7619999.9999999981</v>
      </c>
      <c r="R447" s="115"/>
      <c r="S447" s="116"/>
      <c r="T447" s="113"/>
      <c r="U447" s="119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852259.66</v>
      </c>
      <c r="V447" s="115"/>
    </row>
    <row r="448" spans="2:22" x14ac:dyDescent="0.3">
      <c r="B448" s="113"/>
      <c r="C448" s="117" t="s">
        <v>200</v>
      </c>
      <c r="D448" s="118" t="s">
        <v>468</v>
      </c>
      <c r="E448" s="119">
        <v>2800</v>
      </c>
      <c r="F448" s="119">
        <v>2800</v>
      </c>
      <c r="G448" s="119">
        <v>2800</v>
      </c>
      <c r="H448" s="119">
        <v>2800</v>
      </c>
      <c r="I448" s="119">
        <v>2800</v>
      </c>
      <c r="J448" s="119">
        <v>2800</v>
      </c>
      <c r="K448" s="119">
        <v>3866.6</v>
      </c>
      <c r="L448" s="119">
        <v>3866.68</v>
      </c>
      <c r="M448" s="119">
        <v>3866.68</v>
      </c>
      <c r="N448" s="119">
        <v>3866.68</v>
      </c>
      <c r="O448" s="119">
        <v>3866.68</v>
      </c>
      <c r="P448" s="119">
        <v>3866.68</v>
      </c>
      <c r="Q448" s="119">
        <f t="shared" si="10"/>
        <v>40000</v>
      </c>
      <c r="R448" s="115"/>
      <c r="S448" s="116"/>
      <c r="T448" s="113"/>
      <c r="U448" s="119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2800</v>
      </c>
      <c r="V448" s="115"/>
    </row>
    <row r="449" spans="2:22" x14ac:dyDescent="0.3">
      <c r="B449" s="113"/>
      <c r="C449" s="117" t="s">
        <v>201</v>
      </c>
      <c r="D449" s="118" t="s">
        <v>469</v>
      </c>
      <c r="E449" s="119">
        <v>0</v>
      </c>
      <c r="F449" s="119">
        <v>0</v>
      </c>
      <c r="G449" s="119">
        <v>0</v>
      </c>
      <c r="H449" s="119">
        <v>0</v>
      </c>
      <c r="I449" s="119">
        <v>0</v>
      </c>
      <c r="J449" s="119">
        <v>0</v>
      </c>
      <c r="K449" s="119">
        <v>0</v>
      </c>
      <c r="L449" s="119">
        <v>0</v>
      </c>
      <c r="M449" s="119">
        <v>0</v>
      </c>
      <c r="N449" s="119">
        <v>0</v>
      </c>
      <c r="O449" s="119">
        <v>0</v>
      </c>
      <c r="P449" s="119">
        <v>0</v>
      </c>
      <c r="Q449" s="119">
        <f t="shared" si="10"/>
        <v>0</v>
      </c>
      <c r="R449" s="115"/>
      <c r="S449" s="116"/>
      <c r="T449" s="113"/>
      <c r="U449" s="119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0</v>
      </c>
      <c r="V449" s="115"/>
    </row>
    <row r="450" spans="2:22" x14ac:dyDescent="0.3">
      <c r="B450" s="113"/>
      <c r="C450" s="117" t="s">
        <v>202</v>
      </c>
      <c r="D450" s="118" t="s">
        <v>470</v>
      </c>
      <c r="E450" s="119">
        <v>4785.83</v>
      </c>
      <c r="F450" s="119">
        <v>4785.83</v>
      </c>
      <c r="G450" s="119">
        <v>4785.83</v>
      </c>
      <c r="H450" s="119">
        <v>4785.83</v>
      </c>
      <c r="I450" s="119">
        <v>4785.83</v>
      </c>
      <c r="J450" s="119">
        <v>4785.83</v>
      </c>
      <c r="K450" s="119">
        <v>4785.83</v>
      </c>
      <c r="L450" s="119">
        <v>4785.83</v>
      </c>
      <c r="M450" s="119">
        <v>4785.83</v>
      </c>
      <c r="N450" s="119">
        <v>4785.83</v>
      </c>
      <c r="O450" s="119">
        <v>4785.83</v>
      </c>
      <c r="P450" s="119">
        <v>4785.87</v>
      </c>
      <c r="Q450" s="119">
        <f t="shared" si="10"/>
        <v>57430.000000000015</v>
      </c>
      <c r="R450" s="115"/>
      <c r="S450" s="116"/>
      <c r="T450" s="113"/>
      <c r="U450" s="119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4785.83</v>
      </c>
      <c r="V450" s="115"/>
    </row>
    <row r="451" spans="2:22" x14ac:dyDescent="0.3">
      <c r="B451" s="113"/>
      <c r="C451" s="117" t="s">
        <v>203</v>
      </c>
      <c r="D451" s="118" t="s">
        <v>471</v>
      </c>
      <c r="E451" s="119">
        <v>75474.53</v>
      </c>
      <c r="F451" s="119">
        <v>75474.53</v>
      </c>
      <c r="G451" s="119">
        <v>75474.53</v>
      </c>
      <c r="H451" s="119">
        <v>75474.53</v>
      </c>
      <c r="I451" s="119">
        <v>75474.490000000005</v>
      </c>
      <c r="J451" s="119">
        <v>75474.430000000008</v>
      </c>
      <c r="K451" s="119">
        <v>87799.950000000012</v>
      </c>
      <c r="L451" s="119">
        <v>87560.640000000014</v>
      </c>
      <c r="M451" s="119">
        <v>82720.62000000001</v>
      </c>
      <c r="N451" s="119">
        <v>82627.020000000019</v>
      </c>
      <c r="O451" s="119">
        <v>82627.010000000009</v>
      </c>
      <c r="P451" s="119">
        <v>82627.109999999986</v>
      </c>
      <c r="Q451" s="119">
        <f t="shared" si="10"/>
        <v>958809.39</v>
      </c>
      <c r="R451" s="115"/>
      <c r="S451" s="116"/>
      <c r="T451" s="113"/>
      <c r="U451" s="119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75474.53</v>
      </c>
      <c r="V451" s="115"/>
    </row>
    <row r="452" spans="2:22" x14ac:dyDescent="0.3">
      <c r="B452" s="113"/>
      <c r="C452" s="117" t="s">
        <v>204</v>
      </c>
      <c r="D452" s="118" t="s">
        <v>472</v>
      </c>
      <c r="E452" s="119">
        <v>174834.24</v>
      </c>
      <c r="F452" s="119">
        <v>174746.23</v>
      </c>
      <c r="G452" s="119">
        <v>174746.23</v>
      </c>
      <c r="H452" s="119">
        <v>174746.23</v>
      </c>
      <c r="I452" s="119">
        <v>174746.23</v>
      </c>
      <c r="J452" s="119">
        <v>174746.23</v>
      </c>
      <c r="K452" s="119">
        <v>174746.23</v>
      </c>
      <c r="L452" s="119">
        <v>174746.23</v>
      </c>
      <c r="M452" s="119">
        <v>174746.23</v>
      </c>
      <c r="N452" s="119">
        <v>174746.23</v>
      </c>
      <c r="O452" s="119">
        <v>174746.23</v>
      </c>
      <c r="P452" s="119">
        <v>174658.90000000002</v>
      </c>
      <c r="Q452" s="119">
        <f t="shared" si="10"/>
        <v>2096955.44</v>
      </c>
      <c r="R452" s="115"/>
      <c r="S452" s="116"/>
      <c r="T452" s="113"/>
      <c r="U452" s="119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174834.24</v>
      </c>
      <c r="V452" s="115"/>
    </row>
    <row r="453" spans="2:22" x14ac:dyDescent="0.3">
      <c r="B453" s="113"/>
      <c r="C453" s="117" t="s">
        <v>205</v>
      </c>
      <c r="D453" s="118" t="s">
        <v>473</v>
      </c>
      <c r="E453" s="119">
        <v>54106.92</v>
      </c>
      <c r="F453" s="119">
        <v>53632.84</v>
      </c>
      <c r="G453" s="119">
        <v>53632.84</v>
      </c>
      <c r="H453" s="119">
        <v>53632.84</v>
      </c>
      <c r="I453" s="119">
        <v>53632.34</v>
      </c>
      <c r="J453" s="119">
        <v>53632.34</v>
      </c>
      <c r="K453" s="119">
        <v>85449</v>
      </c>
      <c r="L453" s="119">
        <v>79449.009999999995</v>
      </c>
      <c r="M453" s="119">
        <v>79449</v>
      </c>
      <c r="N453" s="119">
        <v>79449</v>
      </c>
      <c r="O453" s="119">
        <v>79449</v>
      </c>
      <c r="P453" s="119">
        <v>78974.880000000005</v>
      </c>
      <c r="Q453" s="119">
        <f t="shared" si="10"/>
        <v>804490.01</v>
      </c>
      <c r="R453" s="115"/>
      <c r="S453" s="116"/>
      <c r="T453" s="113"/>
      <c r="U453" s="119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54106.92</v>
      </c>
      <c r="V453" s="115"/>
    </row>
    <row r="454" spans="2:22" x14ac:dyDescent="0.3">
      <c r="B454" s="113"/>
      <c r="C454" s="117" t="s">
        <v>206</v>
      </c>
      <c r="D454" s="118" t="s">
        <v>474</v>
      </c>
      <c r="E454" s="119">
        <v>32225.99</v>
      </c>
      <c r="F454" s="119">
        <v>36125.990000000005</v>
      </c>
      <c r="G454" s="119">
        <v>74423.649999999994</v>
      </c>
      <c r="H454" s="119">
        <v>36993.19</v>
      </c>
      <c r="I454" s="119">
        <v>33800.950000000012</v>
      </c>
      <c r="J454" s="119">
        <v>32775.950000000012</v>
      </c>
      <c r="K454" s="119">
        <v>94652.799999999988</v>
      </c>
      <c r="L454" s="119">
        <v>58331.11</v>
      </c>
      <c r="M454" s="119">
        <v>44881.11</v>
      </c>
      <c r="N454" s="119">
        <v>45081.11</v>
      </c>
      <c r="O454" s="119">
        <v>42376.11</v>
      </c>
      <c r="P454" s="119">
        <v>36089.519999999997</v>
      </c>
      <c r="Q454" s="119">
        <f t="shared" si="10"/>
        <v>567757.48</v>
      </c>
      <c r="R454" s="115"/>
      <c r="S454" s="116"/>
      <c r="T454" s="113"/>
      <c r="U454" s="119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32225.99</v>
      </c>
      <c r="V454" s="115"/>
    </row>
    <row r="455" spans="2:22" x14ac:dyDescent="0.3">
      <c r="B455" s="113"/>
      <c r="C455" s="117" t="s">
        <v>207</v>
      </c>
      <c r="D455" s="118" t="s">
        <v>475</v>
      </c>
      <c r="E455" s="119">
        <v>16231.300000000001</v>
      </c>
      <c r="F455" s="119">
        <v>17290.550000000007</v>
      </c>
      <c r="G455" s="119">
        <v>17390.550000000007</v>
      </c>
      <c r="H455" s="119">
        <v>17390.550000000007</v>
      </c>
      <c r="I455" s="119">
        <v>17390.550000000007</v>
      </c>
      <c r="J455" s="119">
        <v>17403.300000000007</v>
      </c>
      <c r="K455" s="119">
        <v>17741.300000000007</v>
      </c>
      <c r="L455" s="119">
        <v>17741.300000000007</v>
      </c>
      <c r="M455" s="119">
        <v>17741.300000000007</v>
      </c>
      <c r="N455" s="119">
        <v>17741.300000000007</v>
      </c>
      <c r="O455" s="119">
        <v>17736.300000000007</v>
      </c>
      <c r="P455" s="119">
        <v>17729.469999999998</v>
      </c>
      <c r="Q455" s="119">
        <f t="shared" si="10"/>
        <v>209527.77000000008</v>
      </c>
      <c r="R455" s="115"/>
      <c r="S455" s="116"/>
      <c r="T455" s="113"/>
      <c r="U455" s="119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16231.300000000001</v>
      </c>
      <c r="V455" s="115"/>
    </row>
    <row r="456" spans="2:22" x14ac:dyDescent="0.3">
      <c r="B456" s="113"/>
      <c r="C456" s="117" t="s">
        <v>208</v>
      </c>
      <c r="D456" s="118" t="s">
        <v>476</v>
      </c>
      <c r="E456" s="119">
        <v>100.14999999999999</v>
      </c>
      <c r="F456" s="119">
        <v>400100.15000000008</v>
      </c>
      <c r="G456" s="119">
        <v>83715.150000000009</v>
      </c>
      <c r="H456" s="119">
        <v>80215.150000000009</v>
      </c>
      <c r="I456" s="119">
        <v>400208.4800000001</v>
      </c>
      <c r="J456" s="119">
        <v>17208.480000000003</v>
      </c>
      <c r="K456" s="119">
        <v>732208.47999999975</v>
      </c>
      <c r="L456" s="119">
        <v>709208.47999999975</v>
      </c>
      <c r="M456" s="119">
        <v>711208.47999999975</v>
      </c>
      <c r="N456" s="119">
        <v>709208.47999999975</v>
      </c>
      <c r="O456" s="119">
        <v>703196.4099999998</v>
      </c>
      <c r="P456" s="119">
        <v>700212.03999999992</v>
      </c>
      <c r="Q456" s="119">
        <f t="shared" si="10"/>
        <v>5246789.9299999988</v>
      </c>
      <c r="R456" s="115"/>
      <c r="S456" s="116"/>
      <c r="T456" s="113"/>
      <c r="U456" s="119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100.14999999999999</v>
      </c>
      <c r="V456" s="115"/>
    </row>
    <row r="457" spans="2:22" ht="26" x14ac:dyDescent="0.3">
      <c r="B457" s="113"/>
      <c r="C457" s="117" t="s">
        <v>209</v>
      </c>
      <c r="D457" s="118" t="s">
        <v>477</v>
      </c>
      <c r="E457" s="119">
        <v>7393.76</v>
      </c>
      <c r="F457" s="119">
        <v>8587.09</v>
      </c>
      <c r="G457" s="119">
        <v>8637.09</v>
      </c>
      <c r="H457" s="119">
        <v>8637.09</v>
      </c>
      <c r="I457" s="119">
        <v>8637.09</v>
      </c>
      <c r="J457" s="119">
        <v>9273.23</v>
      </c>
      <c r="K457" s="119">
        <v>10338.76</v>
      </c>
      <c r="L457" s="119">
        <v>9338.76</v>
      </c>
      <c r="M457" s="119">
        <v>9338.76</v>
      </c>
      <c r="N457" s="119">
        <v>9338.76</v>
      </c>
      <c r="O457" s="119">
        <v>9338.76</v>
      </c>
      <c r="P457" s="119">
        <v>9295.31</v>
      </c>
      <c r="Q457" s="119">
        <f t="shared" si="10"/>
        <v>108154.45999999998</v>
      </c>
      <c r="R457" s="115"/>
      <c r="S457" s="116"/>
      <c r="T457" s="113"/>
      <c r="U457" s="119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7393.76</v>
      </c>
      <c r="V457" s="115"/>
    </row>
    <row r="458" spans="2:22" x14ac:dyDescent="0.3">
      <c r="B458" s="113"/>
      <c r="C458" s="117" t="s">
        <v>210</v>
      </c>
      <c r="D458" s="118" t="s">
        <v>478</v>
      </c>
      <c r="E458" s="119">
        <v>0</v>
      </c>
      <c r="F458" s="119">
        <v>0</v>
      </c>
      <c r="G458" s="119">
        <v>0</v>
      </c>
      <c r="H458" s="119">
        <v>0</v>
      </c>
      <c r="I458" s="119">
        <v>0</v>
      </c>
      <c r="J458" s="119">
        <v>0</v>
      </c>
      <c r="K458" s="119">
        <v>0</v>
      </c>
      <c r="L458" s="119">
        <v>0</v>
      </c>
      <c r="M458" s="119">
        <v>0</v>
      </c>
      <c r="N458" s="119">
        <v>0</v>
      </c>
      <c r="O458" s="119">
        <v>0</v>
      </c>
      <c r="P458" s="119">
        <v>0</v>
      </c>
      <c r="Q458" s="119">
        <f t="shared" si="10"/>
        <v>0</v>
      </c>
      <c r="R458" s="115"/>
      <c r="S458" s="116"/>
      <c r="T458" s="113"/>
      <c r="U458" s="119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0</v>
      </c>
      <c r="V458" s="115"/>
    </row>
    <row r="459" spans="2:22" x14ac:dyDescent="0.3">
      <c r="B459" s="113"/>
      <c r="C459" s="117" t="s">
        <v>211</v>
      </c>
      <c r="D459" s="118" t="s">
        <v>479</v>
      </c>
      <c r="E459" s="119">
        <v>0</v>
      </c>
      <c r="F459" s="119">
        <v>0</v>
      </c>
      <c r="G459" s="119">
        <v>0</v>
      </c>
      <c r="H459" s="119">
        <v>0</v>
      </c>
      <c r="I459" s="119">
        <v>0</v>
      </c>
      <c r="J459" s="119">
        <v>0</v>
      </c>
      <c r="K459" s="119">
        <v>0</v>
      </c>
      <c r="L459" s="119">
        <v>0</v>
      </c>
      <c r="M459" s="119">
        <v>0</v>
      </c>
      <c r="N459" s="119">
        <v>0</v>
      </c>
      <c r="O459" s="119">
        <v>0</v>
      </c>
      <c r="P459" s="119">
        <v>0</v>
      </c>
      <c r="Q459" s="119">
        <f t="shared" si="10"/>
        <v>0</v>
      </c>
      <c r="R459" s="115"/>
      <c r="S459" s="116"/>
      <c r="T459" s="113"/>
      <c r="U459" s="119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0</v>
      </c>
      <c r="V459" s="115"/>
    </row>
    <row r="460" spans="2:22" x14ac:dyDescent="0.3">
      <c r="B460" s="113"/>
      <c r="C460" s="117" t="s">
        <v>212</v>
      </c>
      <c r="D460" s="118" t="s">
        <v>478</v>
      </c>
      <c r="E460" s="119">
        <v>95133.08</v>
      </c>
      <c r="F460" s="119">
        <v>107826.15000000001</v>
      </c>
      <c r="G460" s="119">
        <v>113859.48</v>
      </c>
      <c r="H460" s="119">
        <v>112092.82</v>
      </c>
      <c r="I460" s="119">
        <v>109992.84</v>
      </c>
      <c r="J460" s="119">
        <v>107326.17999999998</v>
      </c>
      <c r="K460" s="119">
        <v>143014.44999999998</v>
      </c>
      <c r="L460" s="119">
        <v>180881.11999999997</v>
      </c>
      <c r="M460" s="119">
        <v>150214.44999999995</v>
      </c>
      <c r="N460" s="119">
        <v>130168.55</v>
      </c>
      <c r="O460" s="119">
        <v>129722.24000000001</v>
      </c>
      <c r="P460" s="119">
        <v>130520.64999999998</v>
      </c>
      <c r="Q460" s="119">
        <f t="shared" si="10"/>
        <v>1510752.0099999998</v>
      </c>
      <c r="R460" s="115"/>
      <c r="S460" s="116"/>
      <c r="T460" s="113"/>
      <c r="U460" s="119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95133.08</v>
      </c>
      <c r="V460" s="115"/>
    </row>
    <row r="461" spans="2:22" x14ac:dyDescent="0.3">
      <c r="B461" s="113"/>
      <c r="C461" s="117" t="s">
        <v>213</v>
      </c>
      <c r="D461" s="118" t="s">
        <v>480</v>
      </c>
      <c r="E461" s="119">
        <v>29021.7</v>
      </c>
      <c r="F461" s="119">
        <v>157688.35999999999</v>
      </c>
      <c r="G461" s="119">
        <v>23655.040000000001</v>
      </c>
      <c r="H461" s="119">
        <v>23655.040000000001</v>
      </c>
      <c r="I461" s="119">
        <v>21155.040000000001</v>
      </c>
      <c r="J461" s="119">
        <v>9905.0400000000009</v>
      </c>
      <c r="K461" s="119">
        <v>500521.56</v>
      </c>
      <c r="L461" s="119">
        <v>41438.36</v>
      </c>
      <c r="M461" s="119">
        <v>27688.560000000001</v>
      </c>
      <c r="N461" s="119">
        <v>25321.7</v>
      </c>
      <c r="O461" s="119">
        <v>23655.040000000001</v>
      </c>
      <c r="P461" s="119">
        <v>23654.93</v>
      </c>
      <c r="Q461" s="119">
        <f t="shared" si="10"/>
        <v>907360.37000000011</v>
      </c>
      <c r="R461" s="115"/>
      <c r="S461" s="116"/>
      <c r="T461" s="113"/>
      <c r="U461" s="119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29021.7</v>
      </c>
      <c r="V461" s="115"/>
    </row>
    <row r="462" spans="2:22" ht="26" x14ac:dyDescent="0.3">
      <c r="B462" s="113"/>
      <c r="C462" s="117" t="s">
        <v>214</v>
      </c>
      <c r="D462" s="118" t="s">
        <v>481</v>
      </c>
      <c r="E462" s="119">
        <v>0</v>
      </c>
      <c r="F462" s="119">
        <v>0</v>
      </c>
      <c r="G462" s="119">
        <v>2709841.81</v>
      </c>
      <c r="H462" s="119">
        <v>0</v>
      </c>
      <c r="I462" s="119">
        <v>0</v>
      </c>
      <c r="J462" s="119">
        <v>0</v>
      </c>
      <c r="K462" s="119">
        <v>464762.72</v>
      </c>
      <c r="L462" s="119">
        <v>0</v>
      </c>
      <c r="M462" s="119">
        <v>0</v>
      </c>
      <c r="N462" s="119">
        <v>0</v>
      </c>
      <c r="O462" s="119">
        <v>0</v>
      </c>
      <c r="P462" s="119">
        <v>0</v>
      </c>
      <c r="Q462" s="119">
        <f t="shared" si="10"/>
        <v>3174604.5300000003</v>
      </c>
      <c r="R462" s="115"/>
      <c r="S462" s="116"/>
      <c r="T462" s="113"/>
      <c r="U462" s="119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0</v>
      </c>
      <c r="V462" s="115"/>
    </row>
    <row r="463" spans="2:22" x14ac:dyDescent="0.3">
      <c r="B463" s="113"/>
      <c r="C463" s="117" t="s">
        <v>215</v>
      </c>
      <c r="D463" s="118" t="s">
        <v>482</v>
      </c>
      <c r="E463" s="119">
        <v>21550.31</v>
      </c>
      <c r="F463" s="119">
        <v>18456.980000000003</v>
      </c>
      <c r="G463" s="119">
        <v>58456.98</v>
      </c>
      <c r="H463" s="119">
        <v>18456.980000000003</v>
      </c>
      <c r="I463" s="119">
        <v>16106.980000000001</v>
      </c>
      <c r="J463" s="119">
        <v>16106.980000000001</v>
      </c>
      <c r="K463" s="119">
        <v>17755.310000000001</v>
      </c>
      <c r="L463" s="119">
        <v>59085.31</v>
      </c>
      <c r="M463" s="119">
        <v>17755.310000000001</v>
      </c>
      <c r="N463" s="119">
        <v>17755.310000000001</v>
      </c>
      <c r="O463" s="119">
        <v>17755.310000000001</v>
      </c>
      <c r="P463" s="119">
        <v>17671.849999999999</v>
      </c>
      <c r="Q463" s="119">
        <f t="shared" si="10"/>
        <v>296913.61000000004</v>
      </c>
      <c r="R463" s="115"/>
      <c r="S463" s="116"/>
      <c r="T463" s="113"/>
      <c r="U463" s="119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21550.31</v>
      </c>
      <c r="V463" s="115"/>
    </row>
    <row r="464" spans="2:22" x14ac:dyDescent="0.3">
      <c r="B464" s="113"/>
      <c r="C464" s="117" t="s">
        <v>216</v>
      </c>
      <c r="D464" s="118" t="s">
        <v>483</v>
      </c>
      <c r="E464" s="119">
        <v>2350</v>
      </c>
      <c r="F464" s="119">
        <v>92020</v>
      </c>
      <c r="G464" s="119">
        <v>35495</v>
      </c>
      <c r="H464" s="119">
        <v>37670</v>
      </c>
      <c r="I464" s="119">
        <v>33145</v>
      </c>
      <c r="J464" s="119">
        <v>33145</v>
      </c>
      <c r="K464" s="119">
        <v>43600</v>
      </c>
      <c r="L464" s="119">
        <v>43600</v>
      </c>
      <c r="M464" s="119">
        <v>43650</v>
      </c>
      <c r="N464" s="119">
        <v>43575</v>
      </c>
      <c r="O464" s="119">
        <v>43575</v>
      </c>
      <c r="P464" s="119">
        <v>43575</v>
      </c>
      <c r="Q464" s="119">
        <f t="shared" si="10"/>
        <v>495400</v>
      </c>
      <c r="R464" s="115"/>
      <c r="S464" s="116"/>
      <c r="T464" s="113"/>
      <c r="U464" s="119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2350</v>
      </c>
      <c r="V464" s="115"/>
    </row>
    <row r="465" spans="2:22" x14ac:dyDescent="0.3">
      <c r="B465" s="113"/>
      <c r="C465" s="117" t="s">
        <v>217</v>
      </c>
      <c r="D465" s="118" t="s">
        <v>462</v>
      </c>
      <c r="E465" s="119">
        <v>53492.05000000001</v>
      </c>
      <c r="F465" s="119">
        <v>142416.04999999996</v>
      </c>
      <c r="G465" s="119">
        <v>58898.05000000001</v>
      </c>
      <c r="H465" s="119">
        <v>58898.05000000001</v>
      </c>
      <c r="I465" s="119">
        <v>56193.05000000001</v>
      </c>
      <c r="J465" s="119">
        <v>56143.05000000001</v>
      </c>
      <c r="K465" s="119">
        <v>71496.050000000017</v>
      </c>
      <c r="L465" s="119">
        <v>57833.05000000001</v>
      </c>
      <c r="M465" s="119">
        <v>57833.05000000001</v>
      </c>
      <c r="N465" s="119">
        <v>57833.05000000001</v>
      </c>
      <c r="O465" s="119">
        <v>57833.05000000001</v>
      </c>
      <c r="P465" s="119">
        <v>57832.060000000012</v>
      </c>
      <c r="Q465" s="119">
        <f t="shared" si="10"/>
        <v>786700.61000000022</v>
      </c>
      <c r="R465" s="115"/>
      <c r="S465" s="116"/>
      <c r="T465" s="113"/>
      <c r="U465" s="119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53492.05000000001</v>
      </c>
      <c r="V465" s="115"/>
    </row>
    <row r="466" spans="2:22" x14ac:dyDescent="0.3">
      <c r="B466" s="113"/>
      <c r="C466" s="117" t="s">
        <v>218</v>
      </c>
      <c r="D466" s="118" t="s">
        <v>484</v>
      </c>
      <c r="E466" s="119">
        <v>1984823.08</v>
      </c>
      <c r="F466" s="119">
        <v>1984823.08</v>
      </c>
      <c r="G466" s="119">
        <v>1984823.08</v>
      </c>
      <c r="H466" s="119">
        <v>1984823.08</v>
      </c>
      <c r="I466" s="119">
        <v>1984823.04</v>
      </c>
      <c r="J466" s="119">
        <v>1984823.08</v>
      </c>
      <c r="K466" s="119">
        <v>1794261.23</v>
      </c>
      <c r="L466" s="119">
        <v>1794261.2600000002</v>
      </c>
      <c r="M466" s="119">
        <v>1794261.4300000002</v>
      </c>
      <c r="N466" s="119">
        <v>1794261.23</v>
      </c>
      <c r="O466" s="119">
        <v>1794261.2200000002</v>
      </c>
      <c r="P466" s="119">
        <v>1794261.0899999999</v>
      </c>
      <c r="Q466" s="119">
        <f t="shared" si="10"/>
        <v>22674505.899999999</v>
      </c>
      <c r="R466" s="115"/>
      <c r="S466" s="116"/>
      <c r="T466" s="113"/>
      <c r="U466" s="119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1984823.08</v>
      </c>
      <c r="V466" s="115"/>
    </row>
    <row r="467" spans="2:22" x14ac:dyDescent="0.3">
      <c r="B467" s="113"/>
      <c r="C467" s="117" t="s">
        <v>219</v>
      </c>
      <c r="D467" s="118" t="s">
        <v>485</v>
      </c>
      <c r="E467" s="119">
        <v>292960.49000000005</v>
      </c>
      <c r="F467" s="119">
        <v>292960.49000000005</v>
      </c>
      <c r="G467" s="119">
        <v>282960.49000000005</v>
      </c>
      <c r="H467" s="119">
        <v>282960.47000000003</v>
      </c>
      <c r="I467" s="119">
        <v>282960.38999999996</v>
      </c>
      <c r="J467" s="119">
        <v>282960.40999999997</v>
      </c>
      <c r="K467" s="119">
        <v>451659.14</v>
      </c>
      <c r="L467" s="119">
        <v>305797.03000000003</v>
      </c>
      <c r="M467" s="119">
        <v>366067.20000000007</v>
      </c>
      <c r="N467" s="119">
        <v>366067.22000000003</v>
      </c>
      <c r="O467" s="119">
        <v>366067.14</v>
      </c>
      <c r="P467" s="119">
        <v>366067.47999999992</v>
      </c>
      <c r="Q467" s="119">
        <f t="shared" si="10"/>
        <v>3939487.9500000007</v>
      </c>
      <c r="R467" s="115"/>
      <c r="S467" s="116"/>
      <c r="T467" s="113"/>
      <c r="U467" s="119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292960.49000000005</v>
      </c>
      <c r="V467" s="115"/>
    </row>
    <row r="468" spans="2:22" x14ac:dyDescent="0.3">
      <c r="B468" s="113"/>
      <c r="C468" s="117" t="s">
        <v>220</v>
      </c>
      <c r="D468" s="118" t="s">
        <v>486</v>
      </c>
      <c r="E468" s="119">
        <v>754755.73</v>
      </c>
      <c r="F468" s="119">
        <v>754789.07</v>
      </c>
      <c r="G468" s="119">
        <v>754772.4</v>
      </c>
      <c r="H468" s="119">
        <v>754772.35</v>
      </c>
      <c r="I468" s="119">
        <v>754772.41999999993</v>
      </c>
      <c r="J468" s="119">
        <v>754780.41</v>
      </c>
      <c r="K468" s="119">
        <v>850852.65</v>
      </c>
      <c r="L468" s="119">
        <v>850860.67999999993</v>
      </c>
      <c r="M468" s="119">
        <v>850860.67</v>
      </c>
      <c r="N468" s="119">
        <v>490860.69</v>
      </c>
      <c r="O468" s="119">
        <v>490860.65</v>
      </c>
      <c r="P468" s="119">
        <v>490863.55</v>
      </c>
      <c r="Q468" s="119">
        <f t="shared" si="10"/>
        <v>8553801.2700000014</v>
      </c>
      <c r="R468" s="115"/>
      <c r="S468" s="116"/>
      <c r="T468" s="113"/>
      <c r="U468" s="119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754755.73</v>
      </c>
      <c r="V468" s="115"/>
    </row>
    <row r="469" spans="2:22" x14ac:dyDescent="0.3">
      <c r="B469" s="113"/>
      <c r="C469" s="117" t="s">
        <v>221</v>
      </c>
      <c r="D469" s="118" t="s">
        <v>487</v>
      </c>
      <c r="E469" s="119">
        <v>1300242.08</v>
      </c>
      <c r="F469" s="119">
        <v>1300242.08</v>
      </c>
      <c r="G469" s="119">
        <v>1300242.08</v>
      </c>
      <c r="H469" s="119">
        <v>1300242.08</v>
      </c>
      <c r="I469" s="119">
        <v>1300242.1199999999</v>
      </c>
      <c r="J469" s="119">
        <v>1300242.1400000001</v>
      </c>
      <c r="K469" s="119">
        <v>1568199.69</v>
      </c>
      <c r="L469" s="119">
        <v>1568199.73</v>
      </c>
      <c r="M469" s="119">
        <v>1568199.71</v>
      </c>
      <c r="N469" s="119">
        <v>1568199.71</v>
      </c>
      <c r="O469" s="119">
        <v>1568199.71</v>
      </c>
      <c r="P469" s="119">
        <v>1568199.6600000001</v>
      </c>
      <c r="Q469" s="119">
        <f t="shared" si="10"/>
        <v>17210650.790000003</v>
      </c>
      <c r="R469" s="115"/>
      <c r="S469" s="116"/>
      <c r="T469" s="113"/>
      <c r="U469" s="119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1300242.08</v>
      </c>
      <c r="V469" s="115"/>
    </row>
    <row r="470" spans="2:22" ht="26" x14ac:dyDescent="0.3">
      <c r="B470" s="113"/>
      <c r="C470" s="117" t="s">
        <v>222</v>
      </c>
      <c r="D470" s="118" t="s">
        <v>488</v>
      </c>
      <c r="E470" s="119">
        <v>0</v>
      </c>
      <c r="F470" s="119">
        <v>0</v>
      </c>
      <c r="G470" s="119">
        <v>0</v>
      </c>
      <c r="H470" s="119">
        <v>0</v>
      </c>
      <c r="I470" s="119">
        <v>0</v>
      </c>
      <c r="J470" s="119">
        <v>0</v>
      </c>
      <c r="K470" s="119">
        <v>0</v>
      </c>
      <c r="L470" s="119">
        <v>0</v>
      </c>
      <c r="M470" s="119">
        <v>0</v>
      </c>
      <c r="N470" s="119">
        <v>0</v>
      </c>
      <c r="O470" s="119">
        <v>0</v>
      </c>
      <c r="P470" s="119">
        <v>0</v>
      </c>
      <c r="Q470" s="119">
        <f t="shared" si="10"/>
        <v>0</v>
      </c>
      <c r="R470" s="115"/>
      <c r="S470" s="116"/>
      <c r="T470" s="113"/>
      <c r="U470" s="119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0</v>
      </c>
      <c r="V470" s="115"/>
    </row>
    <row r="471" spans="2:22" ht="26" x14ac:dyDescent="0.3">
      <c r="B471" s="113"/>
      <c r="C471" s="117" t="s">
        <v>223</v>
      </c>
      <c r="D471" s="118" t="s">
        <v>489</v>
      </c>
      <c r="E471" s="119">
        <v>700</v>
      </c>
      <c r="F471" s="119">
        <v>700</v>
      </c>
      <c r="G471" s="119">
        <v>700</v>
      </c>
      <c r="H471" s="119">
        <v>700</v>
      </c>
      <c r="I471" s="119">
        <v>700</v>
      </c>
      <c r="J471" s="119">
        <v>700</v>
      </c>
      <c r="K471" s="119">
        <v>966.65</v>
      </c>
      <c r="L471" s="119">
        <v>966.67</v>
      </c>
      <c r="M471" s="119">
        <v>966.67</v>
      </c>
      <c r="N471" s="119">
        <v>966.67</v>
      </c>
      <c r="O471" s="119">
        <v>966.67</v>
      </c>
      <c r="P471" s="119">
        <v>966.67</v>
      </c>
      <c r="Q471" s="119">
        <f t="shared" si="10"/>
        <v>10000</v>
      </c>
      <c r="R471" s="115"/>
      <c r="S471" s="116"/>
      <c r="T471" s="113"/>
      <c r="U471" s="119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700</v>
      </c>
      <c r="V471" s="115"/>
    </row>
    <row r="472" spans="2:22" x14ac:dyDescent="0.3">
      <c r="B472" s="113"/>
      <c r="C472" s="117" t="s">
        <v>224</v>
      </c>
      <c r="D472" s="118" t="s">
        <v>490</v>
      </c>
      <c r="E472" s="119">
        <v>87531.98</v>
      </c>
      <c r="F472" s="119">
        <v>87531.98</v>
      </c>
      <c r="G472" s="119">
        <v>87531.98</v>
      </c>
      <c r="H472" s="119">
        <v>87531.959999999992</v>
      </c>
      <c r="I472" s="119">
        <v>87531.93</v>
      </c>
      <c r="J472" s="119">
        <v>87531.989999999991</v>
      </c>
      <c r="K472" s="119">
        <v>126542.64</v>
      </c>
      <c r="L472" s="119">
        <v>126542.64</v>
      </c>
      <c r="M472" s="119">
        <v>126542.67</v>
      </c>
      <c r="N472" s="119">
        <v>126542.61</v>
      </c>
      <c r="O472" s="119">
        <v>126542.61</v>
      </c>
      <c r="P472" s="119">
        <v>126542.58</v>
      </c>
      <c r="Q472" s="119">
        <f t="shared" si="10"/>
        <v>1284447.5700000003</v>
      </c>
      <c r="R472" s="115"/>
      <c r="S472" s="116"/>
      <c r="T472" s="113"/>
      <c r="U472" s="119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87531.98</v>
      </c>
      <c r="V472" s="115"/>
    </row>
    <row r="473" spans="2:22" x14ac:dyDescent="0.3">
      <c r="B473" s="113"/>
      <c r="C473" s="117" t="s">
        <v>225</v>
      </c>
      <c r="D473" s="118" t="s">
        <v>491</v>
      </c>
      <c r="E473" s="119">
        <v>27643.120000000003</v>
      </c>
      <c r="F473" s="119">
        <v>27643.120000000003</v>
      </c>
      <c r="G473" s="119">
        <v>27643.120000000003</v>
      </c>
      <c r="H473" s="119">
        <v>27643.120000000003</v>
      </c>
      <c r="I473" s="119">
        <v>27643.1</v>
      </c>
      <c r="J473" s="119">
        <v>27643.07</v>
      </c>
      <c r="K473" s="119">
        <v>34852.79</v>
      </c>
      <c r="L473" s="119">
        <v>34852.82</v>
      </c>
      <c r="M473" s="119">
        <v>34852.800000000003</v>
      </c>
      <c r="N473" s="119">
        <v>34852.79</v>
      </c>
      <c r="O473" s="119">
        <v>34852.78</v>
      </c>
      <c r="P473" s="119">
        <v>34852.659999999996</v>
      </c>
      <c r="Q473" s="119">
        <f t="shared" si="10"/>
        <v>374975.29</v>
      </c>
      <c r="R473" s="115"/>
      <c r="S473" s="116"/>
      <c r="T473" s="113"/>
      <c r="U473" s="119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27643.120000000003</v>
      </c>
      <c r="V473" s="115"/>
    </row>
    <row r="474" spans="2:22" x14ac:dyDescent="0.3">
      <c r="B474" s="113"/>
      <c r="C474" s="117" t="s">
        <v>226</v>
      </c>
      <c r="D474" s="118" t="s">
        <v>492</v>
      </c>
      <c r="E474" s="119">
        <v>484225.08999999997</v>
      </c>
      <c r="F474" s="119">
        <v>484225.08999999997</v>
      </c>
      <c r="G474" s="119">
        <v>484225.08999999997</v>
      </c>
      <c r="H474" s="119">
        <v>484225.01000000013</v>
      </c>
      <c r="I474" s="119">
        <v>484225.03000000009</v>
      </c>
      <c r="J474" s="119">
        <v>484223.14999999991</v>
      </c>
      <c r="K474" s="119">
        <v>508432.91</v>
      </c>
      <c r="L474" s="119">
        <v>508433.83</v>
      </c>
      <c r="M474" s="119">
        <v>508432.99000000005</v>
      </c>
      <c r="N474" s="119">
        <v>508432.83000000007</v>
      </c>
      <c r="O474" s="119">
        <v>508432.87000000005</v>
      </c>
      <c r="P474" s="119">
        <v>508432.99999999988</v>
      </c>
      <c r="Q474" s="119">
        <f t="shared" si="10"/>
        <v>5955946.8900000006</v>
      </c>
      <c r="R474" s="115"/>
      <c r="S474" s="116"/>
      <c r="T474" s="113"/>
      <c r="U474" s="119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484225.08999999997</v>
      </c>
      <c r="V474" s="115"/>
    </row>
    <row r="475" spans="2:22" x14ac:dyDescent="0.3">
      <c r="B475" s="113"/>
      <c r="C475" s="117" t="s">
        <v>227</v>
      </c>
      <c r="D475" s="118" t="s">
        <v>493</v>
      </c>
      <c r="E475" s="119">
        <v>267185.06</v>
      </c>
      <c r="F475" s="119">
        <v>267185.06</v>
      </c>
      <c r="G475" s="119">
        <v>267185.06</v>
      </c>
      <c r="H475" s="119">
        <v>267185.02999999997</v>
      </c>
      <c r="I475" s="119">
        <v>267185.01</v>
      </c>
      <c r="J475" s="119">
        <v>17185.060000000005</v>
      </c>
      <c r="K475" s="119">
        <v>26591.23</v>
      </c>
      <c r="L475" s="119">
        <v>26591.27</v>
      </c>
      <c r="M475" s="119">
        <v>26591.24</v>
      </c>
      <c r="N475" s="119">
        <v>26591.23</v>
      </c>
      <c r="O475" s="119">
        <v>26591.22</v>
      </c>
      <c r="P475" s="119">
        <v>26591.210000000003</v>
      </c>
      <c r="Q475" s="119">
        <f t="shared" si="10"/>
        <v>1512657.68</v>
      </c>
      <c r="R475" s="115"/>
      <c r="S475" s="116"/>
      <c r="T475" s="113"/>
      <c r="U475" s="119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267185.06</v>
      </c>
      <c r="V475" s="115"/>
    </row>
    <row r="476" spans="2:22" x14ac:dyDescent="0.3">
      <c r="B476" s="113"/>
      <c r="C476" s="117" t="s">
        <v>228</v>
      </c>
      <c r="D476" s="118" t="s">
        <v>494</v>
      </c>
      <c r="E476" s="119">
        <v>46431.14</v>
      </c>
      <c r="F476" s="119">
        <v>46431.14</v>
      </c>
      <c r="G476" s="119">
        <v>46271.14</v>
      </c>
      <c r="H476" s="119">
        <v>45494.34</v>
      </c>
      <c r="I476" s="119">
        <v>45494.30000000001</v>
      </c>
      <c r="J476" s="119">
        <v>45494.35</v>
      </c>
      <c r="K476" s="119">
        <v>75354.45</v>
      </c>
      <c r="L476" s="119">
        <v>75336.929999999993</v>
      </c>
      <c r="M476" s="119">
        <v>75278.94</v>
      </c>
      <c r="N476" s="119">
        <v>75278.829999999987</v>
      </c>
      <c r="O476" s="119">
        <v>75278.89</v>
      </c>
      <c r="P476" s="119">
        <v>75283.59</v>
      </c>
      <c r="Q476" s="119">
        <f t="shared" si="10"/>
        <v>727428.03999999992</v>
      </c>
      <c r="R476" s="115"/>
      <c r="S476" s="116"/>
      <c r="T476" s="113"/>
      <c r="U476" s="119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46431.14</v>
      </c>
      <c r="V476" s="115"/>
    </row>
    <row r="477" spans="2:22" ht="26" x14ac:dyDescent="0.3">
      <c r="B477" s="113"/>
      <c r="C477" s="117" t="s">
        <v>229</v>
      </c>
      <c r="D477" s="118" t="s">
        <v>488</v>
      </c>
      <c r="E477" s="119">
        <v>77229.000000000015</v>
      </c>
      <c r="F477" s="119">
        <v>79229.000000000015</v>
      </c>
      <c r="G477" s="119">
        <v>77229.000000000015</v>
      </c>
      <c r="H477" s="119">
        <v>77229.000000000015</v>
      </c>
      <c r="I477" s="119">
        <v>77229.010000000024</v>
      </c>
      <c r="J477" s="119">
        <v>77228.960000000006</v>
      </c>
      <c r="K477" s="119">
        <v>97550.640000000029</v>
      </c>
      <c r="L477" s="119">
        <v>97550.60000000002</v>
      </c>
      <c r="M477" s="119">
        <v>97550.630000000019</v>
      </c>
      <c r="N477" s="119">
        <v>97550.680000000008</v>
      </c>
      <c r="O477" s="119">
        <v>96968.300000000032</v>
      </c>
      <c r="P477" s="119">
        <v>79979.48000000001</v>
      </c>
      <c r="Q477" s="119">
        <f t="shared" si="10"/>
        <v>1032524.3000000002</v>
      </c>
      <c r="R477" s="115"/>
      <c r="S477" s="116"/>
      <c r="T477" s="113"/>
      <c r="U477" s="119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77229.000000000015</v>
      </c>
      <c r="V477" s="115"/>
    </row>
    <row r="478" spans="2:22" x14ac:dyDescent="0.3">
      <c r="B478" s="113"/>
      <c r="C478" s="117" t="s">
        <v>230</v>
      </c>
      <c r="D478" s="118" t="s">
        <v>495</v>
      </c>
      <c r="E478" s="119">
        <v>62610.06</v>
      </c>
      <c r="F478" s="119">
        <v>62609.98000000001</v>
      </c>
      <c r="G478" s="119">
        <v>112276.63000000002</v>
      </c>
      <c r="H478" s="119">
        <v>62276.650000000009</v>
      </c>
      <c r="I478" s="119">
        <v>64776.650000000009</v>
      </c>
      <c r="J478" s="119">
        <v>64776.73000000001</v>
      </c>
      <c r="K478" s="119">
        <v>182835</v>
      </c>
      <c r="L478" s="119">
        <v>127934.99999999999</v>
      </c>
      <c r="M478" s="119">
        <v>94268.329999999987</v>
      </c>
      <c r="N478" s="119">
        <v>94268.329999999987</v>
      </c>
      <c r="O478" s="119">
        <v>94268.329999999987</v>
      </c>
      <c r="P478" s="119">
        <v>94268.3</v>
      </c>
      <c r="Q478" s="119">
        <f t="shared" si="10"/>
        <v>1117169.99</v>
      </c>
      <c r="R478" s="115"/>
      <c r="S478" s="116"/>
      <c r="T478" s="113"/>
      <c r="U478" s="119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62610.06</v>
      </c>
      <c r="V478" s="115"/>
    </row>
    <row r="479" spans="2:22" x14ac:dyDescent="0.3">
      <c r="B479" s="113"/>
      <c r="C479" s="117" t="s">
        <v>231</v>
      </c>
      <c r="D479" s="118" t="s">
        <v>496</v>
      </c>
      <c r="E479" s="119">
        <v>9052.0099999999984</v>
      </c>
      <c r="F479" s="119">
        <v>7960.0099999999993</v>
      </c>
      <c r="G479" s="119">
        <v>7960.0099999999993</v>
      </c>
      <c r="H479" s="119">
        <v>7960.0099999999993</v>
      </c>
      <c r="I479" s="119">
        <v>7960.0099999999993</v>
      </c>
      <c r="J479" s="119">
        <v>7959.99</v>
      </c>
      <c r="K479" s="119">
        <v>26590</v>
      </c>
      <c r="L479" s="119">
        <v>10940.01</v>
      </c>
      <c r="M479" s="119">
        <v>10940.01</v>
      </c>
      <c r="N479" s="119">
        <v>10939.880000000001</v>
      </c>
      <c r="O479" s="119">
        <v>10721.25</v>
      </c>
      <c r="P479" s="119">
        <v>10067.82</v>
      </c>
      <c r="Q479" s="119">
        <f t="shared" si="10"/>
        <v>129051.00999999998</v>
      </c>
      <c r="R479" s="115"/>
      <c r="S479" s="116"/>
      <c r="T479" s="113"/>
      <c r="U479" s="119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9052.0099999999984</v>
      </c>
      <c r="V479" s="115"/>
    </row>
    <row r="480" spans="2:22" x14ac:dyDescent="0.3">
      <c r="B480" s="113"/>
      <c r="C480" s="117" t="s">
        <v>232</v>
      </c>
      <c r="D480" s="118" t="s">
        <v>497</v>
      </c>
      <c r="E480" s="119">
        <v>89187.9</v>
      </c>
      <c r="F480" s="119">
        <v>99153.33</v>
      </c>
      <c r="G480" s="119">
        <v>89153.33</v>
      </c>
      <c r="H480" s="119">
        <v>89153.33</v>
      </c>
      <c r="I480" s="119">
        <v>89153.33</v>
      </c>
      <c r="J480" s="119">
        <v>89153.34</v>
      </c>
      <c r="K480" s="119">
        <v>197646.65</v>
      </c>
      <c r="L480" s="119">
        <v>176646.66999999998</v>
      </c>
      <c r="M480" s="119">
        <v>146146.66</v>
      </c>
      <c r="N480" s="119">
        <v>135146.66</v>
      </c>
      <c r="O480" s="119">
        <v>135136.63</v>
      </c>
      <c r="P480" s="119">
        <v>125122.19</v>
      </c>
      <c r="Q480" s="119">
        <f t="shared" si="10"/>
        <v>1460800.02</v>
      </c>
      <c r="R480" s="115"/>
      <c r="S480" s="116"/>
      <c r="T480" s="113"/>
      <c r="U480" s="119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89187.9</v>
      </c>
      <c r="V480" s="115"/>
    </row>
    <row r="481" spans="2:22" x14ac:dyDescent="0.3">
      <c r="B481" s="113"/>
      <c r="C481" s="117" t="s">
        <v>233</v>
      </c>
      <c r="D481" s="118" t="s">
        <v>498</v>
      </c>
      <c r="E481" s="119">
        <v>88467.8</v>
      </c>
      <c r="F481" s="119">
        <v>8618.31</v>
      </c>
      <c r="G481" s="119">
        <v>9351.6799999999985</v>
      </c>
      <c r="H481" s="119">
        <v>8018.329999999999</v>
      </c>
      <c r="I481" s="119">
        <v>8018.329999999999</v>
      </c>
      <c r="J481" s="119">
        <v>7684.9999999999991</v>
      </c>
      <c r="K481" s="119">
        <v>179651.67</v>
      </c>
      <c r="L481" s="119">
        <v>9651.6699999999983</v>
      </c>
      <c r="M481" s="119">
        <v>9371.6699999999983</v>
      </c>
      <c r="N481" s="119">
        <v>8585.02</v>
      </c>
      <c r="O481" s="119">
        <v>8251.6699999999983</v>
      </c>
      <c r="P481" s="119">
        <v>8068.8499999999995</v>
      </c>
      <c r="Q481" s="119">
        <f t="shared" si="10"/>
        <v>353739.99999999994</v>
      </c>
      <c r="R481" s="115"/>
      <c r="S481" s="116"/>
      <c r="T481" s="113"/>
      <c r="U481" s="119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88467.8</v>
      </c>
      <c r="V481" s="115"/>
    </row>
    <row r="482" spans="2:22" x14ac:dyDescent="0.3">
      <c r="B482" s="113"/>
      <c r="C482" s="117" t="s">
        <v>234</v>
      </c>
      <c r="D482" s="118" t="s">
        <v>499</v>
      </c>
      <c r="E482" s="119">
        <v>23148.829999999984</v>
      </c>
      <c r="F482" s="119">
        <v>22457.970000000023</v>
      </c>
      <c r="G482" s="119">
        <v>22457.970000000023</v>
      </c>
      <c r="H482" s="119">
        <v>22457.970000000023</v>
      </c>
      <c r="I482" s="119">
        <v>22457.970000000023</v>
      </c>
      <c r="J482" s="119">
        <v>23457.970000000023</v>
      </c>
      <c r="K482" s="119">
        <v>83686.990000000005</v>
      </c>
      <c r="L482" s="119">
        <v>34686.990000000005</v>
      </c>
      <c r="M482" s="119">
        <v>33186.990000000005</v>
      </c>
      <c r="N482" s="119">
        <v>33182.490000000005</v>
      </c>
      <c r="O482" s="119">
        <v>33106.33</v>
      </c>
      <c r="P482" s="119">
        <v>33081.520000000004</v>
      </c>
      <c r="Q482" s="119">
        <f t="shared" si="10"/>
        <v>387369.99000000011</v>
      </c>
      <c r="R482" s="115"/>
      <c r="S482" s="116"/>
      <c r="T482" s="113"/>
      <c r="U482" s="119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23148.829999999984</v>
      </c>
      <c r="V482" s="115"/>
    </row>
    <row r="483" spans="2:22" x14ac:dyDescent="0.3">
      <c r="B483" s="113"/>
      <c r="C483" s="117" t="s">
        <v>235</v>
      </c>
      <c r="D483" s="118" t="s">
        <v>500</v>
      </c>
      <c r="E483" s="119">
        <v>100456.33000000003</v>
      </c>
      <c r="F483" s="119">
        <v>100994.51000000002</v>
      </c>
      <c r="G483" s="119">
        <v>99794.510000000024</v>
      </c>
      <c r="H483" s="119">
        <v>86765.510000000024</v>
      </c>
      <c r="I483" s="119">
        <v>92584.260000000024</v>
      </c>
      <c r="J483" s="119">
        <v>92584.260000000024</v>
      </c>
      <c r="K483" s="119">
        <v>141818.23999999993</v>
      </c>
      <c r="L483" s="119">
        <v>141818.23999999993</v>
      </c>
      <c r="M483" s="119">
        <v>141818.23999999993</v>
      </c>
      <c r="N483" s="119">
        <v>141818.23999999993</v>
      </c>
      <c r="O483" s="119">
        <v>141818.29999999993</v>
      </c>
      <c r="P483" s="119">
        <v>146818.75999999992</v>
      </c>
      <c r="Q483" s="119">
        <f t="shared" si="10"/>
        <v>1429089.4000000001</v>
      </c>
      <c r="R483" s="115"/>
      <c r="S483" s="116"/>
      <c r="T483" s="113"/>
      <c r="U483" s="119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100456.33000000003</v>
      </c>
      <c r="V483" s="115"/>
    </row>
    <row r="484" spans="2:22" x14ac:dyDescent="0.3">
      <c r="B484" s="113"/>
      <c r="C484" s="117" t="s">
        <v>236</v>
      </c>
      <c r="D484" s="118" t="s">
        <v>501</v>
      </c>
      <c r="E484" s="119">
        <v>727398.81</v>
      </c>
      <c r="F484" s="119">
        <v>728731.32000000007</v>
      </c>
      <c r="G484" s="119">
        <v>726531.3</v>
      </c>
      <c r="H484" s="119">
        <v>723080.3</v>
      </c>
      <c r="I484" s="119">
        <v>723793.04</v>
      </c>
      <c r="J484" s="119">
        <v>723192.74</v>
      </c>
      <c r="K484" s="119">
        <v>1071095.82</v>
      </c>
      <c r="L484" s="119">
        <v>1072283.32</v>
      </c>
      <c r="M484" s="119">
        <v>1072283.32</v>
      </c>
      <c r="N484" s="119">
        <v>1072383.32</v>
      </c>
      <c r="O484" s="119">
        <v>1074107.29</v>
      </c>
      <c r="P484" s="119">
        <v>1073439.67</v>
      </c>
      <c r="Q484" s="119">
        <f t="shared" si="10"/>
        <v>10788320.250000002</v>
      </c>
      <c r="R484" s="115"/>
      <c r="S484" s="116"/>
      <c r="T484" s="113"/>
      <c r="U484" s="119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727398.81</v>
      </c>
      <c r="V484" s="115"/>
    </row>
    <row r="485" spans="2:22" x14ac:dyDescent="0.3">
      <c r="B485" s="113"/>
      <c r="C485" s="117" t="s">
        <v>237</v>
      </c>
      <c r="D485" s="118" t="s">
        <v>502</v>
      </c>
      <c r="E485" s="119">
        <v>1382026.6400000001</v>
      </c>
      <c r="F485" s="119">
        <v>2573520.3200000003</v>
      </c>
      <c r="G485" s="119">
        <v>3621674.2200000007</v>
      </c>
      <c r="H485" s="119">
        <v>1383026.6400000001</v>
      </c>
      <c r="I485" s="119">
        <v>1404026.56</v>
      </c>
      <c r="J485" s="119">
        <v>1404026.56</v>
      </c>
      <c r="K485" s="119">
        <v>1420161.7100000004</v>
      </c>
      <c r="L485" s="119">
        <v>1417161.7100000004</v>
      </c>
      <c r="M485" s="119">
        <v>3351939.7100000004</v>
      </c>
      <c r="N485" s="119">
        <v>2261242.4500000002</v>
      </c>
      <c r="O485" s="119">
        <v>1382661.7100000004</v>
      </c>
      <c r="P485" s="119">
        <v>1382770.0000000007</v>
      </c>
      <c r="Q485" s="119">
        <f t="shared" si="10"/>
        <v>22984238.230000004</v>
      </c>
      <c r="R485" s="115"/>
      <c r="S485" s="116"/>
      <c r="T485" s="113"/>
      <c r="U485" s="119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1382026.6400000001</v>
      </c>
      <c r="V485" s="115"/>
    </row>
    <row r="486" spans="2:22" x14ac:dyDescent="0.3">
      <c r="B486" s="113"/>
      <c r="C486" s="117" t="s">
        <v>238</v>
      </c>
      <c r="D486" s="118" t="s">
        <v>503</v>
      </c>
      <c r="E486" s="119">
        <v>5036.82</v>
      </c>
      <c r="F486" s="119">
        <v>5641.7999999999993</v>
      </c>
      <c r="G486" s="119">
        <v>4794.0999999999995</v>
      </c>
      <c r="H486" s="119">
        <v>4923.4999999999991</v>
      </c>
      <c r="I486" s="119">
        <v>5936.7500000000018</v>
      </c>
      <c r="J486" s="119">
        <v>5361.7500000000009</v>
      </c>
      <c r="K486" s="119">
        <v>6503.8800000000028</v>
      </c>
      <c r="L486" s="119">
        <v>6503.8800000000028</v>
      </c>
      <c r="M486" s="119">
        <v>6503.8800000000028</v>
      </c>
      <c r="N486" s="119">
        <v>6503.8800000000028</v>
      </c>
      <c r="O486" s="119">
        <v>6503.8800000000028</v>
      </c>
      <c r="P486" s="119">
        <v>7401.7400000000025</v>
      </c>
      <c r="Q486" s="119">
        <f t="shared" si="10"/>
        <v>71615.86000000003</v>
      </c>
      <c r="R486" s="115"/>
      <c r="S486" s="116"/>
      <c r="T486" s="113"/>
      <c r="U486" s="119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5036.82</v>
      </c>
      <c r="V486" s="115"/>
    </row>
    <row r="487" spans="2:22" x14ac:dyDescent="0.3">
      <c r="B487" s="113"/>
      <c r="C487" s="117" t="s">
        <v>239</v>
      </c>
      <c r="D487" s="118" t="s">
        <v>504</v>
      </c>
      <c r="E487" s="119">
        <v>0</v>
      </c>
      <c r="F487" s="119">
        <v>0</v>
      </c>
      <c r="G487" s="119">
        <v>0</v>
      </c>
      <c r="H487" s="119">
        <v>0</v>
      </c>
      <c r="I487" s="119">
        <v>0</v>
      </c>
      <c r="J487" s="119">
        <v>0</v>
      </c>
      <c r="K487" s="119">
        <v>0</v>
      </c>
      <c r="L487" s="119">
        <v>0</v>
      </c>
      <c r="M487" s="119">
        <v>0</v>
      </c>
      <c r="N487" s="119">
        <v>0</v>
      </c>
      <c r="O487" s="119">
        <v>0</v>
      </c>
      <c r="P487" s="119">
        <v>0</v>
      </c>
      <c r="Q487" s="119">
        <f t="shared" ref="Q487:Q550" si="11">SUM(E487:P487)</f>
        <v>0</v>
      </c>
      <c r="R487" s="115"/>
      <c r="S487" s="116"/>
      <c r="T487" s="113"/>
      <c r="U487" s="119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0</v>
      </c>
      <c r="V487" s="115"/>
    </row>
    <row r="488" spans="2:22" x14ac:dyDescent="0.3">
      <c r="B488" s="113"/>
      <c r="C488" s="117" t="s">
        <v>240</v>
      </c>
      <c r="D488" s="118" t="s">
        <v>505</v>
      </c>
      <c r="E488" s="119">
        <v>86252.41</v>
      </c>
      <c r="F488" s="119">
        <v>86252.41</v>
      </c>
      <c r="G488" s="119">
        <v>86252.41</v>
      </c>
      <c r="H488" s="119">
        <v>86252.41</v>
      </c>
      <c r="I488" s="119">
        <v>86252.41</v>
      </c>
      <c r="J488" s="119">
        <v>86252.41</v>
      </c>
      <c r="K488" s="119">
        <v>119110.25999999998</v>
      </c>
      <c r="L488" s="119">
        <v>119110.43999999999</v>
      </c>
      <c r="M488" s="119">
        <v>119110.43999999999</v>
      </c>
      <c r="N488" s="119">
        <v>119110.43999999999</v>
      </c>
      <c r="O488" s="119">
        <v>119110.43999999999</v>
      </c>
      <c r="P488" s="119">
        <v>119110.51999999997</v>
      </c>
      <c r="Q488" s="119">
        <f t="shared" si="11"/>
        <v>1232177</v>
      </c>
      <c r="R488" s="115"/>
      <c r="S488" s="116"/>
      <c r="T488" s="113"/>
      <c r="U488" s="119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86252.41</v>
      </c>
      <c r="V488" s="115"/>
    </row>
    <row r="489" spans="2:22" x14ac:dyDescent="0.3">
      <c r="B489" s="113"/>
      <c r="C489" s="117" t="s">
        <v>241</v>
      </c>
      <c r="D489" s="118" t="s">
        <v>506</v>
      </c>
      <c r="E489" s="119">
        <v>4846625.8200000012</v>
      </c>
      <c r="F489" s="119">
        <v>3651197.8200000003</v>
      </c>
      <c r="G489" s="119">
        <v>4351348.82</v>
      </c>
      <c r="H489" s="119">
        <v>4442847.82</v>
      </c>
      <c r="I489" s="119">
        <v>4831966.82</v>
      </c>
      <c r="J489" s="119">
        <v>4379844.82</v>
      </c>
      <c r="K489" s="119">
        <v>6619450.8200000022</v>
      </c>
      <c r="L489" s="119">
        <v>5590931.8200000012</v>
      </c>
      <c r="M489" s="119">
        <v>4336722.8200000012</v>
      </c>
      <c r="N489" s="119">
        <v>3907123.8200000012</v>
      </c>
      <c r="O489" s="119">
        <v>3759331.8200000012</v>
      </c>
      <c r="P489" s="119">
        <v>2420674.9800000009</v>
      </c>
      <c r="Q489" s="119">
        <f t="shared" si="11"/>
        <v>53138068.000000007</v>
      </c>
      <c r="R489" s="115"/>
      <c r="S489" s="116"/>
      <c r="T489" s="113"/>
      <c r="U489" s="119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4846625.8200000012</v>
      </c>
      <c r="V489" s="115"/>
    </row>
    <row r="490" spans="2:22" x14ac:dyDescent="0.3">
      <c r="B490" s="113"/>
      <c r="C490" s="117" t="s">
        <v>242</v>
      </c>
      <c r="D490" s="118" t="s">
        <v>507</v>
      </c>
      <c r="E490" s="119">
        <v>421762.5</v>
      </c>
      <c r="F490" s="119">
        <v>421762.5</v>
      </c>
      <c r="G490" s="119">
        <v>421762.5</v>
      </c>
      <c r="H490" s="119">
        <v>421762.5</v>
      </c>
      <c r="I490" s="119">
        <v>421762.5</v>
      </c>
      <c r="J490" s="119">
        <v>421762.5</v>
      </c>
      <c r="K490" s="119">
        <v>421762.5</v>
      </c>
      <c r="L490" s="119">
        <v>421762.5</v>
      </c>
      <c r="M490" s="119">
        <v>421762.5</v>
      </c>
      <c r="N490" s="119">
        <v>421762.5</v>
      </c>
      <c r="O490" s="119">
        <v>421762.5</v>
      </c>
      <c r="P490" s="119">
        <v>421762.5</v>
      </c>
      <c r="Q490" s="119">
        <f t="shared" si="11"/>
        <v>5061150</v>
      </c>
      <c r="R490" s="115"/>
      <c r="S490" s="116"/>
      <c r="T490" s="113"/>
      <c r="U490" s="119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421762.5</v>
      </c>
      <c r="V490" s="115"/>
    </row>
    <row r="491" spans="2:22" x14ac:dyDescent="0.3">
      <c r="B491" s="113"/>
      <c r="C491" s="117" t="s">
        <v>243</v>
      </c>
      <c r="D491" s="118" t="s">
        <v>508</v>
      </c>
      <c r="E491" s="119">
        <v>287500.08</v>
      </c>
      <c r="F491" s="119">
        <v>287500.08</v>
      </c>
      <c r="G491" s="119">
        <v>287500.08</v>
      </c>
      <c r="H491" s="119">
        <v>287500.08</v>
      </c>
      <c r="I491" s="119">
        <v>287500.08</v>
      </c>
      <c r="J491" s="119">
        <v>287500.08</v>
      </c>
      <c r="K491" s="119">
        <v>287500.08</v>
      </c>
      <c r="L491" s="119">
        <v>287500.08</v>
      </c>
      <c r="M491" s="119">
        <v>287500.08</v>
      </c>
      <c r="N491" s="119">
        <v>287500.08</v>
      </c>
      <c r="O491" s="119">
        <v>287500.08</v>
      </c>
      <c r="P491" s="119">
        <v>287500.12</v>
      </c>
      <c r="Q491" s="119">
        <f t="shared" si="11"/>
        <v>3450001.0000000005</v>
      </c>
      <c r="R491" s="115"/>
      <c r="S491" s="116"/>
      <c r="T491" s="113"/>
      <c r="U491" s="119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287500.08</v>
      </c>
      <c r="V491" s="115"/>
    </row>
    <row r="492" spans="2:22" x14ac:dyDescent="0.3">
      <c r="B492" s="113"/>
      <c r="C492" s="117" t="s">
        <v>244</v>
      </c>
      <c r="D492" s="118" t="s">
        <v>509</v>
      </c>
      <c r="E492" s="119">
        <v>3114884.400000005</v>
      </c>
      <c r="F492" s="119">
        <v>3114883.7700000051</v>
      </c>
      <c r="G492" s="119">
        <v>3114883.7700000051</v>
      </c>
      <c r="H492" s="119">
        <v>3114883.7700000051</v>
      </c>
      <c r="I492" s="119">
        <v>3114883.7700000051</v>
      </c>
      <c r="J492" s="119">
        <v>3114883.7700000051</v>
      </c>
      <c r="K492" s="119">
        <v>3690613.6100000064</v>
      </c>
      <c r="L492" s="119">
        <v>3686793.6700000064</v>
      </c>
      <c r="M492" s="119">
        <v>3680273.7000000058</v>
      </c>
      <c r="N492" s="119">
        <v>3680273.670000006</v>
      </c>
      <c r="O492" s="119">
        <v>3680273.670000006</v>
      </c>
      <c r="P492" s="119">
        <v>3680278.4300000099</v>
      </c>
      <c r="Q492" s="119">
        <f t="shared" si="11"/>
        <v>40787810.000000067</v>
      </c>
      <c r="R492" s="115"/>
      <c r="S492" s="116"/>
      <c r="T492" s="113"/>
      <c r="U492" s="119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3114884.400000005</v>
      </c>
      <c r="V492" s="115"/>
    </row>
    <row r="493" spans="2:22" ht="26" x14ac:dyDescent="0.3">
      <c r="B493" s="113"/>
      <c r="C493" s="117" t="s">
        <v>245</v>
      </c>
      <c r="D493" s="118" t="s">
        <v>510</v>
      </c>
      <c r="E493" s="119">
        <v>385019.99</v>
      </c>
      <c r="F493" s="119">
        <v>385019.99</v>
      </c>
      <c r="G493" s="119">
        <v>385019.99</v>
      </c>
      <c r="H493" s="119">
        <v>385019.99</v>
      </c>
      <c r="I493" s="119">
        <v>385019.99</v>
      </c>
      <c r="J493" s="119">
        <v>385019.99</v>
      </c>
      <c r="K493" s="119">
        <v>385019.99</v>
      </c>
      <c r="L493" s="119">
        <v>385019.99</v>
      </c>
      <c r="M493" s="119">
        <v>385019.99</v>
      </c>
      <c r="N493" s="119">
        <v>385019.99</v>
      </c>
      <c r="O493" s="119">
        <v>385019.99</v>
      </c>
      <c r="P493" s="119">
        <v>385020.11</v>
      </c>
      <c r="Q493" s="119">
        <f t="shared" si="11"/>
        <v>4620240.0000000009</v>
      </c>
      <c r="R493" s="115"/>
      <c r="S493" s="116"/>
      <c r="T493" s="113"/>
      <c r="U493" s="119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385019.99</v>
      </c>
      <c r="V493" s="115"/>
    </row>
    <row r="494" spans="2:22" x14ac:dyDescent="0.3">
      <c r="B494" s="113"/>
      <c r="C494" s="117" t="s">
        <v>246</v>
      </c>
      <c r="D494" s="118" t="s">
        <v>511</v>
      </c>
      <c r="E494" s="119">
        <v>79236.14</v>
      </c>
      <c r="F494" s="119">
        <v>79236.14</v>
      </c>
      <c r="G494" s="119">
        <v>79236.14</v>
      </c>
      <c r="H494" s="119">
        <v>79234.41</v>
      </c>
      <c r="I494" s="119">
        <v>79231.03</v>
      </c>
      <c r="J494" s="119">
        <v>79236.08</v>
      </c>
      <c r="K494" s="119">
        <v>101471.84000000001</v>
      </c>
      <c r="L494" s="119">
        <v>101471.84000000001</v>
      </c>
      <c r="M494" s="119">
        <v>101471.84000000001</v>
      </c>
      <c r="N494" s="119">
        <v>101471.84000000001</v>
      </c>
      <c r="O494" s="119">
        <v>101471.84000000001</v>
      </c>
      <c r="P494" s="119">
        <v>101471.85</v>
      </c>
      <c r="Q494" s="119">
        <f t="shared" si="11"/>
        <v>1084240.99</v>
      </c>
      <c r="R494" s="115"/>
      <c r="S494" s="116"/>
      <c r="T494" s="113"/>
      <c r="U494" s="119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79236.14</v>
      </c>
      <c r="V494" s="115"/>
    </row>
    <row r="495" spans="2:22" x14ac:dyDescent="0.3">
      <c r="B495" s="113"/>
      <c r="C495" s="117" t="s">
        <v>247</v>
      </c>
      <c r="D495" s="118" t="s">
        <v>512</v>
      </c>
      <c r="E495" s="119">
        <v>224733.48999999996</v>
      </c>
      <c r="F495" s="119">
        <v>224733.48999999996</v>
      </c>
      <c r="G495" s="119">
        <v>224733.48999999996</v>
      </c>
      <c r="H495" s="119">
        <v>224733.48999999996</v>
      </c>
      <c r="I495" s="119">
        <v>37233.490000000005</v>
      </c>
      <c r="J495" s="119">
        <v>37232.509999999995</v>
      </c>
      <c r="K495" s="119">
        <v>47566.86</v>
      </c>
      <c r="L495" s="119">
        <v>47566.86</v>
      </c>
      <c r="M495" s="119">
        <v>47566.86</v>
      </c>
      <c r="N495" s="119">
        <v>47566.86</v>
      </c>
      <c r="O495" s="119">
        <v>47566.86</v>
      </c>
      <c r="P495" s="119">
        <v>47566.74</v>
      </c>
      <c r="Q495" s="119">
        <f t="shared" si="11"/>
        <v>1258801.0000000002</v>
      </c>
      <c r="R495" s="115"/>
      <c r="S495" s="116"/>
      <c r="T495" s="113"/>
      <c r="U495" s="119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224733.48999999996</v>
      </c>
      <c r="V495" s="115"/>
    </row>
    <row r="496" spans="2:22" x14ac:dyDescent="0.3">
      <c r="B496" s="113"/>
      <c r="C496" s="117" t="s">
        <v>248</v>
      </c>
      <c r="D496" s="118" t="s">
        <v>513</v>
      </c>
      <c r="E496" s="119">
        <v>160617.70000000007</v>
      </c>
      <c r="F496" s="119">
        <v>160617.70000000007</v>
      </c>
      <c r="G496" s="119">
        <v>160617.71000000005</v>
      </c>
      <c r="H496" s="119">
        <v>160617.72000000003</v>
      </c>
      <c r="I496" s="119">
        <v>160617.78000000003</v>
      </c>
      <c r="J496" s="119">
        <v>160618.11000000004</v>
      </c>
      <c r="K496" s="119">
        <v>203259.36999999982</v>
      </c>
      <c r="L496" s="119">
        <v>203259.35999999978</v>
      </c>
      <c r="M496" s="119">
        <v>203259.35999999978</v>
      </c>
      <c r="N496" s="119">
        <v>203259.39999999979</v>
      </c>
      <c r="O496" s="119">
        <v>203259.3799999998</v>
      </c>
      <c r="P496" s="119">
        <v>203260.21999999986</v>
      </c>
      <c r="Q496" s="119">
        <f t="shared" si="11"/>
        <v>2183263.8099999996</v>
      </c>
      <c r="R496" s="115"/>
      <c r="S496" s="116"/>
      <c r="T496" s="113"/>
      <c r="U496" s="119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160617.70000000007</v>
      </c>
      <c r="V496" s="115"/>
    </row>
    <row r="497" spans="2:22" x14ac:dyDescent="0.3">
      <c r="B497" s="113"/>
      <c r="C497" s="117" t="s">
        <v>249</v>
      </c>
      <c r="D497" s="118" t="s">
        <v>514</v>
      </c>
      <c r="E497" s="119">
        <v>1219725.6299999999</v>
      </c>
      <c r="F497" s="119">
        <v>1219726.33</v>
      </c>
      <c r="G497" s="119">
        <v>1219726.33</v>
      </c>
      <c r="H497" s="119">
        <v>1219726.33</v>
      </c>
      <c r="I497" s="119">
        <v>1219726.3500000001</v>
      </c>
      <c r="J497" s="119">
        <v>1219726.29</v>
      </c>
      <c r="K497" s="119">
        <v>1492979.5799999994</v>
      </c>
      <c r="L497" s="119">
        <v>1492979.5999999992</v>
      </c>
      <c r="M497" s="119">
        <v>1492979.5999999992</v>
      </c>
      <c r="N497" s="119">
        <v>1492979.5999999992</v>
      </c>
      <c r="O497" s="119">
        <v>1492979.5999999992</v>
      </c>
      <c r="P497" s="119">
        <v>1492981.7600000007</v>
      </c>
      <c r="Q497" s="119">
        <f t="shared" si="11"/>
        <v>16276237</v>
      </c>
      <c r="R497" s="115"/>
      <c r="S497" s="116"/>
      <c r="T497" s="113"/>
      <c r="U497" s="119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1219725.6299999999</v>
      </c>
      <c r="V497" s="115"/>
    </row>
    <row r="498" spans="2:22" x14ac:dyDescent="0.3">
      <c r="B498" s="113"/>
      <c r="C498" s="117" t="s">
        <v>250</v>
      </c>
      <c r="D498" s="118" t="s">
        <v>515</v>
      </c>
      <c r="E498" s="119">
        <v>80416.33</v>
      </c>
      <c r="F498" s="119">
        <v>46638.250000000007</v>
      </c>
      <c r="G498" s="119">
        <v>46638.250000000007</v>
      </c>
      <c r="H498" s="119">
        <v>46638.250000000007</v>
      </c>
      <c r="I498" s="119">
        <v>46638.250000000007</v>
      </c>
      <c r="J498" s="119">
        <v>46638.250000000007</v>
      </c>
      <c r="K498" s="119">
        <v>56873.090000000004</v>
      </c>
      <c r="L498" s="119">
        <v>56873.83</v>
      </c>
      <c r="M498" s="119">
        <v>56873.83</v>
      </c>
      <c r="N498" s="119">
        <v>56873.83</v>
      </c>
      <c r="O498" s="119">
        <v>56873.83</v>
      </c>
      <c r="P498" s="119">
        <v>56274.01</v>
      </c>
      <c r="Q498" s="119">
        <f t="shared" si="11"/>
        <v>654250</v>
      </c>
      <c r="R498" s="115"/>
      <c r="S498" s="116"/>
      <c r="T498" s="113"/>
      <c r="U498" s="119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80416.33</v>
      </c>
      <c r="V498" s="115"/>
    </row>
    <row r="499" spans="2:22" x14ac:dyDescent="0.3">
      <c r="B499" s="113"/>
      <c r="C499" s="117" t="s">
        <v>251</v>
      </c>
      <c r="D499" s="118" t="s">
        <v>516</v>
      </c>
      <c r="E499" s="119">
        <v>142773.85999999999</v>
      </c>
      <c r="F499" s="119">
        <v>208400.22999999998</v>
      </c>
      <c r="G499" s="119">
        <v>207400.22999999998</v>
      </c>
      <c r="H499" s="119">
        <v>190900.23</v>
      </c>
      <c r="I499" s="119">
        <v>201900.23</v>
      </c>
      <c r="J499" s="119">
        <v>235900.25000000003</v>
      </c>
      <c r="K499" s="119">
        <v>194466.93000000002</v>
      </c>
      <c r="L499" s="119">
        <v>182966.93000000002</v>
      </c>
      <c r="M499" s="119">
        <v>243966.93000000002</v>
      </c>
      <c r="N499" s="119">
        <v>182966.93000000002</v>
      </c>
      <c r="O499" s="119">
        <v>217966.93000000002</v>
      </c>
      <c r="P499" s="119">
        <v>244592.32999999996</v>
      </c>
      <c r="Q499" s="119">
        <f t="shared" si="11"/>
        <v>2454202.0099999998</v>
      </c>
      <c r="R499" s="115"/>
      <c r="S499" s="116"/>
      <c r="T499" s="113"/>
      <c r="U499" s="119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142773.85999999999</v>
      </c>
      <c r="V499" s="115"/>
    </row>
    <row r="500" spans="2:22" x14ac:dyDescent="0.3">
      <c r="B500" s="113"/>
      <c r="C500" s="117" t="s">
        <v>252</v>
      </c>
      <c r="D500" s="118" t="s">
        <v>517</v>
      </c>
      <c r="E500" s="119">
        <v>136366.68000000002</v>
      </c>
      <c r="F500" s="119">
        <v>136366.68000000002</v>
      </c>
      <c r="G500" s="119">
        <v>136366.68000000002</v>
      </c>
      <c r="H500" s="119">
        <v>136366.68000000002</v>
      </c>
      <c r="I500" s="119">
        <v>136366.70000000001</v>
      </c>
      <c r="J500" s="119">
        <v>136366.66</v>
      </c>
      <c r="K500" s="119">
        <v>163366.68</v>
      </c>
      <c r="L500" s="119">
        <v>163366.68</v>
      </c>
      <c r="M500" s="119">
        <v>163366.68</v>
      </c>
      <c r="N500" s="119">
        <v>163366.68</v>
      </c>
      <c r="O500" s="119">
        <v>163366.68</v>
      </c>
      <c r="P500" s="119">
        <v>163366.53</v>
      </c>
      <c r="Q500" s="119">
        <f t="shared" si="11"/>
        <v>1798400.01</v>
      </c>
      <c r="R500" s="115"/>
      <c r="S500" s="116"/>
      <c r="T500" s="113"/>
      <c r="U500" s="119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136366.68000000002</v>
      </c>
      <c r="V500" s="115"/>
    </row>
    <row r="501" spans="2:22" ht="26" x14ac:dyDescent="0.3">
      <c r="B501" s="113"/>
      <c r="C501" s="117" t="s">
        <v>253</v>
      </c>
      <c r="D501" s="118" t="s">
        <v>518</v>
      </c>
      <c r="E501" s="119">
        <v>0</v>
      </c>
      <c r="F501" s="119">
        <v>0</v>
      </c>
      <c r="G501" s="119">
        <v>0</v>
      </c>
      <c r="H501" s="119">
        <v>0</v>
      </c>
      <c r="I501" s="119">
        <v>0</v>
      </c>
      <c r="J501" s="119">
        <v>0</v>
      </c>
      <c r="K501" s="119">
        <v>0</v>
      </c>
      <c r="L501" s="119">
        <v>0</v>
      </c>
      <c r="M501" s="119">
        <v>0</v>
      </c>
      <c r="N501" s="119">
        <v>0</v>
      </c>
      <c r="O501" s="119">
        <v>0</v>
      </c>
      <c r="P501" s="119">
        <v>0</v>
      </c>
      <c r="Q501" s="119">
        <f t="shared" si="11"/>
        <v>0</v>
      </c>
      <c r="R501" s="115"/>
      <c r="S501" s="116"/>
      <c r="T501" s="113"/>
      <c r="U501" s="119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0</v>
      </c>
      <c r="V501" s="115"/>
    </row>
    <row r="502" spans="2:22" ht="26" x14ac:dyDescent="0.3">
      <c r="B502" s="113"/>
      <c r="C502" s="117" t="s">
        <v>254</v>
      </c>
      <c r="D502" s="118" t="s">
        <v>518</v>
      </c>
      <c r="E502" s="119">
        <v>2750.16</v>
      </c>
      <c r="F502" s="119">
        <v>2750.16</v>
      </c>
      <c r="G502" s="119">
        <v>2750.16</v>
      </c>
      <c r="H502" s="119">
        <v>2750.16</v>
      </c>
      <c r="I502" s="119">
        <v>2750.16</v>
      </c>
      <c r="J502" s="119">
        <v>2750.16</v>
      </c>
      <c r="K502" s="119">
        <v>2750.16</v>
      </c>
      <c r="L502" s="119">
        <v>2750.16</v>
      </c>
      <c r="M502" s="119">
        <v>2750.16</v>
      </c>
      <c r="N502" s="119">
        <v>2750.16</v>
      </c>
      <c r="O502" s="119">
        <v>2750.16</v>
      </c>
      <c r="P502" s="119">
        <v>2750.24</v>
      </c>
      <c r="Q502" s="119">
        <f t="shared" si="11"/>
        <v>33002</v>
      </c>
      <c r="R502" s="115"/>
      <c r="S502" s="116"/>
      <c r="T502" s="113"/>
      <c r="U502" s="119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2750.16</v>
      </c>
      <c r="V502" s="115"/>
    </row>
    <row r="503" spans="2:22" x14ac:dyDescent="0.3">
      <c r="B503" s="113"/>
      <c r="C503" s="117" t="s">
        <v>255</v>
      </c>
      <c r="D503" s="118" t="s">
        <v>519</v>
      </c>
      <c r="E503" s="119">
        <v>89376.359999999986</v>
      </c>
      <c r="F503" s="119">
        <v>88369.999999999985</v>
      </c>
      <c r="G503" s="119">
        <v>88369.999999999985</v>
      </c>
      <c r="H503" s="119">
        <v>88369.999999999985</v>
      </c>
      <c r="I503" s="119">
        <v>87869.999999999985</v>
      </c>
      <c r="J503" s="119">
        <v>87869.959999999977</v>
      </c>
      <c r="K503" s="119">
        <v>91496.430000000008</v>
      </c>
      <c r="L503" s="119">
        <v>91496.430000000008</v>
      </c>
      <c r="M503" s="119">
        <v>91496.430000000008</v>
      </c>
      <c r="N503" s="119">
        <v>91496.430000000008</v>
      </c>
      <c r="O503" s="119">
        <v>91496.430000000008</v>
      </c>
      <c r="P503" s="119">
        <v>91496.489999999991</v>
      </c>
      <c r="Q503" s="119">
        <f t="shared" si="11"/>
        <v>1079204.9600000002</v>
      </c>
      <c r="R503" s="115"/>
      <c r="S503" s="116"/>
      <c r="T503" s="113"/>
      <c r="U503" s="119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89376.359999999986</v>
      </c>
      <c r="V503" s="115"/>
    </row>
    <row r="504" spans="2:22" ht="26" x14ac:dyDescent="0.3">
      <c r="B504" s="113"/>
      <c r="C504" s="117" t="s">
        <v>256</v>
      </c>
      <c r="D504" s="118" t="s">
        <v>518</v>
      </c>
      <c r="E504" s="119">
        <v>126109.57</v>
      </c>
      <c r="F504" s="119">
        <v>122946.73000000003</v>
      </c>
      <c r="G504" s="119">
        <v>127280.04000000002</v>
      </c>
      <c r="H504" s="119">
        <v>126946.76000000002</v>
      </c>
      <c r="I504" s="119">
        <v>125946.73000000001</v>
      </c>
      <c r="J504" s="119">
        <v>125946.83999999997</v>
      </c>
      <c r="K504" s="119">
        <v>161594.80999999994</v>
      </c>
      <c r="L504" s="119">
        <v>157594.80999999994</v>
      </c>
      <c r="M504" s="119">
        <v>157594.80999999994</v>
      </c>
      <c r="N504" s="119">
        <v>157594.80999999994</v>
      </c>
      <c r="O504" s="119">
        <v>157594.80999999994</v>
      </c>
      <c r="P504" s="119">
        <v>150099.06999999995</v>
      </c>
      <c r="Q504" s="119">
        <f t="shared" si="11"/>
        <v>1697249.79</v>
      </c>
      <c r="R504" s="115"/>
      <c r="S504" s="116"/>
      <c r="T504" s="113"/>
      <c r="U504" s="119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126109.57</v>
      </c>
      <c r="V504" s="115"/>
    </row>
    <row r="505" spans="2:22" x14ac:dyDescent="0.3">
      <c r="B505" s="113"/>
      <c r="C505" s="117" t="s">
        <v>257</v>
      </c>
      <c r="D505" s="118" t="s">
        <v>520</v>
      </c>
      <c r="E505" s="119">
        <v>135596.28000000003</v>
      </c>
      <c r="F505" s="119">
        <v>140914.40000000002</v>
      </c>
      <c r="G505" s="119">
        <v>130164.40000000001</v>
      </c>
      <c r="H505" s="119">
        <v>121252.40000000001</v>
      </c>
      <c r="I505" s="119">
        <v>119541.00000000001</v>
      </c>
      <c r="J505" s="119">
        <v>111578.40000000001</v>
      </c>
      <c r="K505" s="119">
        <v>181510.45</v>
      </c>
      <c r="L505" s="119">
        <v>147693.43</v>
      </c>
      <c r="M505" s="119">
        <v>137331.93</v>
      </c>
      <c r="N505" s="119">
        <v>127277.93000000001</v>
      </c>
      <c r="O505" s="119">
        <v>120947.73000000001</v>
      </c>
      <c r="P505" s="119">
        <v>102231.46999999996</v>
      </c>
      <c r="Q505" s="119">
        <f t="shared" si="11"/>
        <v>1576039.8199999998</v>
      </c>
      <c r="R505" s="115"/>
      <c r="S505" s="116"/>
      <c r="T505" s="113"/>
      <c r="U505" s="119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135596.28000000003</v>
      </c>
      <c r="V505" s="115"/>
    </row>
    <row r="506" spans="2:22" x14ac:dyDescent="0.3">
      <c r="B506" s="113"/>
      <c r="C506" s="117" t="s">
        <v>258</v>
      </c>
      <c r="D506" s="118" t="s">
        <v>521</v>
      </c>
      <c r="E506" s="119">
        <v>10773.480000000001</v>
      </c>
      <c r="F506" s="119">
        <v>14667.32</v>
      </c>
      <c r="G506" s="119">
        <v>12987.26</v>
      </c>
      <c r="H506" s="119">
        <v>12557.26</v>
      </c>
      <c r="I506" s="119">
        <v>12217.26</v>
      </c>
      <c r="J506" s="119">
        <v>11147.26</v>
      </c>
      <c r="K506" s="119">
        <v>21057.260000000002</v>
      </c>
      <c r="L506" s="119">
        <v>19497.260000000002</v>
      </c>
      <c r="M506" s="119">
        <v>14247.26</v>
      </c>
      <c r="N506" s="119">
        <v>11597.26</v>
      </c>
      <c r="O506" s="119">
        <v>11377.26</v>
      </c>
      <c r="P506" s="119">
        <v>9907.2599999999984</v>
      </c>
      <c r="Q506" s="119">
        <f t="shared" si="11"/>
        <v>162033.40000000002</v>
      </c>
      <c r="R506" s="115"/>
      <c r="S506" s="116"/>
      <c r="T506" s="113"/>
      <c r="U506" s="119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10773.480000000001</v>
      </c>
      <c r="V506" s="115"/>
    </row>
    <row r="507" spans="2:22" x14ac:dyDescent="0.3">
      <c r="B507" s="113"/>
      <c r="C507" s="117" t="s">
        <v>259</v>
      </c>
      <c r="D507" s="118" t="s">
        <v>522</v>
      </c>
      <c r="E507" s="119">
        <v>592415.93000000017</v>
      </c>
      <c r="F507" s="119">
        <v>592415.93000000017</v>
      </c>
      <c r="G507" s="119">
        <v>592415.93000000017</v>
      </c>
      <c r="H507" s="119">
        <v>592413.93000000017</v>
      </c>
      <c r="I507" s="119">
        <v>592415.93000000017</v>
      </c>
      <c r="J507" s="119">
        <v>592405.93000000017</v>
      </c>
      <c r="K507" s="119">
        <v>1129778.9299999997</v>
      </c>
      <c r="L507" s="119">
        <v>1144047.9299999997</v>
      </c>
      <c r="M507" s="119">
        <v>1144046.9299999997</v>
      </c>
      <c r="N507" s="119">
        <v>1144046.9299999997</v>
      </c>
      <c r="O507" s="119">
        <v>1144046.9299999997</v>
      </c>
      <c r="P507" s="119">
        <v>1144053.02</v>
      </c>
      <c r="Q507" s="119">
        <f t="shared" si="11"/>
        <v>10404504.25</v>
      </c>
      <c r="R507" s="115"/>
      <c r="S507" s="116"/>
      <c r="T507" s="113"/>
      <c r="U507" s="119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592415.93000000017</v>
      </c>
      <c r="V507" s="115"/>
    </row>
    <row r="508" spans="2:22" x14ac:dyDescent="0.3">
      <c r="B508" s="113"/>
      <c r="C508" s="117" t="s">
        <v>260</v>
      </c>
      <c r="D508" s="118" t="s">
        <v>523</v>
      </c>
      <c r="E508" s="119">
        <v>105766.28</v>
      </c>
      <c r="F508" s="119">
        <v>105767.28</v>
      </c>
      <c r="G508" s="119">
        <v>105764.28</v>
      </c>
      <c r="H508" s="119">
        <v>105764.28</v>
      </c>
      <c r="I508" s="119">
        <v>605766.28</v>
      </c>
      <c r="J508" s="119">
        <v>2207853.4</v>
      </c>
      <c r="K508" s="119">
        <v>2225818.2799999998</v>
      </c>
      <c r="L508" s="119">
        <v>123731.04</v>
      </c>
      <c r="M508" s="119">
        <v>123731.28</v>
      </c>
      <c r="N508" s="119">
        <v>123732.28</v>
      </c>
      <c r="O508" s="119">
        <v>123732.28</v>
      </c>
      <c r="P508" s="119">
        <v>123732.32</v>
      </c>
      <c r="Q508" s="119">
        <f t="shared" si="11"/>
        <v>6081159.2800000012</v>
      </c>
      <c r="R508" s="115"/>
      <c r="S508" s="116"/>
      <c r="T508" s="113"/>
      <c r="U508" s="119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105766.28</v>
      </c>
      <c r="V508" s="115"/>
    </row>
    <row r="509" spans="2:22" x14ac:dyDescent="0.3">
      <c r="B509" s="113"/>
      <c r="C509" s="117" t="s">
        <v>261</v>
      </c>
      <c r="D509" s="118" t="s">
        <v>524</v>
      </c>
      <c r="E509" s="119">
        <v>125540.48000000001</v>
      </c>
      <c r="F509" s="119">
        <v>125599.80000000002</v>
      </c>
      <c r="G509" s="119">
        <v>125620.14000000001</v>
      </c>
      <c r="H509" s="119">
        <v>124332.14000000001</v>
      </c>
      <c r="I509" s="119">
        <v>124334.14000000001</v>
      </c>
      <c r="J509" s="119">
        <v>124775.14000000001</v>
      </c>
      <c r="K509" s="119">
        <v>150386.46999999997</v>
      </c>
      <c r="L509" s="119">
        <v>150553.46999999997</v>
      </c>
      <c r="M509" s="119">
        <v>150553.46999999997</v>
      </c>
      <c r="N509" s="119">
        <v>150553.46999999997</v>
      </c>
      <c r="O509" s="119">
        <v>150555.46999999997</v>
      </c>
      <c r="P509" s="119">
        <v>150459.25999999998</v>
      </c>
      <c r="Q509" s="119">
        <f t="shared" si="11"/>
        <v>1653263.45</v>
      </c>
      <c r="R509" s="115"/>
      <c r="S509" s="116"/>
      <c r="T509" s="113"/>
      <c r="U509" s="119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125540.48000000001</v>
      </c>
      <c r="V509" s="115"/>
    </row>
    <row r="510" spans="2:22" x14ac:dyDescent="0.3">
      <c r="B510" s="113"/>
      <c r="C510" s="117" t="s">
        <v>262</v>
      </c>
      <c r="D510" s="118" t="s">
        <v>525</v>
      </c>
      <c r="E510" s="119">
        <v>62800.290000000008</v>
      </c>
      <c r="F510" s="119">
        <v>62800.290000000008</v>
      </c>
      <c r="G510" s="119">
        <v>62801.290000000008</v>
      </c>
      <c r="H510" s="119">
        <v>62800.290000000008</v>
      </c>
      <c r="I510" s="119">
        <v>62801.290000000008</v>
      </c>
      <c r="J510" s="119">
        <v>63824.660000000011</v>
      </c>
      <c r="K510" s="119">
        <v>75923.290000000008</v>
      </c>
      <c r="L510" s="119">
        <v>75447.290000000008</v>
      </c>
      <c r="M510" s="119">
        <v>75357.290000000008</v>
      </c>
      <c r="N510" s="119">
        <v>74757.290000000008</v>
      </c>
      <c r="O510" s="119">
        <v>74759.290000000008</v>
      </c>
      <c r="P510" s="119">
        <v>73683.95</v>
      </c>
      <c r="Q510" s="119">
        <f t="shared" si="11"/>
        <v>827756.51000000024</v>
      </c>
      <c r="R510" s="115"/>
      <c r="S510" s="116"/>
      <c r="T510" s="113"/>
      <c r="U510" s="119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62800.290000000008</v>
      </c>
      <c r="V510" s="115"/>
    </row>
    <row r="511" spans="2:22" x14ac:dyDescent="0.3">
      <c r="B511" s="113"/>
      <c r="C511" s="117" t="s">
        <v>263</v>
      </c>
      <c r="D511" s="118" t="s">
        <v>526</v>
      </c>
      <c r="E511" s="119">
        <v>57730.470000000008</v>
      </c>
      <c r="F511" s="119">
        <v>60539.470000000008</v>
      </c>
      <c r="G511" s="119">
        <v>58826.470000000008</v>
      </c>
      <c r="H511" s="119">
        <v>57276.470000000008</v>
      </c>
      <c r="I511" s="119">
        <v>57376.470000000008</v>
      </c>
      <c r="J511" s="119">
        <v>57576.880000000012</v>
      </c>
      <c r="K511" s="119">
        <v>64765.880000000012</v>
      </c>
      <c r="L511" s="119">
        <v>65748.880000000019</v>
      </c>
      <c r="M511" s="119">
        <v>73956.880000000019</v>
      </c>
      <c r="N511" s="119">
        <v>72640.880000000019</v>
      </c>
      <c r="O511" s="119">
        <v>72636.880000000019</v>
      </c>
      <c r="P511" s="119">
        <v>72481.03</v>
      </c>
      <c r="Q511" s="119">
        <f t="shared" si="11"/>
        <v>771556.66000000015</v>
      </c>
      <c r="R511" s="115"/>
      <c r="S511" s="116"/>
      <c r="T511" s="113"/>
      <c r="U511" s="119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57730.470000000008</v>
      </c>
      <c r="V511" s="115"/>
    </row>
    <row r="512" spans="2:22" ht="26" x14ac:dyDescent="0.3">
      <c r="B512" s="113"/>
      <c r="C512" s="117" t="s">
        <v>264</v>
      </c>
      <c r="D512" s="118" t="s">
        <v>527</v>
      </c>
      <c r="E512" s="119">
        <v>29440.330000000009</v>
      </c>
      <c r="F512" s="119">
        <v>29557.330000000009</v>
      </c>
      <c r="G512" s="119">
        <v>29573.48000000001</v>
      </c>
      <c r="H512" s="119">
        <v>29445.330000000009</v>
      </c>
      <c r="I512" s="119">
        <v>29454.330000000009</v>
      </c>
      <c r="J512" s="119">
        <v>29448.330000000009</v>
      </c>
      <c r="K512" s="119">
        <v>34919.330000000009</v>
      </c>
      <c r="L512" s="119">
        <v>34167.330000000009</v>
      </c>
      <c r="M512" s="119">
        <v>34167.330000000009</v>
      </c>
      <c r="N512" s="119">
        <v>34159.330000000009</v>
      </c>
      <c r="O512" s="119">
        <v>34157.330000000009</v>
      </c>
      <c r="P512" s="119">
        <v>33569.33</v>
      </c>
      <c r="Q512" s="119">
        <f t="shared" si="11"/>
        <v>382059.11000000016</v>
      </c>
      <c r="R512" s="115"/>
      <c r="S512" s="116"/>
      <c r="T512" s="113"/>
      <c r="U512" s="119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29440.330000000009</v>
      </c>
      <c r="V512" s="115"/>
    </row>
    <row r="513" spans="2:22" x14ac:dyDescent="0.3">
      <c r="B513" s="113"/>
      <c r="C513" s="117" t="s">
        <v>265</v>
      </c>
      <c r="D513" s="118" t="s">
        <v>528</v>
      </c>
      <c r="E513" s="119">
        <v>0</v>
      </c>
      <c r="F513" s="119">
        <v>0</v>
      </c>
      <c r="G513" s="119">
        <v>0</v>
      </c>
      <c r="H513" s="119">
        <v>0</v>
      </c>
      <c r="I513" s="119">
        <v>0</v>
      </c>
      <c r="J513" s="119">
        <v>0</v>
      </c>
      <c r="K513" s="119">
        <v>0</v>
      </c>
      <c r="L513" s="119">
        <v>0</v>
      </c>
      <c r="M513" s="119">
        <v>0</v>
      </c>
      <c r="N513" s="119">
        <v>0</v>
      </c>
      <c r="O513" s="119">
        <v>0</v>
      </c>
      <c r="P513" s="119">
        <v>0</v>
      </c>
      <c r="Q513" s="119">
        <f t="shared" si="11"/>
        <v>0</v>
      </c>
      <c r="R513" s="115"/>
      <c r="S513" s="116"/>
      <c r="T513" s="113"/>
      <c r="U513" s="119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0</v>
      </c>
      <c r="V513" s="115"/>
    </row>
    <row r="514" spans="2:22" x14ac:dyDescent="0.3">
      <c r="B514" s="113"/>
      <c r="C514" s="117" t="s">
        <v>266</v>
      </c>
      <c r="D514" s="118" t="s">
        <v>529</v>
      </c>
      <c r="E514" s="119">
        <v>0</v>
      </c>
      <c r="F514" s="119">
        <v>0</v>
      </c>
      <c r="G514" s="119">
        <v>0</v>
      </c>
      <c r="H514" s="119">
        <v>0</v>
      </c>
      <c r="I514" s="119">
        <v>0</v>
      </c>
      <c r="J514" s="119">
        <v>0</v>
      </c>
      <c r="K514" s="119">
        <v>0</v>
      </c>
      <c r="L514" s="119">
        <v>0</v>
      </c>
      <c r="M514" s="119">
        <v>0</v>
      </c>
      <c r="N514" s="119">
        <v>0</v>
      </c>
      <c r="O514" s="119">
        <v>0</v>
      </c>
      <c r="P514" s="119">
        <v>0</v>
      </c>
      <c r="Q514" s="119">
        <f t="shared" si="11"/>
        <v>0</v>
      </c>
      <c r="R514" s="115"/>
      <c r="S514" s="116"/>
      <c r="T514" s="113"/>
      <c r="U514" s="119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0</v>
      </c>
      <c r="V514" s="115"/>
    </row>
    <row r="515" spans="2:22" x14ac:dyDescent="0.3">
      <c r="B515" s="113"/>
      <c r="C515" s="117" t="s">
        <v>267</v>
      </c>
      <c r="D515" s="118" t="s">
        <v>530</v>
      </c>
      <c r="E515" s="119">
        <v>0</v>
      </c>
      <c r="F515" s="119">
        <v>0</v>
      </c>
      <c r="G515" s="119">
        <v>0</v>
      </c>
      <c r="H515" s="119">
        <v>0</v>
      </c>
      <c r="I515" s="119">
        <v>0</v>
      </c>
      <c r="J515" s="119">
        <v>0</v>
      </c>
      <c r="K515" s="119">
        <v>0</v>
      </c>
      <c r="L515" s="119">
        <v>0</v>
      </c>
      <c r="M515" s="119">
        <v>0</v>
      </c>
      <c r="N515" s="119">
        <v>0</v>
      </c>
      <c r="O515" s="119">
        <v>0</v>
      </c>
      <c r="P515" s="119">
        <v>0</v>
      </c>
      <c r="Q515" s="119">
        <f t="shared" si="11"/>
        <v>0</v>
      </c>
      <c r="R515" s="115"/>
      <c r="S515" s="116"/>
      <c r="T515" s="113"/>
      <c r="U515" s="119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0</v>
      </c>
      <c r="V515" s="115"/>
    </row>
    <row r="516" spans="2:22" x14ac:dyDescent="0.3">
      <c r="B516" s="113"/>
      <c r="C516" s="117" t="s">
        <v>268</v>
      </c>
      <c r="D516" s="118" t="s">
        <v>531</v>
      </c>
      <c r="E516" s="119">
        <v>1098810.9999999993</v>
      </c>
      <c r="F516" s="119">
        <v>1098810.9999999993</v>
      </c>
      <c r="G516" s="119">
        <v>1098810.9999999993</v>
      </c>
      <c r="H516" s="119">
        <v>1098810.9999999993</v>
      </c>
      <c r="I516" s="119">
        <v>1098810.9999999993</v>
      </c>
      <c r="J516" s="119">
        <v>1098810.9999999993</v>
      </c>
      <c r="K516" s="119">
        <v>1098810.9999999993</v>
      </c>
      <c r="L516" s="119">
        <v>1098810.9999999993</v>
      </c>
      <c r="M516" s="119">
        <v>1098810.9999999993</v>
      </c>
      <c r="N516" s="119">
        <v>1098810.9999999993</v>
      </c>
      <c r="O516" s="119">
        <v>1098810.9999999993</v>
      </c>
      <c r="P516" s="119">
        <v>1098812.9999999998</v>
      </c>
      <c r="Q516" s="119">
        <f t="shared" si="11"/>
        <v>13185733.999999994</v>
      </c>
      <c r="R516" s="115"/>
      <c r="S516" s="116"/>
      <c r="T516" s="113"/>
      <c r="U516" s="119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1098810.9999999993</v>
      </c>
      <c r="V516" s="115"/>
    </row>
    <row r="517" spans="2:22" x14ac:dyDescent="0.3">
      <c r="B517" s="113"/>
      <c r="C517" s="117" t="s">
        <v>269</v>
      </c>
      <c r="D517" s="118" t="s">
        <v>530</v>
      </c>
      <c r="E517" s="119">
        <v>23374.99</v>
      </c>
      <c r="F517" s="119">
        <v>23374.99</v>
      </c>
      <c r="G517" s="119">
        <v>23374.99</v>
      </c>
      <c r="H517" s="119">
        <v>23374.99</v>
      </c>
      <c r="I517" s="119">
        <v>23374.99</v>
      </c>
      <c r="J517" s="119">
        <v>23374.99</v>
      </c>
      <c r="K517" s="119">
        <v>23374.99</v>
      </c>
      <c r="L517" s="119">
        <v>23374.99</v>
      </c>
      <c r="M517" s="119">
        <v>23374.99</v>
      </c>
      <c r="N517" s="119">
        <v>23374.99</v>
      </c>
      <c r="O517" s="119">
        <v>23374.99</v>
      </c>
      <c r="P517" s="119">
        <v>23375.11</v>
      </c>
      <c r="Q517" s="119">
        <f t="shared" si="11"/>
        <v>280499.99999999994</v>
      </c>
      <c r="R517" s="115"/>
      <c r="S517" s="116"/>
      <c r="T517" s="113"/>
      <c r="U517" s="119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23374.99</v>
      </c>
      <c r="V517" s="115"/>
    </row>
    <row r="518" spans="2:22" x14ac:dyDescent="0.3">
      <c r="B518" s="113"/>
      <c r="C518" s="117" t="s">
        <v>270</v>
      </c>
      <c r="D518" s="118" t="s">
        <v>532</v>
      </c>
      <c r="E518" s="119">
        <v>2936725.27</v>
      </c>
      <c r="F518" s="119">
        <v>2833865.95</v>
      </c>
      <c r="G518" s="119">
        <v>2833865.95</v>
      </c>
      <c r="H518" s="119">
        <v>2833865.95</v>
      </c>
      <c r="I518" s="119">
        <v>2833865.95</v>
      </c>
      <c r="J518" s="119">
        <v>2833857.95</v>
      </c>
      <c r="K518" s="119">
        <v>2931828.95</v>
      </c>
      <c r="L518" s="119">
        <v>2946788.95</v>
      </c>
      <c r="M518" s="119">
        <v>2948851.95</v>
      </c>
      <c r="N518" s="119">
        <v>2948851.95</v>
      </c>
      <c r="O518" s="119">
        <v>2944719.92</v>
      </c>
      <c r="P518" s="119">
        <v>2850117.43</v>
      </c>
      <c r="Q518" s="119">
        <f t="shared" si="11"/>
        <v>34677206.169999994</v>
      </c>
      <c r="R518" s="115"/>
      <c r="S518" s="116"/>
      <c r="T518" s="113"/>
      <c r="U518" s="119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2936725.27</v>
      </c>
      <c r="V518" s="115"/>
    </row>
    <row r="519" spans="2:22" x14ac:dyDescent="0.3">
      <c r="B519" s="113"/>
      <c r="C519" s="117" t="s">
        <v>271</v>
      </c>
      <c r="D519" s="118" t="s">
        <v>533</v>
      </c>
      <c r="E519" s="119">
        <v>9219817.9700000025</v>
      </c>
      <c r="F519" s="119">
        <v>9203696.950000003</v>
      </c>
      <c r="G519" s="119">
        <v>9203696.950000003</v>
      </c>
      <c r="H519" s="119">
        <v>9203702.950000003</v>
      </c>
      <c r="I519" s="119">
        <v>9203700.950000003</v>
      </c>
      <c r="J519" s="119">
        <v>9203692.950000003</v>
      </c>
      <c r="K519" s="119">
        <v>9498970.950000003</v>
      </c>
      <c r="L519" s="119">
        <v>9545691.950000003</v>
      </c>
      <c r="M519" s="119">
        <v>9549131.950000003</v>
      </c>
      <c r="N519" s="119">
        <v>9549133.950000003</v>
      </c>
      <c r="O519" s="119">
        <v>9549126.950000003</v>
      </c>
      <c r="P519" s="119">
        <v>9533016.8099999987</v>
      </c>
      <c r="Q519" s="119">
        <f t="shared" si="11"/>
        <v>112463381.28000003</v>
      </c>
      <c r="R519" s="115"/>
      <c r="S519" s="116"/>
      <c r="T519" s="113"/>
      <c r="U519" s="119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9219817.9700000025</v>
      </c>
      <c r="V519" s="115"/>
    </row>
    <row r="520" spans="2:22" x14ac:dyDescent="0.3">
      <c r="B520" s="113"/>
      <c r="C520" s="117" t="s">
        <v>272</v>
      </c>
      <c r="D520" s="118" t="s">
        <v>534</v>
      </c>
      <c r="E520" s="119">
        <v>3618368.32</v>
      </c>
      <c r="F520" s="119">
        <v>3588542.06</v>
      </c>
      <c r="G520" s="119">
        <v>3588542.06</v>
      </c>
      <c r="H520" s="119">
        <v>3588542.06</v>
      </c>
      <c r="I520" s="119">
        <v>3588542.06</v>
      </c>
      <c r="J520" s="119">
        <v>3588539.06</v>
      </c>
      <c r="K520" s="119">
        <v>3692349.06</v>
      </c>
      <c r="L520" s="119">
        <v>3700423.06</v>
      </c>
      <c r="M520" s="119">
        <v>3700423.06</v>
      </c>
      <c r="N520" s="119">
        <v>3700416.06</v>
      </c>
      <c r="O520" s="119">
        <v>3700415.06</v>
      </c>
      <c r="P520" s="119">
        <v>3670586.7200000007</v>
      </c>
      <c r="Q520" s="119">
        <f t="shared" si="11"/>
        <v>43725688.639999993</v>
      </c>
      <c r="R520" s="115"/>
      <c r="S520" s="116"/>
      <c r="T520" s="113"/>
      <c r="U520" s="119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3618368.32</v>
      </c>
      <c r="V520" s="115"/>
    </row>
    <row r="521" spans="2:22" x14ac:dyDescent="0.3">
      <c r="B521" s="113"/>
      <c r="C521" s="117" t="s">
        <v>273</v>
      </c>
      <c r="D521" s="118" t="s">
        <v>535</v>
      </c>
      <c r="E521" s="119">
        <v>664373.75</v>
      </c>
      <c r="F521" s="119">
        <v>1248723.75</v>
      </c>
      <c r="G521" s="119">
        <v>1248723.75</v>
      </c>
      <c r="H521" s="119">
        <v>1248723.75</v>
      </c>
      <c r="I521" s="119">
        <v>1248723.75</v>
      </c>
      <c r="J521" s="119">
        <v>1248725.75</v>
      </c>
      <c r="K521" s="119">
        <v>1262357.75</v>
      </c>
      <c r="L521" s="119">
        <v>1262357.75</v>
      </c>
      <c r="M521" s="119">
        <v>1262378.75</v>
      </c>
      <c r="N521" s="119">
        <v>678012.75</v>
      </c>
      <c r="O521" s="119">
        <v>515407.75</v>
      </c>
      <c r="P521" s="119">
        <v>515607.83</v>
      </c>
      <c r="Q521" s="119">
        <f t="shared" si="11"/>
        <v>12404117.08</v>
      </c>
      <c r="R521" s="115"/>
      <c r="S521" s="116"/>
      <c r="T521" s="113"/>
      <c r="U521" s="119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664373.75</v>
      </c>
      <c r="V521" s="115"/>
    </row>
    <row r="522" spans="2:22" x14ac:dyDescent="0.3">
      <c r="B522" s="113"/>
      <c r="C522" s="117" t="s">
        <v>274</v>
      </c>
      <c r="D522" s="118" t="s">
        <v>536</v>
      </c>
      <c r="E522" s="119">
        <v>3031979.4899999998</v>
      </c>
      <c r="F522" s="119">
        <v>3031979.4899999998</v>
      </c>
      <c r="G522" s="119">
        <v>3031979.4899999998</v>
      </c>
      <c r="H522" s="119">
        <v>3027847.4899999998</v>
      </c>
      <c r="I522" s="119">
        <v>3027647.4899999998</v>
      </c>
      <c r="J522" s="119">
        <v>3027883.4899999998</v>
      </c>
      <c r="K522" s="119">
        <v>3035109.4899999998</v>
      </c>
      <c r="L522" s="119">
        <v>3035683.4899999998</v>
      </c>
      <c r="M522" s="119">
        <v>3037683.4899999998</v>
      </c>
      <c r="N522" s="119">
        <v>3037683.4899999998</v>
      </c>
      <c r="O522" s="119">
        <v>3037016.4899999998</v>
      </c>
      <c r="P522" s="119">
        <v>3037088.7200000007</v>
      </c>
      <c r="Q522" s="119">
        <f t="shared" si="11"/>
        <v>36399582.109999992</v>
      </c>
      <c r="R522" s="115"/>
      <c r="S522" s="116"/>
      <c r="T522" s="113"/>
      <c r="U522" s="119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3031979.4899999998</v>
      </c>
      <c r="V522" s="115"/>
    </row>
    <row r="523" spans="2:22" x14ac:dyDescent="0.3">
      <c r="B523" s="113"/>
      <c r="C523" s="117" t="s">
        <v>275</v>
      </c>
      <c r="D523" s="118" t="s">
        <v>537</v>
      </c>
      <c r="E523" s="119">
        <v>0</v>
      </c>
      <c r="F523" s="119">
        <v>1039120</v>
      </c>
      <c r="G523" s="119">
        <v>527093.33000000007</v>
      </c>
      <c r="H523" s="119">
        <v>549093.33000000007</v>
      </c>
      <c r="I523" s="119">
        <v>518093.33</v>
      </c>
      <c r="J523" s="119">
        <v>465093.33</v>
      </c>
      <c r="K523" s="119">
        <v>291333.33</v>
      </c>
      <c r="L523" s="119">
        <v>270333.33</v>
      </c>
      <c r="M523" s="119">
        <v>538093.33000000007</v>
      </c>
      <c r="N523" s="119">
        <v>554093.33000000007</v>
      </c>
      <c r="O523" s="119">
        <v>589093.33000000007</v>
      </c>
      <c r="P523" s="119">
        <v>583160.03</v>
      </c>
      <c r="Q523" s="119">
        <f t="shared" si="11"/>
        <v>5924600.0000000009</v>
      </c>
      <c r="R523" s="115"/>
      <c r="S523" s="116"/>
      <c r="T523" s="113"/>
      <c r="U523" s="119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0</v>
      </c>
      <c r="V523" s="115"/>
    </row>
    <row r="524" spans="2:22" x14ac:dyDescent="0.3">
      <c r="B524" s="113"/>
      <c r="C524" s="117" t="s">
        <v>276</v>
      </c>
      <c r="D524" s="118" t="s">
        <v>538</v>
      </c>
      <c r="E524" s="119">
        <v>218307.11000000004</v>
      </c>
      <c r="F524" s="119">
        <v>1536107.11</v>
      </c>
      <c r="G524" s="119">
        <v>852207.1100000001</v>
      </c>
      <c r="H524" s="119">
        <v>849207.1100000001</v>
      </c>
      <c r="I524" s="119">
        <v>829207.1100000001</v>
      </c>
      <c r="J524" s="119">
        <v>829207.1100000001</v>
      </c>
      <c r="K524" s="119">
        <v>230307.11000000004</v>
      </c>
      <c r="L524" s="119">
        <v>240307.11000000004</v>
      </c>
      <c r="M524" s="119">
        <v>844207.1100000001</v>
      </c>
      <c r="N524" s="119">
        <v>852207.1100000001</v>
      </c>
      <c r="O524" s="119">
        <v>607207.1100000001</v>
      </c>
      <c r="P524" s="119">
        <v>607207.14</v>
      </c>
      <c r="Q524" s="119">
        <f t="shared" si="11"/>
        <v>8495685.3500000034</v>
      </c>
      <c r="R524" s="115"/>
      <c r="S524" s="116"/>
      <c r="T524" s="113"/>
      <c r="U524" s="119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218307.11000000004</v>
      </c>
      <c r="V524" s="115"/>
    </row>
    <row r="525" spans="2:22" x14ac:dyDescent="0.3">
      <c r="B525" s="113"/>
      <c r="C525" s="117" t="s">
        <v>277</v>
      </c>
      <c r="D525" s="118" t="s">
        <v>539</v>
      </c>
      <c r="E525" s="119">
        <v>181830.83</v>
      </c>
      <c r="F525" s="119">
        <v>181830.83</v>
      </c>
      <c r="G525" s="119">
        <v>181830.83</v>
      </c>
      <c r="H525" s="119">
        <v>181830.83</v>
      </c>
      <c r="I525" s="119">
        <v>181830.76999999993</v>
      </c>
      <c r="J525" s="119">
        <v>181830.89000000004</v>
      </c>
      <c r="K525" s="119">
        <v>223954.92999999996</v>
      </c>
      <c r="L525" s="119">
        <v>223954.92999999996</v>
      </c>
      <c r="M525" s="119">
        <v>223954.90999999997</v>
      </c>
      <c r="N525" s="119">
        <v>223954.88999999998</v>
      </c>
      <c r="O525" s="119">
        <v>223954.93000000002</v>
      </c>
      <c r="P525" s="119">
        <v>223954.93000000002</v>
      </c>
      <c r="Q525" s="119">
        <f t="shared" si="11"/>
        <v>2434714.5</v>
      </c>
      <c r="R525" s="115"/>
      <c r="S525" s="116"/>
      <c r="T525" s="113"/>
      <c r="U525" s="119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181830.83</v>
      </c>
      <c r="V525" s="115"/>
    </row>
    <row r="526" spans="2:22" x14ac:dyDescent="0.3">
      <c r="B526" s="113"/>
      <c r="C526" s="117" t="s">
        <v>278</v>
      </c>
      <c r="D526" s="118" t="s">
        <v>540</v>
      </c>
      <c r="E526" s="119">
        <v>393000.16</v>
      </c>
      <c r="F526" s="119">
        <v>393000.16</v>
      </c>
      <c r="G526" s="119">
        <v>393000.16</v>
      </c>
      <c r="H526" s="119">
        <v>393000.16</v>
      </c>
      <c r="I526" s="119">
        <v>393000.16</v>
      </c>
      <c r="J526" s="119">
        <v>393000.16</v>
      </c>
      <c r="K526" s="119">
        <v>639500.16</v>
      </c>
      <c r="L526" s="119">
        <v>639500.16</v>
      </c>
      <c r="M526" s="119">
        <v>639500.16</v>
      </c>
      <c r="N526" s="119">
        <v>639500.16</v>
      </c>
      <c r="O526" s="119">
        <v>639500.16</v>
      </c>
      <c r="P526" s="119">
        <v>639500.24</v>
      </c>
      <c r="Q526" s="119">
        <f t="shared" si="11"/>
        <v>6195002.0000000009</v>
      </c>
      <c r="R526" s="115"/>
      <c r="S526" s="116"/>
      <c r="T526" s="113"/>
      <c r="U526" s="119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393000.16</v>
      </c>
      <c r="V526" s="115"/>
    </row>
    <row r="527" spans="2:22" x14ac:dyDescent="0.3">
      <c r="B527" s="113"/>
      <c r="C527" s="117" t="s">
        <v>279</v>
      </c>
      <c r="D527" s="118" t="s">
        <v>541</v>
      </c>
      <c r="E527" s="119">
        <v>0</v>
      </c>
      <c r="F527" s="119">
        <v>0</v>
      </c>
      <c r="G527" s="119">
        <v>0</v>
      </c>
      <c r="H527" s="119">
        <v>0</v>
      </c>
      <c r="I527" s="119">
        <v>0</v>
      </c>
      <c r="J527" s="119">
        <v>0</v>
      </c>
      <c r="K527" s="119">
        <v>0</v>
      </c>
      <c r="L527" s="119">
        <v>0</v>
      </c>
      <c r="M527" s="119">
        <v>0</v>
      </c>
      <c r="N527" s="119">
        <v>0</v>
      </c>
      <c r="O527" s="119">
        <v>0</v>
      </c>
      <c r="P527" s="119">
        <v>0</v>
      </c>
      <c r="Q527" s="119">
        <f t="shared" si="11"/>
        <v>0</v>
      </c>
      <c r="R527" s="115"/>
      <c r="S527" s="116"/>
      <c r="T527" s="113"/>
      <c r="U527" s="119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0</v>
      </c>
      <c r="V527" s="115"/>
    </row>
    <row r="528" spans="2:22" x14ac:dyDescent="0.3">
      <c r="B528" s="113"/>
      <c r="C528" s="117" t="s">
        <v>280</v>
      </c>
      <c r="D528" s="118" t="s">
        <v>542</v>
      </c>
      <c r="E528" s="119">
        <v>57890.73</v>
      </c>
      <c r="F528" s="119">
        <v>60390.69000000001</v>
      </c>
      <c r="G528" s="119">
        <v>58724.060000000005</v>
      </c>
      <c r="H528" s="119">
        <v>58724.060000000005</v>
      </c>
      <c r="I528" s="119">
        <v>56890.73</v>
      </c>
      <c r="J528" s="119">
        <v>55690.73</v>
      </c>
      <c r="K528" s="119">
        <v>55690.73</v>
      </c>
      <c r="L528" s="119">
        <v>55690.73</v>
      </c>
      <c r="M528" s="119">
        <v>55690.770000000004</v>
      </c>
      <c r="N528" s="119">
        <v>54857.4</v>
      </c>
      <c r="O528" s="119">
        <v>54857.4</v>
      </c>
      <c r="P528" s="119">
        <v>53190.529999999992</v>
      </c>
      <c r="Q528" s="119">
        <f t="shared" si="11"/>
        <v>678288.56</v>
      </c>
      <c r="R528" s="115"/>
      <c r="S528" s="116"/>
      <c r="T528" s="113"/>
      <c r="U528" s="119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57890.73</v>
      </c>
      <c r="V528" s="115"/>
    </row>
    <row r="529" spans="2:22" x14ac:dyDescent="0.3">
      <c r="B529" s="113"/>
      <c r="C529" s="117" t="s">
        <v>281</v>
      </c>
      <c r="D529" s="118" t="s">
        <v>529</v>
      </c>
      <c r="E529" s="119">
        <v>300929.15999999997</v>
      </c>
      <c r="F529" s="119">
        <v>300929.15999999997</v>
      </c>
      <c r="G529" s="119">
        <v>300929.15999999997</v>
      </c>
      <c r="H529" s="119">
        <v>300929.15999999997</v>
      </c>
      <c r="I529" s="119">
        <v>300929.15999999997</v>
      </c>
      <c r="J529" s="119">
        <v>300929.15999999997</v>
      </c>
      <c r="K529" s="119">
        <v>300929.15999999997</v>
      </c>
      <c r="L529" s="119">
        <v>300929.15999999997</v>
      </c>
      <c r="M529" s="119">
        <v>300929.15999999997</v>
      </c>
      <c r="N529" s="119">
        <v>300929.15999999997</v>
      </c>
      <c r="O529" s="119">
        <v>300929.15999999997</v>
      </c>
      <c r="P529" s="119">
        <v>300929.24</v>
      </c>
      <c r="Q529" s="119">
        <f t="shared" si="11"/>
        <v>3611150</v>
      </c>
      <c r="R529" s="115"/>
      <c r="S529" s="116"/>
      <c r="T529" s="113"/>
      <c r="U529" s="119">
        <f>IF($E$5=Master!$D$4,E529,
IF($F$5=Master!$D$4,SUM(E529:F529),
IF($G$5=Master!$D$4,SUM(E529:G529),
IF($H$5=Master!$D$4,SUM(E529:H529),
IF($I$5=Master!$D$4,SUM(E529:I529),
IF($J$5=Master!$D$4,SUM(E529:J529),
IF($K$5=Master!$D$4,SUM(E529:K529),
IF($L$5=Master!$D$4,SUM(E529:L529),
IF($M$5=Master!$D$4,SUM(E529:M529),
IF($N$5=Master!$D$4,SUM(E529:N529),
IF($O$5=Master!$D$4,SUM(E529:O529),
IF($P$5=Master!$D$4,SUM(E529:P529),0))))))))))))</f>
        <v>300929.15999999997</v>
      </c>
      <c r="V529" s="115"/>
    </row>
    <row r="530" spans="2:22" x14ac:dyDescent="0.3">
      <c r="B530" s="113"/>
      <c r="C530" s="117" t="s">
        <v>282</v>
      </c>
      <c r="D530" s="118" t="s">
        <v>543</v>
      </c>
      <c r="E530" s="119">
        <v>36041.61</v>
      </c>
      <c r="F530" s="119">
        <v>36041.61</v>
      </c>
      <c r="G530" s="119">
        <v>36041.61</v>
      </c>
      <c r="H530" s="119">
        <v>36041.61</v>
      </c>
      <c r="I530" s="119">
        <v>36041.61</v>
      </c>
      <c r="J530" s="119">
        <v>36041.61</v>
      </c>
      <c r="K530" s="119">
        <v>36041.61</v>
      </c>
      <c r="L530" s="119">
        <v>36041.61</v>
      </c>
      <c r="M530" s="119">
        <v>36041.61</v>
      </c>
      <c r="N530" s="119">
        <v>36041.61</v>
      </c>
      <c r="O530" s="119">
        <v>29741.61</v>
      </c>
      <c r="P530" s="119">
        <v>29741.68</v>
      </c>
      <c r="Q530" s="119">
        <f t="shared" si="11"/>
        <v>419899.3899999999</v>
      </c>
      <c r="R530" s="115"/>
      <c r="S530" s="116"/>
      <c r="T530" s="113"/>
      <c r="U530" s="119">
        <f>IF($E$5=Master!$D$4,E530,
IF($F$5=Master!$D$4,SUM(E530:F530),
IF($G$5=Master!$D$4,SUM(E530:G530),
IF($H$5=Master!$D$4,SUM(E530:H530),
IF($I$5=Master!$D$4,SUM(E530:I530),
IF($J$5=Master!$D$4,SUM(E530:J530),
IF($K$5=Master!$D$4,SUM(E530:K530),
IF($L$5=Master!$D$4,SUM(E530:L530),
IF($M$5=Master!$D$4,SUM(E530:M530),
IF($N$5=Master!$D$4,SUM(E530:N530),
IF($O$5=Master!$D$4,SUM(E530:O530),
IF($P$5=Master!$D$4,SUM(E530:P530),0))))))))))))</f>
        <v>36041.61</v>
      </c>
      <c r="V530" s="115"/>
    </row>
    <row r="531" spans="2:22" x14ac:dyDescent="0.3">
      <c r="B531" s="113"/>
      <c r="C531" s="117" t="s">
        <v>283</v>
      </c>
      <c r="D531" s="118" t="s">
        <v>544</v>
      </c>
      <c r="E531" s="119">
        <v>82199.7</v>
      </c>
      <c r="F531" s="119">
        <v>249866.36</v>
      </c>
      <c r="G531" s="119">
        <v>427523.04</v>
      </c>
      <c r="H531" s="119">
        <v>1009471.6799999999</v>
      </c>
      <c r="I531" s="119">
        <v>13496.68</v>
      </c>
      <c r="J531" s="119">
        <v>13496.68</v>
      </c>
      <c r="K531" s="119">
        <v>1641173.7</v>
      </c>
      <c r="L531" s="119">
        <v>270074.3</v>
      </c>
      <c r="M531" s="119">
        <v>173088.55</v>
      </c>
      <c r="N531" s="119">
        <v>134238.37</v>
      </c>
      <c r="O531" s="119">
        <v>32571.68</v>
      </c>
      <c r="P531" s="119">
        <v>32571.679999999997</v>
      </c>
      <c r="Q531" s="119">
        <f t="shared" si="11"/>
        <v>4079772.42</v>
      </c>
      <c r="R531" s="115"/>
      <c r="S531" s="116"/>
      <c r="T531" s="113"/>
      <c r="U531" s="119">
        <f>IF($E$5=Master!$D$4,E531,
IF($F$5=Master!$D$4,SUM(E531:F531),
IF($G$5=Master!$D$4,SUM(E531:G531),
IF($H$5=Master!$D$4,SUM(E531:H531),
IF($I$5=Master!$D$4,SUM(E531:I531),
IF($J$5=Master!$D$4,SUM(E531:J531),
IF($K$5=Master!$D$4,SUM(E531:K531),
IF($L$5=Master!$D$4,SUM(E531:L531),
IF($M$5=Master!$D$4,SUM(E531:M531),
IF($N$5=Master!$D$4,SUM(E531:N531),
IF($O$5=Master!$D$4,SUM(E531:O531),
IF($P$5=Master!$D$4,SUM(E531:P531),0))))))))))))</f>
        <v>82199.7</v>
      </c>
      <c r="V531" s="115"/>
    </row>
    <row r="532" spans="2:22" x14ac:dyDescent="0.3">
      <c r="B532" s="113"/>
      <c r="C532" s="117" t="s">
        <v>284</v>
      </c>
      <c r="D532" s="118" t="s">
        <v>545</v>
      </c>
      <c r="E532" s="119">
        <v>28201.330000000013</v>
      </c>
      <c r="F532" s="119">
        <v>34104.640000000007</v>
      </c>
      <c r="G532" s="119">
        <v>29704.69000000001</v>
      </c>
      <c r="H532" s="119">
        <v>23284.670000000013</v>
      </c>
      <c r="I532" s="119">
        <v>17428.810000000005</v>
      </c>
      <c r="J532" s="119">
        <v>16128.809999999998</v>
      </c>
      <c r="K532" s="119">
        <v>47112.19000000001</v>
      </c>
      <c r="L532" s="119">
        <v>36611.540000000008</v>
      </c>
      <c r="M532" s="119">
        <v>33788.860000000008</v>
      </c>
      <c r="N532" s="119">
        <v>25638.880000000005</v>
      </c>
      <c r="O532" s="119">
        <v>20451.340000000011</v>
      </c>
      <c r="P532" s="119">
        <v>19118.349999999995</v>
      </c>
      <c r="Q532" s="119">
        <f t="shared" si="11"/>
        <v>331574.11000000004</v>
      </c>
      <c r="R532" s="115"/>
      <c r="S532" s="116"/>
      <c r="T532" s="113"/>
      <c r="U532" s="119">
        <f>IF($E$5=Master!$D$4,E532,
IF($F$5=Master!$D$4,SUM(E532:F532),
IF($G$5=Master!$D$4,SUM(E532:G532),
IF($H$5=Master!$D$4,SUM(E532:H532),
IF($I$5=Master!$D$4,SUM(E532:I532),
IF($J$5=Master!$D$4,SUM(E532:J532),
IF($K$5=Master!$D$4,SUM(E532:K532),
IF($L$5=Master!$D$4,SUM(E532:L532),
IF($M$5=Master!$D$4,SUM(E532:M532),
IF($N$5=Master!$D$4,SUM(E532:N532),
IF($O$5=Master!$D$4,SUM(E532:O532),
IF($P$5=Master!$D$4,SUM(E532:P532),0))))))))))))</f>
        <v>28201.330000000013</v>
      </c>
      <c r="V532" s="115"/>
    </row>
    <row r="533" spans="2:22" x14ac:dyDescent="0.3">
      <c r="B533" s="113"/>
      <c r="C533" s="117" t="s">
        <v>285</v>
      </c>
      <c r="D533" s="118" t="s">
        <v>546</v>
      </c>
      <c r="E533" s="119">
        <v>157508.32999999999</v>
      </c>
      <c r="F533" s="119">
        <v>157508.32999999999</v>
      </c>
      <c r="G533" s="119">
        <v>157508.32999999999</v>
      </c>
      <c r="H533" s="119">
        <v>157508.32999999999</v>
      </c>
      <c r="I533" s="119">
        <v>157508.32999999999</v>
      </c>
      <c r="J533" s="119">
        <v>157508.32999999999</v>
      </c>
      <c r="K533" s="119">
        <v>157508.32999999999</v>
      </c>
      <c r="L533" s="119">
        <v>157508.32999999999</v>
      </c>
      <c r="M533" s="119">
        <v>157508.32999999999</v>
      </c>
      <c r="N533" s="119">
        <v>157508.32999999999</v>
      </c>
      <c r="O533" s="119">
        <v>157508.32999999999</v>
      </c>
      <c r="P533" s="119">
        <v>157508.37</v>
      </c>
      <c r="Q533" s="119">
        <f t="shared" si="11"/>
        <v>1890100</v>
      </c>
      <c r="R533" s="115"/>
      <c r="S533" s="116"/>
      <c r="T533" s="113"/>
      <c r="U533" s="119">
        <f>IF($E$5=Master!$D$4,E533,
IF($F$5=Master!$D$4,SUM(E533:F533),
IF($G$5=Master!$D$4,SUM(E533:G533),
IF($H$5=Master!$D$4,SUM(E533:H533),
IF($I$5=Master!$D$4,SUM(E533:I533),
IF($J$5=Master!$D$4,SUM(E533:J533),
IF($K$5=Master!$D$4,SUM(E533:K533),
IF($L$5=Master!$D$4,SUM(E533:L533),
IF($M$5=Master!$D$4,SUM(E533:M533),
IF($N$5=Master!$D$4,SUM(E533:N533),
IF($O$5=Master!$D$4,SUM(E533:O533),
IF($P$5=Master!$D$4,SUM(E533:P533),0))))))))))))</f>
        <v>157508.32999999999</v>
      </c>
      <c r="V533" s="115"/>
    </row>
    <row r="534" spans="2:22" x14ac:dyDescent="0.3">
      <c r="B534" s="113"/>
      <c r="C534" s="117" t="s">
        <v>286</v>
      </c>
      <c r="D534" s="118" t="s">
        <v>547</v>
      </c>
      <c r="E534" s="119">
        <v>868723.97999999986</v>
      </c>
      <c r="F534" s="119">
        <v>959685.17999999993</v>
      </c>
      <c r="G534" s="119">
        <v>915701.58</v>
      </c>
      <c r="H534" s="119">
        <v>909505.58</v>
      </c>
      <c r="I534" s="119">
        <v>894497.58</v>
      </c>
      <c r="J534" s="119">
        <v>893304.58</v>
      </c>
      <c r="K534" s="119">
        <v>582417.58000000007</v>
      </c>
      <c r="L534" s="119">
        <v>582422.58000000007</v>
      </c>
      <c r="M534" s="119">
        <v>583413.58000000007</v>
      </c>
      <c r="N534" s="119">
        <v>582419.58000000007</v>
      </c>
      <c r="O534" s="119">
        <v>581423.07000000007</v>
      </c>
      <c r="P534" s="119">
        <v>579507.54</v>
      </c>
      <c r="Q534" s="119">
        <f t="shared" si="11"/>
        <v>8933022.4100000001</v>
      </c>
      <c r="R534" s="115"/>
      <c r="S534" s="116"/>
      <c r="T534" s="113"/>
      <c r="U534" s="119">
        <f>IF($E$5=Master!$D$4,E534,
IF($F$5=Master!$D$4,SUM(E534:F534),
IF($G$5=Master!$D$4,SUM(E534:G534),
IF($H$5=Master!$D$4,SUM(E534:H534),
IF($I$5=Master!$D$4,SUM(E534:I534),
IF($J$5=Master!$D$4,SUM(E534:J534),
IF($K$5=Master!$D$4,SUM(E534:K534),
IF($L$5=Master!$D$4,SUM(E534:L534),
IF($M$5=Master!$D$4,SUM(E534:M534),
IF($N$5=Master!$D$4,SUM(E534:N534),
IF($O$5=Master!$D$4,SUM(E534:O534),
IF($P$5=Master!$D$4,SUM(E534:P534),0))))))))))))</f>
        <v>868723.97999999986</v>
      </c>
      <c r="V534" s="115"/>
    </row>
    <row r="535" spans="2:22" x14ac:dyDescent="0.3">
      <c r="B535" s="113"/>
      <c r="C535" s="117" t="s">
        <v>287</v>
      </c>
      <c r="D535" s="118" t="s">
        <v>542</v>
      </c>
      <c r="E535" s="119">
        <v>3416.74</v>
      </c>
      <c r="F535" s="119">
        <v>3416.74</v>
      </c>
      <c r="G535" s="119">
        <v>3416.74</v>
      </c>
      <c r="H535" s="119">
        <v>3416.74</v>
      </c>
      <c r="I535" s="119">
        <v>3416.74</v>
      </c>
      <c r="J535" s="119">
        <v>3416.74</v>
      </c>
      <c r="K535" s="119">
        <v>3416.74</v>
      </c>
      <c r="L535" s="119">
        <v>3416.74</v>
      </c>
      <c r="M535" s="119">
        <v>3416.74</v>
      </c>
      <c r="N535" s="119">
        <v>3416.74</v>
      </c>
      <c r="O535" s="119">
        <v>3416.74</v>
      </c>
      <c r="P535" s="119">
        <v>3416.8599999999997</v>
      </c>
      <c r="Q535" s="119">
        <f t="shared" si="11"/>
        <v>41000.999999999985</v>
      </c>
      <c r="R535" s="115"/>
      <c r="S535" s="116"/>
      <c r="T535" s="113"/>
      <c r="U535" s="119">
        <f>IF($E$5=Master!$D$4,E535,
IF($F$5=Master!$D$4,SUM(E535:F535),
IF($G$5=Master!$D$4,SUM(E535:G535),
IF($H$5=Master!$D$4,SUM(E535:H535),
IF($I$5=Master!$D$4,SUM(E535:I535),
IF($J$5=Master!$D$4,SUM(E535:J535),
IF($K$5=Master!$D$4,SUM(E535:K535),
IF($L$5=Master!$D$4,SUM(E535:L535),
IF($M$5=Master!$D$4,SUM(E535:M535),
IF($N$5=Master!$D$4,SUM(E535:N535),
IF($O$5=Master!$D$4,SUM(E535:O535),
IF($P$5=Master!$D$4,SUM(E535:P535),0))))))))))))</f>
        <v>3416.74</v>
      </c>
      <c r="V535" s="115"/>
    </row>
    <row r="536" spans="2:22" x14ac:dyDescent="0.3">
      <c r="B536" s="113"/>
      <c r="C536" s="117" t="s">
        <v>288</v>
      </c>
      <c r="D536" s="118" t="s">
        <v>548</v>
      </c>
      <c r="E536" s="119">
        <v>2000.08</v>
      </c>
      <c r="F536" s="119">
        <v>2000.08</v>
      </c>
      <c r="G536" s="119">
        <v>2000.08</v>
      </c>
      <c r="H536" s="119">
        <v>2000.08</v>
      </c>
      <c r="I536" s="119">
        <v>2000.08</v>
      </c>
      <c r="J536" s="119">
        <v>2000.08</v>
      </c>
      <c r="K536" s="119">
        <v>2000.08</v>
      </c>
      <c r="L536" s="119">
        <v>2000.08</v>
      </c>
      <c r="M536" s="119">
        <v>2000.08</v>
      </c>
      <c r="N536" s="119">
        <v>2000.08</v>
      </c>
      <c r="O536" s="119">
        <v>2000.08</v>
      </c>
      <c r="P536" s="119">
        <v>2000.12</v>
      </c>
      <c r="Q536" s="119">
        <f t="shared" si="11"/>
        <v>24001.000000000004</v>
      </c>
      <c r="R536" s="115"/>
      <c r="S536" s="116"/>
      <c r="T536" s="113"/>
      <c r="U536" s="119">
        <f>IF($E$5=Master!$D$4,E536,
IF($F$5=Master!$D$4,SUM(E536:F536),
IF($G$5=Master!$D$4,SUM(E536:G536),
IF($H$5=Master!$D$4,SUM(E536:H536),
IF($I$5=Master!$D$4,SUM(E536:I536),
IF($J$5=Master!$D$4,SUM(E536:J536),
IF($K$5=Master!$D$4,SUM(E536:K536),
IF($L$5=Master!$D$4,SUM(E536:L536),
IF($M$5=Master!$D$4,SUM(E536:M536),
IF($N$5=Master!$D$4,SUM(E536:N536),
IF($O$5=Master!$D$4,SUM(E536:O536),
IF($P$5=Master!$D$4,SUM(E536:P536),0))))))))))))</f>
        <v>2000.08</v>
      </c>
      <c r="V536" s="115"/>
    </row>
    <row r="537" spans="2:22" x14ac:dyDescent="0.3">
      <c r="B537" s="113"/>
      <c r="C537" s="117" t="s">
        <v>289</v>
      </c>
      <c r="D537" s="118" t="s">
        <v>549</v>
      </c>
      <c r="E537" s="119">
        <v>46366.66</v>
      </c>
      <c r="F537" s="119">
        <v>172863.66</v>
      </c>
      <c r="G537" s="119">
        <v>276366.66000000003</v>
      </c>
      <c r="H537" s="119">
        <v>286366.66000000003</v>
      </c>
      <c r="I537" s="119">
        <v>383869.66000000003</v>
      </c>
      <c r="J537" s="119">
        <v>270366.66000000003</v>
      </c>
      <c r="K537" s="119">
        <v>260550</v>
      </c>
      <c r="L537" s="119">
        <v>271550</v>
      </c>
      <c r="M537" s="119">
        <v>205550</v>
      </c>
      <c r="N537" s="119">
        <v>190550</v>
      </c>
      <c r="O537" s="119">
        <v>168550</v>
      </c>
      <c r="P537" s="119">
        <v>116550.04000000001</v>
      </c>
      <c r="Q537" s="119">
        <f t="shared" si="11"/>
        <v>2649500.0000000005</v>
      </c>
      <c r="R537" s="115"/>
      <c r="S537" s="116"/>
      <c r="T537" s="113"/>
      <c r="U537" s="119">
        <f>IF($E$5=Master!$D$4,E537,
IF($F$5=Master!$D$4,SUM(E537:F537),
IF($G$5=Master!$D$4,SUM(E537:G537),
IF($H$5=Master!$D$4,SUM(E537:H537),
IF($I$5=Master!$D$4,SUM(E537:I537),
IF($J$5=Master!$D$4,SUM(E537:J537),
IF($K$5=Master!$D$4,SUM(E537:K537),
IF($L$5=Master!$D$4,SUM(E537:L537),
IF($M$5=Master!$D$4,SUM(E537:M537),
IF($N$5=Master!$D$4,SUM(E537:N537),
IF($O$5=Master!$D$4,SUM(E537:O537),
IF($P$5=Master!$D$4,SUM(E537:P537),0))))))))))))</f>
        <v>46366.66</v>
      </c>
      <c r="V537" s="115"/>
    </row>
    <row r="538" spans="2:22" x14ac:dyDescent="0.3">
      <c r="B538" s="113"/>
      <c r="C538" s="117" t="s">
        <v>290</v>
      </c>
      <c r="D538" s="118" t="s">
        <v>550</v>
      </c>
      <c r="E538" s="119">
        <v>626040.30999999994</v>
      </c>
      <c r="F538" s="119">
        <v>634686.25999999989</v>
      </c>
      <c r="G538" s="119">
        <v>700652.25999999989</v>
      </c>
      <c r="H538" s="119">
        <v>622996.25999999989</v>
      </c>
      <c r="I538" s="119">
        <v>720546.25999999989</v>
      </c>
      <c r="J538" s="119">
        <v>719287.67</v>
      </c>
      <c r="K538" s="119">
        <v>982257.2899999998</v>
      </c>
      <c r="L538" s="119">
        <v>884519.2899999998</v>
      </c>
      <c r="M538" s="119">
        <v>891089.2899999998</v>
      </c>
      <c r="N538" s="119">
        <v>879556.65999999992</v>
      </c>
      <c r="O538" s="119">
        <v>887640.2899999998</v>
      </c>
      <c r="P538" s="119">
        <v>904693.76999999979</v>
      </c>
      <c r="Q538" s="119">
        <f t="shared" si="11"/>
        <v>9453965.6099999975</v>
      </c>
      <c r="R538" s="115"/>
      <c r="S538" s="116"/>
      <c r="T538" s="113"/>
      <c r="U538" s="119">
        <f>IF($E$5=Master!$D$4,E538,
IF($F$5=Master!$D$4,SUM(E538:F538),
IF($G$5=Master!$D$4,SUM(E538:G538),
IF($H$5=Master!$D$4,SUM(E538:H538),
IF($I$5=Master!$D$4,SUM(E538:I538),
IF($J$5=Master!$D$4,SUM(E538:J538),
IF($K$5=Master!$D$4,SUM(E538:K538),
IF($L$5=Master!$D$4,SUM(E538:L538),
IF($M$5=Master!$D$4,SUM(E538:M538),
IF($N$5=Master!$D$4,SUM(E538:N538),
IF($O$5=Master!$D$4,SUM(E538:O538),
IF($P$5=Master!$D$4,SUM(E538:P538),0))))))))))))</f>
        <v>626040.30999999994</v>
      </c>
      <c r="V538" s="115"/>
    </row>
    <row r="539" spans="2:22" x14ac:dyDescent="0.3">
      <c r="B539" s="113"/>
      <c r="C539" s="117" t="s">
        <v>291</v>
      </c>
      <c r="D539" s="118" t="s">
        <v>551</v>
      </c>
      <c r="E539" s="119">
        <v>61833.320000000007</v>
      </c>
      <c r="F539" s="119">
        <v>72899.98000000001</v>
      </c>
      <c r="G539" s="119">
        <v>68366.650000000009</v>
      </c>
      <c r="H539" s="119">
        <v>72811.090000000011</v>
      </c>
      <c r="I539" s="119">
        <v>172811.16999999998</v>
      </c>
      <c r="J539" s="119">
        <v>172811.17</v>
      </c>
      <c r="K539" s="119">
        <v>124324.36</v>
      </c>
      <c r="L539" s="119">
        <v>124324.36</v>
      </c>
      <c r="M539" s="119">
        <v>124324.36</v>
      </c>
      <c r="N539" s="119">
        <v>124324.36</v>
      </c>
      <c r="O539" s="119">
        <v>124324.36</v>
      </c>
      <c r="P539" s="119">
        <v>124324.37000000001</v>
      </c>
      <c r="Q539" s="119">
        <f t="shared" si="11"/>
        <v>1367479.5500000003</v>
      </c>
      <c r="R539" s="115"/>
      <c r="S539" s="116"/>
      <c r="T539" s="113"/>
      <c r="U539" s="119">
        <f>IF($E$5=Master!$D$4,E539,
IF($F$5=Master!$D$4,SUM(E539:F539),
IF($G$5=Master!$D$4,SUM(E539:G539),
IF($H$5=Master!$D$4,SUM(E539:H539),
IF($I$5=Master!$D$4,SUM(E539:I539),
IF($J$5=Master!$D$4,SUM(E539:J539),
IF($K$5=Master!$D$4,SUM(E539:K539),
IF($L$5=Master!$D$4,SUM(E539:L539),
IF($M$5=Master!$D$4,SUM(E539:M539),
IF($N$5=Master!$D$4,SUM(E539:N539),
IF($O$5=Master!$D$4,SUM(E539:O539),
IF($P$5=Master!$D$4,SUM(E539:P539),0))))))))))))</f>
        <v>61833.320000000007</v>
      </c>
      <c r="V539" s="115"/>
    </row>
    <row r="540" spans="2:22" x14ac:dyDescent="0.3">
      <c r="B540" s="113"/>
      <c r="C540" s="117" t="s">
        <v>292</v>
      </c>
      <c r="D540" s="118" t="s">
        <v>552</v>
      </c>
      <c r="E540" s="119">
        <v>0</v>
      </c>
      <c r="F540" s="119">
        <v>0</v>
      </c>
      <c r="G540" s="119">
        <v>0</v>
      </c>
      <c r="H540" s="119">
        <v>0</v>
      </c>
      <c r="I540" s="119">
        <v>0</v>
      </c>
      <c r="J540" s="119">
        <v>0</v>
      </c>
      <c r="K540" s="119">
        <v>0</v>
      </c>
      <c r="L540" s="119">
        <v>0</v>
      </c>
      <c r="M540" s="119">
        <v>0</v>
      </c>
      <c r="N540" s="119">
        <v>0</v>
      </c>
      <c r="O540" s="119">
        <v>0</v>
      </c>
      <c r="P540" s="119">
        <v>0</v>
      </c>
      <c r="Q540" s="119">
        <f t="shared" si="11"/>
        <v>0</v>
      </c>
      <c r="R540" s="115"/>
      <c r="S540" s="116"/>
      <c r="T540" s="113"/>
      <c r="U540" s="119">
        <f>IF($E$5=Master!$D$4,E540,
IF($F$5=Master!$D$4,SUM(E540:F540),
IF($G$5=Master!$D$4,SUM(E540:G540),
IF($H$5=Master!$D$4,SUM(E540:H540),
IF($I$5=Master!$D$4,SUM(E540:I540),
IF($J$5=Master!$D$4,SUM(E540:J540),
IF($K$5=Master!$D$4,SUM(E540:K540),
IF($L$5=Master!$D$4,SUM(E540:L540),
IF($M$5=Master!$D$4,SUM(E540:M540),
IF($N$5=Master!$D$4,SUM(E540:N540),
IF($O$5=Master!$D$4,SUM(E540:O540),
IF($P$5=Master!$D$4,SUM(E540:P540),0))))))))))))</f>
        <v>0</v>
      </c>
      <c r="V540" s="115"/>
    </row>
    <row r="541" spans="2:22" x14ac:dyDescent="0.3">
      <c r="B541" s="113"/>
      <c r="C541" s="117" t="s">
        <v>293</v>
      </c>
      <c r="D541" s="118" t="s">
        <v>553</v>
      </c>
      <c r="E541" s="119">
        <v>31445.030000000002</v>
      </c>
      <c r="F541" s="119">
        <v>76645.03</v>
      </c>
      <c r="G541" s="119">
        <v>186545.03</v>
      </c>
      <c r="H541" s="119">
        <v>178545.03</v>
      </c>
      <c r="I541" s="119">
        <v>34545.03</v>
      </c>
      <c r="J541" s="119">
        <v>35445.03</v>
      </c>
      <c r="K541" s="119">
        <v>129267.5</v>
      </c>
      <c r="L541" s="119">
        <v>119767.5</v>
      </c>
      <c r="M541" s="119">
        <v>113267.5</v>
      </c>
      <c r="N541" s="119">
        <v>112567.5</v>
      </c>
      <c r="O541" s="119">
        <v>114367.5</v>
      </c>
      <c r="P541" s="119">
        <v>214188.31</v>
      </c>
      <c r="Q541" s="119">
        <f t="shared" si="11"/>
        <v>1346595.9900000002</v>
      </c>
      <c r="R541" s="115"/>
      <c r="S541" s="116"/>
      <c r="T541" s="113"/>
      <c r="U541" s="119">
        <f>IF($E$5=Master!$D$4,E541,
IF($F$5=Master!$D$4,SUM(E541:F541),
IF($G$5=Master!$D$4,SUM(E541:G541),
IF($H$5=Master!$D$4,SUM(E541:H541),
IF($I$5=Master!$D$4,SUM(E541:I541),
IF($J$5=Master!$D$4,SUM(E541:J541),
IF($K$5=Master!$D$4,SUM(E541:K541),
IF($L$5=Master!$D$4,SUM(E541:L541),
IF($M$5=Master!$D$4,SUM(E541:M541),
IF($N$5=Master!$D$4,SUM(E541:N541),
IF($O$5=Master!$D$4,SUM(E541:O541),
IF($P$5=Master!$D$4,SUM(E541:P541),0))))))))))))</f>
        <v>31445.030000000002</v>
      </c>
      <c r="V541" s="115"/>
    </row>
    <row r="542" spans="2:22" x14ac:dyDescent="0.3">
      <c r="B542" s="113"/>
      <c r="C542" s="117" t="s">
        <v>294</v>
      </c>
      <c r="D542" s="118" t="s">
        <v>554</v>
      </c>
      <c r="E542" s="119">
        <v>337429.89999999991</v>
      </c>
      <c r="F542" s="119">
        <v>383695.88999999996</v>
      </c>
      <c r="G542" s="119">
        <v>474836.8899999999</v>
      </c>
      <c r="H542" s="119">
        <v>350926.38999999996</v>
      </c>
      <c r="I542" s="119">
        <v>353754.73999999982</v>
      </c>
      <c r="J542" s="119">
        <v>338970.26000000007</v>
      </c>
      <c r="K542" s="119">
        <v>414547.14999999985</v>
      </c>
      <c r="L542" s="119">
        <v>348577.64999999985</v>
      </c>
      <c r="M542" s="119">
        <v>416260.63999999984</v>
      </c>
      <c r="N542" s="119">
        <v>416395.71999999986</v>
      </c>
      <c r="O542" s="119">
        <v>408902.73999999982</v>
      </c>
      <c r="P542" s="119">
        <v>399056.52999999991</v>
      </c>
      <c r="Q542" s="119">
        <f t="shared" si="11"/>
        <v>4643354.4999999991</v>
      </c>
      <c r="R542" s="115"/>
      <c r="S542" s="116"/>
      <c r="T542" s="113"/>
      <c r="U542" s="119">
        <f>IF($E$5=Master!$D$4,E542,
IF($F$5=Master!$D$4,SUM(E542:F542),
IF($G$5=Master!$D$4,SUM(E542:G542),
IF($H$5=Master!$D$4,SUM(E542:H542),
IF($I$5=Master!$D$4,SUM(E542:I542),
IF($J$5=Master!$D$4,SUM(E542:J542),
IF($K$5=Master!$D$4,SUM(E542:K542),
IF($L$5=Master!$D$4,SUM(E542:L542),
IF($M$5=Master!$D$4,SUM(E542:M542),
IF($N$5=Master!$D$4,SUM(E542:N542),
IF($O$5=Master!$D$4,SUM(E542:O542),
IF($P$5=Master!$D$4,SUM(E542:P542),0))))))))))))</f>
        <v>337429.89999999991</v>
      </c>
      <c r="V542" s="115"/>
    </row>
    <row r="543" spans="2:22" x14ac:dyDescent="0.3">
      <c r="B543" s="113"/>
      <c r="C543" s="117" t="s">
        <v>295</v>
      </c>
      <c r="D543" s="118" t="s">
        <v>555</v>
      </c>
      <c r="E543" s="119">
        <v>146083.78000000003</v>
      </c>
      <c r="F543" s="119">
        <v>148045.21999999994</v>
      </c>
      <c r="G543" s="119">
        <v>224121.21999999997</v>
      </c>
      <c r="H543" s="119">
        <v>135949.22000000003</v>
      </c>
      <c r="I543" s="119">
        <v>151780.21999999994</v>
      </c>
      <c r="J543" s="119">
        <v>141879.21999999997</v>
      </c>
      <c r="K543" s="119">
        <v>153893.21999999994</v>
      </c>
      <c r="L543" s="119">
        <v>172371.21999999997</v>
      </c>
      <c r="M543" s="119">
        <v>154126.21999999994</v>
      </c>
      <c r="N543" s="119">
        <v>163017.88999999998</v>
      </c>
      <c r="O543" s="119">
        <v>179369.89999999997</v>
      </c>
      <c r="P543" s="119">
        <v>154204.23999999996</v>
      </c>
      <c r="Q543" s="119">
        <f t="shared" si="11"/>
        <v>1924841.5699999996</v>
      </c>
      <c r="R543" s="115"/>
      <c r="S543" s="116"/>
      <c r="T543" s="113"/>
      <c r="U543" s="119">
        <f>IF($E$5=Master!$D$4,E543,
IF($F$5=Master!$D$4,SUM(E543:F543),
IF($G$5=Master!$D$4,SUM(E543:G543),
IF($H$5=Master!$D$4,SUM(E543:H543),
IF($I$5=Master!$D$4,SUM(E543:I543),
IF($J$5=Master!$D$4,SUM(E543:J543),
IF($K$5=Master!$D$4,SUM(E543:K543),
IF($L$5=Master!$D$4,SUM(E543:L543),
IF($M$5=Master!$D$4,SUM(E543:M543),
IF($N$5=Master!$D$4,SUM(E543:N543),
IF($O$5=Master!$D$4,SUM(E543:O543),
IF($P$5=Master!$D$4,SUM(E543:P543),0))))))))))))</f>
        <v>146083.78000000003</v>
      </c>
      <c r="V543" s="115"/>
    </row>
    <row r="544" spans="2:22" x14ac:dyDescent="0.3">
      <c r="B544" s="113"/>
      <c r="C544" s="117" t="s">
        <v>296</v>
      </c>
      <c r="D544" s="118" t="s">
        <v>556</v>
      </c>
      <c r="E544" s="119">
        <v>98174.280000000013</v>
      </c>
      <c r="F544" s="119">
        <v>99340.790000000008</v>
      </c>
      <c r="G544" s="119">
        <v>102051.45999999998</v>
      </c>
      <c r="H544" s="119">
        <v>89247.29</v>
      </c>
      <c r="I544" s="119">
        <v>89716.22</v>
      </c>
      <c r="J544" s="119">
        <v>89185.68</v>
      </c>
      <c r="K544" s="119">
        <v>112433.61000000002</v>
      </c>
      <c r="L544" s="119">
        <v>113054.59</v>
      </c>
      <c r="M544" s="119">
        <v>112417.20999999999</v>
      </c>
      <c r="N544" s="119">
        <v>111811.23</v>
      </c>
      <c r="O544" s="119">
        <v>108885.34999999999</v>
      </c>
      <c r="P544" s="119">
        <v>97512.760000000024</v>
      </c>
      <c r="Q544" s="119">
        <f t="shared" si="11"/>
        <v>1223830.47</v>
      </c>
      <c r="R544" s="115"/>
      <c r="S544" s="116"/>
      <c r="T544" s="113"/>
      <c r="U544" s="119">
        <f>IF($E$5=Master!$D$4,E544,
IF($F$5=Master!$D$4,SUM(E544:F544),
IF($G$5=Master!$D$4,SUM(E544:G544),
IF($H$5=Master!$D$4,SUM(E544:H544),
IF($I$5=Master!$D$4,SUM(E544:I544),
IF($J$5=Master!$D$4,SUM(E544:J544),
IF($K$5=Master!$D$4,SUM(E544:K544),
IF($L$5=Master!$D$4,SUM(E544:L544),
IF($M$5=Master!$D$4,SUM(E544:M544),
IF($N$5=Master!$D$4,SUM(E544:N544),
IF($O$5=Master!$D$4,SUM(E544:O544),
IF($P$5=Master!$D$4,SUM(E544:P544),0))))))))))))</f>
        <v>98174.280000000013</v>
      </c>
      <c r="V544" s="115"/>
    </row>
    <row r="545" spans="2:22" x14ac:dyDescent="0.3">
      <c r="B545" s="113"/>
      <c r="C545" s="117" t="s">
        <v>297</v>
      </c>
      <c r="D545" s="118" t="s">
        <v>557</v>
      </c>
      <c r="E545" s="119">
        <v>173886.75000000003</v>
      </c>
      <c r="F545" s="119">
        <v>175586.75000000003</v>
      </c>
      <c r="G545" s="119">
        <v>176566.75000000003</v>
      </c>
      <c r="H545" s="119">
        <v>175726.75000000003</v>
      </c>
      <c r="I545" s="119">
        <v>176651.77000000002</v>
      </c>
      <c r="J545" s="119">
        <v>177675.83000000005</v>
      </c>
      <c r="K545" s="119">
        <v>206754.52</v>
      </c>
      <c r="L545" s="119">
        <v>207016.52</v>
      </c>
      <c r="M545" s="119">
        <v>207004.52</v>
      </c>
      <c r="N545" s="119">
        <v>206804.52</v>
      </c>
      <c r="O545" s="119">
        <v>206804.52</v>
      </c>
      <c r="P545" s="119">
        <v>206904.69000000003</v>
      </c>
      <c r="Q545" s="119">
        <f t="shared" si="11"/>
        <v>2297383.89</v>
      </c>
      <c r="R545" s="115"/>
      <c r="S545" s="116"/>
      <c r="T545" s="113"/>
      <c r="U545" s="119">
        <f>IF($E$5=Master!$D$4,E545,
IF($F$5=Master!$D$4,SUM(E545:F545),
IF($G$5=Master!$D$4,SUM(E545:G545),
IF($H$5=Master!$D$4,SUM(E545:H545),
IF($I$5=Master!$D$4,SUM(E545:I545),
IF($J$5=Master!$D$4,SUM(E545:J545),
IF($K$5=Master!$D$4,SUM(E545:K545),
IF($L$5=Master!$D$4,SUM(E545:L545),
IF($M$5=Master!$D$4,SUM(E545:M545),
IF($N$5=Master!$D$4,SUM(E545:N545),
IF($O$5=Master!$D$4,SUM(E545:O545),
IF($P$5=Master!$D$4,SUM(E545:P545),0))))))))))))</f>
        <v>173886.75000000003</v>
      </c>
      <c r="V545" s="115"/>
    </row>
    <row r="546" spans="2:22" x14ac:dyDescent="0.3">
      <c r="B546" s="113"/>
      <c r="C546" s="117" t="s">
        <v>298</v>
      </c>
      <c r="D546" s="118" t="s">
        <v>558</v>
      </c>
      <c r="E546" s="119">
        <v>78249.210000000021</v>
      </c>
      <c r="F546" s="119">
        <v>89628.21</v>
      </c>
      <c r="G546" s="119">
        <v>90291.21</v>
      </c>
      <c r="H546" s="119">
        <v>93599.210000000021</v>
      </c>
      <c r="I546" s="119">
        <v>78699.210000000021</v>
      </c>
      <c r="J546" s="119">
        <v>78799.210000000021</v>
      </c>
      <c r="K546" s="119">
        <v>78299.210000000006</v>
      </c>
      <c r="L546" s="119">
        <v>78299.210000000006</v>
      </c>
      <c r="M546" s="119">
        <v>109819.24</v>
      </c>
      <c r="N546" s="119">
        <v>93819.260000000009</v>
      </c>
      <c r="O546" s="119">
        <v>93819.260000000009</v>
      </c>
      <c r="P546" s="119">
        <v>93819.569999999992</v>
      </c>
      <c r="Q546" s="119">
        <f t="shared" si="11"/>
        <v>1057142.01</v>
      </c>
      <c r="R546" s="115"/>
      <c r="S546" s="116"/>
      <c r="T546" s="113"/>
      <c r="U546" s="119">
        <f>IF($E$5=Master!$D$4,E546,
IF($F$5=Master!$D$4,SUM(E546:F546),
IF($G$5=Master!$D$4,SUM(E546:G546),
IF($H$5=Master!$D$4,SUM(E546:H546),
IF($I$5=Master!$D$4,SUM(E546:I546),
IF($J$5=Master!$D$4,SUM(E546:J546),
IF($K$5=Master!$D$4,SUM(E546:K546),
IF($L$5=Master!$D$4,SUM(E546:L546),
IF($M$5=Master!$D$4,SUM(E546:M546),
IF($N$5=Master!$D$4,SUM(E546:N546),
IF($O$5=Master!$D$4,SUM(E546:O546),
IF($P$5=Master!$D$4,SUM(E546:P546),0))))))))))))</f>
        <v>78249.210000000021</v>
      </c>
      <c r="V546" s="115"/>
    </row>
    <row r="547" spans="2:22" x14ac:dyDescent="0.3">
      <c r="B547" s="113"/>
      <c r="C547" s="117" t="s">
        <v>299</v>
      </c>
      <c r="D547" s="118" t="s">
        <v>559</v>
      </c>
      <c r="E547" s="119">
        <v>20000</v>
      </c>
      <c r="F547" s="119">
        <v>16000</v>
      </c>
      <c r="G547" s="119">
        <v>16000</v>
      </c>
      <c r="H547" s="119">
        <v>16000</v>
      </c>
      <c r="I547" s="119">
        <v>16000</v>
      </c>
      <c r="J547" s="119">
        <v>16000</v>
      </c>
      <c r="K547" s="119">
        <v>25000</v>
      </c>
      <c r="L547" s="119">
        <v>23000</v>
      </c>
      <c r="M547" s="119">
        <v>23000</v>
      </c>
      <c r="N547" s="119">
        <v>23000</v>
      </c>
      <c r="O547" s="119">
        <v>23000</v>
      </c>
      <c r="P547" s="119">
        <v>23000</v>
      </c>
      <c r="Q547" s="119">
        <f t="shared" si="11"/>
        <v>240000</v>
      </c>
      <c r="R547" s="115"/>
      <c r="S547" s="116"/>
      <c r="T547" s="113"/>
      <c r="U547" s="119">
        <f>IF($E$5=Master!$D$4,E547,
IF($F$5=Master!$D$4,SUM(E547:F547),
IF($G$5=Master!$D$4,SUM(E547:G547),
IF($H$5=Master!$D$4,SUM(E547:H547),
IF($I$5=Master!$D$4,SUM(E547:I547),
IF($J$5=Master!$D$4,SUM(E547:J547),
IF($K$5=Master!$D$4,SUM(E547:K547),
IF($L$5=Master!$D$4,SUM(E547:L547),
IF($M$5=Master!$D$4,SUM(E547:M547),
IF($N$5=Master!$D$4,SUM(E547:N547),
IF($O$5=Master!$D$4,SUM(E547:O547),
IF($P$5=Master!$D$4,SUM(E547:P547),0))))))))))))</f>
        <v>20000</v>
      </c>
      <c r="V547" s="115"/>
    </row>
    <row r="548" spans="2:22" x14ac:dyDescent="0.3">
      <c r="B548" s="113"/>
      <c r="C548" s="117" t="s">
        <v>300</v>
      </c>
      <c r="D548" s="118" t="s">
        <v>560</v>
      </c>
      <c r="E548" s="119">
        <v>22337.14</v>
      </c>
      <c r="F548" s="119">
        <v>22337.14</v>
      </c>
      <c r="G548" s="119">
        <v>22337.14</v>
      </c>
      <c r="H548" s="119">
        <v>22337.14</v>
      </c>
      <c r="I548" s="119">
        <v>22337.14</v>
      </c>
      <c r="J548" s="119">
        <v>22337.14</v>
      </c>
      <c r="K548" s="119">
        <v>28137.79</v>
      </c>
      <c r="L548" s="119">
        <v>28137.79</v>
      </c>
      <c r="M548" s="119">
        <v>28137.79</v>
      </c>
      <c r="N548" s="119">
        <v>28137.79</v>
      </c>
      <c r="O548" s="119">
        <v>28137.79</v>
      </c>
      <c r="P548" s="119">
        <v>28138.080000000002</v>
      </c>
      <c r="Q548" s="119">
        <f t="shared" si="11"/>
        <v>302849.87000000005</v>
      </c>
      <c r="R548" s="115"/>
      <c r="S548" s="116"/>
      <c r="T548" s="113"/>
      <c r="U548" s="119">
        <f>IF($E$5=Master!$D$4,E548,
IF($F$5=Master!$D$4,SUM(E548:F548),
IF($G$5=Master!$D$4,SUM(E548:G548),
IF($H$5=Master!$D$4,SUM(E548:H548),
IF($I$5=Master!$D$4,SUM(E548:I548),
IF($J$5=Master!$D$4,SUM(E548:J548),
IF($K$5=Master!$D$4,SUM(E548:K548),
IF($L$5=Master!$D$4,SUM(E548:L548),
IF($M$5=Master!$D$4,SUM(E548:M548),
IF($N$5=Master!$D$4,SUM(E548:N548),
IF($O$5=Master!$D$4,SUM(E548:O548),
IF($P$5=Master!$D$4,SUM(E548:P548),0))))))))))))</f>
        <v>22337.14</v>
      </c>
      <c r="V548" s="115"/>
    </row>
    <row r="549" spans="2:22" x14ac:dyDescent="0.3">
      <c r="B549" s="113"/>
      <c r="C549" s="117" t="s">
        <v>301</v>
      </c>
      <c r="D549" s="118" t="s">
        <v>561</v>
      </c>
      <c r="E549" s="119">
        <v>308819.07000000007</v>
      </c>
      <c r="F549" s="119">
        <v>308819.03000000009</v>
      </c>
      <c r="G549" s="119">
        <v>308819.03000000009</v>
      </c>
      <c r="H549" s="119">
        <v>308819.03000000009</v>
      </c>
      <c r="I549" s="119">
        <v>308819.03000000009</v>
      </c>
      <c r="J549" s="119">
        <v>308819.03000000009</v>
      </c>
      <c r="K549" s="119">
        <v>405265.89000000007</v>
      </c>
      <c r="L549" s="119">
        <v>405265.89000000007</v>
      </c>
      <c r="M549" s="119">
        <v>405265.91000000009</v>
      </c>
      <c r="N549" s="119">
        <v>405265.91000000009</v>
      </c>
      <c r="O549" s="119">
        <v>405265.91000000009</v>
      </c>
      <c r="P549" s="119">
        <v>405266.26999999996</v>
      </c>
      <c r="Q549" s="119">
        <f t="shared" si="11"/>
        <v>4284510.0000000009</v>
      </c>
      <c r="R549" s="115"/>
      <c r="S549" s="116"/>
      <c r="T549" s="113"/>
      <c r="U549" s="119">
        <f>IF($E$5=Master!$D$4,E549,
IF($F$5=Master!$D$4,SUM(E549:F549),
IF($G$5=Master!$D$4,SUM(E549:G549),
IF($H$5=Master!$D$4,SUM(E549:H549),
IF($I$5=Master!$D$4,SUM(E549:I549),
IF($J$5=Master!$D$4,SUM(E549:J549),
IF($K$5=Master!$D$4,SUM(E549:K549),
IF($L$5=Master!$D$4,SUM(E549:L549),
IF($M$5=Master!$D$4,SUM(E549:M549),
IF($N$5=Master!$D$4,SUM(E549:N549),
IF($O$5=Master!$D$4,SUM(E549:O549),
IF($P$5=Master!$D$4,SUM(E549:P549),0))))))))))))</f>
        <v>308819.07000000007</v>
      </c>
      <c r="V549" s="115"/>
    </row>
    <row r="550" spans="2:22" x14ac:dyDescent="0.3">
      <c r="B550" s="113"/>
      <c r="C550" s="117" t="s">
        <v>302</v>
      </c>
      <c r="D550" s="118" t="s">
        <v>562</v>
      </c>
      <c r="E550" s="119">
        <v>6560.3099999999995</v>
      </c>
      <c r="F550" s="119">
        <v>6560.3099999999995</v>
      </c>
      <c r="G550" s="119">
        <v>6560.3099999999995</v>
      </c>
      <c r="H550" s="119">
        <v>6560.3099999999995</v>
      </c>
      <c r="I550" s="119">
        <v>6560.3099999999995</v>
      </c>
      <c r="J550" s="119">
        <v>6560.3399999999992</v>
      </c>
      <c r="K550" s="119">
        <v>6858.2900000000009</v>
      </c>
      <c r="L550" s="119">
        <v>6858.2500000000009</v>
      </c>
      <c r="M550" s="119">
        <v>6858.2400000000007</v>
      </c>
      <c r="N550" s="119">
        <v>6858.3000000000011</v>
      </c>
      <c r="O550" s="119">
        <v>6858.2900000000009</v>
      </c>
      <c r="P550" s="119">
        <v>6858.34</v>
      </c>
      <c r="Q550" s="119">
        <f t="shared" si="11"/>
        <v>80511.599999999977</v>
      </c>
      <c r="R550" s="115"/>
      <c r="S550" s="116"/>
      <c r="T550" s="113"/>
      <c r="U550" s="119">
        <f>IF($E$5=Master!$D$4,E550,
IF($F$5=Master!$D$4,SUM(E550:F550),
IF($G$5=Master!$D$4,SUM(E550:G550),
IF($H$5=Master!$D$4,SUM(E550:H550),
IF($I$5=Master!$D$4,SUM(E550:I550),
IF($J$5=Master!$D$4,SUM(E550:J550),
IF($K$5=Master!$D$4,SUM(E550:K550),
IF($L$5=Master!$D$4,SUM(E550:L550),
IF($M$5=Master!$D$4,SUM(E550:M550),
IF($N$5=Master!$D$4,SUM(E550:N550),
IF($O$5=Master!$D$4,SUM(E550:O550),
IF($P$5=Master!$D$4,SUM(E550:P550),0))))))))))))</f>
        <v>6560.3099999999995</v>
      </c>
      <c r="V550" s="115"/>
    </row>
    <row r="551" spans="2:22" x14ac:dyDescent="0.3">
      <c r="B551" s="113"/>
      <c r="C551" s="117" t="s">
        <v>303</v>
      </c>
      <c r="D551" s="118" t="s">
        <v>552</v>
      </c>
      <c r="E551" s="119">
        <v>96871.520000000033</v>
      </c>
      <c r="F551" s="119">
        <v>102054.52000000003</v>
      </c>
      <c r="G551" s="119">
        <v>113614.79000000004</v>
      </c>
      <c r="H551" s="119">
        <v>101943.45000000004</v>
      </c>
      <c r="I551" s="119">
        <v>97743.450000000041</v>
      </c>
      <c r="J551" s="119">
        <v>96944.670000000042</v>
      </c>
      <c r="K551" s="119">
        <v>118711.15000000002</v>
      </c>
      <c r="L551" s="119">
        <v>117193.11000000003</v>
      </c>
      <c r="M551" s="119">
        <v>109310.18000000002</v>
      </c>
      <c r="N551" s="119">
        <v>107333.91000000003</v>
      </c>
      <c r="O551" s="119">
        <v>257333.93</v>
      </c>
      <c r="P551" s="119">
        <v>258463.45</v>
      </c>
      <c r="Q551" s="119">
        <f t="shared" ref="Q551:Q572" si="12">SUM(E551:P551)</f>
        <v>1577518.1300000004</v>
      </c>
      <c r="R551" s="115"/>
      <c r="S551" s="116"/>
      <c r="T551" s="113"/>
      <c r="U551" s="119">
        <f>IF($E$5=Master!$D$4,E551,
IF($F$5=Master!$D$4,SUM(E551:F551),
IF($G$5=Master!$D$4,SUM(E551:G551),
IF($H$5=Master!$D$4,SUM(E551:H551),
IF($I$5=Master!$D$4,SUM(E551:I551),
IF($J$5=Master!$D$4,SUM(E551:J551),
IF($K$5=Master!$D$4,SUM(E551:K551),
IF($L$5=Master!$D$4,SUM(E551:L551),
IF($M$5=Master!$D$4,SUM(E551:M551),
IF($N$5=Master!$D$4,SUM(E551:N551),
IF($O$5=Master!$D$4,SUM(E551:O551),
IF($P$5=Master!$D$4,SUM(E551:P551),0))))))))))))</f>
        <v>96871.520000000033</v>
      </c>
      <c r="V551" s="115"/>
    </row>
    <row r="552" spans="2:22" x14ac:dyDescent="0.3">
      <c r="B552" s="113"/>
      <c r="C552" s="117" t="s">
        <v>304</v>
      </c>
      <c r="D552" s="118" t="s">
        <v>563</v>
      </c>
      <c r="E552" s="119">
        <v>18333.34</v>
      </c>
      <c r="F552" s="119">
        <v>18333.34</v>
      </c>
      <c r="G552" s="119">
        <v>18333.330000000002</v>
      </c>
      <c r="H552" s="119">
        <v>18333.330000000002</v>
      </c>
      <c r="I552" s="119">
        <v>18333.330000000002</v>
      </c>
      <c r="J552" s="119">
        <v>18333.330000000002</v>
      </c>
      <c r="K552" s="119">
        <v>27500</v>
      </c>
      <c r="L552" s="119">
        <v>27500</v>
      </c>
      <c r="M552" s="119">
        <v>27500</v>
      </c>
      <c r="N552" s="119">
        <v>27500</v>
      </c>
      <c r="O552" s="119">
        <v>27500</v>
      </c>
      <c r="P552" s="119">
        <v>27500</v>
      </c>
      <c r="Q552" s="119">
        <f t="shared" si="12"/>
        <v>275000</v>
      </c>
      <c r="R552" s="115"/>
      <c r="S552" s="116"/>
      <c r="T552" s="113"/>
      <c r="U552" s="119">
        <f>IF($E$5=Master!$D$4,E552,
IF($F$5=Master!$D$4,SUM(E552:F552),
IF($G$5=Master!$D$4,SUM(E552:G552),
IF($H$5=Master!$D$4,SUM(E552:H552),
IF($I$5=Master!$D$4,SUM(E552:I552),
IF($J$5=Master!$D$4,SUM(E552:J552),
IF($K$5=Master!$D$4,SUM(E552:K552),
IF($L$5=Master!$D$4,SUM(E552:L552),
IF($M$5=Master!$D$4,SUM(E552:M552),
IF($N$5=Master!$D$4,SUM(E552:N552),
IF($O$5=Master!$D$4,SUM(E552:O552),
IF($P$5=Master!$D$4,SUM(E552:P552),0))))))))))))</f>
        <v>18333.34</v>
      </c>
      <c r="V552" s="115"/>
    </row>
    <row r="553" spans="2:22" x14ac:dyDescent="0.3">
      <c r="B553" s="113"/>
      <c r="C553" s="117" t="s">
        <v>305</v>
      </c>
      <c r="D553" s="118" t="s">
        <v>564</v>
      </c>
      <c r="E553" s="119">
        <v>177895.67</v>
      </c>
      <c r="F553" s="119">
        <v>176895.67</v>
      </c>
      <c r="G553" s="119">
        <v>176795.67</v>
      </c>
      <c r="H553" s="119">
        <v>175695.67</v>
      </c>
      <c r="I553" s="119">
        <v>177695.67</v>
      </c>
      <c r="J553" s="119">
        <v>173695.69</v>
      </c>
      <c r="K553" s="119">
        <v>362594.12</v>
      </c>
      <c r="L553" s="119">
        <v>256554.21000000002</v>
      </c>
      <c r="M553" s="119">
        <v>256080.71000000002</v>
      </c>
      <c r="N553" s="119">
        <v>254080.71000000002</v>
      </c>
      <c r="O553" s="119">
        <v>254080.71000000002</v>
      </c>
      <c r="P553" s="119">
        <v>154079.44999999998</v>
      </c>
      <c r="Q553" s="119">
        <f t="shared" si="12"/>
        <v>2596143.9500000002</v>
      </c>
      <c r="R553" s="115"/>
      <c r="S553" s="116"/>
      <c r="T553" s="113"/>
      <c r="U553" s="119">
        <f>IF($E$5=Master!$D$4,E553,
IF($F$5=Master!$D$4,SUM(E553:F553),
IF($G$5=Master!$D$4,SUM(E553:G553),
IF($H$5=Master!$D$4,SUM(E553:H553),
IF($I$5=Master!$D$4,SUM(E553:I553),
IF($J$5=Master!$D$4,SUM(E553:J553),
IF($K$5=Master!$D$4,SUM(E553:K553),
IF($L$5=Master!$D$4,SUM(E553:L553),
IF($M$5=Master!$D$4,SUM(E553:M553),
IF($N$5=Master!$D$4,SUM(E553:N553),
IF($O$5=Master!$D$4,SUM(E553:O553),
IF($P$5=Master!$D$4,SUM(E553:P553),0))))))))))))</f>
        <v>177895.67</v>
      </c>
      <c r="V553" s="115"/>
    </row>
    <row r="554" spans="2:22" x14ac:dyDescent="0.3">
      <c r="B554" s="113"/>
      <c r="C554" s="117" t="s">
        <v>306</v>
      </c>
      <c r="D554" s="118" t="s">
        <v>565</v>
      </c>
      <c r="E554" s="119">
        <v>3561127.4000000004</v>
      </c>
      <c r="F554" s="119">
        <v>23532009.009999998</v>
      </c>
      <c r="G554" s="119">
        <v>23532009.009999998</v>
      </c>
      <c r="H554" s="119">
        <v>24088656.649999999</v>
      </c>
      <c r="I554" s="119">
        <v>23887009.009999998</v>
      </c>
      <c r="J554" s="119">
        <v>23937009.009999998</v>
      </c>
      <c r="K554" s="119">
        <v>28371514.990000002</v>
      </c>
      <c r="L554" s="119">
        <v>28164867.350000001</v>
      </c>
      <c r="M554" s="119">
        <v>28164867.350000001</v>
      </c>
      <c r="N554" s="119">
        <v>28321514.760000002</v>
      </c>
      <c r="O554" s="119">
        <v>28164867.450000003</v>
      </c>
      <c r="P554" s="119">
        <v>41133029.890000008</v>
      </c>
      <c r="Q554" s="119">
        <f t="shared" si="12"/>
        <v>304858481.87999994</v>
      </c>
      <c r="R554" s="115"/>
      <c r="S554" s="116"/>
      <c r="T554" s="113"/>
      <c r="U554" s="119">
        <f>IF($E$5=Master!$D$4,E554,
IF($F$5=Master!$D$4,SUM(E554:F554),
IF($G$5=Master!$D$4,SUM(E554:G554),
IF($H$5=Master!$D$4,SUM(E554:H554),
IF($I$5=Master!$D$4,SUM(E554:I554),
IF($J$5=Master!$D$4,SUM(E554:J554),
IF($K$5=Master!$D$4,SUM(E554:K554),
IF($L$5=Master!$D$4,SUM(E554:L554),
IF($M$5=Master!$D$4,SUM(E554:M554),
IF($N$5=Master!$D$4,SUM(E554:N554),
IF($O$5=Master!$D$4,SUM(E554:O554),
IF($P$5=Master!$D$4,SUM(E554:P554),0))))))))))))</f>
        <v>3561127.4000000004</v>
      </c>
      <c r="V554" s="115"/>
    </row>
    <row r="555" spans="2:22" x14ac:dyDescent="0.3">
      <c r="B555" s="113"/>
      <c r="C555" s="117" t="s">
        <v>307</v>
      </c>
      <c r="D555" s="118" t="s">
        <v>566</v>
      </c>
      <c r="E555" s="119">
        <v>2605000</v>
      </c>
      <c r="F555" s="119">
        <v>3582279.54</v>
      </c>
      <c r="G555" s="119">
        <v>4982279.54</v>
      </c>
      <c r="H555" s="119">
        <v>5422279.54</v>
      </c>
      <c r="I555" s="119">
        <v>5422279.54</v>
      </c>
      <c r="J555" s="119">
        <v>5722279.54</v>
      </c>
      <c r="K555" s="119">
        <v>5918946.21</v>
      </c>
      <c r="L555" s="119">
        <v>5918946.21</v>
      </c>
      <c r="M555" s="119">
        <v>5918946.21</v>
      </c>
      <c r="N555" s="119">
        <v>5918946.21</v>
      </c>
      <c r="O555" s="119">
        <v>5918946.21</v>
      </c>
      <c r="P555" s="119">
        <v>6336225.7300000004</v>
      </c>
      <c r="Q555" s="119">
        <f t="shared" si="12"/>
        <v>63667354.480000004</v>
      </c>
      <c r="R555" s="115"/>
      <c r="S555" s="116"/>
      <c r="T555" s="113"/>
      <c r="U555" s="119">
        <f>IF($E$5=Master!$D$4,E555,
IF($F$5=Master!$D$4,SUM(E555:F555),
IF($G$5=Master!$D$4,SUM(E555:G555),
IF($H$5=Master!$D$4,SUM(E555:H555),
IF($I$5=Master!$D$4,SUM(E555:I555),
IF($J$5=Master!$D$4,SUM(E555:J555),
IF($K$5=Master!$D$4,SUM(E555:K555),
IF($L$5=Master!$D$4,SUM(E555:L555),
IF($M$5=Master!$D$4,SUM(E555:M555),
IF($N$5=Master!$D$4,SUM(E555:N555),
IF($O$5=Master!$D$4,SUM(E555:O555),
IF($P$5=Master!$D$4,SUM(E555:P555),0))))))))))))</f>
        <v>2605000</v>
      </c>
      <c r="V555" s="115"/>
    </row>
    <row r="556" spans="2:22" x14ac:dyDescent="0.3">
      <c r="B556" s="113"/>
      <c r="C556" s="117" t="s">
        <v>308</v>
      </c>
      <c r="D556" s="118" t="s">
        <v>567</v>
      </c>
      <c r="E556" s="119">
        <v>892680.46</v>
      </c>
      <c r="F556" s="119">
        <v>626718.06999999995</v>
      </c>
      <c r="G556" s="119">
        <v>724262.07</v>
      </c>
      <c r="H556" s="119">
        <v>771762.07</v>
      </c>
      <c r="I556" s="119">
        <v>719962.07</v>
      </c>
      <c r="J556" s="119">
        <v>862346.66999999993</v>
      </c>
      <c r="K556" s="119">
        <v>908276.15999999992</v>
      </c>
      <c r="L556" s="119">
        <v>908276.15999999992</v>
      </c>
      <c r="M556" s="119">
        <v>905526.16999999993</v>
      </c>
      <c r="N556" s="119">
        <v>905426.16999999993</v>
      </c>
      <c r="O556" s="119">
        <v>893686.17999999982</v>
      </c>
      <c r="P556" s="119">
        <v>873686.73</v>
      </c>
      <c r="Q556" s="119">
        <f t="shared" si="12"/>
        <v>9992608.9800000004</v>
      </c>
      <c r="R556" s="115"/>
      <c r="S556" s="116"/>
      <c r="T556" s="113"/>
      <c r="U556" s="119">
        <f>IF($E$5=Master!$D$4,E556,
IF($F$5=Master!$D$4,SUM(E556:F556),
IF($G$5=Master!$D$4,SUM(E556:G556),
IF($H$5=Master!$D$4,SUM(E556:H556),
IF($I$5=Master!$D$4,SUM(E556:I556),
IF($J$5=Master!$D$4,SUM(E556:J556),
IF($K$5=Master!$D$4,SUM(E556:K556),
IF($L$5=Master!$D$4,SUM(E556:L556),
IF($M$5=Master!$D$4,SUM(E556:M556),
IF($N$5=Master!$D$4,SUM(E556:N556),
IF($O$5=Master!$D$4,SUM(E556:O556),
IF($P$5=Master!$D$4,SUM(E556:P556),0))))))))))))</f>
        <v>892680.46</v>
      </c>
      <c r="V556" s="115"/>
    </row>
    <row r="557" spans="2:22" x14ac:dyDescent="0.3">
      <c r="B557" s="113"/>
      <c r="C557" s="117" t="s">
        <v>309</v>
      </c>
      <c r="D557" s="118" t="s">
        <v>568</v>
      </c>
      <c r="E557" s="119">
        <v>262980.66000000003</v>
      </c>
      <c r="F557" s="119">
        <v>613366.32000000007</v>
      </c>
      <c r="G557" s="119">
        <v>613366.32000000007</v>
      </c>
      <c r="H557" s="119">
        <v>724270.05</v>
      </c>
      <c r="I557" s="119">
        <v>713366.32000000007</v>
      </c>
      <c r="J557" s="119">
        <v>763366.32000000007</v>
      </c>
      <c r="K557" s="119">
        <v>799270.05</v>
      </c>
      <c r="L557" s="119">
        <v>788366.32000000007</v>
      </c>
      <c r="M557" s="119">
        <v>788366.32000000007</v>
      </c>
      <c r="N557" s="119">
        <v>799270.05</v>
      </c>
      <c r="O557" s="119">
        <v>788366.32000000007</v>
      </c>
      <c r="P557" s="119">
        <v>1002366.1799999999</v>
      </c>
      <c r="Q557" s="119">
        <f t="shared" si="12"/>
        <v>8656721.2300000023</v>
      </c>
      <c r="R557" s="115"/>
      <c r="S557" s="116"/>
      <c r="T557" s="113"/>
      <c r="U557" s="119">
        <f>IF($E$5=Master!$D$4,E557,
IF($F$5=Master!$D$4,SUM(E557:F557),
IF($G$5=Master!$D$4,SUM(E557:G557),
IF($H$5=Master!$D$4,SUM(E557:H557),
IF($I$5=Master!$D$4,SUM(E557:I557),
IF($J$5=Master!$D$4,SUM(E557:J557),
IF($K$5=Master!$D$4,SUM(E557:K557),
IF($L$5=Master!$D$4,SUM(E557:L557),
IF($M$5=Master!$D$4,SUM(E557:M557),
IF($N$5=Master!$D$4,SUM(E557:N557),
IF($O$5=Master!$D$4,SUM(E557:O557),
IF($P$5=Master!$D$4,SUM(E557:P557),0))))))))))))</f>
        <v>262980.66000000003</v>
      </c>
      <c r="V557" s="115"/>
    </row>
    <row r="558" spans="2:22" x14ac:dyDescent="0.3">
      <c r="B558" s="113"/>
      <c r="C558" s="117" t="s">
        <v>310</v>
      </c>
      <c r="D558" s="118" t="s">
        <v>569</v>
      </c>
      <c r="E558" s="119">
        <v>765179.52999999956</v>
      </c>
      <c r="F558" s="119">
        <v>765179.32999999984</v>
      </c>
      <c r="G558" s="119">
        <v>765179.32999999984</v>
      </c>
      <c r="H558" s="119">
        <v>765179.32999999984</v>
      </c>
      <c r="I558" s="119">
        <v>765179.32999999984</v>
      </c>
      <c r="J558" s="119">
        <v>765179.32999999984</v>
      </c>
      <c r="K558" s="119">
        <v>1029088.3299999997</v>
      </c>
      <c r="L558" s="119">
        <v>1029088.3699999996</v>
      </c>
      <c r="M558" s="119">
        <v>1029088.3699999996</v>
      </c>
      <c r="N558" s="119">
        <v>1029088.3699999996</v>
      </c>
      <c r="O558" s="119">
        <v>1029088.3699999996</v>
      </c>
      <c r="P558" s="119">
        <v>1029089.0100000001</v>
      </c>
      <c r="Q558" s="119">
        <f t="shared" si="12"/>
        <v>10765606.999999996</v>
      </c>
      <c r="R558" s="115"/>
      <c r="S558" s="116"/>
      <c r="T558" s="113"/>
      <c r="U558" s="119">
        <f>IF($E$5=Master!$D$4,E558,
IF($F$5=Master!$D$4,SUM(E558:F558),
IF($G$5=Master!$D$4,SUM(E558:G558),
IF($H$5=Master!$D$4,SUM(E558:H558),
IF($I$5=Master!$D$4,SUM(E558:I558),
IF($J$5=Master!$D$4,SUM(E558:J558),
IF($K$5=Master!$D$4,SUM(E558:K558),
IF($L$5=Master!$D$4,SUM(E558:L558),
IF($M$5=Master!$D$4,SUM(E558:M558),
IF($N$5=Master!$D$4,SUM(E558:N558),
IF($O$5=Master!$D$4,SUM(E558:O558),
IF($P$5=Master!$D$4,SUM(E558:P558),0))))))))))))</f>
        <v>765179.52999999956</v>
      </c>
      <c r="V558" s="115"/>
    </row>
    <row r="559" spans="2:22" x14ac:dyDescent="0.3">
      <c r="B559" s="113"/>
      <c r="C559" s="117" t="s">
        <v>311</v>
      </c>
      <c r="D559" s="118" t="s">
        <v>570</v>
      </c>
      <c r="E559" s="119">
        <v>42749</v>
      </c>
      <c r="F559" s="119">
        <v>42749</v>
      </c>
      <c r="G559" s="119">
        <v>42749</v>
      </c>
      <c r="H559" s="119">
        <v>42749</v>
      </c>
      <c r="I559" s="119">
        <v>42749</v>
      </c>
      <c r="J559" s="119">
        <v>42749</v>
      </c>
      <c r="K559" s="119">
        <v>59034.25</v>
      </c>
      <c r="L559" s="119">
        <v>59034.35</v>
      </c>
      <c r="M559" s="119">
        <v>59034.35</v>
      </c>
      <c r="N559" s="119">
        <v>59034.35</v>
      </c>
      <c r="O559" s="119">
        <v>59034.35</v>
      </c>
      <c r="P559" s="119">
        <v>59034.35</v>
      </c>
      <c r="Q559" s="119">
        <f t="shared" si="12"/>
        <v>610699.99999999988</v>
      </c>
      <c r="R559" s="115"/>
      <c r="S559" s="116"/>
      <c r="T559" s="113"/>
      <c r="U559" s="119">
        <f>IF($E$5=Master!$D$4,E559,
IF($F$5=Master!$D$4,SUM(E559:F559),
IF($G$5=Master!$D$4,SUM(E559:G559),
IF($H$5=Master!$D$4,SUM(E559:H559),
IF($I$5=Master!$D$4,SUM(E559:I559),
IF($J$5=Master!$D$4,SUM(E559:J559),
IF($K$5=Master!$D$4,SUM(E559:K559),
IF($L$5=Master!$D$4,SUM(E559:L559),
IF($M$5=Master!$D$4,SUM(E559:M559),
IF($N$5=Master!$D$4,SUM(E559:N559),
IF($O$5=Master!$D$4,SUM(E559:O559),
IF($P$5=Master!$D$4,SUM(E559:P559),0))))))))))))</f>
        <v>42749</v>
      </c>
      <c r="V559" s="115"/>
    </row>
    <row r="560" spans="2:22" x14ac:dyDescent="0.3">
      <c r="B560" s="113"/>
      <c r="C560" s="117" t="s">
        <v>312</v>
      </c>
      <c r="D560" s="118" t="s">
        <v>571</v>
      </c>
      <c r="E560" s="119">
        <v>167031.04999999999</v>
      </c>
      <c r="F560" s="119">
        <v>192690.57</v>
      </c>
      <c r="G560" s="119">
        <v>135053.60999999996</v>
      </c>
      <c r="H560" s="119">
        <v>129646.91999999998</v>
      </c>
      <c r="I560" s="119">
        <v>126363.77999999998</v>
      </c>
      <c r="J560" s="119">
        <v>125663.89999999998</v>
      </c>
      <c r="K560" s="119">
        <v>242181.88</v>
      </c>
      <c r="L560" s="119">
        <v>241481.88</v>
      </c>
      <c r="M560" s="119">
        <v>239598.88</v>
      </c>
      <c r="N560" s="119">
        <v>237398.87999999998</v>
      </c>
      <c r="O560" s="119">
        <v>185398.91999999998</v>
      </c>
      <c r="P560" s="119">
        <v>182689.23</v>
      </c>
      <c r="Q560" s="119">
        <f t="shared" si="12"/>
        <v>2205199.4999999995</v>
      </c>
      <c r="R560" s="115"/>
      <c r="S560" s="116"/>
      <c r="T560" s="113"/>
      <c r="U560" s="119">
        <f>IF($E$5=Master!$D$4,E560,
IF($F$5=Master!$D$4,SUM(E560:F560),
IF($G$5=Master!$D$4,SUM(E560:G560),
IF($H$5=Master!$D$4,SUM(E560:H560),
IF($I$5=Master!$D$4,SUM(E560:I560),
IF($J$5=Master!$D$4,SUM(E560:J560),
IF($K$5=Master!$D$4,SUM(E560:K560),
IF($L$5=Master!$D$4,SUM(E560:L560),
IF($M$5=Master!$D$4,SUM(E560:M560),
IF($N$5=Master!$D$4,SUM(E560:N560),
IF($O$5=Master!$D$4,SUM(E560:O560),
IF($P$5=Master!$D$4,SUM(E560:P560),0))))))))))))</f>
        <v>167031.04999999999</v>
      </c>
      <c r="V560" s="115"/>
    </row>
    <row r="561" spans="2:22" x14ac:dyDescent="0.3">
      <c r="B561" s="113"/>
      <c r="C561" s="117" t="s">
        <v>313</v>
      </c>
      <c r="D561" s="118" t="s">
        <v>572</v>
      </c>
      <c r="E561" s="119">
        <v>44272263.759999998</v>
      </c>
      <c r="F561" s="119">
        <v>44134376.219999999</v>
      </c>
      <c r="G561" s="119">
        <v>44134376.219999999</v>
      </c>
      <c r="H561" s="119">
        <v>44134376.219999999</v>
      </c>
      <c r="I561" s="119">
        <v>44134376.219999999</v>
      </c>
      <c r="J561" s="119">
        <v>44134376.219999999</v>
      </c>
      <c r="K561" s="119">
        <v>44134376.219999999</v>
      </c>
      <c r="L561" s="119">
        <v>44134376.219999999</v>
      </c>
      <c r="M561" s="119">
        <v>44134376.219999999</v>
      </c>
      <c r="N561" s="119">
        <v>44134376.129999995</v>
      </c>
      <c r="O561" s="119">
        <v>44134376.219999999</v>
      </c>
      <c r="P561" s="119">
        <v>44134376.160000004</v>
      </c>
      <c r="Q561" s="119">
        <f t="shared" si="12"/>
        <v>529750402.03000003</v>
      </c>
      <c r="R561" s="115"/>
      <c r="S561" s="116"/>
      <c r="T561" s="113"/>
      <c r="U561" s="119">
        <f>IF($E$5=Master!$D$4,E561,
IF($F$5=Master!$D$4,SUM(E561:F561),
IF($G$5=Master!$D$4,SUM(E561:G561),
IF($H$5=Master!$D$4,SUM(E561:H561),
IF($I$5=Master!$D$4,SUM(E561:I561),
IF($J$5=Master!$D$4,SUM(E561:J561),
IF($K$5=Master!$D$4,SUM(E561:K561),
IF($L$5=Master!$D$4,SUM(E561:L561),
IF($M$5=Master!$D$4,SUM(E561:M561),
IF($N$5=Master!$D$4,SUM(E561:N561),
IF($O$5=Master!$D$4,SUM(E561:O561),
IF($P$5=Master!$D$4,SUM(E561:P561),0))))))))))))</f>
        <v>44272263.759999998</v>
      </c>
      <c r="V561" s="115"/>
    </row>
    <row r="562" spans="2:22" x14ac:dyDescent="0.3">
      <c r="B562" s="113"/>
      <c r="C562" s="117" t="s">
        <v>314</v>
      </c>
      <c r="D562" s="118" t="s">
        <v>573</v>
      </c>
      <c r="E562" s="119">
        <v>191999.99</v>
      </c>
      <c r="F562" s="119">
        <v>191999.99</v>
      </c>
      <c r="G562" s="119">
        <v>191999.99</v>
      </c>
      <c r="H562" s="119">
        <v>191999.99</v>
      </c>
      <c r="I562" s="119">
        <v>191999.99</v>
      </c>
      <c r="J562" s="119">
        <v>192000.05000000002</v>
      </c>
      <c r="K562" s="119">
        <v>288000</v>
      </c>
      <c r="L562" s="119">
        <v>288000</v>
      </c>
      <c r="M562" s="119">
        <v>288000</v>
      </c>
      <c r="N562" s="119">
        <v>288000</v>
      </c>
      <c r="O562" s="119">
        <v>288000</v>
      </c>
      <c r="P562" s="119">
        <v>288000</v>
      </c>
      <c r="Q562" s="119">
        <f t="shared" si="12"/>
        <v>2880000</v>
      </c>
      <c r="R562" s="115"/>
      <c r="S562" s="116"/>
      <c r="T562" s="113"/>
      <c r="U562" s="119">
        <f>IF($E$5=Master!$D$4,E562,
IF($F$5=Master!$D$4,SUM(E562:F562),
IF($G$5=Master!$D$4,SUM(E562:G562),
IF($H$5=Master!$D$4,SUM(E562:H562),
IF($I$5=Master!$D$4,SUM(E562:I562),
IF($J$5=Master!$D$4,SUM(E562:J562),
IF($K$5=Master!$D$4,SUM(E562:K562),
IF($L$5=Master!$D$4,SUM(E562:L562),
IF($M$5=Master!$D$4,SUM(E562:M562),
IF($N$5=Master!$D$4,SUM(E562:N562),
IF($O$5=Master!$D$4,SUM(E562:O562),
IF($P$5=Master!$D$4,SUM(E562:P562),0))))))))))))</f>
        <v>191999.99</v>
      </c>
      <c r="V562" s="115"/>
    </row>
    <row r="563" spans="2:22" x14ac:dyDescent="0.3">
      <c r="B563" s="113"/>
      <c r="C563" s="117" t="s">
        <v>315</v>
      </c>
      <c r="D563" s="118" t="s">
        <v>574</v>
      </c>
      <c r="E563" s="119">
        <v>375984.65000000014</v>
      </c>
      <c r="F563" s="119">
        <v>371984.65000000014</v>
      </c>
      <c r="G563" s="119">
        <v>374504.65000000014</v>
      </c>
      <c r="H563" s="119">
        <v>371984.65000000014</v>
      </c>
      <c r="I563" s="119">
        <v>373464.63000000012</v>
      </c>
      <c r="J563" s="119">
        <v>371984.57000000007</v>
      </c>
      <c r="K563" s="119">
        <v>446037.14000000013</v>
      </c>
      <c r="L563" s="119">
        <v>446037.00000000006</v>
      </c>
      <c r="M563" s="119">
        <v>446036.98000000004</v>
      </c>
      <c r="N563" s="119">
        <v>446036.98000000004</v>
      </c>
      <c r="O563" s="119">
        <v>446036.98000000004</v>
      </c>
      <c r="P563" s="119">
        <v>446037.0799999999</v>
      </c>
      <c r="Q563" s="119">
        <f t="shared" si="12"/>
        <v>4916129.9600000009</v>
      </c>
      <c r="R563" s="115"/>
      <c r="S563" s="116"/>
      <c r="T563" s="113"/>
      <c r="U563" s="119">
        <f>IF($E$5=Master!$D$4,E563,
IF($F$5=Master!$D$4,SUM(E563:F563),
IF($G$5=Master!$D$4,SUM(E563:G563),
IF($H$5=Master!$D$4,SUM(E563:H563),
IF($I$5=Master!$D$4,SUM(E563:I563),
IF($J$5=Master!$D$4,SUM(E563:J563),
IF($K$5=Master!$D$4,SUM(E563:K563),
IF($L$5=Master!$D$4,SUM(E563:L563),
IF($M$5=Master!$D$4,SUM(E563:M563),
IF($N$5=Master!$D$4,SUM(E563:N563),
IF($O$5=Master!$D$4,SUM(E563:O563),
IF($P$5=Master!$D$4,SUM(E563:P563),0))))))))))))</f>
        <v>375984.65000000014</v>
      </c>
      <c r="V563" s="115"/>
    </row>
    <row r="564" spans="2:22" x14ac:dyDescent="0.3">
      <c r="B564" s="113"/>
      <c r="C564" s="117" t="s">
        <v>316</v>
      </c>
      <c r="D564" s="118" t="s">
        <v>574</v>
      </c>
      <c r="E564" s="119">
        <v>0</v>
      </c>
      <c r="F564" s="119">
        <v>0</v>
      </c>
      <c r="G564" s="119">
        <v>0</v>
      </c>
      <c r="H564" s="119">
        <v>0</v>
      </c>
      <c r="I564" s="119">
        <v>0</v>
      </c>
      <c r="J564" s="119">
        <v>0</v>
      </c>
      <c r="K564" s="119">
        <v>0</v>
      </c>
      <c r="L564" s="119">
        <v>0</v>
      </c>
      <c r="M564" s="119">
        <v>0</v>
      </c>
      <c r="N564" s="119">
        <v>0</v>
      </c>
      <c r="O564" s="119">
        <v>0</v>
      </c>
      <c r="P564" s="119">
        <v>0</v>
      </c>
      <c r="Q564" s="119">
        <f t="shared" si="12"/>
        <v>0</v>
      </c>
      <c r="R564" s="115"/>
      <c r="S564" s="116"/>
      <c r="T564" s="113"/>
      <c r="U564" s="119">
        <f>IF($E$5=Master!$D$4,E564,
IF($F$5=Master!$D$4,SUM(E564:F564),
IF($G$5=Master!$D$4,SUM(E564:G564),
IF($H$5=Master!$D$4,SUM(E564:H564),
IF($I$5=Master!$D$4,SUM(E564:I564),
IF($J$5=Master!$D$4,SUM(E564:J564),
IF($K$5=Master!$D$4,SUM(E564:K564),
IF($L$5=Master!$D$4,SUM(E564:L564),
IF($M$5=Master!$D$4,SUM(E564:M564),
IF($N$5=Master!$D$4,SUM(E564:N564),
IF($O$5=Master!$D$4,SUM(E564:O564),
IF($P$5=Master!$D$4,SUM(E564:P564),0))))))))))))</f>
        <v>0</v>
      </c>
      <c r="V564" s="115"/>
    </row>
    <row r="565" spans="2:22" x14ac:dyDescent="0.3">
      <c r="B565" s="113"/>
      <c r="C565" s="117" t="s">
        <v>317</v>
      </c>
      <c r="D565" s="118" t="s">
        <v>575</v>
      </c>
      <c r="E565" s="119">
        <v>41666.67</v>
      </c>
      <c r="F565" s="119">
        <v>41666.67</v>
      </c>
      <c r="G565" s="119">
        <v>41666.67</v>
      </c>
      <c r="H565" s="119">
        <v>41666.67</v>
      </c>
      <c r="I565" s="119">
        <v>41666.67</v>
      </c>
      <c r="J565" s="119">
        <v>41666.67</v>
      </c>
      <c r="K565" s="119">
        <v>41666.67</v>
      </c>
      <c r="L565" s="119">
        <v>41666.67</v>
      </c>
      <c r="M565" s="119">
        <v>41666.67</v>
      </c>
      <c r="N565" s="119">
        <v>41666.67</v>
      </c>
      <c r="O565" s="119">
        <v>41666.67</v>
      </c>
      <c r="P565" s="119">
        <v>41666.629999999997</v>
      </c>
      <c r="Q565" s="119">
        <f t="shared" si="12"/>
        <v>499999.99999999988</v>
      </c>
      <c r="R565" s="115"/>
      <c r="S565" s="116"/>
      <c r="T565" s="113"/>
      <c r="U565" s="119">
        <f>IF($E$5=Master!$D$4,E565,
IF($F$5=Master!$D$4,SUM(E565:F565),
IF($G$5=Master!$D$4,SUM(E565:G565),
IF($H$5=Master!$D$4,SUM(E565:H565),
IF($I$5=Master!$D$4,SUM(E565:I565),
IF($J$5=Master!$D$4,SUM(E565:J565),
IF($K$5=Master!$D$4,SUM(E565:K565),
IF($L$5=Master!$D$4,SUM(E565:L565),
IF($M$5=Master!$D$4,SUM(E565:M565),
IF($N$5=Master!$D$4,SUM(E565:N565),
IF($O$5=Master!$D$4,SUM(E565:O565),
IF($P$5=Master!$D$4,SUM(E565:P565),0))))))))))))</f>
        <v>41666.67</v>
      </c>
      <c r="V565" s="115"/>
    </row>
    <row r="566" spans="2:22" x14ac:dyDescent="0.3">
      <c r="B566" s="113"/>
      <c r="C566" s="117" t="s">
        <v>318</v>
      </c>
      <c r="D566" s="118" t="s">
        <v>576</v>
      </c>
      <c r="E566" s="119">
        <v>1254304.8400000008</v>
      </c>
      <c r="F566" s="119">
        <v>1192604.0500000005</v>
      </c>
      <c r="G566" s="119">
        <v>1229081.4700000004</v>
      </c>
      <c r="H566" s="119">
        <v>1229027.5400000007</v>
      </c>
      <c r="I566" s="119">
        <v>1224024.7600000007</v>
      </c>
      <c r="J566" s="119">
        <v>1223437.49</v>
      </c>
      <c r="K566" s="119">
        <v>1260068.6100000008</v>
      </c>
      <c r="L566" s="119">
        <v>1253898.4000000011</v>
      </c>
      <c r="M566" s="119">
        <v>1253898.290000001</v>
      </c>
      <c r="N566" s="119">
        <v>1253898.290000001</v>
      </c>
      <c r="O566" s="119">
        <v>1253898.6300000011</v>
      </c>
      <c r="P566" s="119">
        <v>1253900.4000000008</v>
      </c>
      <c r="Q566" s="119">
        <f t="shared" si="12"/>
        <v>14882042.770000009</v>
      </c>
      <c r="R566" s="115"/>
      <c r="S566" s="116"/>
      <c r="T566" s="113"/>
      <c r="U566" s="119">
        <f>IF($E$5=Master!$D$4,E566,
IF($F$5=Master!$D$4,SUM(E566:F566),
IF($G$5=Master!$D$4,SUM(E566:G566),
IF($H$5=Master!$D$4,SUM(E566:H566),
IF($I$5=Master!$D$4,SUM(E566:I566),
IF($J$5=Master!$D$4,SUM(E566:J566),
IF($K$5=Master!$D$4,SUM(E566:K566),
IF($L$5=Master!$D$4,SUM(E566:L566),
IF($M$5=Master!$D$4,SUM(E566:M566),
IF($N$5=Master!$D$4,SUM(E566:N566),
IF($O$5=Master!$D$4,SUM(E566:O566),
IF($P$5=Master!$D$4,SUM(E566:P566),0))))))))))))</f>
        <v>1254304.8400000008</v>
      </c>
      <c r="V566" s="115"/>
    </row>
    <row r="567" spans="2:22" x14ac:dyDescent="0.3">
      <c r="B567" s="113"/>
      <c r="C567" s="117" t="s">
        <v>319</v>
      </c>
      <c r="D567" s="118" t="s">
        <v>577</v>
      </c>
      <c r="E567" s="119">
        <v>16528649.639999999</v>
      </c>
      <c r="F567" s="119">
        <v>16874371.039999988</v>
      </c>
      <c r="G567" s="119">
        <v>16524107.65</v>
      </c>
      <c r="H567" s="119">
        <v>16380385.540000001</v>
      </c>
      <c r="I567" s="119">
        <v>16440718.890000001</v>
      </c>
      <c r="J567" s="119">
        <v>16440719.17</v>
      </c>
      <c r="K567" s="119">
        <v>16673548.140000001</v>
      </c>
      <c r="L567" s="119">
        <v>16784548.169999998</v>
      </c>
      <c r="M567" s="119">
        <v>16813548.169999998</v>
      </c>
      <c r="N567" s="119">
        <v>16851881.509999998</v>
      </c>
      <c r="O567" s="119">
        <v>16911339.399999995</v>
      </c>
      <c r="P567" s="119">
        <v>16771340.929999996</v>
      </c>
      <c r="Q567" s="119">
        <f t="shared" si="12"/>
        <v>199995158.25</v>
      </c>
      <c r="R567" s="115"/>
      <c r="S567" s="116"/>
      <c r="T567" s="113"/>
      <c r="U567" s="119">
        <f>IF($E$5=Master!$D$4,E567,
IF($F$5=Master!$D$4,SUM(E567:F567),
IF($G$5=Master!$D$4,SUM(E567:G567),
IF($H$5=Master!$D$4,SUM(E567:H567),
IF($I$5=Master!$D$4,SUM(E567:I567),
IF($J$5=Master!$D$4,SUM(E567:J567),
IF($K$5=Master!$D$4,SUM(E567:K567),
IF($L$5=Master!$D$4,SUM(E567:L567),
IF($M$5=Master!$D$4,SUM(E567:M567),
IF($N$5=Master!$D$4,SUM(E567:N567),
IF($O$5=Master!$D$4,SUM(E567:O567),
IF($P$5=Master!$D$4,SUM(E567:P567),0))))))))))))</f>
        <v>16528649.639999999</v>
      </c>
      <c r="V567" s="115"/>
    </row>
    <row r="568" spans="2:22" x14ac:dyDescent="0.3">
      <c r="B568" s="113"/>
      <c r="C568" s="117" t="s">
        <v>320</v>
      </c>
      <c r="D568" s="118" t="s">
        <v>578</v>
      </c>
      <c r="E568" s="119">
        <v>5416.52</v>
      </c>
      <c r="F568" s="119">
        <v>5580.1500000000005</v>
      </c>
      <c r="G568" s="119">
        <v>5680.1500000000005</v>
      </c>
      <c r="H568" s="119">
        <v>5680.1500000000005</v>
      </c>
      <c r="I568" s="119">
        <v>5580.1500000000005</v>
      </c>
      <c r="J568" s="119">
        <v>5580.1500000000005</v>
      </c>
      <c r="K568" s="119">
        <v>6963.9000000000005</v>
      </c>
      <c r="L568" s="119">
        <v>6813.9000000000005</v>
      </c>
      <c r="M568" s="119">
        <v>9513.9000000000015</v>
      </c>
      <c r="N568" s="119">
        <v>7463.9000000000005</v>
      </c>
      <c r="O568" s="119">
        <v>7063.6</v>
      </c>
      <c r="P568" s="119">
        <v>7064.2800000000007</v>
      </c>
      <c r="Q568" s="119">
        <f t="shared" si="12"/>
        <v>78400.750000000015</v>
      </c>
      <c r="R568" s="115"/>
      <c r="S568" s="116"/>
      <c r="T568" s="113"/>
      <c r="U568" s="119">
        <f>IF($E$5=Master!$D$4,E568,
IF($F$5=Master!$D$4,SUM(E568:F568),
IF($G$5=Master!$D$4,SUM(E568:G568),
IF($H$5=Master!$D$4,SUM(E568:H568),
IF($I$5=Master!$D$4,SUM(E568:I568),
IF($J$5=Master!$D$4,SUM(E568:J568),
IF($K$5=Master!$D$4,SUM(E568:K568),
IF($L$5=Master!$D$4,SUM(E568:L568),
IF($M$5=Master!$D$4,SUM(E568:M568),
IF($N$5=Master!$D$4,SUM(E568:N568),
IF($O$5=Master!$D$4,SUM(E568:O568),
IF($P$5=Master!$D$4,SUM(E568:P568),0))))))))))))</f>
        <v>5416.52</v>
      </c>
      <c r="V568" s="115"/>
    </row>
    <row r="569" spans="2:22" x14ac:dyDescent="0.3">
      <c r="B569" s="113"/>
      <c r="C569" s="117" t="s">
        <v>321</v>
      </c>
      <c r="D569" s="118" t="s">
        <v>579</v>
      </c>
      <c r="E569" s="119">
        <v>24557.52</v>
      </c>
      <c r="F569" s="119">
        <v>24557.52</v>
      </c>
      <c r="G569" s="119">
        <v>24557.52</v>
      </c>
      <c r="H569" s="119">
        <v>24557.52</v>
      </c>
      <c r="I569" s="119">
        <v>24557.52</v>
      </c>
      <c r="J569" s="119">
        <v>24557.480000000007</v>
      </c>
      <c r="K569" s="119">
        <v>26620.43</v>
      </c>
      <c r="L569" s="119">
        <v>26620.42</v>
      </c>
      <c r="M569" s="119">
        <v>26620.43</v>
      </c>
      <c r="N569" s="119">
        <v>26620.43</v>
      </c>
      <c r="O569" s="119">
        <v>26620.43</v>
      </c>
      <c r="P569" s="119">
        <v>26620.620000000003</v>
      </c>
      <c r="Q569" s="119">
        <f t="shared" si="12"/>
        <v>307067.83999999997</v>
      </c>
      <c r="R569" s="115"/>
      <c r="S569" s="116"/>
      <c r="T569" s="113"/>
      <c r="U569" s="119">
        <f>IF($E$5=Master!$D$4,E569,
IF($F$5=Master!$D$4,SUM(E569:F569),
IF($G$5=Master!$D$4,SUM(E569:G569),
IF($H$5=Master!$D$4,SUM(E569:H569),
IF($I$5=Master!$D$4,SUM(E569:I569),
IF($J$5=Master!$D$4,SUM(E569:J569),
IF($K$5=Master!$D$4,SUM(E569:K569),
IF($L$5=Master!$D$4,SUM(E569:L569),
IF($M$5=Master!$D$4,SUM(E569:M569),
IF($N$5=Master!$D$4,SUM(E569:N569),
IF($O$5=Master!$D$4,SUM(E569:O569),
IF($P$5=Master!$D$4,SUM(E569:P569),0))))))))))))</f>
        <v>24557.52</v>
      </c>
      <c r="V569" s="115"/>
    </row>
    <row r="570" spans="2:22" x14ac:dyDescent="0.3">
      <c r="B570" s="113"/>
      <c r="C570" s="117" t="s">
        <v>322</v>
      </c>
      <c r="D570" s="118" t="s">
        <v>580</v>
      </c>
      <c r="E570" s="119">
        <v>39272.699999999997</v>
      </c>
      <c r="F570" s="119">
        <v>39272.699999999997</v>
      </c>
      <c r="G570" s="119">
        <v>39272.699999999997</v>
      </c>
      <c r="H570" s="119">
        <v>39272.699999999997</v>
      </c>
      <c r="I570" s="119">
        <v>39272.699999999997</v>
      </c>
      <c r="J570" s="119">
        <v>39272.699999999997</v>
      </c>
      <c r="K570" s="119">
        <v>39272.699999999997</v>
      </c>
      <c r="L570" s="119">
        <v>39272.699999999997</v>
      </c>
      <c r="M570" s="119">
        <v>39272.699999999997</v>
      </c>
      <c r="N570" s="119">
        <v>39272.699999999997</v>
      </c>
      <c r="O570" s="119">
        <v>39272.699999999997</v>
      </c>
      <c r="P570" s="119">
        <v>39272.729999999996</v>
      </c>
      <c r="Q570" s="119">
        <f t="shared" si="12"/>
        <v>471272.43000000005</v>
      </c>
      <c r="R570" s="115"/>
      <c r="S570" s="116"/>
      <c r="T570" s="113"/>
      <c r="U570" s="119">
        <f>IF($E$5=Master!$D$4,E570,
IF($F$5=Master!$D$4,SUM(E570:F570),
IF($G$5=Master!$D$4,SUM(E570:G570),
IF($H$5=Master!$D$4,SUM(E570:H570),
IF($I$5=Master!$D$4,SUM(E570:I570),
IF($J$5=Master!$D$4,SUM(E570:J570),
IF($K$5=Master!$D$4,SUM(E570:K570),
IF($L$5=Master!$D$4,SUM(E570:L570),
IF($M$5=Master!$D$4,SUM(E570:M570),
IF($N$5=Master!$D$4,SUM(E570:N570),
IF($O$5=Master!$D$4,SUM(E570:O570),
IF($P$5=Master!$D$4,SUM(E570:P570),0))))))))))))</f>
        <v>39272.699999999997</v>
      </c>
      <c r="V570" s="115"/>
    </row>
    <row r="571" spans="2:22" x14ac:dyDescent="0.3">
      <c r="B571" s="113"/>
      <c r="C571" s="117" t="s">
        <v>323</v>
      </c>
      <c r="D571" s="118" t="s">
        <v>581</v>
      </c>
      <c r="E571" s="119">
        <v>76314.06</v>
      </c>
      <c r="F571" s="119">
        <v>76314.02</v>
      </c>
      <c r="G571" s="119">
        <v>76314.02</v>
      </c>
      <c r="H571" s="119">
        <v>76314.02</v>
      </c>
      <c r="I571" s="119">
        <v>76314.02</v>
      </c>
      <c r="J571" s="119">
        <v>76314.02</v>
      </c>
      <c r="K571" s="119">
        <v>105385.96</v>
      </c>
      <c r="L571" s="119">
        <v>105385.96</v>
      </c>
      <c r="M571" s="119">
        <v>105385.96</v>
      </c>
      <c r="N571" s="119">
        <v>105385.96</v>
      </c>
      <c r="O571" s="119">
        <v>105385.96</v>
      </c>
      <c r="P571" s="119">
        <v>105386.04000000001</v>
      </c>
      <c r="Q571" s="119">
        <f t="shared" si="12"/>
        <v>1090200</v>
      </c>
      <c r="R571" s="115"/>
      <c r="S571" s="116"/>
      <c r="T571" s="113"/>
      <c r="U571" s="119">
        <f>IF($E$5=Master!$D$4,E571,
IF($F$5=Master!$D$4,SUM(E571:F571),
IF($G$5=Master!$D$4,SUM(E571:G571),
IF($H$5=Master!$D$4,SUM(E571:H571),
IF($I$5=Master!$D$4,SUM(E571:I571),
IF($J$5=Master!$D$4,SUM(E571:J571),
IF($K$5=Master!$D$4,SUM(E571:K571),
IF($L$5=Master!$D$4,SUM(E571:L571),
IF($M$5=Master!$D$4,SUM(E571:M571),
IF($N$5=Master!$D$4,SUM(E571:N571),
IF($O$5=Master!$D$4,SUM(E571:O571),
IF($P$5=Master!$D$4,SUM(E571:P571),0))))))))))))</f>
        <v>76314.06</v>
      </c>
      <c r="V571" s="115"/>
    </row>
    <row r="572" spans="2:22" x14ac:dyDescent="0.3">
      <c r="B572" s="113"/>
      <c r="C572" s="117" t="s">
        <v>324</v>
      </c>
      <c r="D572" s="118" t="s">
        <v>458</v>
      </c>
      <c r="E572" s="119">
        <v>105061.93000000001</v>
      </c>
      <c r="F572" s="119">
        <v>124795.26000000001</v>
      </c>
      <c r="G572" s="119">
        <v>99795.260000000009</v>
      </c>
      <c r="H572" s="119">
        <v>79795.260000000009</v>
      </c>
      <c r="I572" s="119">
        <v>73795.260000000009</v>
      </c>
      <c r="J572" s="119">
        <v>74795.249999999985</v>
      </c>
      <c r="K572" s="119">
        <v>86984.37000000001</v>
      </c>
      <c r="L572" s="119">
        <v>86984.37000000001</v>
      </c>
      <c r="M572" s="119">
        <v>85984.37000000001</v>
      </c>
      <c r="N572" s="119">
        <v>86717.77</v>
      </c>
      <c r="O572" s="119">
        <v>86984.37000000001</v>
      </c>
      <c r="P572" s="119">
        <v>89984.529999999984</v>
      </c>
      <c r="Q572" s="119">
        <f t="shared" si="12"/>
        <v>1081678</v>
      </c>
      <c r="R572" s="115"/>
      <c r="S572" s="116"/>
      <c r="T572" s="113"/>
      <c r="U572" s="119">
        <f>IF($E$5=Master!$D$4,E572,
IF($F$5=Master!$D$4,SUM(E572:F572),
IF($G$5=Master!$D$4,SUM(E572:G572),
IF($H$5=Master!$D$4,SUM(E572:H572),
IF($I$5=Master!$D$4,SUM(E572:I572),
IF($J$5=Master!$D$4,SUM(E572:J572),
IF($K$5=Master!$D$4,SUM(E572:K572),
IF($L$5=Master!$D$4,SUM(E572:L572),
IF($M$5=Master!$D$4,SUM(E572:M572),
IF($N$5=Master!$D$4,SUM(E572:N572),
IF($O$5=Master!$D$4,SUM(E572:O572),
IF($P$5=Master!$D$4,SUM(E572:P572),0))))))))))))</f>
        <v>105061.93000000001</v>
      </c>
      <c r="V572" s="115"/>
    </row>
    <row r="573" spans="2:22" ht="13.5" thickBot="1" x14ac:dyDescent="0.35">
      <c r="B573" s="88"/>
      <c r="C573" s="120"/>
      <c r="D573" s="121"/>
      <c r="E573" s="122"/>
      <c r="F573" s="122"/>
      <c r="G573" s="122"/>
      <c r="H573" s="122"/>
      <c r="I573" s="122"/>
      <c r="J573" s="122"/>
      <c r="K573" s="122"/>
      <c r="L573" s="122"/>
      <c r="M573" s="122"/>
      <c r="N573" s="122"/>
      <c r="O573" s="122"/>
      <c r="P573" s="122"/>
      <c r="Q573" s="122"/>
      <c r="R573" s="94"/>
      <c r="S573" s="116"/>
      <c r="T573" s="88"/>
      <c r="U573" s="122"/>
      <c r="V573" s="94"/>
    </row>
    <row r="574" spans="2:22" ht="13.5" thickTop="1" x14ac:dyDescent="0.3"/>
  </sheetData>
  <sheetProtection algorithmName="SHA-512" hashValue="3yu191lrTVssN6nBXSRg66KCBLCATQK67asD0ZSObCMilQF65D+MqMEHFenlfu+igwXfR0ZCX8grkpyNIEY4+g==" saltValue="oJOkKv6PD53/l75vAfyfPA==" spinCount="100000" sheet="1" objects="1" scenarios="1"/>
  <mergeCells count="4">
    <mergeCell ref="E291:Q291"/>
    <mergeCell ref="E4:Q4"/>
    <mergeCell ref="C7:D7"/>
    <mergeCell ref="C294:D29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2023</vt:lpstr>
      <vt:lpstr>2023</vt:lpstr>
      <vt:lpstr>'Analitika 2023'!Print_Area</vt:lpstr>
      <vt:lpstr>Pregled!Print_Area</vt:lpstr>
      <vt:lpstr>'Analitika 2023'!Print_Titles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2023-02-27T07:37:40Z</cp:lastPrinted>
  <dcterms:created xsi:type="dcterms:W3CDTF">2023-02-26T18:56:37Z</dcterms:created>
  <dcterms:modified xsi:type="dcterms:W3CDTF">2023-03-02T09:02:08Z</dcterms:modified>
</cp:coreProperties>
</file>