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DECEMBAR 2024\Konačni\"/>
    </mc:Choice>
  </mc:AlternateContent>
  <xr:revisionPtr revIDLastSave="0" documentId="13_ncr:1_{96D227F4-168C-4924-BEBC-20C9F7EA86BF}" xr6:coauthVersionLast="36" xr6:coauthVersionMax="36" xr10:uidLastSave="{00000000-0000-0000-0000-000000000000}"/>
  <workbookProtection workbookAlgorithmName="SHA-512" workbookHashValue="dWNt6dnhZJz6qim3q52HfNAN+MAZaAZCi3Ncsr/UHnsNSIaMh9gdG9int2vlXVSDGv1yWdCa30OxtKP1W1Sb0g==" workbookSaltValue="A5bC4FlkET8+tPoyCd5W9Q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<sst xmlns="http://schemas.openxmlformats.org/spreadsheetml/2006/main" count="1239" uniqueCount="365">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</sst>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12</v>
      </c>
      <c r="D4" t="str">
        <f>VLOOKUP(C4,C9:D20,2,FALSE)</f>
        <v>Decembar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12</v>
      </c>
      <c r="D6" t="str">
        <f>VLOOKUP(C6,E9:F20,2,FALSE)</f>
        <v>Januar - Decembar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F6" sqref="F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Decembar</v>
      </c>
      <c r="K10" s="166"/>
      <c r="L10" s="120" t="s">
        <v>6</v>
      </c>
      <c r="M10" s="165" t="str">
        <f>IF(J10="Januar","-",'Analitika 2024'!F4)</f>
        <v>Januar - Decembar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124247030.45999998</v>
      </c>
      <c r="K13" s="116">
        <f>IFERROR($J13/$J$33,0)</f>
        <v>0.23607889170048796</v>
      </c>
      <c r="L13" s="109"/>
      <c r="M13" s="121">
        <f>IF($J$10="Januar","-",
VLOOKUP(D13,'Analitika 2024'!$C$9:$L$196,4,FALSE))</f>
        <v>904374208.10000014</v>
      </c>
      <c r="N13" s="116">
        <f>IF($J$10="Januar","-",IFERROR($M13/$M$33,0))</f>
        <v>0.25892580975761831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21651034.700000003</v>
      </c>
      <c r="K15" s="116">
        <f>IFERROR($J15/$J$33,0)</f>
        <v>4.11386272752036E-2</v>
      </c>
      <c r="L15" s="109"/>
      <c r="M15" s="121">
        <f>IF($J$10="Januar","-",
VLOOKUP(D15,'Analitika 2024'!$C$9:$L$196,4,FALSE))</f>
        <v>79181559.840000004</v>
      </c>
      <c r="N15" s="116">
        <f>IF($J$10="Januar","-",IFERROR($M15/$M$33,0))</f>
        <v>2.2669984742838122E-2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25581298.98999998</v>
      </c>
      <c r="K17" s="116">
        <f>IFERROR($J17/$J$33,0)</f>
        <v>4.8606431006512185E-2</v>
      </c>
      <c r="L17" s="109"/>
      <c r="M17" s="121">
        <f>IF($J$10="Januar","-",
VLOOKUP(D17,'Analitika 2024'!$C$9:$L$196,4,FALSE))</f>
        <v>198066978.76999995</v>
      </c>
      <c r="N17" s="116">
        <f>IF($J$10="Januar","-",IFERROR($M17/$M$33,0))</f>
        <v>5.6707336857838048E-2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118669659.39999998</v>
      </c>
      <c r="K19" s="116">
        <f>IFERROR($J19/$J$33,0)</f>
        <v>0.2254814587190126</v>
      </c>
      <c r="L19" s="109"/>
      <c r="M19" s="121">
        <f>IF($J$10="Januar","-",
VLOOKUP(D19,'Analitika 2024'!$C$9:$L$196,4,FALSE))</f>
        <v>398019382.19999999</v>
      </c>
      <c r="N19" s="116">
        <f>IF($J$10="Januar","-",IFERROR($M19/$M$33,0))</f>
        <v>0.11395447803832826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4696432</v>
      </c>
      <c r="K21" s="116">
        <f>IFERROR($J21/$J$33,0)</f>
        <v>8.923581170526643E-3</v>
      </c>
      <c r="L21" s="109"/>
      <c r="M21" s="121">
        <f>IF($J$10="Januar","-",
VLOOKUP(D21,'Analitika 2024'!$C$9:$L$196,4,FALSE))</f>
        <v>19663542.200000003</v>
      </c>
      <c r="N21" s="116">
        <f>IF($J$10="Januar","-",IFERROR($M21/$M$33,0))</f>
        <v>5.6297476655538647E-3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936586.55</v>
      </c>
      <c r="K23" s="116">
        <f>IFERROR($J23/$J$33,0)</f>
        <v>1.7795863119381926E-3</v>
      </c>
      <c r="L23" s="109"/>
      <c r="M23" s="121">
        <f>IF($J$10="Januar","-",
VLOOKUP(D23,'Analitika 2024'!$C$9:$L$196,4,FALSE))</f>
        <v>6055258.7199999997</v>
      </c>
      <c r="N23" s="116">
        <f>IF($J$10="Januar","-",IFERROR($M23/$M$33,0))</f>
        <v>1.7336438316411106E-3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70098244.719999999</v>
      </c>
      <c r="K25" s="116">
        <f>IFERROR($J25/$J$33,0)</f>
        <v>0.13319204380482047</v>
      </c>
      <c r="L25" s="109"/>
      <c r="M25" s="121">
        <f>IF($J$10="Januar","-",
VLOOKUP(D25,'Analitika 2024'!$C$9:$L$196,4,FALSE))</f>
        <v>458729580.13</v>
      </c>
      <c r="N25" s="116">
        <f>IF($J$10="Januar","-",IFERROR($M25/$M$33,0))</f>
        <v>0.13133604091216949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17322499.18</v>
      </c>
      <c r="K27" s="116">
        <f>IFERROR($J27/$J$33,0)</f>
        <v>3.2914077646415664E-2</v>
      </c>
      <c r="L27" s="109"/>
      <c r="M27" s="121">
        <f>IF($J$10="Januar","-",
VLOOKUP(D27,'Analitika 2024'!$C$9:$L$196,4,FALSE))</f>
        <v>55139452.719999991</v>
      </c>
      <c r="N27" s="116">
        <f>IF($J$10="Januar","-",IFERROR($M27/$M$33,0))</f>
        <v>1.5786637121278056E-2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40455131.390000001</v>
      </c>
      <c r="K29" s="116">
        <f>IFERROR($J29/$J$33,0)</f>
        <v>7.6867853877791756E-2</v>
      </c>
      <c r="L29" s="109"/>
      <c r="M29" s="121">
        <f>IF($J$10="Januar","-",
VLOOKUP(D29,'Analitika 2024'!$C$9:$L$196,4,FALSE))</f>
        <v>320258169.69</v>
      </c>
      <c r="N29" s="116">
        <f>IF($J$10="Januar","-",IFERROR($M29/$M$33,0))</f>
        <v>9.1691144192058663E-2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102636617.30999997</v>
      </c>
      <c r="K31" s="116">
        <f>IFERROR($J31/$J$33,0)</f>
        <v>0.19501744848729091</v>
      </c>
      <c r="L31" s="109"/>
      <c r="M31" s="121">
        <f>IF($J$10="Januar","-",
VLOOKUP(D31,'Analitika 2024'!$C$9:$L$196,4,FALSE))</f>
        <v>1053304683.2499998</v>
      </c>
      <c r="N31" s="116">
        <f>IF($J$10="Januar","-",IFERROR($M31/$M$33,0))</f>
        <v>0.30156517688067602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526294534.69999993</v>
      </c>
      <c r="K33" s="118">
        <f>IFERROR($J33/$J$33,0)</f>
        <v>1</v>
      </c>
      <c r="L33" s="115"/>
      <c r="M33" s="124">
        <f>SUM(M13:M31)</f>
        <v>3492792815.6199999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i+Mn6sTcR7vQnmC1ekF7CQkhL/OhKqRfQKu/OMOlvNiE+uETDxCvKPF7o5vHg2ulWGUa8n9QIzJssaD+8Tk5ow==" saltValue="wzROkYdjb+8B+mpnnyXD3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topLeftCell="C1" zoomScale="85" zoomScaleNormal="85" zoomScaleSheetLayoutView="85" workbookViewId="0">
      <selection activeCell="E8" sqref="E8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7279700000</v>
      </c>
      <c r="E4" s="41" t="s">
        <v>9</v>
      </c>
      <c r="F4" s="42" t="str">
        <f>Master!D6</f>
        <v>Januar - Decembar</v>
      </c>
      <c r="G4" s="42"/>
      <c r="H4" s="42"/>
      <c r="I4" s="42"/>
      <c r="J4" s="42"/>
      <c r="K4" s="43" t="s">
        <v>10</v>
      </c>
      <c r="L4" s="44" t="str">
        <f>Master!D4</f>
        <v>Decembar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3521329254.0100002</v>
      </c>
      <c r="F8" s="138">
        <f>F9+F31+F42+F55+F97+F110+F123+F144+F157+F177</f>
        <v>3492792815.6199999</v>
      </c>
      <c r="G8" s="139">
        <f t="shared" ref="G8" si="0">IFERROR(F8/E8,0)</f>
        <v>0.9918961175364378</v>
      </c>
      <c r="H8" s="140">
        <f>F8/$D$4</f>
        <v>0.47979900485184829</v>
      </c>
      <c r="I8" s="138">
        <f>I9+I31+I42+I55+I97+I110+I123+I144+I157+I177</f>
        <v>-28536438.390000109</v>
      </c>
      <c r="J8" s="141">
        <f t="shared" ref="J8:J9" si="1">IFERROR(I8/E8,0)</f>
        <v>-8.1038824635621728E-3</v>
      </c>
      <c r="K8" s="137">
        <f>K9+K31+K42+K55+K97+K110+K123+K144+K157+K177</f>
        <v>347940046.27000004</v>
      </c>
      <c r="L8" s="138">
        <f>L9+L31+L42+L55+L97+L110+L123+L144+L157+L177</f>
        <v>526294534.69999993</v>
      </c>
      <c r="M8" s="139">
        <f>IFERROR(L8/K8,0)</f>
        <v>1.5126012091508361</v>
      </c>
      <c r="N8" s="140">
        <f>L8/$D$4</f>
        <v>7.2296184554308543E-2</v>
      </c>
      <c r="O8" s="138">
        <f>O9+O31+O42+O55+O97+O110+O123+O144+O157+O177</f>
        <v>178354488.42999989</v>
      </c>
      <c r="P8" s="141">
        <f t="shared" ref="P8:P9" si="2">IFERROR(O8/K8,0)</f>
        <v>0.51260120915083607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937628228.08999991</v>
      </c>
      <c r="F9" s="143">
        <f>IFERROR(VLOOKUP($C9,'2024'!$C$8:$U$195,19,FALSE),0)</f>
        <v>904374208.10000014</v>
      </c>
      <c r="G9" s="144">
        <f t="shared" ref="G9" si="3">IFERROR(F9/E9,0)</f>
        <v>0.96453389627812292</v>
      </c>
      <c r="H9" s="145">
        <f t="shared" ref="H9" si="4">F9/$D$4</f>
        <v>0.12423234585216426</v>
      </c>
      <c r="I9" s="143">
        <f t="shared" ref="I9" si="5">F9-E9</f>
        <v>-33254019.989999771</v>
      </c>
      <c r="J9" s="146">
        <f t="shared" si="1"/>
        <v>-3.5466103721877092E-2</v>
      </c>
      <c r="K9" s="142">
        <f>VLOOKUP($C9,'2024'!$C$205:$U$392,VLOOKUP($L$4,Master!$D$9:$G$20,4,FALSE),FALSE)</f>
        <v>91120356.050000012</v>
      </c>
      <c r="L9" s="143">
        <f>VLOOKUP($C9,'2024'!$C$8:$U$195,VLOOKUP($L$4,Master!$D$9:$G$20,4,FALSE),FALSE)</f>
        <v>124247030.45999998</v>
      </c>
      <c r="M9" s="145">
        <f>IFERROR(L9/K9,0)</f>
        <v>1.3635485619900622</v>
      </c>
      <c r="N9" s="145">
        <f>L9/$D$4</f>
        <v>1.7067603123755097E-2</v>
      </c>
      <c r="O9" s="143">
        <f>L9-K9</f>
        <v>33126674.409999967</v>
      </c>
      <c r="P9" s="146">
        <f t="shared" si="2"/>
        <v>0.36354856199006219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745086265.75999999</v>
      </c>
      <c r="F10" s="148">
        <f>IFERROR(VLOOKUP($C10,'2024'!$C$8:$U$195,19,FALSE),0)</f>
        <v>706324621.47000003</v>
      </c>
      <c r="G10" s="149">
        <f t="shared" ref="G10:G73" si="6">IFERROR(F10/E10,0)</f>
        <v>0.9479769711625774</v>
      </c>
      <c r="H10" s="150">
        <f t="shared" ref="H10:H73" si="7">F10/$D$4</f>
        <v>9.7026611188647888E-2</v>
      </c>
      <c r="I10" s="148">
        <f t="shared" ref="I10:I73" si="8">F10-E10</f>
        <v>-38761644.289999962</v>
      </c>
      <c r="J10" s="151">
        <f t="shared" ref="J10:J73" si="9">IFERROR(I10/E10,0)</f>
        <v>-5.2023028837422554E-2</v>
      </c>
      <c r="K10" s="147">
        <f>VLOOKUP($C10,'2024'!$C$205:$U$392,VLOOKUP($L$4,Master!$D$9:$G$20,4,FALSE),FALSE)</f>
        <v>69144120.150000006</v>
      </c>
      <c r="L10" s="148">
        <f>VLOOKUP($C10,'2024'!$C$8:$U$195,VLOOKUP($L$4,Master!$D$9:$G$20,4,FALSE),FALSE)</f>
        <v>89224543.619999975</v>
      </c>
      <c r="M10" s="150">
        <f t="shared" ref="M10:M73" si="10">IFERROR(L10/K10,0)</f>
        <v>1.2904140428200961</v>
      </c>
      <c r="N10" s="150">
        <f t="shared" ref="N10:N73" si="11">L10/$D$4</f>
        <v>1.2256623709768256E-2</v>
      </c>
      <c r="O10" s="148">
        <f t="shared" ref="O10:O73" si="12">L10-K10</f>
        <v>20080423.469999969</v>
      </c>
      <c r="P10" s="151">
        <f t="shared" ref="P10:P73" si="13">IFERROR(O10/K10,0)</f>
        <v>0.29041404282009609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35410030.749999993</v>
      </c>
      <c r="F11" s="153">
        <f>IFERROR(VLOOKUP($C11,'2024'!$C$8:$U$195,19,FALSE),0)</f>
        <v>43321395.499999993</v>
      </c>
      <c r="G11" s="154">
        <f t="shared" si="6"/>
        <v>1.2234215724311395</v>
      </c>
      <c r="H11" s="155">
        <f t="shared" si="7"/>
        <v>5.9509863730648231E-3</v>
      </c>
      <c r="I11" s="156">
        <f t="shared" si="8"/>
        <v>7911364.75</v>
      </c>
      <c r="J11" s="157">
        <f t="shared" si="9"/>
        <v>0.2234215724311395</v>
      </c>
      <c r="K11" s="163">
        <f>VLOOKUP($C11,'2024'!$C$205:$U$392,VLOOKUP($L$4,Master!$D$9:$G$20,4,FALSE),FALSE)</f>
        <v>3545332.8599999961</v>
      </c>
      <c r="L11" s="164">
        <f>VLOOKUP($C11,'2024'!$C$8:$U$195,VLOOKUP($L$4,Master!$D$9:$G$20,4,FALSE),FALSE)</f>
        <v>8246373.4799999986</v>
      </c>
      <c r="M11" s="155">
        <f t="shared" si="10"/>
        <v>2.325980043521219</v>
      </c>
      <c r="N11" s="155">
        <f t="shared" si="11"/>
        <v>1.1327902908086871E-3</v>
      </c>
      <c r="O11" s="156">
        <f t="shared" si="12"/>
        <v>4701040.6200000029</v>
      </c>
      <c r="P11" s="157">
        <f t="shared" si="13"/>
        <v>1.325980043521219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686144491.76999986</v>
      </c>
      <c r="F12" s="153">
        <f>IFERROR(VLOOKUP($C12,'2024'!$C$8:$U$195,19,FALSE),0)</f>
        <v>639947621.77999997</v>
      </c>
      <c r="G12" s="154">
        <f t="shared" si="6"/>
        <v>0.93267180521870985</v>
      </c>
      <c r="H12" s="155">
        <f t="shared" si="7"/>
        <v>8.7908515705317519E-2</v>
      </c>
      <c r="I12" s="156">
        <f t="shared" si="8"/>
        <v>-46196869.98999989</v>
      </c>
      <c r="J12" s="157">
        <f t="shared" si="9"/>
        <v>-6.7328194781290152E-2</v>
      </c>
      <c r="K12" s="163">
        <f>VLOOKUP($C12,'2024'!$C$205:$U$392,VLOOKUP($L$4,Master!$D$9:$G$20,4,FALSE),FALSE)</f>
        <v>63328811.270000011</v>
      </c>
      <c r="L12" s="164">
        <f>VLOOKUP($C12,'2024'!$C$8:$U$195,VLOOKUP($L$4,Master!$D$9:$G$20,4,FALSE),FALSE)</f>
        <v>77110812.429999977</v>
      </c>
      <c r="M12" s="155">
        <f t="shared" si="10"/>
        <v>1.2176260833515558</v>
      </c>
      <c r="N12" s="155">
        <f t="shared" si="11"/>
        <v>1.0592581072022196E-2</v>
      </c>
      <c r="O12" s="156">
        <f t="shared" si="12"/>
        <v>13782001.159999967</v>
      </c>
      <c r="P12" s="157">
        <f t="shared" si="13"/>
        <v>0.21762608335155575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23531743.239999991</v>
      </c>
      <c r="F13" s="153">
        <f>IFERROR(VLOOKUP($C13,'2024'!$C$8:$U$195,19,FALSE),0)</f>
        <v>23055604.190000005</v>
      </c>
      <c r="G13" s="154">
        <f t="shared" si="6"/>
        <v>0.97976609530607872</v>
      </c>
      <c r="H13" s="155">
        <f t="shared" si="7"/>
        <v>3.1671091102655337E-3</v>
      </c>
      <c r="I13" s="156">
        <f t="shared" si="8"/>
        <v>-476139.04999998584</v>
      </c>
      <c r="J13" s="157">
        <f t="shared" si="9"/>
        <v>-2.0233904693921265E-2</v>
      </c>
      <c r="K13" s="163">
        <f>VLOOKUP($C13,'2024'!$C$205:$U$392,VLOOKUP($L$4,Master!$D$9:$G$20,4,FALSE),FALSE)</f>
        <v>2269976.0199999982</v>
      </c>
      <c r="L13" s="164">
        <f>VLOOKUP($C13,'2024'!$C$8:$U$195,VLOOKUP($L$4,Master!$D$9:$G$20,4,FALSE),FALSE)</f>
        <v>3867357.7100000009</v>
      </c>
      <c r="M13" s="155">
        <f t="shared" si="10"/>
        <v>1.7036998082473154</v>
      </c>
      <c r="N13" s="155">
        <f t="shared" si="11"/>
        <v>5.3125234693737386E-4</v>
      </c>
      <c r="O13" s="156">
        <f t="shared" si="12"/>
        <v>1597381.6900000027</v>
      </c>
      <c r="P13" s="157">
        <f t="shared" si="13"/>
        <v>0.70369980824731537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26099617.82</v>
      </c>
      <c r="F17" s="148">
        <f>IFERROR(VLOOKUP($C17,'2024'!$C$8:$U$195,19,FALSE),0)</f>
        <v>22088947.649999995</v>
      </c>
      <c r="G17" s="149">
        <f t="shared" si="6"/>
        <v>0.84633222610153891</v>
      </c>
      <c r="H17" s="150">
        <f t="shared" si="7"/>
        <v>3.0343211464758154E-3</v>
      </c>
      <c r="I17" s="148">
        <f t="shared" si="8"/>
        <v>-4010670.1700000055</v>
      </c>
      <c r="J17" s="151">
        <f t="shared" si="9"/>
        <v>-0.15366777389846106</v>
      </c>
      <c r="K17" s="147">
        <f>VLOOKUP($C17,'2024'!$C$205:$U$392,VLOOKUP($L$4,Master!$D$9:$G$20,4,FALSE),FALSE)</f>
        <v>2689417.78</v>
      </c>
      <c r="L17" s="148">
        <f>VLOOKUP($C17,'2024'!$C$8:$U$195,VLOOKUP($L$4,Master!$D$9:$G$20,4,FALSE),FALSE)</f>
        <v>2899480.4099999997</v>
      </c>
      <c r="M17" s="150">
        <f t="shared" si="10"/>
        <v>1.0781071024227407</v>
      </c>
      <c r="N17" s="150">
        <f t="shared" si="11"/>
        <v>3.982966894240147E-4</v>
      </c>
      <c r="O17" s="148">
        <f t="shared" si="12"/>
        <v>210062.62999999989</v>
      </c>
      <c r="P17" s="151">
        <f t="shared" si="13"/>
        <v>7.8107102422740701E-2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3404673.91</v>
      </c>
      <c r="F18" s="153">
        <f>IFERROR(VLOOKUP($C18,'2024'!$C$8:$U$195,19,FALSE),0)</f>
        <v>3665699.37</v>
      </c>
      <c r="G18" s="154">
        <f t="shared" si="6"/>
        <v>1.0766668018435868</v>
      </c>
      <c r="H18" s="155">
        <f t="shared" si="7"/>
        <v>5.035508839649986E-4</v>
      </c>
      <c r="I18" s="156">
        <f t="shared" si="8"/>
        <v>261025.45999999996</v>
      </c>
      <c r="J18" s="157">
        <f t="shared" si="9"/>
        <v>7.6666801843586818E-2</v>
      </c>
      <c r="K18" s="163">
        <f>VLOOKUP($C18,'2024'!$C$205:$U$392,VLOOKUP($L$4,Master!$D$9:$G$20,4,FALSE),FALSE)</f>
        <v>336694.81999999995</v>
      </c>
      <c r="L18" s="164">
        <f>VLOOKUP($C18,'2024'!$C$8:$U$195,VLOOKUP($L$4,Master!$D$9:$G$20,4,FALSE),FALSE)</f>
        <v>445764.74999999994</v>
      </c>
      <c r="M18" s="155">
        <f t="shared" si="10"/>
        <v>1.3239429997764742</v>
      </c>
      <c r="N18" s="155">
        <f t="shared" si="11"/>
        <v>6.1233945080154396E-5</v>
      </c>
      <c r="O18" s="156">
        <f t="shared" si="12"/>
        <v>109069.93</v>
      </c>
      <c r="P18" s="157">
        <f t="shared" si="13"/>
        <v>0.32394299977647417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10732639.739999996</v>
      </c>
      <c r="F19" s="153">
        <f>IFERROR(VLOOKUP($C19,'2024'!$C$8:$U$195,19,FALSE),0)</f>
        <v>7580242.379999999</v>
      </c>
      <c r="G19" s="154">
        <f t="shared" si="6"/>
        <v>0.70627940223772023</v>
      </c>
      <c r="H19" s="155">
        <f t="shared" si="7"/>
        <v>1.0412849952607937E-3</v>
      </c>
      <c r="I19" s="156">
        <f t="shared" si="8"/>
        <v>-3152397.3599999975</v>
      </c>
      <c r="J19" s="157">
        <f t="shared" si="9"/>
        <v>-0.29372059776227971</v>
      </c>
      <c r="K19" s="163">
        <f>VLOOKUP($C19,'2024'!$C$205:$U$392,VLOOKUP($L$4,Master!$D$9:$G$20,4,FALSE),FALSE)</f>
        <v>990129.5499999997</v>
      </c>
      <c r="L19" s="164">
        <f>VLOOKUP($C19,'2024'!$C$8:$U$195,VLOOKUP($L$4,Master!$D$9:$G$20,4,FALSE),FALSE)</f>
        <v>719267.65999999968</v>
      </c>
      <c r="M19" s="155">
        <f t="shared" si="10"/>
        <v>0.72643792925885298</v>
      </c>
      <c r="N19" s="155">
        <f t="shared" si="11"/>
        <v>9.8804574364328151E-5</v>
      </c>
      <c r="O19" s="156">
        <f t="shared" si="12"/>
        <v>-270861.89</v>
      </c>
      <c r="P19" s="157">
        <f t="shared" si="13"/>
        <v>-0.27356207074114708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11962304.17</v>
      </c>
      <c r="F20" s="153">
        <f>IFERROR(VLOOKUP($C20,'2024'!$C$8:$U$195,19,FALSE),0)</f>
        <v>10843005.899999999</v>
      </c>
      <c r="G20" s="154">
        <f t="shared" si="6"/>
        <v>0.90643121474815325</v>
      </c>
      <c r="H20" s="155">
        <f t="shared" si="7"/>
        <v>1.4894852672500238E-3</v>
      </c>
      <c r="I20" s="156">
        <f t="shared" si="8"/>
        <v>-1119298.2700000014</v>
      </c>
      <c r="J20" s="157">
        <f t="shared" si="9"/>
        <v>-9.3568785251846795E-2</v>
      </c>
      <c r="K20" s="163">
        <f>VLOOKUP($C20,'2024'!$C$205:$U$392,VLOOKUP($L$4,Master!$D$9:$G$20,4,FALSE),FALSE)</f>
        <v>1362593.4100000001</v>
      </c>
      <c r="L20" s="164">
        <f>VLOOKUP($C20,'2024'!$C$8:$U$195,VLOOKUP($L$4,Master!$D$9:$G$20,4,FALSE),FALSE)</f>
        <v>1734448</v>
      </c>
      <c r="M20" s="155">
        <f t="shared" si="10"/>
        <v>1.2729020904335651</v>
      </c>
      <c r="N20" s="155">
        <f t="shared" si="11"/>
        <v>2.3825816997953211E-4</v>
      </c>
      <c r="O20" s="156">
        <f t="shared" si="12"/>
        <v>371854.58999999985</v>
      </c>
      <c r="P20" s="157">
        <f t="shared" si="13"/>
        <v>0.27290209043356506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12684640.220000003</v>
      </c>
      <c r="F21" s="148">
        <f>IFERROR(VLOOKUP($C21,'2024'!$C$8:$U$195,19,FALSE),0)</f>
        <v>10201020.880000001</v>
      </c>
      <c r="G21" s="149">
        <f t="shared" si="6"/>
        <v>0.80420261852724417</v>
      </c>
      <c r="H21" s="150">
        <f t="shared" si="7"/>
        <v>1.4012968776185833E-3</v>
      </c>
      <c r="I21" s="148">
        <f t="shared" si="8"/>
        <v>-2483619.3400000017</v>
      </c>
      <c r="J21" s="151">
        <f t="shared" si="9"/>
        <v>-0.1957973814727558</v>
      </c>
      <c r="K21" s="147">
        <f>VLOOKUP($C21,'2024'!$C$205:$U$392,VLOOKUP($L$4,Master!$D$9:$G$20,4,FALSE),FALSE)</f>
        <v>1209522.1200000001</v>
      </c>
      <c r="L21" s="148">
        <f>VLOOKUP($C21,'2024'!$C$8:$U$195,VLOOKUP($L$4,Master!$D$9:$G$20,4,FALSE),FALSE)</f>
        <v>1694006.4000000001</v>
      </c>
      <c r="M21" s="150">
        <f t="shared" si="10"/>
        <v>1.4005584288115376</v>
      </c>
      <c r="N21" s="150">
        <f t="shared" si="11"/>
        <v>2.3270277621330551E-4</v>
      </c>
      <c r="O21" s="148">
        <f t="shared" si="12"/>
        <v>484484.28</v>
      </c>
      <c r="P21" s="151">
        <f t="shared" si="13"/>
        <v>0.40055842881153758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12684640.220000003</v>
      </c>
      <c r="F22" s="153">
        <f>IFERROR(VLOOKUP($C22,'2024'!$C$8:$U$195,19,FALSE),0)</f>
        <v>10201020.880000001</v>
      </c>
      <c r="G22" s="154">
        <f t="shared" si="6"/>
        <v>0.80420261852724417</v>
      </c>
      <c r="H22" s="155">
        <f t="shared" si="7"/>
        <v>1.4012968776185833E-3</v>
      </c>
      <c r="I22" s="156">
        <f t="shared" si="8"/>
        <v>-2483619.3400000017</v>
      </c>
      <c r="J22" s="157">
        <f t="shared" si="9"/>
        <v>-0.1957973814727558</v>
      </c>
      <c r="K22" s="163">
        <f>VLOOKUP($C22,'2024'!$C$205:$U$392,VLOOKUP($L$4,Master!$D$9:$G$20,4,FALSE),FALSE)</f>
        <v>1209522.1200000001</v>
      </c>
      <c r="L22" s="164">
        <f>VLOOKUP($C22,'2024'!$C$8:$U$195,VLOOKUP($L$4,Master!$D$9:$G$20,4,FALSE),FALSE)</f>
        <v>1694006.4000000001</v>
      </c>
      <c r="M22" s="155">
        <f t="shared" si="10"/>
        <v>1.4005584288115376</v>
      </c>
      <c r="N22" s="155">
        <f t="shared" si="11"/>
        <v>2.3270277621330551E-4</v>
      </c>
      <c r="O22" s="156">
        <f t="shared" si="12"/>
        <v>484484.28</v>
      </c>
      <c r="P22" s="157">
        <f t="shared" si="13"/>
        <v>0.40055842881153758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3986449.290000001</v>
      </c>
      <c r="F25" s="148">
        <f>IFERROR(VLOOKUP($C25,'2024'!$C$8:$U$195,19,FALSE),0)</f>
        <v>3120505.31</v>
      </c>
      <c r="G25" s="149">
        <f t="shared" si="6"/>
        <v>0.78277812734951391</v>
      </c>
      <c r="H25" s="150">
        <f t="shared" si="7"/>
        <v>4.286585037844966E-4</v>
      </c>
      <c r="I25" s="148">
        <f t="shared" si="8"/>
        <v>-865943.98000000091</v>
      </c>
      <c r="J25" s="151">
        <f t="shared" si="9"/>
        <v>-0.21722187265048609</v>
      </c>
      <c r="K25" s="147">
        <f>VLOOKUP($C25,'2024'!$C$205:$U$392,VLOOKUP($L$4,Master!$D$9:$G$20,4,FALSE),FALSE)</f>
        <v>430239.84999999992</v>
      </c>
      <c r="L25" s="148">
        <f>VLOOKUP($C25,'2024'!$C$8:$U$195,VLOOKUP($L$4,Master!$D$9:$G$20,4,FALSE),FALSE)</f>
        <v>601229.78999999992</v>
      </c>
      <c r="M25" s="150">
        <f t="shared" si="10"/>
        <v>1.3974293408664957</v>
      </c>
      <c r="N25" s="150">
        <f t="shared" si="11"/>
        <v>8.258991304586727E-5</v>
      </c>
      <c r="O25" s="148">
        <f t="shared" si="12"/>
        <v>170989.94</v>
      </c>
      <c r="P25" s="151">
        <f t="shared" si="13"/>
        <v>0.39742934086649584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3986449.290000001</v>
      </c>
      <c r="F26" s="153">
        <f>IFERROR(VLOOKUP($C26,'2024'!$C$8:$U$195,19,FALSE),0)</f>
        <v>3120505.31</v>
      </c>
      <c r="G26" s="154">
        <f t="shared" si="6"/>
        <v>0.78277812734951391</v>
      </c>
      <c r="H26" s="155">
        <f t="shared" si="7"/>
        <v>4.286585037844966E-4</v>
      </c>
      <c r="I26" s="156">
        <f t="shared" si="8"/>
        <v>-865943.98000000091</v>
      </c>
      <c r="J26" s="157">
        <f t="shared" si="9"/>
        <v>-0.21722187265048609</v>
      </c>
      <c r="K26" s="163">
        <f>VLOOKUP($C26,'2024'!$C$205:$U$392,VLOOKUP($L$4,Master!$D$9:$G$20,4,FALSE),FALSE)</f>
        <v>430239.84999999992</v>
      </c>
      <c r="L26" s="164">
        <f>VLOOKUP($C26,'2024'!$C$8:$U$195,VLOOKUP($L$4,Master!$D$9:$G$20,4,FALSE),FALSE)</f>
        <v>601229.78999999992</v>
      </c>
      <c r="M26" s="155">
        <f t="shared" si="10"/>
        <v>1.3974293408664957</v>
      </c>
      <c r="N26" s="155">
        <f t="shared" si="11"/>
        <v>8.258991304586727E-5</v>
      </c>
      <c r="O26" s="156">
        <f t="shared" si="12"/>
        <v>170989.94</v>
      </c>
      <c r="P26" s="157">
        <f t="shared" si="13"/>
        <v>0.39742934086649584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149771255</v>
      </c>
      <c r="F27" s="148">
        <f>IFERROR(VLOOKUP($C27,'2024'!$C$8:$U$195,19,FALSE),0)</f>
        <v>162639112.78999999</v>
      </c>
      <c r="G27" s="149">
        <f t="shared" si="6"/>
        <v>1.0859167387627218</v>
      </c>
      <c r="H27" s="150">
        <f t="shared" si="7"/>
        <v>2.2341458135637458E-2</v>
      </c>
      <c r="I27" s="148">
        <f t="shared" si="8"/>
        <v>12867857.789999992</v>
      </c>
      <c r="J27" s="151">
        <f t="shared" si="9"/>
        <v>8.5916738762721809E-2</v>
      </c>
      <c r="K27" s="147">
        <f>VLOOKUP($C27,'2024'!$C$205:$U$392,VLOOKUP($L$4,Master!$D$9:$G$20,4,FALSE),FALSE)</f>
        <v>17647056.149999999</v>
      </c>
      <c r="L27" s="148">
        <f>VLOOKUP($C27,'2024'!$C$8:$U$195,VLOOKUP($L$4,Master!$D$9:$G$20,4,FALSE),FALSE)</f>
        <v>29827770.240000002</v>
      </c>
      <c r="M27" s="150">
        <f t="shared" si="10"/>
        <v>1.6902405696714466</v>
      </c>
      <c r="N27" s="150">
        <f t="shared" si="11"/>
        <v>4.0973900353036526E-3</v>
      </c>
      <c r="O27" s="148">
        <f t="shared" si="12"/>
        <v>12180714.090000004</v>
      </c>
      <c r="P27" s="151">
        <f t="shared" si="13"/>
        <v>0.69024056967144654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149771255</v>
      </c>
      <c r="F28" s="153">
        <f>IFERROR(VLOOKUP($C28,'2024'!$C$8:$U$195,19,FALSE),0)</f>
        <v>162639112.78999999</v>
      </c>
      <c r="G28" s="154">
        <f t="shared" si="6"/>
        <v>1.0859167387627218</v>
      </c>
      <c r="H28" s="155">
        <f t="shared" si="7"/>
        <v>2.2341458135637458E-2</v>
      </c>
      <c r="I28" s="156">
        <f t="shared" si="8"/>
        <v>12867857.789999992</v>
      </c>
      <c r="J28" s="157">
        <f t="shared" si="9"/>
        <v>8.5916738762721809E-2</v>
      </c>
      <c r="K28" s="163">
        <f>VLOOKUP($C28,'2024'!$C$205:$U$392,VLOOKUP($L$4,Master!$D$9:$G$20,4,FALSE),FALSE)</f>
        <v>17647056.149999999</v>
      </c>
      <c r="L28" s="164">
        <f>VLOOKUP($C28,'2024'!$C$8:$U$195,VLOOKUP($L$4,Master!$D$9:$G$20,4,FALSE),FALSE)</f>
        <v>29827770.240000002</v>
      </c>
      <c r="M28" s="155">
        <f t="shared" si="10"/>
        <v>1.6902405696714466</v>
      </c>
      <c r="N28" s="155">
        <f t="shared" si="11"/>
        <v>4.0973900353036526E-3</v>
      </c>
      <c r="O28" s="156">
        <f t="shared" si="12"/>
        <v>12180714.090000004</v>
      </c>
      <c r="P28" s="157">
        <f t="shared" si="13"/>
        <v>0.69024056967144654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83291236.219999999</v>
      </c>
      <c r="F31" s="143">
        <f>IFERROR(VLOOKUP($C31,'2024'!$C$8:$U$195,19,FALSE),0)</f>
        <v>79181559.840000004</v>
      </c>
      <c r="G31" s="144">
        <f t="shared" si="6"/>
        <v>0.95065895805478307</v>
      </c>
      <c r="H31" s="145">
        <f t="shared" si="7"/>
        <v>1.0877036119620315E-2</v>
      </c>
      <c r="I31" s="143">
        <f t="shared" si="8"/>
        <v>-4109676.3799999952</v>
      </c>
      <c r="J31" s="146">
        <f t="shared" si="9"/>
        <v>-4.9341041945216976E-2</v>
      </c>
      <c r="K31" s="142">
        <f>VLOOKUP($C31,'2024'!$C$205:$U$392,VLOOKUP($L$4,Master!$D$9:$G$20,4,FALSE),FALSE)</f>
        <v>9935089.9200000018</v>
      </c>
      <c r="L31" s="143">
        <f>VLOOKUP($C31,'2024'!$C$8:$U$195,VLOOKUP($L$4,Master!$D$9:$G$20,4,FALSE),FALSE)</f>
        <v>21651034.700000003</v>
      </c>
      <c r="M31" s="145">
        <f t="shared" si="10"/>
        <v>2.1792489926452521</v>
      </c>
      <c r="N31" s="145">
        <f t="shared" si="11"/>
        <v>2.9741657897990304E-3</v>
      </c>
      <c r="O31" s="143">
        <f t="shared" si="12"/>
        <v>11715944.780000001</v>
      </c>
      <c r="P31" s="146">
        <f t="shared" si="13"/>
        <v>1.1792489926452523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80921091.320000008</v>
      </c>
      <c r="F32" s="148">
        <f>IFERROR(VLOOKUP($C32,'2024'!$C$8:$U$195,19,FALSE),0)</f>
        <v>77374547.600000009</v>
      </c>
      <c r="G32" s="149">
        <f t="shared" si="6"/>
        <v>0.95617281400747178</v>
      </c>
      <c r="H32" s="150">
        <f t="shared" si="7"/>
        <v>1.0628809923485858E-2</v>
      </c>
      <c r="I32" s="148">
        <f t="shared" si="8"/>
        <v>-3546543.7199999988</v>
      </c>
      <c r="J32" s="151">
        <f t="shared" si="9"/>
        <v>-4.3827185992528189E-2</v>
      </c>
      <c r="K32" s="147">
        <f>VLOOKUP($C32,'2024'!$C$205:$U$392,VLOOKUP($L$4,Master!$D$9:$G$20,4,FALSE),FALSE)</f>
        <v>9576667.7800000012</v>
      </c>
      <c r="L32" s="148">
        <f>VLOOKUP($C32,'2024'!$C$8:$U$195,VLOOKUP($L$4,Master!$D$9:$G$20,4,FALSE),FALSE)</f>
        <v>20800952.030000001</v>
      </c>
      <c r="M32" s="150">
        <f t="shared" si="10"/>
        <v>2.1720448602634934</v>
      </c>
      <c r="N32" s="150">
        <f t="shared" si="11"/>
        <v>2.8573913801392915E-3</v>
      </c>
      <c r="O32" s="148">
        <f t="shared" si="12"/>
        <v>11224284.25</v>
      </c>
      <c r="P32" s="151">
        <f t="shared" si="13"/>
        <v>1.1720448602634932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80921091.320000008</v>
      </c>
      <c r="F33" s="153">
        <f>IFERROR(VLOOKUP($C33,'2024'!$C$8:$U$195,19,FALSE),0)</f>
        <v>77374547.600000009</v>
      </c>
      <c r="G33" s="154">
        <f t="shared" si="6"/>
        <v>0.95617281400747178</v>
      </c>
      <c r="H33" s="155">
        <f t="shared" si="7"/>
        <v>1.0628809923485858E-2</v>
      </c>
      <c r="I33" s="156">
        <f t="shared" si="8"/>
        <v>-3546543.7199999988</v>
      </c>
      <c r="J33" s="157">
        <f t="shared" si="9"/>
        <v>-4.3827185992528189E-2</v>
      </c>
      <c r="K33" s="163">
        <f>VLOOKUP($C33,'2024'!$C$205:$U$392,VLOOKUP($L$4,Master!$D$9:$G$20,4,FALSE),FALSE)</f>
        <v>9576667.7800000012</v>
      </c>
      <c r="L33" s="164">
        <f>VLOOKUP($C33,'2024'!$C$8:$U$195,VLOOKUP($L$4,Master!$D$9:$G$20,4,FALSE),FALSE)</f>
        <v>20800952.030000001</v>
      </c>
      <c r="M33" s="155">
        <f t="shared" si="10"/>
        <v>2.1720448602634934</v>
      </c>
      <c r="N33" s="155">
        <f t="shared" si="11"/>
        <v>2.8573913801392915E-3</v>
      </c>
      <c r="O33" s="156">
        <f t="shared" si="12"/>
        <v>11224284.25</v>
      </c>
      <c r="P33" s="157">
        <f t="shared" si="13"/>
        <v>1.1720448602634932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2370144.9</v>
      </c>
      <c r="F40" s="148">
        <f>IFERROR(VLOOKUP($C40,'2024'!$C$8:$U$195,19,FALSE),0)</f>
        <v>1807012.2399999998</v>
      </c>
      <c r="G40" s="149">
        <f t="shared" si="6"/>
        <v>0.76240580902880661</v>
      </c>
      <c r="H40" s="150">
        <f t="shared" si="7"/>
        <v>2.4822619613445605E-4</v>
      </c>
      <c r="I40" s="148">
        <f t="shared" si="8"/>
        <v>-563132.66000000015</v>
      </c>
      <c r="J40" s="151">
        <f t="shared" si="9"/>
        <v>-0.23759419097119344</v>
      </c>
      <c r="K40" s="147">
        <f>VLOOKUP($C40,'2024'!$C$205:$U$392,VLOOKUP($L$4,Master!$D$9:$G$20,4,FALSE),FALSE)</f>
        <v>358422.14</v>
      </c>
      <c r="L40" s="148">
        <f>VLOOKUP($C40,'2024'!$C$8:$U$195,VLOOKUP($L$4,Master!$D$9:$G$20,4,FALSE),FALSE)</f>
        <v>850082.66999999993</v>
      </c>
      <c r="M40" s="150">
        <f t="shared" si="10"/>
        <v>2.3717359368480975</v>
      </c>
      <c r="N40" s="150">
        <f t="shared" si="11"/>
        <v>1.1677440965973871E-4</v>
      </c>
      <c r="O40" s="148">
        <f t="shared" si="12"/>
        <v>491660.52999999991</v>
      </c>
      <c r="P40" s="151">
        <f t="shared" si="13"/>
        <v>1.3717359368480972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2370144.9</v>
      </c>
      <c r="F41" s="153">
        <f>IFERROR(VLOOKUP($C41,'2024'!$C$8:$U$195,19,FALSE),0)</f>
        <v>1807012.2399999998</v>
      </c>
      <c r="G41" s="154">
        <f t="shared" si="6"/>
        <v>0.76240580902880661</v>
      </c>
      <c r="H41" s="155">
        <f t="shared" si="7"/>
        <v>2.4822619613445605E-4</v>
      </c>
      <c r="I41" s="156">
        <f t="shared" si="8"/>
        <v>-563132.66000000015</v>
      </c>
      <c r="J41" s="157">
        <f t="shared" si="9"/>
        <v>-0.23759419097119344</v>
      </c>
      <c r="K41" s="163">
        <f>VLOOKUP($C41,'2024'!$C$205:$U$392,VLOOKUP($L$4,Master!$D$9:$G$20,4,FALSE),FALSE)</f>
        <v>358422.14</v>
      </c>
      <c r="L41" s="164">
        <f>VLOOKUP($C41,'2024'!$C$8:$U$195,VLOOKUP($L$4,Master!$D$9:$G$20,4,FALSE),FALSE)</f>
        <v>850082.66999999993</v>
      </c>
      <c r="M41" s="155">
        <f t="shared" si="10"/>
        <v>2.3717359368480975</v>
      </c>
      <c r="N41" s="155">
        <f t="shared" si="11"/>
        <v>1.1677440965973871E-4</v>
      </c>
      <c r="O41" s="156">
        <f t="shared" si="12"/>
        <v>491660.52999999991</v>
      </c>
      <c r="P41" s="157">
        <f t="shared" si="13"/>
        <v>1.3717359368480972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213192562.88000005</v>
      </c>
      <c r="F42" s="143">
        <f>IFERROR(VLOOKUP($C42,'2024'!$C$8:$U$195,19,FALSE),0)</f>
        <v>198066978.76999995</v>
      </c>
      <c r="G42" s="144">
        <f t="shared" si="6"/>
        <v>0.92905200863637138</v>
      </c>
      <c r="H42" s="145">
        <f t="shared" si="7"/>
        <v>2.7208123792189232E-2</v>
      </c>
      <c r="I42" s="143">
        <f t="shared" si="8"/>
        <v>-15125584.110000104</v>
      </c>
      <c r="J42" s="146">
        <f t="shared" si="9"/>
        <v>-7.0947991363628657E-2</v>
      </c>
      <c r="K42" s="142">
        <f>VLOOKUP($C42,'2024'!$C$205:$U$392,VLOOKUP($L$4,Master!$D$9:$G$20,4,FALSE),FALSE)</f>
        <v>20249344.99000001</v>
      </c>
      <c r="L42" s="143">
        <f>VLOOKUP($C42,'2024'!$C$8:$U$195,VLOOKUP($L$4,Master!$D$9:$G$20,4,FALSE),FALSE)</f>
        <v>25581298.98999998</v>
      </c>
      <c r="M42" s="145">
        <f t="shared" si="10"/>
        <v>1.2633148875992344</v>
      </c>
      <c r="N42" s="145">
        <f t="shared" si="11"/>
        <v>3.5140595065730703E-3</v>
      </c>
      <c r="O42" s="143">
        <f t="shared" si="12"/>
        <v>5331953.9999999702</v>
      </c>
      <c r="P42" s="146">
        <f t="shared" si="13"/>
        <v>0.26331488759923427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107478553.20999999</v>
      </c>
      <c r="F43" s="148">
        <f>IFERROR(VLOOKUP($C43,'2024'!$C$8:$U$195,19,FALSE),0)</f>
        <v>98426862.419999987</v>
      </c>
      <c r="G43" s="149">
        <f t="shared" si="6"/>
        <v>0.9157814231801753</v>
      </c>
      <c r="H43" s="150">
        <f t="shared" si="7"/>
        <v>1.3520730582304213E-2</v>
      </c>
      <c r="I43" s="148">
        <f t="shared" si="8"/>
        <v>-9051690.7900000066</v>
      </c>
      <c r="J43" s="151">
        <f t="shared" si="9"/>
        <v>-8.4218576819824753E-2</v>
      </c>
      <c r="K43" s="147">
        <f>VLOOKUP($C43,'2024'!$C$205:$U$392,VLOOKUP($L$4,Master!$D$9:$G$20,4,FALSE),FALSE)</f>
        <v>9854431.2000000048</v>
      </c>
      <c r="L43" s="148">
        <f>VLOOKUP($C43,'2024'!$C$8:$U$195,VLOOKUP($L$4,Master!$D$9:$G$20,4,FALSE),FALSE)</f>
        <v>10370465.579999998</v>
      </c>
      <c r="M43" s="150">
        <f t="shared" si="10"/>
        <v>1.0523657194947988</v>
      </c>
      <c r="N43" s="150">
        <f t="shared" si="11"/>
        <v>1.4245732076871298E-3</v>
      </c>
      <c r="O43" s="148">
        <f t="shared" si="12"/>
        <v>516034.37999999337</v>
      </c>
      <c r="P43" s="151">
        <f t="shared" si="13"/>
        <v>5.2365719494798756E-2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107478553.20999999</v>
      </c>
      <c r="F44" s="153">
        <f>IFERROR(VLOOKUP($C44,'2024'!$C$8:$U$195,19,FALSE),0)</f>
        <v>98426862.419999987</v>
      </c>
      <c r="G44" s="154">
        <f t="shared" si="6"/>
        <v>0.9157814231801753</v>
      </c>
      <c r="H44" s="155">
        <f t="shared" si="7"/>
        <v>1.3520730582304213E-2</v>
      </c>
      <c r="I44" s="156">
        <f t="shared" si="8"/>
        <v>-9051690.7900000066</v>
      </c>
      <c r="J44" s="157">
        <f t="shared" si="9"/>
        <v>-8.4218576819824753E-2</v>
      </c>
      <c r="K44" s="163">
        <f>VLOOKUP($C44,'2024'!$C$205:$U$392,VLOOKUP($L$4,Master!$D$9:$G$20,4,FALSE),FALSE)</f>
        <v>9854431.2000000048</v>
      </c>
      <c r="L44" s="164">
        <f>VLOOKUP($C44,'2024'!$C$8:$U$195,VLOOKUP($L$4,Master!$D$9:$G$20,4,FALSE),FALSE)</f>
        <v>10370465.579999998</v>
      </c>
      <c r="M44" s="155">
        <f t="shared" si="10"/>
        <v>1.0523657194947988</v>
      </c>
      <c r="N44" s="155">
        <f t="shared" si="11"/>
        <v>1.4245732076871298E-3</v>
      </c>
      <c r="O44" s="156">
        <f t="shared" si="12"/>
        <v>516034.37999999337</v>
      </c>
      <c r="P44" s="157">
        <f t="shared" si="13"/>
        <v>5.2365719494798756E-2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49655977.770000055</v>
      </c>
      <c r="F47" s="148">
        <f>IFERROR(VLOOKUP($C47,'2024'!$C$8:$U$195,19,FALSE),0)</f>
        <v>48617406.959999979</v>
      </c>
      <c r="G47" s="149">
        <f t="shared" si="6"/>
        <v>0.97908467707935187</v>
      </c>
      <c r="H47" s="150">
        <f t="shared" si="7"/>
        <v>6.6784904542769594E-3</v>
      </c>
      <c r="I47" s="148">
        <f t="shared" si="8"/>
        <v>-1038570.8100000769</v>
      </c>
      <c r="J47" s="151">
        <f t="shared" si="9"/>
        <v>-2.0915322920648145E-2</v>
      </c>
      <c r="K47" s="147">
        <f>VLOOKUP($C47,'2024'!$C$205:$U$392,VLOOKUP($L$4,Master!$D$9:$G$20,4,FALSE),FALSE)</f>
        <v>5011762.7200000035</v>
      </c>
      <c r="L47" s="148">
        <f>VLOOKUP($C47,'2024'!$C$8:$U$195,VLOOKUP($L$4,Master!$D$9:$G$20,4,FALSE),FALSE)</f>
        <v>6627004.8899999829</v>
      </c>
      <c r="M47" s="150">
        <f t="shared" si="10"/>
        <v>1.3222902320483318</v>
      </c>
      <c r="N47" s="150">
        <f t="shared" si="11"/>
        <v>9.1034038353228605E-4</v>
      </c>
      <c r="O47" s="148">
        <f t="shared" si="12"/>
        <v>1615242.1699999794</v>
      </c>
      <c r="P47" s="151">
        <f t="shared" si="13"/>
        <v>0.32229023204833174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49655977.770000055</v>
      </c>
      <c r="F48" s="153">
        <f>IFERROR(VLOOKUP($C48,'2024'!$C$8:$U$195,19,FALSE),0)</f>
        <v>48617406.959999979</v>
      </c>
      <c r="G48" s="154">
        <f t="shared" si="6"/>
        <v>0.97908467707935187</v>
      </c>
      <c r="H48" s="155">
        <f t="shared" si="7"/>
        <v>6.6784904542769594E-3</v>
      </c>
      <c r="I48" s="156">
        <f t="shared" si="8"/>
        <v>-1038570.8100000769</v>
      </c>
      <c r="J48" s="157">
        <f t="shared" si="9"/>
        <v>-2.0915322920648145E-2</v>
      </c>
      <c r="K48" s="163">
        <f>VLOOKUP($C48,'2024'!$C$205:$U$392,VLOOKUP($L$4,Master!$D$9:$G$20,4,FALSE),FALSE)</f>
        <v>5011762.7200000035</v>
      </c>
      <c r="L48" s="164">
        <f>VLOOKUP($C48,'2024'!$C$8:$U$195,VLOOKUP($L$4,Master!$D$9:$G$20,4,FALSE),FALSE)</f>
        <v>6627004.8899999829</v>
      </c>
      <c r="M48" s="155">
        <f t="shared" si="10"/>
        <v>1.3222902320483318</v>
      </c>
      <c r="N48" s="155">
        <f t="shared" si="11"/>
        <v>9.1034038353228605E-4</v>
      </c>
      <c r="O48" s="156">
        <f t="shared" si="12"/>
        <v>1615242.1699999794</v>
      </c>
      <c r="P48" s="157">
        <f t="shared" si="13"/>
        <v>0.32229023204833174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16933819.539999999</v>
      </c>
      <c r="F49" s="148">
        <f>IFERROR(VLOOKUP($C49,'2024'!$C$8:$U$195,19,FALSE),0)</f>
        <v>18402712.220000003</v>
      </c>
      <c r="G49" s="149">
        <f t="shared" si="6"/>
        <v>1.0867431400535643</v>
      </c>
      <c r="H49" s="150">
        <f t="shared" si="7"/>
        <v>2.5279492588980317E-3</v>
      </c>
      <c r="I49" s="148">
        <f t="shared" si="8"/>
        <v>1468892.6800000034</v>
      </c>
      <c r="J49" s="151">
        <f t="shared" si="9"/>
        <v>8.6743140053564288E-2</v>
      </c>
      <c r="K49" s="147">
        <f>VLOOKUP($C49,'2024'!$C$205:$U$392,VLOOKUP($L$4,Master!$D$9:$G$20,4,FALSE),FALSE)</f>
        <v>1686167.4599999997</v>
      </c>
      <c r="L49" s="148">
        <f>VLOOKUP($C49,'2024'!$C$8:$U$195,VLOOKUP($L$4,Master!$D$9:$G$20,4,FALSE),FALSE)</f>
        <v>3537220.5699999994</v>
      </c>
      <c r="M49" s="150">
        <f t="shared" si="10"/>
        <v>2.0977872328291758</v>
      </c>
      <c r="N49" s="150">
        <f t="shared" si="11"/>
        <v>4.859019698613953E-4</v>
      </c>
      <c r="O49" s="148">
        <f t="shared" si="12"/>
        <v>1851053.1099999996</v>
      </c>
      <c r="P49" s="151">
        <f t="shared" si="13"/>
        <v>1.0977872328291758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16933819.539999999</v>
      </c>
      <c r="F50" s="153">
        <f>IFERROR(VLOOKUP($C50,'2024'!$C$8:$U$195,19,FALSE),0)</f>
        <v>18402712.220000003</v>
      </c>
      <c r="G50" s="154">
        <f t="shared" si="6"/>
        <v>1.0867431400535643</v>
      </c>
      <c r="H50" s="155">
        <f t="shared" si="7"/>
        <v>2.5279492588980317E-3</v>
      </c>
      <c r="I50" s="156">
        <f t="shared" si="8"/>
        <v>1468892.6800000034</v>
      </c>
      <c r="J50" s="157">
        <f t="shared" si="9"/>
        <v>8.6743140053564288E-2</v>
      </c>
      <c r="K50" s="163">
        <f>VLOOKUP($C50,'2024'!$C$205:$U$392,VLOOKUP($L$4,Master!$D$9:$G$20,4,FALSE),FALSE)</f>
        <v>1686167.4599999997</v>
      </c>
      <c r="L50" s="164">
        <f>VLOOKUP($C50,'2024'!$C$8:$U$195,VLOOKUP($L$4,Master!$D$9:$G$20,4,FALSE),FALSE)</f>
        <v>3537220.5699999994</v>
      </c>
      <c r="M50" s="155">
        <f t="shared" si="10"/>
        <v>2.0977872328291758</v>
      </c>
      <c r="N50" s="155">
        <f t="shared" si="11"/>
        <v>4.859019698613953E-4</v>
      </c>
      <c r="O50" s="156">
        <f t="shared" si="12"/>
        <v>1851053.1099999996</v>
      </c>
      <c r="P50" s="157">
        <f t="shared" si="13"/>
        <v>1.0977872328291758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39124212.360000007</v>
      </c>
      <c r="F53" s="148">
        <f>IFERROR(VLOOKUP($C53,'2024'!$C$8:$U$195,19,FALSE),0)</f>
        <v>32619997.169999994</v>
      </c>
      <c r="G53" s="149">
        <f t="shared" si="6"/>
        <v>0.83375473146521861</v>
      </c>
      <c r="H53" s="150">
        <f t="shared" si="7"/>
        <v>4.4809534967100283E-3</v>
      </c>
      <c r="I53" s="148">
        <f t="shared" si="8"/>
        <v>-6504215.1900000125</v>
      </c>
      <c r="J53" s="151">
        <f t="shared" si="9"/>
        <v>-0.16624526853478133</v>
      </c>
      <c r="K53" s="147">
        <f>VLOOKUP($C53,'2024'!$C$205:$U$392,VLOOKUP($L$4,Master!$D$9:$G$20,4,FALSE),FALSE)</f>
        <v>3696983.61</v>
      </c>
      <c r="L53" s="148">
        <f>VLOOKUP($C53,'2024'!$C$8:$U$195,VLOOKUP($L$4,Master!$D$9:$G$20,4,FALSE),FALSE)</f>
        <v>5046607.9499999993</v>
      </c>
      <c r="M53" s="150">
        <f t="shared" si="10"/>
        <v>1.3650609476194024</v>
      </c>
      <c r="N53" s="150">
        <f t="shared" si="11"/>
        <v>6.9324394549225921E-4</v>
      </c>
      <c r="O53" s="148">
        <f t="shared" si="12"/>
        <v>1349624.3399999994</v>
      </c>
      <c r="P53" s="151">
        <f t="shared" si="13"/>
        <v>0.36506094761940244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39124212.360000007</v>
      </c>
      <c r="F54" s="153">
        <f>IFERROR(VLOOKUP($C54,'2024'!$C$8:$U$195,19,FALSE),0)</f>
        <v>32619997.169999994</v>
      </c>
      <c r="G54" s="154">
        <f t="shared" si="6"/>
        <v>0.83375473146521861</v>
      </c>
      <c r="H54" s="155">
        <f t="shared" si="7"/>
        <v>4.4809534967100283E-3</v>
      </c>
      <c r="I54" s="156">
        <f t="shared" si="8"/>
        <v>-6504215.1900000125</v>
      </c>
      <c r="J54" s="157">
        <f t="shared" si="9"/>
        <v>-0.16624526853478133</v>
      </c>
      <c r="K54" s="163">
        <f>VLOOKUP($C54,'2024'!$C$205:$U$392,VLOOKUP($L$4,Master!$D$9:$G$20,4,FALSE),FALSE)</f>
        <v>3696983.61</v>
      </c>
      <c r="L54" s="164">
        <f>VLOOKUP($C54,'2024'!$C$8:$U$195,VLOOKUP($L$4,Master!$D$9:$G$20,4,FALSE),FALSE)</f>
        <v>5046607.9499999993</v>
      </c>
      <c r="M54" s="155">
        <f t="shared" si="10"/>
        <v>1.3650609476194024</v>
      </c>
      <c r="N54" s="155">
        <f t="shared" si="11"/>
        <v>6.9324394549225921E-4</v>
      </c>
      <c r="O54" s="156">
        <f t="shared" si="12"/>
        <v>1349624.3399999994</v>
      </c>
      <c r="P54" s="157">
        <f t="shared" si="13"/>
        <v>0.36506094761940244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374642615.97999996</v>
      </c>
      <c r="F55" s="143">
        <f>IFERROR(VLOOKUP($C55,'2024'!$C$8:$U$195,19,FALSE),0)</f>
        <v>398019382.19999999</v>
      </c>
      <c r="G55" s="144">
        <f t="shared" si="6"/>
        <v>1.062397509580832</v>
      </c>
      <c r="H55" s="145">
        <f t="shared" si="7"/>
        <v>5.4675245161201695E-2</v>
      </c>
      <c r="I55" s="143">
        <f t="shared" si="8"/>
        <v>23376766.220000029</v>
      </c>
      <c r="J55" s="146">
        <f t="shared" si="9"/>
        <v>6.2397509580832046E-2</v>
      </c>
      <c r="K55" s="142">
        <f>VLOOKUP($C55,'2024'!$C$205:$U$392,VLOOKUP($L$4,Master!$D$9:$G$20,4,FALSE),FALSE)</f>
        <v>53424851.500000022</v>
      </c>
      <c r="L55" s="143">
        <f>VLOOKUP($C55,'2024'!$C$8:$U$195,VLOOKUP($L$4,Master!$D$9:$G$20,4,FALSE),FALSE)</f>
        <v>118669659.39999998</v>
      </c>
      <c r="M55" s="145">
        <f t="shared" si="10"/>
        <v>2.221244534484105</v>
      </c>
      <c r="N55" s="145">
        <f t="shared" si="11"/>
        <v>1.6301449153124439E-2</v>
      </c>
      <c r="O55" s="143">
        <f t="shared" si="12"/>
        <v>65244807.899999954</v>
      </c>
      <c r="P55" s="146">
        <f t="shared" si="13"/>
        <v>1.2212445344841047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58985851.700000025</v>
      </c>
      <c r="F56" s="148">
        <f>IFERROR(VLOOKUP($C56,'2024'!$C$8:$U$195,19,FALSE),0)</f>
        <v>65161005.989999995</v>
      </c>
      <c r="G56" s="149">
        <f t="shared" si="6"/>
        <v>1.1046887365703659</v>
      </c>
      <c r="H56" s="150">
        <f t="shared" si="7"/>
        <v>8.9510564982073423E-3</v>
      </c>
      <c r="I56" s="148">
        <f t="shared" si="8"/>
        <v>6175154.2899999693</v>
      </c>
      <c r="J56" s="151">
        <f t="shared" si="9"/>
        <v>0.10468873657036586</v>
      </c>
      <c r="K56" s="147">
        <f>VLOOKUP($C56,'2024'!$C$205:$U$392,VLOOKUP($L$4,Master!$D$9:$G$20,4,FALSE),FALSE)</f>
        <v>7031098.2400000161</v>
      </c>
      <c r="L56" s="148">
        <f>VLOOKUP($C56,'2024'!$C$8:$U$195,VLOOKUP($L$4,Master!$D$9:$G$20,4,FALSE),FALSE)</f>
        <v>18859160.34999999</v>
      </c>
      <c r="M56" s="150">
        <f t="shared" si="10"/>
        <v>2.6822495869436107</v>
      </c>
      <c r="N56" s="150">
        <f t="shared" si="11"/>
        <v>2.590650761707212E-3</v>
      </c>
      <c r="O56" s="148">
        <f t="shared" si="12"/>
        <v>11828062.109999973</v>
      </c>
      <c r="P56" s="151">
        <f t="shared" si="13"/>
        <v>1.6822495869436105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58985851.700000025</v>
      </c>
      <c r="F57" s="153">
        <f>IFERROR(VLOOKUP($C57,'2024'!$C$8:$U$195,19,FALSE),0)</f>
        <v>65161005.989999995</v>
      </c>
      <c r="G57" s="154">
        <f t="shared" si="6"/>
        <v>1.1046887365703659</v>
      </c>
      <c r="H57" s="155">
        <f t="shared" si="7"/>
        <v>8.9510564982073423E-3</v>
      </c>
      <c r="I57" s="156">
        <f t="shared" si="8"/>
        <v>6175154.2899999693</v>
      </c>
      <c r="J57" s="157">
        <f t="shared" si="9"/>
        <v>0.10468873657036586</v>
      </c>
      <c r="K57" s="163">
        <f>VLOOKUP($C57,'2024'!$C$205:$U$392,VLOOKUP($L$4,Master!$D$9:$G$20,4,FALSE),FALSE)</f>
        <v>7031098.2400000161</v>
      </c>
      <c r="L57" s="164">
        <f>VLOOKUP($C57,'2024'!$C$8:$U$195,VLOOKUP($L$4,Master!$D$9:$G$20,4,FALSE),FALSE)</f>
        <v>18859160.34999999</v>
      </c>
      <c r="M57" s="155">
        <f t="shared" si="10"/>
        <v>2.6822495869436107</v>
      </c>
      <c r="N57" s="155">
        <f t="shared" si="11"/>
        <v>2.590650761707212E-3</v>
      </c>
      <c r="O57" s="156">
        <f t="shared" si="12"/>
        <v>11828062.109999973</v>
      </c>
      <c r="P57" s="157">
        <f t="shared" si="13"/>
        <v>1.6822495869436105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48375648.350000001</v>
      </c>
      <c r="F59" s="148">
        <f>IFERROR(VLOOKUP($C59,'2024'!$C$8:$U$195,19,FALSE),0)</f>
        <v>54992984.039999999</v>
      </c>
      <c r="G59" s="149">
        <f t="shared" si="6"/>
        <v>1.1367906356959452</v>
      </c>
      <c r="H59" s="150">
        <f t="shared" si="7"/>
        <v>7.5542926274434381E-3</v>
      </c>
      <c r="I59" s="148">
        <f t="shared" si="8"/>
        <v>6617335.6899999976</v>
      </c>
      <c r="J59" s="151">
        <f t="shared" si="9"/>
        <v>0.1367906356959451</v>
      </c>
      <c r="K59" s="147">
        <f>VLOOKUP($C59,'2024'!$C$205:$U$392,VLOOKUP($L$4,Master!$D$9:$G$20,4,FALSE),FALSE)</f>
        <v>5953997.3200000022</v>
      </c>
      <c r="L59" s="148">
        <f>VLOOKUP($C59,'2024'!$C$8:$U$195,VLOOKUP($L$4,Master!$D$9:$G$20,4,FALSE),FALSE)</f>
        <v>13612079.439999999</v>
      </c>
      <c r="M59" s="150">
        <f t="shared" si="10"/>
        <v>2.2862085265433061</v>
      </c>
      <c r="N59" s="150">
        <f t="shared" si="11"/>
        <v>1.8698681868758327E-3</v>
      </c>
      <c r="O59" s="148">
        <f t="shared" si="12"/>
        <v>7658082.1199999973</v>
      </c>
      <c r="P59" s="151">
        <f t="shared" si="13"/>
        <v>1.2862085265433063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46537030.060000002</v>
      </c>
      <c r="F60" s="153">
        <f>IFERROR(VLOOKUP($C60,'2024'!$C$8:$U$195,19,FALSE),0)</f>
        <v>53570787.369999997</v>
      </c>
      <c r="G60" s="154">
        <f t="shared" si="6"/>
        <v>1.1511432358474831</v>
      </c>
      <c r="H60" s="155">
        <f t="shared" si="7"/>
        <v>7.3589278912592551E-3</v>
      </c>
      <c r="I60" s="156">
        <f t="shared" si="8"/>
        <v>7033757.3099999949</v>
      </c>
      <c r="J60" s="157">
        <f t="shared" si="9"/>
        <v>0.15114323584748318</v>
      </c>
      <c r="K60" s="163">
        <f>VLOOKUP($C60,'2024'!$C$205:$U$392,VLOOKUP($L$4,Master!$D$9:$G$20,4,FALSE),FALSE)</f>
        <v>5602759.4800000023</v>
      </c>
      <c r="L60" s="164">
        <f>VLOOKUP($C60,'2024'!$C$8:$U$195,VLOOKUP($L$4,Master!$D$9:$G$20,4,FALSE),FALSE)</f>
        <v>13044625.720000001</v>
      </c>
      <c r="M60" s="155">
        <f t="shared" si="10"/>
        <v>2.3282501714672921</v>
      </c>
      <c r="N60" s="155">
        <f t="shared" si="11"/>
        <v>1.7919180350838635E-3</v>
      </c>
      <c r="O60" s="156">
        <f t="shared" si="12"/>
        <v>7441866.2399999984</v>
      </c>
      <c r="P60" s="157">
        <f t="shared" si="13"/>
        <v>1.3282501714672919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404310.93000000005</v>
      </c>
      <c r="F61" s="153">
        <f>IFERROR(VLOOKUP($C61,'2024'!$C$8:$U$195,19,FALSE),0)</f>
        <v>294009.92</v>
      </c>
      <c r="G61" s="154">
        <f t="shared" si="6"/>
        <v>0.72718766222817655</v>
      </c>
      <c r="H61" s="155">
        <f t="shared" si="7"/>
        <v>4.038764234789895E-5</v>
      </c>
      <c r="I61" s="156">
        <f t="shared" si="8"/>
        <v>-110301.01000000007</v>
      </c>
      <c r="J61" s="157">
        <f t="shared" si="9"/>
        <v>-0.2728123377718234</v>
      </c>
      <c r="K61" s="163">
        <f>VLOOKUP($C61,'2024'!$C$205:$U$392,VLOOKUP($L$4,Master!$D$9:$G$20,4,FALSE),FALSE)</f>
        <v>59870.540000000008</v>
      </c>
      <c r="L61" s="164">
        <f>VLOOKUP($C61,'2024'!$C$8:$U$195,VLOOKUP($L$4,Master!$D$9:$G$20,4,FALSE),FALSE)</f>
        <v>90451.94</v>
      </c>
      <c r="M61" s="155">
        <f t="shared" si="10"/>
        <v>1.5107921191290405</v>
      </c>
      <c r="N61" s="155">
        <f t="shared" si="11"/>
        <v>1.2425229061637156E-5</v>
      </c>
      <c r="O61" s="156">
        <f t="shared" si="12"/>
        <v>30581.399999999994</v>
      </c>
      <c r="P61" s="157">
        <f t="shared" si="13"/>
        <v>0.51079211912904054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1434307.36</v>
      </c>
      <c r="F62" s="153">
        <f>IFERROR(VLOOKUP($C62,'2024'!$C$8:$U$195,19,FALSE),0)</f>
        <v>1128186.75</v>
      </c>
      <c r="G62" s="154">
        <f t="shared" si="6"/>
        <v>0.78657251678608131</v>
      </c>
      <c r="H62" s="155">
        <f t="shared" si="7"/>
        <v>1.5497709383628446E-4</v>
      </c>
      <c r="I62" s="156">
        <f t="shared" si="8"/>
        <v>-306120.6100000001</v>
      </c>
      <c r="J62" s="157">
        <f t="shared" si="9"/>
        <v>-0.21342748321391872</v>
      </c>
      <c r="K62" s="163">
        <f>VLOOKUP($C62,'2024'!$C$205:$U$392,VLOOKUP($L$4,Master!$D$9:$G$20,4,FALSE),FALSE)</f>
        <v>291367.3</v>
      </c>
      <c r="L62" s="164">
        <f>VLOOKUP($C62,'2024'!$C$8:$U$195,VLOOKUP($L$4,Master!$D$9:$G$20,4,FALSE),FALSE)</f>
        <v>477001.78</v>
      </c>
      <c r="M62" s="155">
        <f t="shared" si="10"/>
        <v>1.6371150091310867</v>
      </c>
      <c r="N62" s="155">
        <f t="shared" si="11"/>
        <v>6.5524922730332292E-5</v>
      </c>
      <c r="O62" s="156">
        <f t="shared" si="12"/>
        <v>185634.48000000004</v>
      </c>
      <c r="P62" s="157">
        <f t="shared" si="13"/>
        <v>0.63711500913108654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2401965.5</v>
      </c>
      <c r="F63" s="148">
        <f>IFERROR(VLOOKUP($C63,'2024'!$C$8:$U$195,19,FALSE),0)</f>
        <v>211630.06999999998</v>
      </c>
      <c r="G63" s="149">
        <f t="shared" si="6"/>
        <v>8.8107039838831974E-2</v>
      </c>
      <c r="H63" s="150">
        <f t="shared" si="7"/>
        <v>2.9071262552028241E-5</v>
      </c>
      <c r="I63" s="148">
        <f t="shared" si="8"/>
        <v>-2190335.4300000002</v>
      </c>
      <c r="J63" s="151">
        <f t="shared" si="9"/>
        <v>-0.91189296016116805</v>
      </c>
      <c r="K63" s="147">
        <f>VLOOKUP($C63,'2024'!$C$205:$U$392,VLOOKUP($L$4,Master!$D$9:$G$20,4,FALSE),FALSE)</f>
        <v>551098.67000000004</v>
      </c>
      <c r="L63" s="148">
        <f>VLOOKUP($C63,'2024'!$C$8:$U$195,VLOOKUP($L$4,Master!$D$9:$G$20,4,FALSE),FALSE)</f>
        <v>50358.12</v>
      </c>
      <c r="M63" s="150">
        <f t="shared" si="10"/>
        <v>9.1377683782107477E-2</v>
      </c>
      <c r="N63" s="150">
        <f t="shared" si="11"/>
        <v>6.9176092421390997E-6</v>
      </c>
      <c r="O63" s="148">
        <f t="shared" si="12"/>
        <v>-500740.55000000005</v>
      </c>
      <c r="P63" s="151">
        <f t="shared" si="13"/>
        <v>-0.90862231621789258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2401965.5</v>
      </c>
      <c r="F65" s="153">
        <f>IFERROR(VLOOKUP($C65,'2024'!$C$8:$U$195,19,FALSE),0)</f>
        <v>211630.06999999998</v>
      </c>
      <c r="G65" s="154">
        <f t="shared" si="6"/>
        <v>8.8107039838831974E-2</v>
      </c>
      <c r="H65" s="155">
        <f t="shared" si="7"/>
        <v>2.9071262552028241E-5</v>
      </c>
      <c r="I65" s="156">
        <f t="shared" si="8"/>
        <v>-2190335.4300000002</v>
      </c>
      <c r="J65" s="157">
        <f t="shared" si="9"/>
        <v>-0.91189296016116805</v>
      </c>
      <c r="K65" s="163">
        <f>VLOOKUP($C65,'2024'!$C$205:$U$392,VLOOKUP($L$4,Master!$D$9:$G$20,4,FALSE),FALSE)</f>
        <v>551098.67000000004</v>
      </c>
      <c r="L65" s="164">
        <f>VLOOKUP($C65,'2024'!$C$8:$U$195,VLOOKUP($L$4,Master!$D$9:$G$20,4,FALSE),FALSE)</f>
        <v>50358.12</v>
      </c>
      <c r="M65" s="155">
        <f t="shared" si="10"/>
        <v>9.1377683782107477E-2</v>
      </c>
      <c r="N65" s="155">
        <f t="shared" si="11"/>
        <v>6.9176092421390997E-6</v>
      </c>
      <c r="O65" s="156">
        <f t="shared" si="12"/>
        <v>-500740.55000000005</v>
      </c>
      <c r="P65" s="157">
        <f t="shared" si="13"/>
        <v>-0.90862231621789258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2192518.42</v>
      </c>
      <c r="F70" s="148">
        <f>IFERROR(VLOOKUP($C70,'2024'!$C$8:$U$195,19,FALSE),0)</f>
        <v>1586789.73</v>
      </c>
      <c r="G70" s="149">
        <f t="shared" si="6"/>
        <v>0.72372925833845447</v>
      </c>
      <c r="H70" s="150">
        <f t="shared" si="7"/>
        <v>2.1797460472272208E-4</v>
      </c>
      <c r="I70" s="148">
        <f t="shared" si="8"/>
        <v>-605728.68999999994</v>
      </c>
      <c r="J70" s="151">
        <f t="shared" si="9"/>
        <v>-0.27627074166154553</v>
      </c>
      <c r="K70" s="147">
        <f>VLOOKUP($C70,'2024'!$C$205:$U$392,VLOOKUP($L$4,Master!$D$9:$G$20,4,FALSE),FALSE)</f>
        <v>312000.76</v>
      </c>
      <c r="L70" s="148">
        <f>VLOOKUP($C70,'2024'!$C$8:$U$195,VLOOKUP($L$4,Master!$D$9:$G$20,4,FALSE),FALSE)</f>
        <v>566004.29</v>
      </c>
      <c r="M70" s="150">
        <f t="shared" si="10"/>
        <v>1.8141118951120505</v>
      </c>
      <c r="N70" s="150">
        <f t="shared" si="11"/>
        <v>7.7751046059590368E-5</v>
      </c>
      <c r="O70" s="148">
        <f t="shared" si="12"/>
        <v>254003.53000000003</v>
      </c>
      <c r="P70" s="151">
        <f t="shared" si="13"/>
        <v>0.8141118951120504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2192518.42</v>
      </c>
      <c r="F73" s="153">
        <f>IFERROR(VLOOKUP($C73,'2024'!$C$8:$U$195,19,FALSE),0)</f>
        <v>1586789.73</v>
      </c>
      <c r="G73" s="154">
        <f t="shared" si="6"/>
        <v>0.72372925833845447</v>
      </c>
      <c r="H73" s="155">
        <f t="shared" si="7"/>
        <v>2.1797460472272208E-4</v>
      </c>
      <c r="I73" s="156">
        <f t="shared" si="8"/>
        <v>-605728.68999999994</v>
      </c>
      <c r="J73" s="157">
        <f t="shared" si="9"/>
        <v>-0.27627074166154553</v>
      </c>
      <c r="K73" s="163">
        <f>VLOOKUP($C73,'2024'!$C$205:$U$392,VLOOKUP($L$4,Master!$D$9:$G$20,4,FALSE),FALSE)</f>
        <v>312000.76</v>
      </c>
      <c r="L73" s="164">
        <f>VLOOKUP($C73,'2024'!$C$8:$U$195,VLOOKUP($L$4,Master!$D$9:$G$20,4,FALSE),FALSE)</f>
        <v>566004.29</v>
      </c>
      <c r="M73" s="155">
        <f t="shared" si="10"/>
        <v>1.8141118951120505</v>
      </c>
      <c r="N73" s="155">
        <f t="shared" si="11"/>
        <v>7.7751046059590368E-5</v>
      </c>
      <c r="O73" s="156">
        <f t="shared" si="12"/>
        <v>254003.53000000003</v>
      </c>
      <c r="P73" s="157">
        <f t="shared" si="13"/>
        <v>0.8141118951120504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194844774.21999997</v>
      </c>
      <c r="F74" s="148">
        <f>IFERROR(VLOOKUP($C74,'2024'!$C$8:$U$195,19,FALSE),0)</f>
        <v>208473654.20999998</v>
      </c>
      <c r="G74" s="149">
        <f t="shared" ref="G74:G137" si="14">IFERROR(F74/E74,0)</f>
        <v>1.0699473724381829</v>
      </c>
      <c r="H74" s="150">
        <f t="shared" ref="H74:H137" si="15">F74/$D$4</f>
        <v>2.8637671086720603E-2</v>
      </c>
      <c r="I74" s="148">
        <f t="shared" ref="I74:I137" si="16">F74-E74</f>
        <v>13628879.99000001</v>
      </c>
      <c r="J74" s="151">
        <f t="shared" ref="J74:J137" si="17">IFERROR(I74/E74,0)</f>
        <v>6.994737243818297E-2</v>
      </c>
      <c r="K74" s="147">
        <f>VLOOKUP($C74,'2024'!$C$205:$U$392,VLOOKUP($L$4,Master!$D$9:$G$20,4,FALSE),FALSE)</f>
        <v>32021715.880000006</v>
      </c>
      <c r="L74" s="148">
        <f>VLOOKUP($C74,'2024'!$C$8:$U$195,VLOOKUP($L$4,Master!$D$9:$G$20,4,FALSE),FALSE)</f>
        <v>75473244.449999988</v>
      </c>
      <c r="M74" s="150">
        <f t="shared" ref="M74:M137" si="18">IFERROR(L74/K74,0)</f>
        <v>2.3569394198872011</v>
      </c>
      <c r="N74" s="150">
        <f t="shared" ref="N74:N137" si="19">L74/$D$4</f>
        <v>1.0367631145514236E-2</v>
      </c>
      <c r="O74" s="148">
        <f t="shared" ref="O74:O137" si="20">L74-K74</f>
        <v>43451528.569999978</v>
      </c>
      <c r="P74" s="151">
        <f t="shared" ref="P74:P137" si="21">IFERROR(O74/K74,0)</f>
        <v>1.3569394198872009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165633957.03999996</v>
      </c>
      <c r="F75" s="153">
        <f>IFERROR(VLOOKUP($C75,'2024'!$C$8:$U$195,19,FALSE),0)</f>
        <v>180308061.91</v>
      </c>
      <c r="G75" s="154">
        <f t="shared" si="14"/>
        <v>1.0885935778643283</v>
      </c>
      <c r="H75" s="155">
        <f t="shared" si="15"/>
        <v>2.476861160624751E-2</v>
      </c>
      <c r="I75" s="156">
        <f t="shared" si="16"/>
        <v>14674104.870000035</v>
      </c>
      <c r="J75" s="157">
        <f t="shared" si="17"/>
        <v>8.8593577864328241E-2</v>
      </c>
      <c r="K75" s="163">
        <f>VLOOKUP($C75,'2024'!$C$205:$U$392,VLOOKUP($L$4,Master!$D$9:$G$20,4,FALSE),FALSE)</f>
        <v>29068002.410000008</v>
      </c>
      <c r="L75" s="164">
        <f>VLOOKUP($C75,'2024'!$C$8:$U$195,VLOOKUP($L$4,Master!$D$9:$G$20,4,FALSE),FALSE)</f>
        <v>71462794.339999989</v>
      </c>
      <c r="M75" s="155">
        <f t="shared" si="18"/>
        <v>2.4584693964183542</v>
      </c>
      <c r="N75" s="155">
        <f t="shared" si="19"/>
        <v>9.8167224391115006E-3</v>
      </c>
      <c r="O75" s="156">
        <f t="shared" si="20"/>
        <v>42394791.929999977</v>
      </c>
      <c r="P75" s="157">
        <f t="shared" si="21"/>
        <v>1.4584693964183542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3089457.2300000004</v>
      </c>
      <c r="F76" s="153">
        <f>IFERROR(VLOOKUP($C76,'2024'!$C$8:$U$195,19,FALSE),0)</f>
        <v>2558550.1799999997</v>
      </c>
      <c r="G76" s="154">
        <f t="shared" si="14"/>
        <v>0.82815523553954473</v>
      </c>
      <c r="H76" s="155">
        <f t="shared" si="15"/>
        <v>3.5146368394301956E-4</v>
      </c>
      <c r="I76" s="156">
        <f t="shared" si="16"/>
        <v>-530907.05000000075</v>
      </c>
      <c r="J76" s="157">
        <f t="shared" si="17"/>
        <v>-0.1718447644604553</v>
      </c>
      <c r="K76" s="163">
        <f>VLOOKUP($C76,'2024'!$C$205:$U$392,VLOOKUP($L$4,Master!$D$9:$G$20,4,FALSE),FALSE)</f>
        <v>408338.34000000008</v>
      </c>
      <c r="L76" s="164">
        <f>VLOOKUP($C76,'2024'!$C$8:$U$195,VLOOKUP($L$4,Master!$D$9:$G$20,4,FALSE),FALSE)</f>
        <v>339371</v>
      </c>
      <c r="M76" s="155">
        <f t="shared" si="18"/>
        <v>0.83110246272735477</v>
      </c>
      <c r="N76" s="155">
        <f t="shared" si="19"/>
        <v>4.6618816709479789E-5</v>
      </c>
      <c r="O76" s="156">
        <f t="shared" si="20"/>
        <v>-68967.340000000084</v>
      </c>
      <c r="P76" s="157">
        <f t="shared" si="21"/>
        <v>-0.1688975372726452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23952859.740000002</v>
      </c>
      <c r="F77" s="153">
        <f>IFERROR(VLOOKUP($C77,'2024'!$C$8:$U$195,19,FALSE),0)</f>
        <v>23669609.490000002</v>
      </c>
      <c r="G77" s="154">
        <f t="shared" si="14"/>
        <v>0.98817467922099556</v>
      </c>
      <c r="H77" s="155">
        <f t="shared" si="15"/>
        <v>3.2514539733780241E-3</v>
      </c>
      <c r="I77" s="156">
        <f t="shared" si="16"/>
        <v>-283250.25</v>
      </c>
      <c r="J77" s="157">
        <f t="shared" si="17"/>
        <v>-1.1825320779004401E-2</v>
      </c>
      <c r="K77" s="163">
        <f>VLOOKUP($C77,'2024'!$C$205:$U$392,VLOOKUP($L$4,Master!$D$9:$G$20,4,FALSE),FALSE)</f>
        <v>2311711.6800000011</v>
      </c>
      <c r="L77" s="164">
        <f>VLOOKUP($C77,'2024'!$C$8:$U$195,VLOOKUP($L$4,Master!$D$9:$G$20,4,FALSE),FALSE)</f>
        <v>3026659.1300000004</v>
      </c>
      <c r="M77" s="155">
        <f t="shared" si="18"/>
        <v>1.3092718941490138</v>
      </c>
      <c r="N77" s="155">
        <f t="shared" si="19"/>
        <v>4.157670137505667E-4</v>
      </c>
      <c r="O77" s="156">
        <f t="shared" si="20"/>
        <v>714947.44999999925</v>
      </c>
      <c r="P77" s="157">
        <f t="shared" si="21"/>
        <v>0.30927189414901385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2168500.2100000004</v>
      </c>
      <c r="F78" s="153">
        <f>IFERROR(VLOOKUP($C78,'2024'!$C$8:$U$195,19,FALSE),0)</f>
        <v>1937432.6300000001</v>
      </c>
      <c r="G78" s="154">
        <f t="shared" si="14"/>
        <v>0.89344359805249907</v>
      </c>
      <c r="H78" s="155">
        <f t="shared" si="15"/>
        <v>2.6614182315205299E-4</v>
      </c>
      <c r="I78" s="156">
        <f t="shared" si="16"/>
        <v>-231067.58000000031</v>
      </c>
      <c r="J78" s="157">
        <f t="shared" si="17"/>
        <v>-0.10655640194750098</v>
      </c>
      <c r="K78" s="163">
        <f>VLOOKUP($C78,'2024'!$C$205:$U$392,VLOOKUP($L$4,Master!$D$9:$G$20,4,FALSE),FALSE)</f>
        <v>233663.45</v>
      </c>
      <c r="L78" s="164">
        <f>VLOOKUP($C78,'2024'!$C$8:$U$195,VLOOKUP($L$4,Master!$D$9:$G$20,4,FALSE),FALSE)</f>
        <v>644419.98</v>
      </c>
      <c r="M78" s="155">
        <f t="shared" si="18"/>
        <v>2.7578980794814076</v>
      </c>
      <c r="N78" s="155">
        <f t="shared" si="19"/>
        <v>8.8522875942689941E-5</v>
      </c>
      <c r="O78" s="156">
        <f t="shared" si="20"/>
        <v>410756.52999999997</v>
      </c>
      <c r="P78" s="157">
        <f t="shared" si="21"/>
        <v>1.7578980794814079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18713716.319999997</v>
      </c>
      <c r="F80" s="148">
        <f>IFERROR(VLOOKUP($C80,'2024'!$C$8:$U$195,19,FALSE),0)</f>
        <v>18713716.319999997</v>
      </c>
      <c r="G80" s="149">
        <f t="shared" si="14"/>
        <v>1</v>
      </c>
      <c r="H80" s="150">
        <f t="shared" si="15"/>
        <v>2.5706713628308856E-3</v>
      </c>
      <c r="I80" s="148">
        <f t="shared" si="16"/>
        <v>0</v>
      </c>
      <c r="J80" s="151">
        <f t="shared" si="17"/>
        <v>0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1705327.72</v>
      </c>
      <c r="M80" s="150">
        <f t="shared" si="18"/>
        <v>1.0935258550504734</v>
      </c>
      <c r="N80" s="150">
        <f t="shared" si="19"/>
        <v>2.3425796667445086E-4</v>
      </c>
      <c r="O80" s="148">
        <f t="shared" si="20"/>
        <v>145851.35999999987</v>
      </c>
      <c r="P80" s="151">
        <f t="shared" si="21"/>
        <v>9.3525855050473394E-2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18713716.319999997</v>
      </c>
      <c r="F81" s="153">
        <f>IFERROR(VLOOKUP($C81,'2024'!$C$8:$U$195,19,FALSE),0)</f>
        <v>18713716.319999997</v>
      </c>
      <c r="G81" s="154">
        <f t="shared" si="14"/>
        <v>1</v>
      </c>
      <c r="H81" s="155">
        <f t="shared" si="15"/>
        <v>2.5706713628308856E-3</v>
      </c>
      <c r="I81" s="156">
        <f t="shared" si="16"/>
        <v>0</v>
      </c>
      <c r="J81" s="157">
        <f t="shared" si="17"/>
        <v>0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1705327.72</v>
      </c>
      <c r="M81" s="155">
        <f t="shared" si="18"/>
        <v>1.0935258550504734</v>
      </c>
      <c r="N81" s="155">
        <f t="shared" si="19"/>
        <v>2.3425796667445086E-4</v>
      </c>
      <c r="O81" s="156">
        <f t="shared" si="20"/>
        <v>145851.35999999987</v>
      </c>
      <c r="P81" s="157">
        <f t="shared" si="21"/>
        <v>9.3525855050473394E-2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32315769.5</v>
      </c>
      <c r="F82" s="148">
        <f>IFERROR(VLOOKUP($C82,'2024'!$C$8:$U$195,19,FALSE),0)</f>
        <v>32596937.969999999</v>
      </c>
      <c r="G82" s="149">
        <f t="shared" si="14"/>
        <v>1.008700658358143</v>
      </c>
      <c r="H82" s="150">
        <f t="shared" si="15"/>
        <v>4.4777858936494632E-3</v>
      </c>
      <c r="I82" s="148">
        <f t="shared" si="16"/>
        <v>281168.46999999881</v>
      </c>
      <c r="J82" s="151">
        <f t="shared" si="17"/>
        <v>8.7006583581430361E-3</v>
      </c>
      <c r="K82" s="147">
        <f>VLOOKUP($C82,'2024'!$C$205:$U$392,VLOOKUP($L$4,Master!$D$9:$G$20,4,FALSE),FALSE)</f>
        <v>5256400.6899999995</v>
      </c>
      <c r="L82" s="148">
        <f>VLOOKUP($C82,'2024'!$C$8:$U$195,VLOOKUP($L$4,Master!$D$9:$G$20,4,FALSE),FALSE)</f>
        <v>7030764.879999999</v>
      </c>
      <c r="M82" s="150">
        <f t="shared" si="18"/>
        <v>1.3375625822010917</v>
      </c>
      <c r="N82" s="150">
        <f t="shared" si="19"/>
        <v>9.6580420621728902E-4</v>
      </c>
      <c r="O82" s="148">
        <f t="shared" si="20"/>
        <v>1774364.1899999995</v>
      </c>
      <c r="P82" s="151">
        <f t="shared" si="21"/>
        <v>0.33756258220109159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20653030.260000002</v>
      </c>
      <c r="F85" s="153">
        <f>IFERROR(VLOOKUP($C85,'2024'!$C$8:$U$195,19,FALSE),0)</f>
        <v>21665799.629999999</v>
      </c>
      <c r="G85" s="154">
        <f t="shared" si="14"/>
        <v>1.049037325624874</v>
      </c>
      <c r="H85" s="155">
        <f t="shared" si="15"/>
        <v>2.9761940231053476E-3</v>
      </c>
      <c r="I85" s="156">
        <f t="shared" si="16"/>
        <v>1012769.3699999973</v>
      </c>
      <c r="J85" s="157">
        <f t="shared" si="17"/>
        <v>4.9037325624874055E-2</v>
      </c>
      <c r="K85" s="163">
        <f>VLOOKUP($C85,'2024'!$C$205:$U$392,VLOOKUP($L$4,Master!$D$9:$G$20,4,FALSE),FALSE)</f>
        <v>3942217.07</v>
      </c>
      <c r="L85" s="164">
        <f>VLOOKUP($C85,'2024'!$C$8:$U$195,VLOOKUP($L$4,Master!$D$9:$G$20,4,FALSE),FALSE)</f>
        <v>4650014.63</v>
      </c>
      <c r="M85" s="155">
        <f t="shared" si="18"/>
        <v>1.1795430204455992</v>
      </c>
      <c r="N85" s="155">
        <f t="shared" si="19"/>
        <v>6.387645960685193E-4</v>
      </c>
      <c r="O85" s="156">
        <f t="shared" si="20"/>
        <v>707797.56</v>
      </c>
      <c r="P85" s="157">
        <f t="shared" si="21"/>
        <v>0.17954302044559917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11662739.240000002</v>
      </c>
      <c r="F86" s="153">
        <f>IFERROR(VLOOKUP($C86,'2024'!$C$8:$U$195,19,FALSE),0)</f>
        <v>10931138.34</v>
      </c>
      <c r="G86" s="154">
        <f t="shared" si="14"/>
        <v>0.93727023429531786</v>
      </c>
      <c r="H86" s="155">
        <f t="shared" si="15"/>
        <v>1.5015918705441158E-3</v>
      </c>
      <c r="I86" s="156">
        <f t="shared" si="16"/>
        <v>-731600.90000000224</v>
      </c>
      <c r="J86" s="157">
        <f t="shared" si="17"/>
        <v>-6.2729765704682097E-2</v>
      </c>
      <c r="K86" s="163">
        <f>VLOOKUP($C86,'2024'!$C$205:$U$392,VLOOKUP($L$4,Master!$D$9:$G$20,4,FALSE),FALSE)</f>
        <v>1314183.6200000001</v>
      </c>
      <c r="L86" s="164">
        <f>VLOOKUP($C86,'2024'!$C$8:$U$195,VLOOKUP($L$4,Master!$D$9:$G$20,4,FALSE),FALSE)</f>
        <v>2380750.2499999995</v>
      </c>
      <c r="M86" s="155">
        <f t="shared" si="18"/>
        <v>1.8115811320186743</v>
      </c>
      <c r="N86" s="155">
        <f t="shared" si="19"/>
        <v>3.2703961014876978E-4</v>
      </c>
      <c r="O86" s="156">
        <f t="shared" si="20"/>
        <v>1066566.6299999994</v>
      </c>
      <c r="P86" s="157">
        <f t="shared" si="21"/>
        <v>0.81158113201867432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7442209.2400000012</v>
      </c>
      <c r="F87" s="148">
        <f>IFERROR(VLOOKUP($C87,'2024'!$C$8:$U$195,19,FALSE),0)</f>
        <v>7998386.0800000001</v>
      </c>
      <c r="G87" s="149">
        <f t="shared" si="14"/>
        <v>1.0747327604027428</v>
      </c>
      <c r="H87" s="150">
        <f t="shared" si="15"/>
        <v>1.0987246837094935E-3</v>
      </c>
      <c r="I87" s="148">
        <f t="shared" si="16"/>
        <v>556176.83999999892</v>
      </c>
      <c r="J87" s="151">
        <f t="shared" si="17"/>
        <v>7.4732760402742834E-2</v>
      </c>
      <c r="K87" s="147">
        <f>VLOOKUP($C87,'2024'!$C$205:$U$392,VLOOKUP($L$4,Master!$D$9:$G$20,4,FALSE),FALSE)</f>
        <v>703516.16000000027</v>
      </c>
      <c r="L87" s="148">
        <f>VLOOKUP($C87,'2024'!$C$8:$U$195,VLOOKUP($L$4,Master!$D$9:$G$20,4,FALSE),FALSE)</f>
        <v>988976.60999999987</v>
      </c>
      <c r="M87" s="150">
        <f t="shared" si="18"/>
        <v>1.4057624632247245</v>
      </c>
      <c r="N87" s="150">
        <f t="shared" si="19"/>
        <v>1.3585403382007497E-4</v>
      </c>
      <c r="O87" s="148">
        <f t="shared" si="20"/>
        <v>285460.4499999996</v>
      </c>
      <c r="P87" s="151">
        <f t="shared" si="21"/>
        <v>0.40576246322472465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6793903.2400000002</v>
      </c>
      <c r="F89" s="153">
        <f>IFERROR(VLOOKUP($C89,'2024'!$C$8:$U$195,19,FALSE),0)</f>
        <v>7435851.9300000006</v>
      </c>
      <c r="G89" s="154">
        <f t="shared" si="14"/>
        <v>1.0944889362304195</v>
      </c>
      <c r="H89" s="155">
        <f t="shared" si="15"/>
        <v>1.0214503248760253E-3</v>
      </c>
      <c r="I89" s="156">
        <f t="shared" si="16"/>
        <v>641948.69000000041</v>
      </c>
      <c r="J89" s="157">
        <f t="shared" si="17"/>
        <v>9.4488936230419499E-2</v>
      </c>
      <c r="K89" s="163">
        <f>VLOOKUP($C89,'2024'!$C$205:$U$392,VLOOKUP($L$4,Master!$D$9:$G$20,4,FALSE),FALSE)</f>
        <v>639572.11000000022</v>
      </c>
      <c r="L89" s="164">
        <f>VLOOKUP($C89,'2024'!$C$8:$U$195,VLOOKUP($L$4,Master!$D$9:$G$20,4,FALSE),FALSE)</f>
        <v>915500.58999999985</v>
      </c>
      <c r="M89" s="155">
        <f t="shared" si="18"/>
        <v>1.4314266924491119</v>
      </c>
      <c r="N89" s="155">
        <f t="shared" si="19"/>
        <v>1.2576075799826915E-4</v>
      </c>
      <c r="O89" s="156">
        <f t="shared" si="20"/>
        <v>275928.47999999963</v>
      </c>
      <c r="P89" s="157">
        <f t="shared" si="21"/>
        <v>0.43142669244911186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648306</v>
      </c>
      <c r="F94" s="153">
        <f>IFERROR(VLOOKUP($C94,'2024'!$C$8:$U$195,19,FALSE),0)</f>
        <v>562534.14999999991</v>
      </c>
      <c r="G94" s="154">
        <f t="shared" si="14"/>
        <v>0.86769850965439144</v>
      </c>
      <c r="H94" s="155">
        <f t="shared" si="15"/>
        <v>7.7274358833468397E-5</v>
      </c>
      <c r="I94" s="156">
        <f t="shared" si="16"/>
        <v>-85771.850000000093</v>
      </c>
      <c r="J94" s="157">
        <f t="shared" si="17"/>
        <v>-0.13230149034560854</v>
      </c>
      <c r="K94" s="163">
        <f>VLOOKUP($C94,'2024'!$C$205:$U$392,VLOOKUP($L$4,Master!$D$9:$G$20,4,FALSE),FALSE)</f>
        <v>63944.049999999996</v>
      </c>
      <c r="L94" s="164">
        <f>VLOOKUP($C94,'2024'!$C$8:$U$195,VLOOKUP($L$4,Master!$D$9:$G$20,4,FALSE),FALSE)</f>
        <v>73476.01999999999</v>
      </c>
      <c r="M94" s="155">
        <f t="shared" si="18"/>
        <v>1.1490673487212648</v>
      </c>
      <c r="N94" s="155">
        <f t="shared" si="19"/>
        <v>1.0093275821805842E-5</v>
      </c>
      <c r="O94" s="156">
        <f t="shared" si="20"/>
        <v>9531.9699999999939</v>
      </c>
      <c r="P94" s="157">
        <f t="shared" si="21"/>
        <v>0.14906734872126484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9370162.7300000023</v>
      </c>
      <c r="F95" s="148">
        <f>IFERROR(VLOOKUP($C95,'2024'!$C$8:$U$195,19,FALSE),0)</f>
        <v>8284277.790000001</v>
      </c>
      <c r="G95" s="149">
        <f t="shared" si="14"/>
        <v>0.88411247794839509</v>
      </c>
      <c r="H95" s="150">
        <f t="shared" si="15"/>
        <v>1.1379971413657158E-3</v>
      </c>
      <c r="I95" s="148">
        <f t="shared" si="16"/>
        <v>-1085884.9400000013</v>
      </c>
      <c r="J95" s="151">
        <f t="shared" si="17"/>
        <v>-0.11588752205160487</v>
      </c>
      <c r="K95" s="147">
        <f>VLOOKUP($C95,'2024'!$C$205:$U$392,VLOOKUP($L$4,Master!$D$9:$G$20,4,FALSE),FALSE)</f>
        <v>35547.420000000006</v>
      </c>
      <c r="L95" s="148">
        <f>VLOOKUP($C95,'2024'!$C$8:$U$195,VLOOKUP($L$4,Master!$D$9:$G$20,4,FALSE),FALSE)</f>
        <v>383743.53999999992</v>
      </c>
      <c r="M95" s="150">
        <f t="shared" si="18"/>
        <v>10.795257152277152</v>
      </c>
      <c r="N95" s="150">
        <f t="shared" si="19"/>
        <v>5.2714197013613184E-5</v>
      </c>
      <c r="O95" s="148">
        <f t="shared" si="20"/>
        <v>348196.11999999994</v>
      </c>
      <c r="P95" s="151">
        <f t="shared" si="21"/>
        <v>9.7952571522771521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9370162.7300000023</v>
      </c>
      <c r="F96" s="153">
        <f>IFERROR(VLOOKUP($C96,'2024'!$C$8:$U$195,19,FALSE),0)</f>
        <v>8284277.790000001</v>
      </c>
      <c r="G96" s="154">
        <f t="shared" si="14"/>
        <v>0.88411247794839509</v>
      </c>
      <c r="H96" s="155">
        <f t="shared" si="15"/>
        <v>1.1379971413657158E-3</v>
      </c>
      <c r="I96" s="156">
        <f t="shared" si="16"/>
        <v>-1085884.9400000013</v>
      </c>
      <c r="J96" s="157">
        <f t="shared" si="17"/>
        <v>-0.11588752205160487</v>
      </c>
      <c r="K96" s="163">
        <f>VLOOKUP($C96,'2024'!$C$205:$U$392,VLOOKUP($L$4,Master!$D$9:$G$20,4,FALSE),FALSE)</f>
        <v>35547.420000000006</v>
      </c>
      <c r="L96" s="164">
        <f>VLOOKUP($C96,'2024'!$C$8:$U$195,VLOOKUP($L$4,Master!$D$9:$G$20,4,FALSE),FALSE)</f>
        <v>383743.53999999992</v>
      </c>
      <c r="M96" s="155">
        <f t="shared" si="18"/>
        <v>10.795257152277152</v>
      </c>
      <c r="N96" s="155">
        <f t="shared" si="19"/>
        <v>5.2714197013613184E-5</v>
      </c>
      <c r="O96" s="156">
        <f t="shared" si="20"/>
        <v>348196.11999999994</v>
      </c>
      <c r="P96" s="157">
        <f t="shared" si="21"/>
        <v>9.7952571522771521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20698357.230000004</v>
      </c>
      <c r="F97" s="143">
        <f>IFERROR(VLOOKUP($C97,'2024'!$C$8:$U$195,19,FALSE),0)</f>
        <v>19663542.200000003</v>
      </c>
      <c r="G97" s="144">
        <f t="shared" si="14"/>
        <v>0.95000496809958668</v>
      </c>
      <c r="H97" s="145">
        <f t="shared" si="15"/>
        <v>2.70114732749976E-3</v>
      </c>
      <c r="I97" s="143">
        <f t="shared" si="16"/>
        <v>-1034815.0300000012</v>
      </c>
      <c r="J97" s="146">
        <f t="shared" si="17"/>
        <v>-4.9995031900413336E-2</v>
      </c>
      <c r="K97" s="142">
        <f>VLOOKUP($C97,'2024'!$C$205:$U$392,VLOOKUP($L$4,Master!$D$9:$G$20,4,FALSE),FALSE)</f>
        <v>3020113.08</v>
      </c>
      <c r="L97" s="143">
        <f>VLOOKUP($C97,'2024'!$C$8:$U$195,VLOOKUP($L$4,Master!$D$9:$G$20,4,FALSE),FALSE)</f>
        <v>4696432</v>
      </c>
      <c r="M97" s="145">
        <f t="shared" si="18"/>
        <v>1.5550517068718499</v>
      </c>
      <c r="N97" s="145">
        <f t="shared" si="19"/>
        <v>6.4514087118974685E-4</v>
      </c>
      <c r="O97" s="143">
        <f t="shared" si="20"/>
        <v>1676318.92</v>
      </c>
      <c r="P97" s="146">
        <f t="shared" si="21"/>
        <v>0.5550517068718499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20698357.230000004</v>
      </c>
      <c r="F108" s="148">
        <f>IFERROR(VLOOKUP($C108,'2024'!$C$8:$U$195,19,FALSE),0)</f>
        <v>19663542.200000003</v>
      </c>
      <c r="G108" s="149">
        <f t="shared" si="14"/>
        <v>0.95000496809958668</v>
      </c>
      <c r="H108" s="150">
        <f t="shared" si="15"/>
        <v>2.70114732749976E-3</v>
      </c>
      <c r="I108" s="148">
        <f t="shared" si="16"/>
        <v>-1034815.0300000012</v>
      </c>
      <c r="J108" s="151">
        <f t="shared" si="17"/>
        <v>-4.9995031900413336E-2</v>
      </c>
      <c r="K108" s="147">
        <f>VLOOKUP($C108,'2024'!$C$205:$U$392,VLOOKUP($L$4,Master!$D$9:$G$20,4,FALSE),FALSE)</f>
        <v>3020113.08</v>
      </c>
      <c r="L108" s="148">
        <f>VLOOKUP($C108,'2024'!$C$8:$U$195,VLOOKUP($L$4,Master!$D$9:$G$20,4,FALSE),FALSE)</f>
        <v>4696432</v>
      </c>
      <c r="M108" s="150">
        <f t="shared" si="18"/>
        <v>1.5550517068718499</v>
      </c>
      <c r="N108" s="150">
        <f t="shared" si="19"/>
        <v>6.4514087118974685E-4</v>
      </c>
      <c r="O108" s="148">
        <f t="shared" si="20"/>
        <v>1676318.92</v>
      </c>
      <c r="P108" s="151">
        <f t="shared" si="21"/>
        <v>0.5550517068718499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20698357.230000004</v>
      </c>
      <c r="F109" s="153">
        <f>IFERROR(VLOOKUP($C109,'2024'!$C$8:$U$195,19,FALSE),0)</f>
        <v>19663542.200000003</v>
      </c>
      <c r="G109" s="154">
        <f t="shared" si="14"/>
        <v>0.95000496809958668</v>
      </c>
      <c r="H109" s="155">
        <f t="shared" si="15"/>
        <v>2.70114732749976E-3</v>
      </c>
      <c r="I109" s="156">
        <f t="shared" si="16"/>
        <v>-1034815.0300000012</v>
      </c>
      <c r="J109" s="157">
        <f t="shared" si="17"/>
        <v>-4.9995031900413336E-2</v>
      </c>
      <c r="K109" s="163">
        <f>VLOOKUP($C109,'2024'!$C$205:$U$392,VLOOKUP($L$4,Master!$D$9:$G$20,4,FALSE),FALSE)</f>
        <v>3020113.08</v>
      </c>
      <c r="L109" s="164">
        <f>VLOOKUP($C109,'2024'!$C$8:$U$195,VLOOKUP($L$4,Master!$D$9:$G$20,4,FALSE),FALSE)</f>
        <v>4696432</v>
      </c>
      <c r="M109" s="155">
        <f t="shared" si="18"/>
        <v>1.5550517068718499</v>
      </c>
      <c r="N109" s="155">
        <f t="shared" si="19"/>
        <v>6.4514087118974685E-4</v>
      </c>
      <c r="O109" s="156">
        <f t="shared" si="20"/>
        <v>1676318.92</v>
      </c>
      <c r="P109" s="157">
        <f t="shared" si="21"/>
        <v>0.5550517068718499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7020998.1999999993</v>
      </c>
      <c r="F110" s="143">
        <f>IFERROR(VLOOKUP($C110,'2024'!$C$8:$U$195,19,FALSE),0)</f>
        <v>6055258.7199999997</v>
      </c>
      <c r="G110" s="144">
        <f t="shared" si="14"/>
        <v>0.86244983227598615</v>
      </c>
      <c r="H110" s="145">
        <f t="shared" si="15"/>
        <v>8.3180058518895008E-4</v>
      </c>
      <c r="I110" s="143">
        <f t="shared" si="16"/>
        <v>-965739.47999999952</v>
      </c>
      <c r="J110" s="146">
        <f t="shared" si="17"/>
        <v>-0.13755016772401388</v>
      </c>
      <c r="K110" s="142">
        <f>VLOOKUP($C110,'2024'!$C$205:$U$392,VLOOKUP($L$4,Master!$D$9:$G$20,4,FALSE),FALSE)</f>
        <v>728442.18</v>
      </c>
      <c r="L110" s="143">
        <f>VLOOKUP($C110,'2024'!$C$8:$U$195,VLOOKUP($L$4,Master!$D$9:$G$20,4,FALSE),FALSE)</f>
        <v>936586.55</v>
      </c>
      <c r="M110" s="145">
        <f t="shared" si="18"/>
        <v>1.2857390410862808</v>
      </c>
      <c r="N110" s="145">
        <f t="shared" si="19"/>
        <v>1.2865730043820487E-4</v>
      </c>
      <c r="O110" s="143">
        <f t="shared" si="20"/>
        <v>208144.37</v>
      </c>
      <c r="P110" s="146">
        <f t="shared" si="21"/>
        <v>0.28573904108628084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7020998.1999999993</v>
      </c>
      <c r="F121" s="148">
        <f>IFERROR(VLOOKUP($C121,'2024'!$C$8:$U$195,19,FALSE),0)</f>
        <v>6055258.7199999997</v>
      </c>
      <c r="G121" s="149">
        <f t="shared" si="14"/>
        <v>0.86244983227598615</v>
      </c>
      <c r="H121" s="150">
        <f t="shared" si="15"/>
        <v>8.3180058518895008E-4</v>
      </c>
      <c r="I121" s="148">
        <f t="shared" si="16"/>
        <v>-965739.47999999952</v>
      </c>
      <c r="J121" s="151">
        <f t="shared" si="17"/>
        <v>-0.13755016772401388</v>
      </c>
      <c r="K121" s="147">
        <f>VLOOKUP($C121,'2024'!$C$205:$U$392,VLOOKUP($L$4,Master!$D$9:$G$20,4,FALSE),FALSE)</f>
        <v>728442.18</v>
      </c>
      <c r="L121" s="148">
        <f>VLOOKUP($C121,'2024'!$C$8:$U$195,VLOOKUP($L$4,Master!$D$9:$G$20,4,FALSE),FALSE)</f>
        <v>936586.55</v>
      </c>
      <c r="M121" s="150">
        <f t="shared" si="18"/>
        <v>1.2857390410862808</v>
      </c>
      <c r="N121" s="150">
        <f t="shared" si="19"/>
        <v>1.2865730043820487E-4</v>
      </c>
      <c r="O121" s="148">
        <f t="shared" si="20"/>
        <v>208144.37</v>
      </c>
      <c r="P121" s="151">
        <f t="shared" si="21"/>
        <v>0.28573904108628084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7020998.1999999993</v>
      </c>
      <c r="F122" s="153">
        <f>IFERROR(VLOOKUP($C122,'2024'!$C$8:$U$195,19,FALSE),0)</f>
        <v>6055258.7199999997</v>
      </c>
      <c r="G122" s="154">
        <f t="shared" si="14"/>
        <v>0.86244983227598615</v>
      </c>
      <c r="H122" s="155">
        <f t="shared" si="15"/>
        <v>8.3180058518895008E-4</v>
      </c>
      <c r="I122" s="156">
        <f t="shared" si="16"/>
        <v>-965739.47999999952</v>
      </c>
      <c r="J122" s="157">
        <f t="shared" si="17"/>
        <v>-0.13755016772401388</v>
      </c>
      <c r="K122" s="163">
        <f>VLOOKUP($C122,'2024'!$C$205:$U$392,VLOOKUP($L$4,Master!$D$9:$G$20,4,FALSE),FALSE)</f>
        <v>728442.18</v>
      </c>
      <c r="L122" s="164">
        <f>VLOOKUP($C122,'2024'!$C$8:$U$195,VLOOKUP($L$4,Master!$D$9:$G$20,4,FALSE),FALSE)</f>
        <v>936586.55</v>
      </c>
      <c r="M122" s="155">
        <f t="shared" si="18"/>
        <v>1.2857390410862808</v>
      </c>
      <c r="N122" s="155">
        <f t="shared" si="19"/>
        <v>1.2865730043820487E-4</v>
      </c>
      <c r="O122" s="156">
        <f t="shared" si="20"/>
        <v>208144.37</v>
      </c>
      <c r="P122" s="157">
        <f t="shared" si="21"/>
        <v>0.28573904108628084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443266830.63999993</v>
      </c>
      <c r="F123" s="143">
        <f>IFERROR(VLOOKUP($C123,'2024'!$C$8:$U$195,19,FALSE),0)</f>
        <v>458729580.13</v>
      </c>
      <c r="G123" s="144">
        <f t="shared" si="14"/>
        <v>1.0348836150624547</v>
      </c>
      <c r="H123" s="145">
        <f t="shared" si="15"/>
        <v>6.3014901730840553E-2</v>
      </c>
      <c r="I123" s="143">
        <f t="shared" si="16"/>
        <v>15462749.490000069</v>
      </c>
      <c r="J123" s="146">
        <f t="shared" si="17"/>
        <v>3.4883615062454729E-2</v>
      </c>
      <c r="K123" s="142">
        <f>VLOOKUP($C123,'2024'!$C$205:$U$392,VLOOKUP($L$4,Master!$D$9:$G$20,4,FALSE),FALSE)</f>
        <v>37484150.209999993</v>
      </c>
      <c r="L123" s="143">
        <f>VLOOKUP($C123,'2024'!$C$8:$U$195,VLOOKUP($L$4,Master!$D$9:$G$20,4,FALSE),FALSE)</f>
        <v>70098244.719999999</v>
      </c>
      <c r="M123" s="145">
        <f t="shared" si="18"/>
        <v>1.8700769345785846</v>
      </c>
      <c r="N123" s="145">
        <f t="shared" si="19"/>
        <v>9.6292765800788487E-3</v>
      </c>
      <c r="O123" s="143">
        <f t="shared" si="20"/>
        <v>32614094.510000005</v>
      </c>
      <c r="P123" s="146">
        <f t="shared" si="21"/>
        <v>0.8700769345785847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420838597.19999999</v>
      </c>
      <c r="F138" s="148">
        <f>IFERROR(VLOOKUP($C138,'2024'!$C$8:$U$195,19,FALSE),0)</f>
        <v>434134342.66999996</v>
      </c>
      <c r="G138" s="149">
        <f t="shared" ref="G138:G196" si="22">IFERROR(F138/E138,0)</f>
        <v>1.0315934554445854</v>
      </c>
      <c r="H138" s="150">
        <f t="shared" ref="H138:H196" si="23">F138/$D$4</f>
        <v>5.9636295818508996E-2</v>
      </c>
      <c r="I138" s="148">
        <f t="shared" ref="I138:I196" si="24">F138-E138</f>
        <v>13295745.469999969</v>
      </c>
      <c r="J138" s="151">
        <f t="shared" ref="J138:J196" si="25">IFERROR(I138/E138,0)</f>
        <v>3.1593455444585278E-2</v>
      </c>
      <c r="K138" s="147">
        <f>VLOOKUP($C138,'2024'!$C$205:$U$392,VLOOKUP($L$4,Master!$D$9:$G$20,4,FALSE),FALSE)</f>
        <v>34330463.069999993</v>
      </c>
      <c r="L138" s="148">
        <f>VLOOKUP($C138,'2024'!$C$8:$U$195,VLOOKUP($L$4,Master!$D$9:$G$20,4,FALSE),FALSE)</f>
        <v>63862475.760000005</v>
      </c>
      <c r="M138" s="150">
        <f t="shared" ref="M138:M196" si="26">IFERROR(L138/K138,0)</f>
        <v>1.8602276243633558</v>
      </c>
      <c r="N138" s="150">
        <f t="shared" ref="N138:N196" si="27">L138/$D$4</f>
        <v>8.7726796104235071E-3</v>
      </c>
      <c r="O138" s="148">
        <f t="shared" ref="O138:O196" si="28">L138-K138</f>
        <v>29532012.690000013</v>
      </c>
      <c r="P138" s="151">
        <f t="shared" ref="P138:P196" si="29">IFERROR(O138/K138,0)</f>
        <v>0.86022762436335576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420838597.19999999</v>
      </c>
      <c r="F139" s="153">
        <f>IFERROR(VLOOKUP($C139,'2024'!$C$8:$U$195,19,FALSE),0)</f>
        <v>434134342.66999996</v>
      </c>
      <c r="G139" s="154">
        <f t="shared" si="22"/>
        <v>1.0315934554445854</v>
      </c>
      <c r="H139" s="155">
        <f t="shared" si="23"/>
        <v>5.9636295818508996E-2</v>
      </c>
      <c r="I139" s="156">
        <f t="shared" si="24"/>
        <v>13295745.469999969</v>
      </c>
      <c r="J139" s="157">
        <f t="shared" si="25"/>
        <v>3.1593455444585278E-2</v>
      </c>
      <c r="K139" s="163">
        <f>VLOOKUP($C139,'2024'!$C$205:$U$392,VLOOKUP($L$4,Master!$D$9:$G$20,4,FALSE),FALSE)</f>
        <v>34330463.069999993</v>
      </c>
      <c r="L139" s="164">
        <f>VLOOKUP($C139,'2024'!$C$8:$U$195,VLOOKUP($L$4,Master!$D$9:$G$20,4,FALSE),FALSE)</f>
        <v>63862475.760000005</v>
      </c>
      <c r="M139" s="155">
        <f t="shared" si="26"/>
        <v>1.8602276243633558</v>
      </c>
      <c r="N139" s="155">
        <f t="shared" si="27"/>
        <v>8.7726796104235071E-3</v>
      </c>
      <c r="O139" s="156">
        <f t="shared" si="28"/>
        <v>29532012.690000013</v>
      </c>
      <c r="P139" s="157">
        <f t="shared" si="29"/>
        <v>0.86022762436335576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13041025.640000001</v>
      </c>
      <c r="F140" s="148">
        <f>IFERROR(VLOOKUP($C140,'2024'!$C$8:$U$195,19,FALSE),0)</f>
        <v>17021745.129999999</v>
      </c>
      <c r="G140" s="149">
        <f t="shared" si="22"/>
        <v>1.3052458909205855</v>
      </c>
      <c r="H140" s="150">
        <f t="shared" si="23"/>
        <v>2.3382481599516463E-3</v>
      </c>
      <c r="I140" s="148">
        <f t="shared" si="24"/>
        <v>3980719.4899999984</v>
      </c>
      <c r="J140" s="151">
        <f t="shared" si="25"/>
        <v>0.30524589092058546</v>
      </c>
      <c r="K140" s="147">
        <f>VLOOKUP($C140,'2024'!$C$205:$U$392,VLOOKUP($L$4,Master!$D$9:$G$20,4,FALSE),FALSE)</f>
        <v>1905809.8599999999</v>
      </c>
      <c r="L140" s="148">
        <f>VLOOKUP($C140,'2024'!$C$8:$U$195,VLOOKUP($L$4,Master!$D$9:$G$20,4,FALSE),FALSE)</f>
        <v>4739197</v>
      </c>
      <c r="M140" s="150">
        <f t="shared" si="26"/>
        <v>2.4867102954331446</v>
      </c>
      <c r="N140" s="150">
        <f t="shared" si="27"/>
        <v>6.5101542645988164E-4</v>
      </c>
      <c r="O140" s="148">
        <f t="shared" si="28"/>
        <v>2833387.14</v>
      </c>
      <c r="P140" s="151">
        <f t="shared" si="29"/>
        <v>1.4867102954331448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13041025.640000001</v>
      </c>
      <c r="F141" s="153">
        <f>IFERROR(VLOOKUP($C141,'2024'!$C$8:$U$195,19,FALSE),0)</f>
        <v>17021745.129999999</v>
      </c>
      <c r="G141" s="154">
        <f t="shared" si="22"/>
        <v>1.3052458909205855</v>
      </c>
      <c r="H141" s="155">
        <f t="shared" si="23"/>
        <v>2.3382481599516463E-3</v>
      </c>
      <c r="I141" s="156">
        <f t="shared" si="24"/>
        <v>3980719.4899999984</v>
      </c>
      <c r="J141" s="157">
        <f t="shared" si="25"/>
        <v>0.30524589092058546</v>
      </c>
      <c r="K141" s="163">
        <f>VLOOKUP($C141,'2024'!$C$205:$U$392,VLOOKUP($L$4,Master!$D$9:$G$20,4,FALSE),FALSE)</f>
        <v>1905809.8599999999</v>
      </c>
      <c r="L141" s="164">
        <f>VLOOKUP($C141,'2024'!$C$8:$U$195,VLOOKUP($L$4,Master!$D$9:$G$20,4,FALSE),FALSE)</f>
        <v>4739197</v>
      </c>
      <c r="M141" s="155">
        <f t="shared" si="26"/>
        <v>2.4867102954331446</v>
      </c>
      <c r="N141" s="155">
        <f t="shared" si="27"/>
        <v>6.5101542645988164E-4</v>
      </c>
      <c r="O141" s="156">
        <f t="shared" si="28"/>
        <v>2833387.14</v>
      </c>
      <c r="P141" s="157">
        <f t="shared" si="29"/>
        <v>1.4867102954331448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9387207.7999999989</v>
      </c>
      <c r="F142" s="148">
        <f>IFERROR(VLOOKUP($C142,'2024'!$C$8:$U$195,19,FALSE),0)</f>
        <v>7573492.3299999991</v>
      </c>
      <c r="G142" s="149">
        <f t="shared" si="22"/>
        <v>0.80678860970777699</v>
      </c>
      <c r="H142" s="150">
        <f t="shared" si="23"/>
        <v>1.0403577523799056E-3</v>
      </c>
      <c r="I142" s="148">
        <f t="shared" si="24"/>
        <v>-1813715.4699999997</v>
      </c>
      <c r="J142" s="151">
        <f t="shared" si="25"/>
        <v>-0.19321139029222301</v>
      </c>
      <c r="K142" s="147">
        <f>VLOOKUP($C142,'2024'!$C$205:$U$392,VLOOKUP($L$4,Master!$D$9:$G$20,4,FALSE),FALSE)</f>
        <v>1247877.2799999998</v>
      </c>
      <c r="L142" s="148">
        <f>VLOOKUP($C142,'2024'!$C$8:$U$195,VLOOKUP($L$4,Master!$D$9:$G$20,4,FALSE),FALSE)</f>
        <v>1496571.9600000002</v>
      </c>
      <c r="M142" s="150">
        <f t="shared" si="26"/>
        <v>1.1992941805944255</v>
      </c>
      <c r="N142" s="150">
        <f t="shared" si="27"/>
        <v>2.0558154319546138E-4</v>
      </c>
      <c r="O142" s="148">
        <f t="shared" si="28"/>
        <v>248694.6800000004</v>
      </c>
      <c r="P142" s="151">
        <f t="shared" si="29"/>
        <v>0.19929418059442547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9387207.7999999989</v>
      </c>
      <c r="F143" s="153">
        <f>IFERROR(VLOOKUP($C143,'2024'!$C$8:$U$195,19,FALSE),0)</f>
        <v>7573492.3299999991</v>
      </c>
      <c r="G143" s="154">
        <f t="shared" si="22"/>
        <v>0.80678860970777699</v>
      </c>
      <c r="H143" s="155">
        <f t="shared" si="23"/>
        <v>1.0403577523799056E-3</v>
      </c>
      <c r="I143" s="156">
        <f t="shared" si="24"/>
        <v>-1813715.4699999997</v>
      </c>
      <c r="J143" s="157">
        <f t="shared" si="25"/>
        <v>-0.19321139029222301</v>
      </c>
      <c r="K143" s="163">
        <f>VLOOKUP($C143,'2024'!$C$205:$U$392,VLOOKUP($L$4,Master!$D$9:$G$20,4,FALSE),FALSE)</f>
        <v>1247877.2799999998</v>
      </c>
      <c r="L143" s="164">
        <f>VLOOKUP($C143,'2024'!$C$8:$U$195,VLOOKUP($L$4,Master!$D$9:$G$20,4,FALSE),FALSE)</f>
        <v>1496571.9600000002</v>
      </c>
      <c r="M143" s="155">
        <f t="shared" si="26"/>
        <v>1.1992941805944255</v>
      </c>
      <c r="N143" s="155">
        <f t="shared" si="27"/>
        <v>2.0558154319546138E-4</v>
      </c>
      <c r="O143" s="156">
        <f t="shared" si="28"/>
        <v>248694.6800000004</v>
      </c>
      <c r="P143" s="157">
        <f t="shared" si="29"/>
        <v>0.19929418059442547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63471522.179999992</v>
      </c>
      <c r="F144" s="143">
        <f>IFERROR(VLOOKUP($C144,'2024'!$C$8:$U$195,19,FALSE),0)</f>
        <v>55139452.719999991</v>
      </c>
      <c r="G144" s="144">
        <f t="shared" si="22"/>
        <v>0.8687274359614231</v>
      </c>
      <c r="H144" s="145">
        <f t="shared" si="23"/>
        <v>7.5744127807464579E-3</v>
      </c>
      <c r="I144" s="143">
        <f t="shared" si="24"/>
        <v>-8332069.4600000009</v>
      </c>
      <c r="J144" s="146">
        <f t="shared" si="25"/>
        <v>-0.13127256403857687</v>
      </c>
      <c r="K144" s="142">
        <f>VLOOKUP($C144,'2024'!$C$205:$U$392,VLOOKUP($L$4,Master!$D$9:$G$20,4,FALSE),FALSE)</f>
        <v>7494383.8399999999</v>
      </c>
      <c r="L144" s="143">
        <f>VLOOKUP($C144,'2024'!$C$8:$U$195,VLOOKUP($L$4,Master!$D$9:$G$20,4,FALSE),FALSE)</f>
        <v>17322499.18</v>
      </c>
      <c r="M144" s="145">
        <f t="shared" si="26"/>
        <v>2.3113973810020383</v>
      </c>
      <c r="N144" s="145">
        <f t="shared" si="27"/>
        <v>2.3795622319601082E-3</v>
      </c>
      <c r="O144" s="143">
        <f t="shared" si="28"/>
        <v>9828115.3399999999</v>
      </c>
      <c r="P144" s="146">
        <f t="shared" si="29"/>
        <v>1.3113973810020385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12527731.189999998</v>
      </c>
      <c r="F145" s="148">
        <f>IFERROR(VLOOKUP($C145,'2024'!$C$8:$U$195,19,FALSE),0)</f>
        <v>13098006.950000001</v>
      </c>
      <c r="G145" s="149">
        <f t="shared" si="22"/>
        <v>1.0455210725191177</v>
      </c>
      <c r="H145" s="150">
        <f t="shared" si="23"/>
        <v>1.7992509238018051E-3</v>
      </c>
      <c r="I145" s="148">
        <f t="shared" si="24"/>
        <v>570275.7600000035</v>
      </c>
      <c r="J145" s="151">
        <f t="shared" si="25"/>
        <v>4.5521072519117772E-2</v>
      </c>
      <c r="K145" s="147">
        <f>VLOOKUP($C145,'2024'!$C$205:$U$392,VLOOKUP($L$4,Master!$D$9:$G$20,4,FALSE),FALSE)</f>
        <v>475607.51</v>
      </c>
      <c r="L145" s="148">
        <f>VLOOKUP($C145,'2024'!$C$8:$U$195,VLOOKUP($L$4,Master!$D$9:$G$20,4,FALSE),FALSE)</f>
        <v>2611706.6200000006</v>
      </c>
      <c r="M145" s="150">
        <f t="shared" si="26"/>
        <v>5.4913065186880683</v>
      </c>
      <c r="N145" s="150">
        <f t="shared" si="27"/>
        <v>3.5876569364122154E-4</v>
      </c>
      <c r="O145" s="148">
        <f t="shared" si="28"/>
        <v>2136099.1100000003</v>
      </c>
      <c r="P145" s="151">
        <f t="shared" si="29"/>
        <v>4.4913065186880674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12527731.189999998</v>
      </c>
      <c r="F146" s="153">
        <f>IFERROR(VLOOKUP($C146,'2024'!$C$8:$U$195,19,FALSE),0)</f>
        <v>13098006.950000001</v>
      </c>
      <c r="G146" s="154">
        <f t="shared" si="22"/>
        <v>1.0455210725191177</v>
      </c>
      <c r="H146" s="155">
        <f t="shared" si="23"/>
        <v>1.7992509238018051E-3</v>
      </c>
      <c r="I146" s="156">
        <f t="shared" si="24"/>
        <v>570275.7600000035</v>
      </c>
      <c r="J146" s="157">
        <f t="shared" si="25"/>
        <v>4.5521072519117772E-2</v>
      </c>
      <c r="K146" s="163">
        <f>VLOOKUP($C146,'2024'!$C$205:$U$392,VLOOKUP($L$4,Master!$D$9:$G$20,4,FALSE),FALSE)</f>
        <v>475607.51</v>
      </c>
      <c r="L146" s="164">
        <f>VLOOKUP($C146,'2024'!$C$8:$U$195,VLOOKUP($L$4,Master!$D$9:$G$20,4,FALSE),FALSE)</f>
        <v>2611706.6200000006</v>
      </c>
      <c r="M146" s="155">
        <f t="shared" si="26"/>
        <v>5.4913065186880683</v>
      </c>
      <c r="N146" s="155">
        <f t="shared" si="27"/>
        <v>3.5876569364122154E-4</v>
      </c>
      <c r="O146" s="156">
        <f t="shared" si="28"/>
        <v>2136099.1100000003</v>
      </c>
      <c r="P146" s="157">
        <f t="shared" si="29"/>
        <v>4.4913065186880674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25982343.849999987</v>
      </c>
      <c r="F147" s="148">
        <f>IFERROR(VLOOKUP($C147,'2024'!$C$8:$U$195,19,FALSE),0)</f>
        <v>22973910.449999996</v>
      </c>
      <c r="G147" s="149">
        <f t="shared" si="22"/>
        <v>0.88421239371751315</v>
      </c>
      <c r="H147" s="150">
        <f t="shared" si="23"/>
        <v>3.1558869802327011E-3</v>
      </c>
      <c r="I147" s="148">
        <f t="shared" si="24"/>
        <v>-3008433.3999999911</v>
      </c>
      <c r="J147" s="151">
        <f t="shared" si="25"/>
        <v>-0.11578760628248681</v>
      </c>
      <c r="K147" s="147">
        <f>VLOOKUP($C147,'2024'!$C$205:$U$392,VLOOKUP($L$4,Master!$D$9:$G$20,4,FALSE),FALSE)</f>
        <v>3187407.4000000004</v>
      </c>
      <c r="L147" s="148">
        <f>VLOOKUP($C147,'2024'!$C$8:$U$195,VLOOKUP($L$4,Master!$D$9:$G$20,4,FALSE),FALSE)</f>
        <v>5495397.0499999989</v>
      </c>
      <c r="M147" s="150">
        <f t="shared" si="26"/>
        <v>1.7240962200188148</v>
      </c>
      <c r="N147" s="150">
        <f t="shared" si="27"/>
        <v>7.5489334038490578E-4</v>
      </c>
      <c r="O147" s="148">
        <f t="shared" si="28"/>
        <v>2307989.6499999985</v>
      </c>
      <c r="P147" s="151">
        <f t="shared" si="29"/>
        <v>0.72409622001881468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25982343.849999987</v>
      </c>
      <c r="F148" s="153">
        <f>IFERROR(VLOOKUP($C148,'2024'!$C$8:$U$195,19,FALSE),0)</f>
        <v>22973910.449999996</v>
      </c>
      <c r="G148" s="154">
        <f t="shared" si="22"/>
        <v>0.88421239371751315</v>
      </c>
      <c r="H148" s="155">
        <f t="shared" si="23"/>
        <v>3.1558869802327011E-3</v>
      </c>
      <c r="I148" s="156">
        <f t="shared" si="24"/>
        <v>-3008433.3999999911</v>
      </c>
      <c r="J148" s="157">
        <f t="shared" si="25"/>
        <v>-0.11578760628248681</v>
      </c>
      <c r="K148" s="163">
        <f>VLOOKUP($C148,'2024'!$C$205:$U$392,VLOOKUP($L$4,Master!$D$9:$G$20,4,FALSE),FALSE)</f>
        <v>3187407.4000000004</v>
      </c>
      <c r="L148" s="164">
        <f>VLOOKUP($C148,'2024'!$C$8:$U$195,VLOOKUP($L$4,Master!$D$9:$G$20,4,FALSE),FALSE)</f>
        <v>5495397.0499999989</v>
      </c>
      <c r="M148" s="155">
        <f t="shared" si="26"/>
        <v>1.7240962200188148</v>
      </c>
      <c r="N148" s="155">
        <f t="shared" si="27"/>
        <v>7.5489334038490578E-4</v>
      </c>
      <c r="O148" s="156">
        <f t="shared" si="28"/>
        <v>2307989.6499999985</v>
      </c>
      <c r="P148" s="157">
        <f t="shared" si="29"/>
        <v>0.72409622001881468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1810944.47</v>
      </c>
      <c r="F153" s="148">
        <f>IFERROR(VLOOKUP($C153,'2024'!$C$8:$U$195,19,FALSE),0)</f>
        <v>1122960.3500000001</v>
      </c>
      <c r="G153" s="149">
        <f t="shared" si="22"/>
        <v>0.62009651240162</v>
      </c>
      <c r="H153" s="150">
        <f t="shared" si="23"/>
        <v>1.5425915216286387E-4</v>
      </c>
      <c r="I153" s="148">
        <f t="shared" si="24"/>
        <v>-687984.11999999988</v>
      </c>
      <c r="J153" s="151">
        <f t="shared" si="25"/>
        <v>-0.37990348759838005</v>
      </c>
      <c r="K153" s="147">
        <f>VLOOKUP($C153,'2024'!$C$205:$U$392,VLOOKUP($L$4,Master!$D$9:$G$20,4,FALSE),FALSE)</f>
        <v>399625.95</v>
      </c>
      <c r="L153" s="148">
        <f>VLOOKUP($C153,'2024'!$C$8:$U$195,VLOOKUP($L$4,Master!$D$9:$G$20,4,FALSE),FALSE)</f>
        <v>862378.35</v>
      </c>
      <c r="M153" s="150">
        <f t="shared" si="26"/>
        <v>2.1579638409367559</v>
      </c>
      <c r="N153" s="150">
        <f t="shared" si="27"/>
        <v>1.1846344629586384E-4</v>
      </c>
      <c r="O153" s="148">
        <f t="shared" si="28"/>
        <v>462752.39999999997</v>
      </c>
      <c r="P153" s="151">
        <f t="shared" si="29"/>
        <v>1.1579638409367559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1810944.47</v>
      </c>
      <c r="F154" s="153">
        <f>IFERROR(VLOOKUP($C154,'2024'!$C$8:$U$195,19,FALSE),0)</f>
        <v>1122960.3500000001</v>
      </c>
      <c r="G154" s="154">
        <f t="shared" si="22"/>
        <v>0.62009651240162</v>
      </c>
      <c r="H154" s="155">
        <f t="shared" si="23"/>
        <v>1.5425915216286387E-4</v>
      </c>
      <c r="I154" s="156">
        <f t="shared" si="24"/>
        <v>-687984.11999999988</v>
      </c>
      <c r="J154" s="157">
        <f t="shared" si="25"/>
        <v>-0.37990348759838005</v>
      </c>
      <c r="K154" s="163">
        <f>VLOOKUP($C154,'2024'!$C$205:$U$392,VLOOKUP($L$4,Master!$D$9:$G$20,4,FALSE),FALSE)</f>
        <v>399625.95</v>
      </c>
      <c r="L154" s="164">
        <f>VLOOKUP($C154,'2024'!$C$8:$U$195,VLOOKUP($L$4,Master!$D$9:$G$20,4,FALSE),FALSE)</f>
        <v>862378.35</v>
      </c>
      <c r="M154" s="155">
        <f t="shared" si="26"/>
        <v>2.1579638409367559</v>
      </c>
      <c r="N154" s="155">
        <f t="shared" si="27"/>
        <v>1.1846344629586384E-4</v>
      </c>
      <c r="O154" s="156">
        <f t="shared" si="28"/>
        <v>462752.39999999997</v>
      </c>
      <c r="P154" s="157">
        <f t="shared" si="29"/>
        <v>1.1579638409367559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23150502.669999998</v>
      </c>
      <c r="F155" s="148">
        <f>IFERROR(VLOOKUP($C155,'2024'!$C$8:$U$195,19,FALSE),0)</f>
        <v>17944574.969999999</v>
      </c>
      <c r="G155" s="149">
        <f t="shared" si="22"/>
        <v>0.77512679641525906</v>
      </c>
      <c r="H155" s="150">
        <f t="shared" si="23"/>
        <v>2.4650157245490883E-3</v>
      </c>
      <c r="I155" s="148">
        <f t="shared" si="24"/>
        <v>-5205927.6999999993</v>
      </c>
      <c r="J155" s="151">
        <f t="shared" si="25"/>
        <v>-0.22487320358474097</v>
      </c>
      <c r="K155" s="147">
        <f>VLOOKUP($C155,'2024'!$C$205:$U$392,VLOOKUP($L$4,Master!$D$9:$G$20,4,FALSE),FALSE)</f>
        <v>3431742.9799999995</v>
      </c>
      <c r="L155" s="148">
        <f>VLOOKUP($C155,'2024'!$C$8:$U$195,VLOOKUP($L$4,Master!$D$9:$G$20,4,FALSE),FALSE)</f>
        <v>8353017.1600000001</v>
      </c>
      <c r="M155" s="150">
        <f t="shared" si="26"/>
        <v>2.4340450927359369</v>
      </c>
      <c r="N155" s="150">
        <f t="shared" si="27"/>
        <v>1.1474397516381171E-3</v>
      </c>
      <c r="O155" s="148">
        <f t="shared" si="28"/>
        <v>4921274.1800000006</v>
      </c>
      <c r="P155" s="151">
        <f t="shared" si="29"/>
        <v>1.4340450927359372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23150502.669999998</v>
      </c>
      <c r="F156" s="153">
        <f>IFERROR(VLOOKUP($C156,'2024'!$C$8:$U$195,19,FALSE),0)</f>
        <v>17944574.969999999</v>
      </c>
      <c r="G156" s="154">
        <f t="shared" si="22"/>
        <v>0.77512679641525906</v>
      </c>
      <c r="H156" s="155">
        <f t="shared" si="23"/>
        <v>2.4650157245490883E-3</v>
      </c>
      <c r="I156" s="156">
        <f t="shared" si="24"/>
        <v>-5205927.6999999993</v>
      </c>
      <c r="J156" s="157">
        <f t="shared" si="25"/>
        <v>-0.22487320358474097</v>
      </c>
      <c r="K156" s="163">
        <f>VLOOKUP($C156,'2024'!$C$205:$U$392,VLOOKUP($L$4,Master!$D$9:$G$20,4,FALSE),FALSE)</f>
        <v>3431742.9799999995</v>
      </c>
      <c r="L156" s="164">
        <f>VLOOKUP($C156,'2024'!$C$8:$U$195,VLOOKUP($L$4,Master!$D$9:$G$20,4,FALSE),FALSE)</f>
        <v>8353017.1600000001</v>
      </c>
      <c r="M156" s="155">
        <f t="shared" si="26"/>
        <v>2.4340450927359369</v>
      </c>
      <c r="N156" s="155">
        <f t="shared" si="27"/>
        <v>1.1474397516381171E-3</v>
      </c>
      <c r="O156" s="156">
        <f t="shared" si="28"/>
        <v>4921274.1800000006</v>
      </c>
      <c r="P156" s="157">
        <f t="shared" si="29"/>
        <v>1.4340450927359372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317988793.10000008</v>
      </c>
      <c r="F157" s="143">
        <f>IFERROR(VLOOKUP($C157,'2024'!$C$8:$U$195,19,FALSE),0)</f>
        <v>320258169.69</v>
      </c>
      <c r="G157" s="144">
        <f t="shared" si="22"/>
        <v>1.0071366558798387</v>
      </c>
      <c r="H157" s="145">
        <f t="shared" si="23"/>
        <v>4.3993319737077076E-2</v>
      </c>
      <c r="I157" s="143">
        <f t="shared" si="24"/>
        <v>2269376.5899999142</v>
      </c>
      <c r="J157" s="146">
        <f t="shared" si="25"/>
        <v>7.1366558798386581E-3</v>
      </c>
      <c r="K157" s="142">
        <f>VLOOKUP($C157,'2024'!$C$205:$U$392,VLOOKUP($L$4,Master!$D$9:$G$20,4,FALSE),FALSE)</f>
        <v>30278558.66</v>
      </c>
      <c r="L157" s="143">
        <f>VLOOKUP($C157,'2024'!$C$8:$U$195,VLOOKUP($L$4,Master!$D$9:$G$20,4,FALSE),FALSE)</f>
        <v>40455131.390000001</v>
      </c>
      <c r="M157" s="145">
        <f t="shared" si="26"/>
        <v>1.3360983210684969</v>
      </c>
      <c r="N157" s="145">
        <f t="shared" si="27"/>
        <v>5.5572525502424553E-3</v>
      </c>
      <c r="O157" s="143">
        <f t="shared" si="28"/>
        <v>10176572.73</v>
      </c>
      <c r="P157" s="146">
        <f t="shared" si="29"/>
        <v>0.33609832106849702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167711841.71000001</v>
      </c>
      <c r="F158" s="148">
        <f>IFERROR(VLOOKUP($C158,'2024'!$C$8:$U$195,19,FALSE),0)</f>
        <v>172202777.97999999</v>
      </c>
      <c r="G158" s="149">
        <f t="shared" si="22"/>
        <v>1.0267776933590982</v>
      </c>
      <c r="H158" s="150">
        <f t="shared" si="23"/>
        <v>2.3655202546808245E-2</v>
      </c>
      <c r="I158" s="148">
        <f t="shared" si="24"/>
        <v>4490936.2699999809</v>
      </c>
      <c r="J158" s="151">
        <f t="shared" si="25"/>
        <v>2.6777693359098111E-2</v>
      </c>
      <c r="K158" s="147">
        <f>VLOOKUP($C158,'2024'!$C$205:$U$392,VLOOKUP($L$4,Master!$D$9:$G$20,4,FALSE),FALSE)</f>
        <v>15116871.85</v>
      </c>
      <c r="L158" s="148">
        <f>VLOOKUP($C158,'2024'!$C$8:$U$195,VLOOKUP($L$4,Master!$D$9:$G$20,4,FALSE),FALSE)</f>
        <v>19832968.48</v>
      </c>
      <c r="M158" s="150">
        <f t="shared" si="26"/>
        <v>1.3119756968767318</v>
      </c>
      <c r="N158" s="150">
        <f t="shared" si="27"/>
        <v>2.7244211272442545E-3</v>
      </c>
      <c r="O158" s="148">
        <f t="shared" si="28"/>
        <v>4716096.6300000008</v>
      </c>
      <c r="P158" s="151">
        <f t="shared" si="29"/>
        <v>0.31197569687673188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40654773.06000001</v>
      </c>
      <c r="F159" s="153">
        <f>IFERROR(VLOOKUP($C159,'2024'!$C$8:$U$195,19,FALSE),0)</f>
        <v>41999949.819999993</v>
      </c>
      <c r="G159" s="154">
        <f t="shared" si="22"/>
        <v>1.0330877940952889</v>
      </c>
      <c r="H159" s="155">
        <f t="shared" si="23"/>
        <v>5.7694616289132783E-3</v>
      </c>
      <c r="I159" s="156">
        <f t="shared" si="24"/>
        <v>1345176.759999983</v>
      </c>
      <c r="J159" s="157">
        <f t="shared" si="25"/>
        <v>3.308779409528901E-2</v>
      </c>
      <c r="K159" s="163">
        <f>VLOOKUP($C159,'2024'!$C$205:$U$392,VLOOKUP($L$4,Master!$D$9:$G$20,4,FALSE),FALSE)</f>
        <v>3547352.8200000008</v>
      </c>
      <c r="L159" s="164">
        <f>VLOOKUP($C159,'2024'!$C$8:$U$195,VLOOKUP($L$4,Master!$D$9:$G$20,4,FALSE),FALSE)</f>
        <v>4820914.0299999993</v>
      </c>
      <c r="M159" s="155">
        <f t="shared" si="26"/>
        <v>1.3590173502955927</v>
      </c>
      <c r="N159" s="155">
        <f t="shared" si="27"/>
        <v>6.6224075580037631E-4</v>
      </c>
      <c r="O159" s="156">
        <f t="shared" si="28"/>
        <v>1273561.2099999986</v>
      </c>
      <c r="P159" s="157">
        <f t="shared" si="29"/>
        <v>0.35901735029559262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127057068.64999998</v>
      </c>
      <c r="F160" s="153">
        <f>IFERROR(VLOOKUP($C160,'2024'!$C$8:$U$195,19,FALSE),0)</f>
        <v>130202828.16000001</v>
      </c>
      <c r="G160" s="154">
        <f t="shared" si="22"/>
        <v>1.0247586343949548</v>
      </c>
      <c r="H160" s="155">
        <f t="shared" si="23"/>
        <v>1.7885740917894969E-2</v>
      </c>
      <c r="I160" s="156">
        <f t="shared" si="24"/>
        <v>3145759.5100000352</v>
      </c>
      <c r="J160" s="157">
        <f t="shared" si="25"/>
        <v>2.47586343949549E-2</v>
      </c>
      <c r="K160" s="163">
        <f>VLOOKUP($C160,'2024'!$C$205:$U$392,VLOOKUP($L$4,Master!$D$9:$G$20,4,FALSE),FALSE)</f>
        <v>11569519.029999999</v>
      </c>
      <c r="L160" s="164">
        <f>VLOOKUP($C160,'2024'!$C$8:$U$195,VLOOKUP($L$4,Master!$D$9:$G$20,4,FALSE),FALSE)</f>
        <v>15012054.450000001</v>
      </c>
      <c r="M160" s="155">
        <f t="shared" si="26"/>
        <v>1.2975521636701954</v>
      </c>
      <c r="N160" s="155">
        <f t="shared" si="27"/>
        <v>2.0621803714438785E-3</v>
      </c>
      <c r="O160" s="156">
        <f t="shared" si="28"/>
        <v>3442535.4200000018</v>
      </c>
      <c r="P160" s="157">
        <f t="shared" si="29"/>
        <v>0.29755216367019555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52661757.700000003</v>
      </c>
      <c r="F161" s="148">
        <f>IFERROR(VLOOKUP($C161,'2024'!$C$8:$U$195,19,FALSE),0)</f>
        <v>55477828.13000001</v>
      </c>
      <c r="G161" s="149">
        <f t="shared" si="22"/>
        <v>1.0534746759886446</v>
      </c>
      <c r="H161" s="150">
        <f t="shared" si="23"/>
        <v>7.6208948349519908E-3</v>
      </c>
      <c r="I161" s="148">
        <f t="shared" si="24"/>
        <v>2816070.4300000072</v>
      </c>
      <c r="J161" s="151">
        <f t="shared" si="25"/>
        <v>5.3474675988644547E-2</v>
      </c>
      <c r="K161" s="147">
        <f>VLOOKUP($C161,'2024'!$C$205:$U$392,VLOOKUP($L$4,Master!$D$9:$G$20,4,FALSE),FALSE)</f>
        <v>4784249.87</v>
      </c>
      <c r="L161" s="148">
        <f>VLOOKUP($C161,'2024'!$C$8:$U$195,VLOOKUP($L$4,Master!$D$9:$G$20,4,FALSE),FALSE)</f>
        <v>6298852.21</v>
      </c>
      <c r="M161" s="150">
        <f t="shared" si="26"/>
        <v>1.3165809439631129</v>
      </c>
      <c r="N161" s="150">
        <f t="shared" si="27"/>
        <v>8.6526260834924511E-4</v>
      </c>
      <c r="O161" s="148">
        <f t="shared" si="28"/>
        <v>1514602.3399999999</v>
      </c>
      <c r="P161" s="151">
        <f t="shared" si="29"/>
        <v>0.31658094396311282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52661757.700000003</v>
      </c>
      <c r="F163" s="153">
        <f>IFERROR(VLOOKUP($C163,'2024'!$C$8:$U$195,19,FALSE),0)</f>
        <v>55477828.13000001</v>
      </c>
      <c r="G163" s="154">
        <f t="shared" si="22"/>
        <v>1.0534746759886446</v>
      </c>
      <c r="H163" s="155">
        <f t="shared" si="23"/>
        <v>7.6208948349519908E-3</v>
      </c>
      <c r="I163" s="156">
        <f t="shared" si="24"/>
        <v>2816070.4300000072</v>
      </c>
      <c r="J163" s="157">
        <f t="shared" si="25"/>
        <v>5.3474675988644547E-2</v>
      </c>
      <c r="K163" s="163">
        <f>VLOOKUP($C163,'2024'!$C$205:$U$392,VLOOKUP($L$4,Master!$D$9:$G$20,4,FALSE),FALSE)</f>
        <v>4784249.87</v>
      </c>
      <c r="L163" s="164">
        <f>VLOOKUP($C163,'2024'!$C$8:$U$195,VLOOKUP($L$4,Master!$D$9:$G$20,4,FALSE),FALSE)</f>
        <v>6298852.21</v>
      </c>
      <c r="M163" s="155">
        <f t="shared" si="26"/>
        <v>1.3165809439631129</v>
      </c>
      <c r="N163" s="155">
        <f t="shared" si="27"/>
        <v>8.6526260834924511E-4</v>
      </c>
      <c r="O163" s="156">
        <f t="shared" si="28"/>
        <v>1514602.3399999999</v>
      </c>
      <c r="P163" s="157">
        <f t="shared" si="29"/>
        <v>0.31658094396311282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39832006.809999995</v>
      </c>
      <c r="F166" s="148">
        <f>IFERROR(VLOOKUP($C166,'2024'!$C$8:$U$195,19,FALSE),0)</f>
        <v>39715956.739999995</v>
      </c>
      <c r="G166" s="149">
        <f t="shared" si="22"/>
        <v>0.99708651209682797</v>
      </c>
      <c r="H166" s="150">
        <f t="shared" si="23"/>
        <v>5.4557133865406537E-3</v>
      </c>
      <c r="I166" s="148">
        <f t="shared" si="24"/>
        <v>-116050.0700000003</v>
      </c>
      <c r="J166" s="151">
        <f t="shared" si="25"/>
        <v>-2.9134879031720148E-3</v>
      </c>
      <c r="K166" s="147">
        <f>VLOOKUP($C166,'2024'!$C$205:$U$392,VLOOKUP($L$4,Master!$D$9:$G$20,4,FALSE),FALSE)</f>
        <v>3497047.43</v>
      </c>
      <c r="L166" s="148">
        <f>VLOOKUP($C166,'2024'!$C$8:$U$195,VLOOKUP($L$4,Master!$D$9:$G$20,4,FALSE),FALSE)</f>
        <v>3909786.5500000003</v>
      </c>
      <c r="M166" s="150">
        <f t="shared" si="26"/>
        <v>1.1180250277589172</v>
      </c>
      <c r="N166" s="150">
        <f t="shared" si="27"/>
        <v>5.3708072448040449E-4</v>
      </c>
      <c r="O166" s="148">
        <f t="shared" si="28"/>
        <v>412739.12000000011</v>
      </c>
      <c r="P166" s="151">
        <f t="shared" si="29"/>
        <v>0.11802502775891721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39061105.030000001</v>
      </c>
      <c r="F167" s="153">
        <f>IFERROR(VLOOKUP($C167,'2024'!$C$8:$U$195,19,FALSE),0)</f>
        <v>38683571.940000005</v>
      </c>
      <c r="G167" s="154">
        <f t="shared" si="22"/>
        <v>0.99033480774007698</v>
      </c>
      <c r="H167" s="155">
        <f t="shared" si="23"/>
        <v>5.3138964435347621E-3</v>
      </c>
      <c r="I167" s="156">
        <f t="shared" si="24"/>
        <v>-377533.08999999613</v>
      </c>
      <c r="J167" s="157">
        <f t="shared" si="25"/>
        <v>-9.6651922599230184E-3</v>
      </c>
      <c r="K167" s="163">
        <f>VLOOKUP($C167,'2024'!$C$205:$U$392,VLOOKUP($L$4,Master!$D$9:$G$20,4,FALSE),FALSE)</f>
        <v>3378579.5100000002</v>
      </c>
      <c r="L167" s="164">
        <f>VLOOKUP($C167,'2024'!$C$8:$U$195,VLOOKUP($L$4,Master!$D$9:$G$20,4,FALSE),FALSE)</f>
        <v>3434941.24</v>
      </c>
      <c r="M167" s="155">
        <f t="shared" si="26"/>
        <v>1.0166820789130993</v>
      </c>
      <c r="N167" s="155">
        <f t="shared" si="27"/>
        <v>4.7185203236397108E-4</v>
      </c>
      <c r="O167" s="156">
        <f t="shared" si="28"/>
        <v>56361.729999999981</v>
      </c>
      <c r="P167" s="157">
        <f t="shared" si="29"/>
        <v>1.6682078913099186E-2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770901.78</v>
      </c>
      <c r="F168" s="153">
        <f>IFERROR(VLOOKUP($C168,'2024'!$C$8:$U$195,19,FALSE),0)</f>
        <v>1032384.8</v>
      </c>
      <c r="G168" s="154">
        <f t="shared" si="22"/>
        <v>1.3391910964325442</v>
      </c>
      <c r="H168" s="155">
        <f t="shared" si="23"/>
        <v>1.4181694300589311E-4</v>
      </c>
      <c r="I168" s="156">
        <f t="shared" si="24"/>
        <v>261483.02000000002</v>
      </c>
      <c r="J168" s="157">
        <f t="shared" si="25"/>
        <v>0.33919109643254425</v>
      </c>
      <c r="K168" s="163">
        <f>VLOOKUP($C168,'2024'!$C$205:$U$392,VLOOKUP($L$4,Master!$D$9:$G$20,4,FALSE),FALSE)</f>
        <v>118467.92</v>
      </c>
      <c r="L168" s="164">
        <f>VLOOKUP($C168,'2024'!$C$8:$U$195,VLOOKUP($L$4,Master!$D$9:$G$20,4,FALSE),FALSE)</f>
        <v>474845.31</v>
      </c>
      <c r="M168" s="155">
        <f t="shared" si="26"/>
        <v>4.0082185118131557</v>
      </c>
      <c r="N168" s="155">
        <f t="shared" si="27"/>
        <v>6.5228692116433372E-5</v>
      </c>
      <c r="O168" s="156">
        <f t="shared" si="28"/>
        <v>356377.39</v>
      </c>
      <c r="P168" s="157">
        <f t="shared" si="29"/>
        <v>3.0082185118131561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40364233.370000005</v>
      </c>
      <c r="F171" s="148">
        <f>IFERROR(VLOOKUP($C171,'2024'!$C$8:$U$195,19,FALSE),0)</f>
        <v>38510527.210000001</v>
      </c>
      <c r="G171" s="149">
        <f t="shared" si="22"/>
        <v>0.95407552664241269</v>
      </c>
      <c r="H171" s="150">
        <f t="shared" si="23"/>
        <v>5.2901255834718469E-3</v>
      </c>
      <c r="I171" s="148">
        <f t="shared" si="24"/>
        <v>-1853706.1600000039</v>
      </c>
      <c r="J171" s="151">
        <f t="shared" si="25"/>
        <v>-4.5924473357587363E-2</v>
      </c>
      <c r="K171" s="147">
        <f>VLOOKUP($C171,'2024'!$C$205:$U$392,VLOOKUP($L$4,Master!$D$9:$G$20,4,FALSE),FALSE)</f>
        <v>4936909.7799999993</v>
      </c>
      <c r="L171" s="148">
        <f>VLOOKUP($C171,'2024'!$C$8:$U$195,VLOOKUP($L$4,Master!$D$9:$G$20,4,FALSE),FALSE)</f>
        <v>8237016.9700000016</v>
      </c>
      <c r="M171" s="150">
        <f t="shared" si="26"/>
        <v>1.6684560457979449</v>
      </c>
      <c r="N171" s="150">
        <f t="shared" si="27"/>
        <v>1.1315050029534186E-3</v>
      </c>
      <c r="O171" s="148">
        <f t="shared" si="28"/>
        <v>3300107.1900000023</v>
      </c>
      <c r="P171" s="151">
        <f t="shared" si="29"/>
        <v>0.66845604579794504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40364233.370000005</v>
      </c>
      <c r="F172" s="153">
        <f>IFERROR(VLOOKUP($C172,'2024'!$C$8:$U$195,19,FALSE),0)</f>
        <v>38510527.210000001</v>
      </c>
      <c r="G172" s="154">
        <f t="shared" si="22"/>
        <v>0.95407552664241269</v>
      </c>
      <c r="H172" s="155">
        <f t="shared" si="23"/>
        <v>5.2901255834718469E-3</v>
      </c>
      <c r="I172" s="156">
        <f t="shared" si="24"/>
        <v>-1853706.1600000039</v>
      </c>
      <c r="J172" s="157">
        <f t="shared" si="25"/>
        <v>-4.5924473357587363E-2</v>
      </c>
      <c r="K172" s="163">
        <f>VLOOKUP($C172,'2024'!$C$205:$U$392,VLOOKUP($L$4,Master!$D$9:$G$20,4,FALSE),FALSE)</f>
        <v>4936909.7799999993</v>
      </c>
      <c r="L172" s="164">
        <f>VLOOKUP($C172,'2024'!$C$8:$U$195,VLOOKUP($L$4,Master!$D$9:$G$20,4,FALSE),FALSE)</f>
        <v>8237016.9700000016</v>
      </c>
      <c r="M172" s="155">
        <f t="shared" si="26"/>
        <v>1.6684560457979449</v>
      </c>
      <c r="N172" s="155">
        <f t="shared" si="27"/>
        <v>1.1315050029534186E-3</v>
      </c>
      <c r="O172" s="156">
        <f t="shared" si="28"/>
        <v>3300107.1900000023</v>
      </c>
      <c r="P172" s="157">
        <f t="shared" si="29"/>
        <v>0.66845604579794504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17418953.509999998</v>
      </c>
      <c r="F175" s="148">
        <f>IFERROR(VLOOKUP($C175,'2024'!$C$8:$U$195,19,FALSE),0)</f>
        <v>14351079.630000001</v>
      </c>
      <c r="G175" s="149">
        <f t="shared" si="22"/>
        <v>0.8238772565620105</v>
      </c>
      <c r="H175" s="150">
        <f t="shared" si="23"/>
        <v>1.9713833853043394E-3</v>
      </c>
      <c r="I175" s="148">
        <f t="shared" si="24"/>
        <v>-3067873.8799999971</v>
      </c>
      <c r="J175" s="151">
        <f t="shared" si="25"/>
        <v>-0.17612274343798953</v>
      </c>
      <c r="K175" s="147">
        <f>VLOOKUP($C175,'2024'!$C$205:$U$392,VLOOKUP($L$4,Master!$D$9:$G$20,4,FALSE),FALSE)</f>
        <v>1943479.73</v>
      </c>
      <c r="L175" s="148">
        <f>VLOOKUP($C175,'2024'!$C$8:$U$195,VLOOKUP($L$4,Master!$D$9:$G$20,4,FALSE),FALSE)</f>
        <v>2176507.1800000002</v>
      </c>
      <c r="M175" s="150">
        <f t="shared" si="26"/>
        <v>1.1199021767003456</v>
      </c>
      <c r="N175" s="150">
        <f t="shared" si="27"/>
        <v>2.9898308721513253E-4</v>
      </c>
      <c r="O175" s="148">
        <f t="shared" si="28"/>
        <v>233027.45000000019</v>
      </c>
      <c r="P175" s="151">
        <f t="shared" si="29"/>
        <v>0.11990217670034573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17418953.509999998</v>
      </c>
      <c r="F176" s="153">
        <f>IFERROR(VLOOKUP($C176,'2024'!$C$8:$U$195,19,FALSE),0)</f>
        <v>14351079.630000001</v>
      </c>
      <c r="G176" s="154">
        <f t="shared" si="22"/>
        <v>0.8238772565620105</v>
      </c>
      <c r="H176" s="155">
        <f t="shared" si="23"/>
        <v>1.9713833853043394E-3</v>
      </c>
      <c r="I176" s="156">
        <f t="shared" si="24"/>
        <v>-3067873.8799999971</v>
      </c>
      <c r="J176" s="157">
        <f t="shared" si="25"/>
        <v>-0.17612274343798953</v>
      </c>
      <c r="K176" s="163">
        <f>VLOOKUP($C176,'2024'!$C$205:$U$392,VLOOKUP($L$4,Master!$D$9:$G$20,4,FALSE),FALSE)</f>
        <v>1943479.73</v>
      </c>
      <c r="L176" s="164">
        <f>VLOOKUP($C176,'2024'!$C$8:$U$195,VLOOKUP($L$4,Master!$D$9:$G$20,4,FALSE),FALSE)</f>
        <v>2176507.1800000002</v>
      </c>
      <c r="M176" s="155">
        <f t="shared" si="26"/>
        <v>1.1199021767003456</v>
      </c>
      <c r="N176" s="155">
        <f t="shared" si="27"/>
        <v>2.9898308721513253E-4</v>
      </c>
      <c r="O176" s="156">
        <f t="shared" si="28"/>
        <v>233027.45000000019</v>
      </c>
      <c r="P176" s="157">
        <f t="shared" si="29"/>
        <v>0.11990217670034573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1060128109.49</v>
      </c>
      <c r="F177" s="143">
        <f>IFERROR(VLOOKUP($C177,'2024'!$C$8:$U$195,19,FALSE),0)</f>
        <v>1053304683.2499998</v>
      </c>
      <c r="G177" s="144">
        <f t="shared" si="22"/>
        <v>0.9935635833264691</v>
      </c>
      <c r="H177" s="145">
        <f t="shared" si="23"/>
        <v>0.14469067176531997</v>
      </c>
      <c r="I177" s="143">
        <f t="shared" si="24"/>
        <v>-6823426.240000248</v>
      </c>
      <c r="J177" s="146">
        <f t="shared" si="25"/>
        <v>-6.4364166735309189E-3</v>
      </c>
      <c r="K177" s="142">
        <f>VLOOKUP($C177,'2024'!$C$205:$U$392,VLOOKUP($L$4,Master!$D$9:$G$20,4,FALSE),FALSE)</f>
        <v>94204755.839999974</v>
      </c>
      <c r="L177" s="143">
        <f>VLOOKUP($C177,'2024'!$C$8:$U$195,VLOOKUP($L$4,Master!$D$9:$G$20,4,FALSE),FALSE)</f>
        <v>102636617.30999997</v>
      </c>
      <c r="M177" s="145">
        <f t="shared" si="26"/>
        <v>1.0895056878478717</v>
      </c>
      <c r="N177" s="145">
        <f t="shared" si="27"/>
        <v>1.4099017447147543E-2</v>
      </c>
      <c r="O177" s="143">
        <f t="shared" si="28"/>
        <v>8431861.4699999988</v>
      </c>
      <c r="P177" s="146">
        <f t="shared" si="29"/>
        <v>8.9505687847871621E-2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743931490.6400001</v>
      </c>
      <c r="F181" s="148">
        <f>IFERROR(VLOOKUP($C181,'2024'!$C$8:$U$195,19,FALSE),0)</f>
        <v>735277589.98999977</v>
      </c>
      <c r="G181" s="149">
        <f t="shared" si="22"/>
        <v>0.98836734194091524</v>
      </c>
      <c r="H181" s="150">
        <f t="shared" si="23"/>
        <v>0.10100383120046152</v>
      </c>
      <c r="I181" s="148">
        <f t="shared" si="24"/>
        <v>-8653900.6500003338</v>
      </c>
      <c r="J181" s="151">
        <f t="shared" si="25"/>
        <v>-1.1632658059084757E-2</v>
      </c>
      <c r="K181" s="147">
        <f>VLOOKUP($C181,'2024'!$C$205:$U$392,VLOOKUP($L$4,Master!$D$9:$G$20,4,FALSE),FALSE)</f>
        <v>65066425.909999989</v>
      </c>
      <c r="L181" s="148">
        <f>VLOOKUP($C181,'2024'!$C$8:$U$195,VLOOKUP($L$4,Master!$D$9:$G$20,4,FALSE),FALSE)</f>
        <v>64714532.509999968</v>
      </c>
      <c r="M181" s="150">
        <f t="shared" si="26"/>
        <v>0.99459178224286116</v>
      </c>
      <c r="N181" s="150">
        <f t="shared" si="27"/>
        <v>8.8897251960932417E-3</v>
      </c>
      <c r="O181" s="148">
        <f t="shared" si="28"/>
        <v>-351893.40000002086</v>
      </c>
      <c r="P181" s="151">
        <f t="shared" si="29"/>
        <v>-5.4082177571388437E-3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743931490.6400001</v>
      </c>
      <c r="F182" s="153">
        <f>IFERROR(VLOOKUP($C182,'2024'!$C$8:$U$195,19,FALSE),0)</f>
        <v>735277589.98999977</v>
      </c>
      <c r="G182" s="154">
        <f t="shared" si="22"/>
        <v>0.98836734194091524</v>
      </c>
      <c r="H182" s="155">
        <f t="shared" si="23"/>
        <v>0.10100383120046152</v>
      </c>
      <c r="I182" s="156">
        <f t="shared" si="24"/>
        <v>-8653900.6500003338</v>
      </c>
      <c r="J182" s="157">
        <f t="shared" si="25"/>
        <v>-1.1632658059084757E-2</v>
      </c>
      <c r="K182" s="163">
        <f>VLOOKUP($C182,'2024'!$C$205:$U$392,VLOOKUP($L$4,Master!$D$9:$G$20,4,FALSE),FALSE)</f>
        <v>65066425.909999989</v>
      </c>
      <c r="L182" s="164">
        <f>VLOOKUP($C182,'2024'!$C$8:$U$195,VLOOKUP($L$4,Master!$D$9:$G$20,4,FALSE),FALSE)</f>
        <v>64714532.509999968</v>
      </c>
      <c r="M182" s="155">
        <f t="shared" si="26"/>
        <v>0.99459178224286116</v>
      </c>
      <c r="N182" s="155">
        <f t="shared" si="27"/>
        <v>8.8897251960932417E-3</v>
      </c>
      <c r="O182" s="156">
        <f t="shared" si="28"/>
        <v>-351893.40000002086</v>
      </c>
      <c r="P182" s="157">
        <f t="shared" si="29"/>
        <v>-5.4082177571388437E-3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67125659.620000005</v>
      </c>
      <c r="F187" s="148">
        <f>IFERROR(VLOOKUP($C187,'2024'!$C$8:$U$195,19,FALSE),0)</f>
        <v>67179694.829999968</v>
      </c>
      <c r="G187" s="149">
        <f t="shared" si="22"/>
        <v>1.000804985907116</v>
      </c>
      <c r="H187" s="150">
        <f t="shared" si="23"/>
        <v>9.2283603486407358E-3</v>
      </c>
      <c r="I187" s="148">
        <f t="shared" si="24"/>
        <v>54035.209999963641</v>
      </c>
      <c r="J187" s="151">
        <f t="shared" si="25"/>
        <v>8.0498590711597145E-4</v>
      </c>
      <c r="K187" s="147">
        <f>VLOOKUP($C187,'2024'!$C$205:$U$392,VLOOKUP($L$4,Master!$D$9:$G$20,4,FALSE),FALSE)</f>
        <v>6494374.8599999994</v>
      </c>
      <c r="L187" s="148">
        <f>VLOOKUP($C187,'2024'!$C$8:$U$195,VLOOKUP($L$4,Master!$D$9:$G$20,4,FALSE),FALSE)</f>
        <v>10079117.550000001</v>
      </c>
      <c r="M187" s="150">
        <f t="shared" si="26"/>
        <v>1.551976559295809</v>
      </c>
      <c r="N187" s="150">
        <f t="shared" si="27"/>
        <v>1.3845512246383781E-3</v>
      </c>
      <c r="O187" s="148">
        <f t="shared" si="28"/>
        <v>3584742.6900000013</v>
      </c>
      <c r="P187" s="151">
        <f t="shared" si="29"/>
        <v>0.55197655929580902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67125659.620000005</v>
      </c>
      <c r="F188" s="153">
        <f>IFERROR(VLOOKUP($C188,'2024'!$C$8:$U$195,19,FALSE),0)</f>
        <v>67179694.829999968</v>
      </c>
      <c r="G188" s="154">
        <f t="shared" si="22"/>
        <v>1.000804985907116</v>
      </c>
      <c r="H188" s="155">
        <f t="shared" si="23"/>
        <v>9.2283603486407358E-3</v>
      </c>
      <c r="I188" s="156">
        <f t="shared" si="24"/>
        <v>54035.209999963641</v>
      </c>
      <c r="J188" s="157">
        <f t="shared" si="25"/>
        <v>8.0498590711597145E-4</v>
      </c>
      <c r="K188" s="163">
        <f>VLOOKUP($C188,'2024'!$C$205:$U$392,VLOOKUP($L$4,Master!$D$9:$G$20,4,FALSE),FALSE)</f>
        <v>6494374.8599999994</v>
      </c>
      <c r="L188" s="164">
        <f>VLOOKUP($C188,'2024'!$C$8:$U$195,VLOOKUP($L$4,Master!$D$9:$G$20,4,FALSE),FALSE)</f>
        <v>10079117.550000001</v>
      </c>
      <c r="M188" s="155">
        <f t="shared" si="26"/>
        <v>1.551976559295809</v>
      </c>
      <c r="N188" s="155">
        <f t="shared" si="27"/>
        <v>1.3845512246383781E-3</v>
      </c>
      <c r="O188" s="156">
        <f t="shared" si="28"/>
        <v>3584742.6900000013</v>
      </c>
      <c r="P188" s="157">
        <f t="shared" si="29"/>
        <v>0.55197655929580902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1186100.5300000003</v>
      </c>
      <c r="F191" s="148">
        <f>IFERROR(VLOOKUP($C191,'2024'!$C$8:$U$195,19,FALSE),0)</f>
        <v>1611427.34</v>
      </c>
      <c r="G191" s="149">
        <f t="shared" si="22"/>
        <v>1.3585925469572127</v>
      </c>
      <c r="H191" s="150">
        <f t="shared" si="23"/>
        <v>2.213590312787615E-4</v>
      </c>
      <c r="I191" s="148">
        <f t="shared" si="24"/>
        <v>425326.80999999982</v>
      </c>
      <c r="J191" s="151">
        <f t="shared" si="25"/>
        <v>0.3585925469572126</v>
      </c>
      <c r="K191" s="147">
        <f>VLOOKUP($C191,'2024'!$C$205:$U$392,VLOOKUP($L$4,Master!$D$9:$G$20,4,FALSE),FALSE)</f>
        <v>42535.09</v>
      </c>
      <c r="L191" s="148">
        <f>VLOOKUP($C191,'2024'!$C$8:$U$195,VLOOKUP($L$4,Master!$D$9:$G$20,4,FALSE),FALSE)</f>
        <v>273349.74</v>
      </c>
      <c r="M191" s="150">
        <f t="shared" si="26"/>
        <v>6.4264526065420338</v>
      </c>
      <c r="N191" s="150">
        <f t="shared" si="27"/>
        <v>3.7549588581947059E-5</v>
      </c>
      <c r="O191" s="148">
        <f t="shared" si="28"/>
        <v>230814.65</v>
      </c>
      <c r="P191" s="151">
        <f t="shared" si="29"/>
        <v>5.4264526065420338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1186100.5300000003</v>
      </c>
      <c r="F192" s="153">
        <f>IFERROR(VLOOKUP($C192,'2024'!$C$8:$U$195,19,FALSE),0)</f>
        <v>1611427.34</v>
      </c>
      <c r="G192" s="154">
        <f t="shared" si="22"/>
        <v>1.3585925469572127</v>
      </c>
      <c r="H192" s="155">
        <f t="shared" si="23"/>
        <v>2.213590312787615E-4</v>
      </c>
      <c r="I192" s="156">
        <f t="shared" si="24"/>
        <v>425326.80999999982</v>
      </c>
      <c r="J192" s="157">
        <f t="shared" si="25"/>
        <v>0.3585925469572126</v>
      </c>
      <c r="K192" s="163">
        <f>VLOOKUP($C192,'2024'!$C$205:$U$392,VLOOKUP($L$4,Master!$D$9:$G$20,4,FALSE),FALSE)</f>
        <v>42535.09</v>
      </c>
      <c r="L192" s="164">
        <f>VLOOKUP($C192,'2024'!$C$8:$U$195,VLOOKUP($L$4,Master!$D$9:$G$20,4,FALSE),FALSE)</f>
        <v>273349.74</v>
      </c>
      <c r="M192" s="155">
        <f t="shared" si="26"/>
        <v>6.4264526065420338</v>
      </c>
      <c r="N192" s="155">
        <f t="shared" si="27"/>
        <v>3.7549588581947059E-5</v>
      </c>
      <c r="O192" s="156">
        <f t="shared" si="28"/>
        <v>230814.65</v>
      </c>
      <c r="P192" s="157">
        <f t="shared" si="29"/>
        <v>5.4264526065420338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247884858.69999996</v>
      </c>
      <c r="F195" s="148">
        <f>IFERROR(VLOOKUP($C195,'2024'!$C$8:$U$195,19,FALSE),0)</f>
        <v>249235971.09</v>
      </c>
      <c r="G195" s="149">
        <f t="shared" si="22"/>
        <v>1.0054505644156153</v>
      </c>
      <c r="H195" s="150">
        <f t="shared" si="23"/>
        <v>3.4237121184938941E-2</v>
      </c>
      <c r="I195" s="148">
        <f t="shared" si="24"/>
        <v>1351112.3900000453</v>
      </c>
      <c r="J195" s="151">
        <f t="shared" si="25"/>
        <v>5.4505644156152954E-3</v>
      </c>
      <c r="K195" s="147">
        <f>VLOOKUP($C195,'2024'!$C$205:$U$392,VLOOKUP($L$4,Master!$D$9:$G$20,4,FALSE),FALSE)</f>
        <v>22601419.979999997</v>
      </c>
      <c r="L195" s="148">
        <f>VLOOKUP($C195,'2024'!$C$8:$U$195,VLOOKUP($L$4,Master!$D$9:$G$20,4,FALSE),FALSE)</f>
        <v>27569617.510000002</v>
      </c>
      <c r="M195" s="150">
        <f t="shared" si="26"/>
        <v>1.2198179377400342</v>
      </c>
      <c r="N195" s="150">
        <f t="shared" si="27"/>
        <v>3.7871914378339771E-3</v>
      </c>
      <c r="O195" s="148">
        <f t="shared" si="28"/>
        <v>4968197.5300000049</v>
      </c>
      <c r="P195" s="151">
        <f t="shared" si="29"/>
        <v>0.21981793774003422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247884858.69999996</v>
      </c>
      <c r="F196" s="159">
        <f>IFERROR(VLOOKUP($C196,'2024'!$C$8:$U$195,19,FALSE),0)</f>
        <v>249235971.09</v>
      </c>
      <c r="G196" s="160">
        <f t="shared" si="22"/>
        <v>1.0054505644156153</v>
      </c>
      <c r="H196" s="161">
        <f t="shared" si="23"/>
        <v>3.4237121184938941E-2</v>
      </c>
      <c r="I196" s="159">
        <f t="shared" si="24"/>
        <v>1351112.3900000453</v>
      </c>
      <c r="J196" s="162">
        <f t="shared" si="25"/>
        <v>5.4505644156152954E-3</v>
      </c>
      <c r="K196" s="158">
        <f>VLOOKUP($C196,'2024'!$C$205:$U$392,VLOOKUP($L$4,Master!$D$9:$G$20,4,FALSE),FALSE)</f>
        <v>22601419.979999997</v>
      </c>
      <c r="L196" s="159">
        <f>VLOOKUP($C196,'2024'!$C$8:$U$195,VLOOKUP($L$4,Master!$D$9:$G$20,4,FALSE),FALSE)</f>
        <v>27569617.510000002</v>
      </c>
      <c r="M196" s="161">
        <f t="shared" si="26"/>
        <v>1.2198179377400342</v>
      </c>
      <c r="N196" s="161">
        <f t="shared" si="27"/>
        <v>3.7871914378339771E-3</v>
      </c>
      <c r="O196" s="159">
        <f t="shared" si="28"/>
        <v>4968197.5300000049</v>
      </c>
      <c r="P196" s="162">
        <f t="shared" si="29"/>
        <v>0.21981793774003422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dIs/3dBd5dXUw82d4PNE09lqCc8WoryQ9jKZZu5P2duSAMfci44hT4I4dX0aPtzpikA5Mb+rnayVIEL7V9amjA==" saltValue="Uue1ZrAF+XNXsgSAmf/UW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94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173439677.43000001</v>
      </c>
      <c r="F7" s="96">
        <v>221610479.78000003</v>
      </c>
      <c r="G7" s="96">
        <v>293200899.00999999</v>
      </c>
      <c r="H7" s="96">
        <v>377019587.33999997</v>
      </c>
      <c r="I7" s="96">
        <v>255379174.18999997</v>
      </c>
      <c r="J7" s="96">
        <v>275644168.53999996</v>
      </c>
      <c r="K7" s="96">
        <v>284377238.36999995</v>
      </c>
      <c r="L7" s="96">
        <v>211836412.44999999</v>
      </c>
      <c r="M7" s="96">
        <v>299815572.36999989</v>
      </c>
      <c r="N7" s="96">
        <v>261408036.02999994</v>
      </c>
      <c r="O7" s="96">
        <v>312767035.40999997</v>
      </c>
      <c r="P7" s="96">
        <v>526294534.69999993</v>
      </c>
      <c r="Q7" s="96">
        <f t="shared" ref="Q7:Q70" si="0">SUM(E7:P7)</f>
        <v>3492792815.6199989</v>
      </c>
      <c r="R7" s="97"/>
      <c r="T7" s="95"/>
      <c r="U7" s="96">
        <f>SUM(U8:U195)</f>
        <v>10478378446.859999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46632797.849999994</v>
      </c>
      <c r="F8" s="135">
        <v>27744203.829999998</v>
      </c>
      <c r="G8" s="135">
        <v>88646468.410000011</v>
      </c>
      <c r="H8" s="135">
        <v>168324529.26999998</v>
      </c>
      <c r="I8" s="135">
        <v>69214141.320000008</v>
      </c>
      <c r="J8" s="135">
        <v>78795645.309999987</v>
      </c>
      <c r="K8" s="135">
        <v>58886658.829999998</v>
      </c>
      <c r="L8" s="135">
        <v>27493750.570000004</v>
      </c>
      <c r="M8" s="135">
        <v>84280922.140000001</v>
      </c>
      <c r="N8" s="135">
        <v>42794067.100000001</v>
      </c>
      <c r="O8" s="135">
        <v>87313993.01000002</v>
      </c>
      <c r="P8" s="135">
        <v>124247030.45999998</v>
      </c>
      <c r="Q8" s="135">
        <f t="shared" si="0"/>
        <v>904374208.10000014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904374208.10000014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40739489.18</v>
      </c>
      <c r="F9" s="136">
        <v>18028002.380000003</v>
      </c>
      <c r="G9" s="136">
        <v>73487815.770000011</v>
      </c>
      <c r="H9" s="136">
        <v>135421215.76000002</v>
      </c>
      <c r="I9" s="136">
        <v>56888884.720000014</v>
      </c>
      <c r="J9" s="136">
        <v>67804925.469999984</v>
      </c>
      <c r="K9" s="136">
        <v>52143836.060000002</v>
      </c>
      <c r="L9" s="136">
        <v>22122036.980000004</v>
      </c>
      <c r="M9" s="136">
        <v>56048710.390000001</v>
      </c>
      <c r="N9" s="136">
        <v>25324802.75</v>
      </c>
      <c r="O9" s="136">
        <v>69090358.390000015</v>
      </c>
      <c r="P9" s="136">
        <v>89224543.619999975</v>
      </c>
      <c r="Q9" s="136">
        <f t="shared" si="0"/>
        <v>706324621.47000003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706324621.47000003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1630434.2999999991</v>
      </c>
      <c r="F10" s="100">
        <v>2470631.9000000008</v>
      </c>
      <c r="G10" s="100">
        <v>3253902.080000001</v>
      </c>
      <c r="H10" s="100">
        <v>4547763.9100000011</v>
      </c>
      <c r="I10" s="100">
        <v>1958081.84</v>
      </c>
      <c r="J10" s="100">
        <v>5259208.76</v>
      </c>
      <c r="K10" s="100">
        <v>3087985.53</v>
      </c>
      <c r="L10" s="100">
        <v>1929627.6900000009</v>
      </c>
      <c r="M10" s="100">
        <v>2267928.649999998</v>
      </c>
      <c r="N10" s="100">
        <v>5989030.5600000005</v>
      </c>
      <c r="O10" s="100">
        <v>2680426.7999999993</v>
      </c>
      <c r="P10" s="100">
        <v>8246373.4799999986</v>
      </c>
      <c r="Q10" s="100">
        <f t="shared" si="0"/>
        <v>43321395.499999993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43321395.499999993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38252763.280000001</v>
      </c>
      <c r="F11" s="100">
        <v>13572878.320000002</v>
      </c>
      <c r="G11" s="100">
        <v>68390179.530000016</v>
      </c>
      <c r="H11" s="100">
        <v>128940348.74000001</v>
      </c>
      <c r="I11" s="100">
        <v>53111475.350000009</v>
      </c>
      <c r="J11" s="100">
        <v>60763861.139999993</v>
      </c>
      <c r="K11" s="100">
        <v>47458344.270000003</v>
      </c>
      <c r="L11" s="100">
        <v>18513499.240000002</v>
      </c>
      <c r="M11" s="100">
        <v>52001586.140000001</v>
      </c>
      <c r="N11" s="100">
        <v>17671617.579999998</v>
      </c>
      <c r="O11" s="100">
        <v>64160255.760000013</v>
      </c>
      <c r="P11" s="100">
        <v>77110812.429999977</v>
      </c>
      <c r="Q11" s="100">
        <f t="shared" si="0"/>
        <v>639947621.77999997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639947621.77999997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856291.59999999974</v>
      </c>
      <c r="F12" s="100">
        <v>1984492.159999999</v>
      </c>
      <c r="G12" s="100">
        <v>1843734.1600000001</v>
      </c>
      <c r="H12" s="100">
        <v>1933103.1100000013</v>
      </c>
      <c r="I12" s="100">
        <v>1819327.5299999998</v>
      </c>
      <c r="J12" s="100">
        <v>1781855.57</v>
      </c>
      <c r="K12" s="100">
        <v>1597506.2599999998</v>
      </c>
      <c r="L12" s="100">
        <v>1678910.0500000005</v>
      </c>
      <c r="M12" s="100">
        <v>1779195.5999999994</v>
      </c>
      <c r="N12" s="100">
        <v>1664154.6099999996</v>
      </c>
      <c r="O12" s="100">
        <v>2249675.830000001</v>
      </c>
      <c r="P12" s="100">
        <v>3867357.7100000009</v>
      </c>
      <c r="Q12" s="100">
        <f t="shared" si="0"/>
        <v>23055604.190000005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23055604.190000005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2420927.3100000005</v>
      </c>
      <c r="H16" s="136">
        <v>1042242.9599999998</v>
      </c>
      <c r="I16" s="136">
        <v>1745515.35</v>
      </c>
      <c r="J16" s="136">
        <v>954718.46999999974</v>
      </c>
      <c r="K16" s="136">
        <v>1706829.11</v>
      </c>
      <c r="L16" s="136">
        <v>1003971.7099999997</v>
      </c>
      <c r="M16" s="136">
        <v>1128203.2599999998</v>
      </c>
      <c r="N16" s="136">
        <v>1792817.0399999998</v>
      </c>
      <c r="O16" s="136">
        <v>1995653.4300000006</v>
      </c>
      <c r="P16" s="136">
        <v>2899480.4099999997</v>
      </c>
      <c r="Q16" s="136">
        <f t="shared" si="0"/>
        <v>22088947.649999995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22088947.649999995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>
        <v>258303.33999999994</v>
      </c>
      <c r="I17" s="100">
        <v>222432.32000000004</v>
      </c>
      <c r="J17" s="100">
        <v>291567.34999999986</v>
      </c>
      <c r="K17" s="100">
        <v>514564.01000000007</v>
      </c>
      <c r="L17" s="100">
        <v>208662.74999999991</v>
      </c>
      <c r="M17" s="100">
        <v>296146.67999999993</v>
      </c>
      <c r="N17" s="100">
        <v>250106.52999999988</v>
      </c>
      <c r="O17" s="100">
        <v>241004.93000000008</v>
      </c>
      <c r="P17" s="100">
        <v>445764.74999999994</v>
      </c>
      <c r="Q17" s="100">
        <f t="shared" si="0"/>
        <v>3665699.37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3665699.37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282070.80999999994</v>
      </c>
      <c r="H18" s="100">
        <v>321252.19</v>
      </c>
      <c r="I18" s="100">
        <v>478468.05000000005</v>
      </c>
      <c r="J18" s="100">
        <v>257658.84999999998</v>
      </c>
      <c r="K18" s="100">
        <v>281700</v>
      </c>
      <c r="L18" s="100">
        <v>201722.54000000004</v>
      </c>
      <c r="M18" s="100">
        <v>302965.90999999997</v>
      </c>
      <c r="N18" s="100">
        <v>289433.4599999999</v>
      </c>
      <c r="O18" s="100">
        <v>157367.44000000003</v>
      </c>
      <c r="P18" s="100">
        <v>719267.65999999968</v>
      </c>
      <c r="Q18" s="100">
        <f t="shared" si="0"/>
        <v>7580242.379999999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7580242.379999999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1622592.6000000003</v>
      </c>
      <c r="H19" s="100">
        <v>462687.42999999993</v>
      </c>
      <c r="I19" s="100">
        <v>1044614.9800000001</v>
      </c>
      <c r="J19" s="100">
        <v>405492.2699999999</v>
      </c>
      <c r="K19" s="100">
        <v>910565.10000000009</v>
      </c>
      <c r="L19" s="100">
        <v>593586.41999999981</v>
      </c>
      <c r="M19" s="100">
        <v>529090.66999999981</v>
      </c>
      <c r="N19" s="100">
        <v>1253277.05</v>
      </c>
      <c r="O19" s="100">
        <v>1597281.0600000005</v>
      </c>
      <c r="P19" s="100">
        <v>1734448</v>
      </c>
      <c r="Q19" s="100">
        <f t="shared" si="0"/>
        <v>10843005.899999999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10843005.899999999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285705.64999999997</v>
      </c>
      <c r="G20" s="136">
        <v>488637.03999999986</v>
      </c>
      <c r="H20" s="136">
        <v>282617.63999999996</v>
      </c>
      <c r="I20" s="136">
        <v>1953555.0499999998</v>
      </c>
      <c r="J20" s="136">
        <v>3266888.59</v>
      </c>
      <c r="K20" s="136">
        <v>862474.48</v>
      </c>
      <c r="L20" s="136">
        <v>108188.67</v>
      </c>
      <c r="M20" s="136">
        <v>439696.1399999999</v>
      </c>
      <c r="N20" s="136">
        <v>349237.78</v>
      </c>
      <c r="O20" s="136">
        <v>332571.55</v>
      </c>
      <c r="P20" s="136">
        <v>1694006.4000000001</v>
      </c>
      <c r="Q20" s="136">
        <f t="shared" si="0"/>
        <v>10201020.880000001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10201020.880000001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285705.64999999997</v>
      </c>
      <c r="G21" s="100">
        <v>488637.03999999986</v>
      </c>
      <c r="H21" s="100">
        <v>282617.63999999996</v>
      </c>
      <c r="I21" s="100">
        <v>1953555.0499999998</v>
      </c>
      <c r="J21" s="100">
        <v>3266888.59</v>
      </c>
      <c r="K21" s="100">
        <v>862474.48</v>
      </c>
      <c r="L21" s="100">
        <v>108188.67</v>
      </c>
      <c r="M21" s="100">
        <v>439696.1399999999</v>
      </c>
      <c r="N21" s="100">
        <v>349237.78</v>
      </c>
      <c r="O21" s="100">
        <v>332571.55</v>
      </c>
      <c r="P21" s="100">
        <v>1694006.4000000001</v>
      </c>
      <c r="Q21" s="100">
        <f t="shared" si="0"/>
        <v>10201020.880000001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10201020.880000001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297777.94000000012</v>
      </c>
      <c r="G24" s="136">
        <v>278196.61</v>
      </c>
      <c r="H24" s="136">
        <v>230172.94999999995</v>
      </c>
      <c r="I24" s="136">
        <v>222164.65000000002</v>
      </c>
      <c r="J24" s="136">
        <v>231201.23</v>
      </c>
      <c r="K24" s="136">
        <v>228038.87</v>
      </c>
      <c r="L24" s="136">
        <v>180154.49</v>
      </c>
      <c r="M24" s="136">
        <v>237246.52999999997</v>
      </c>
      <c r="N24" s="136">
        <v>239813.86</v>
      </c>
      <c r="O24" s="136">
        <v>228127.02000000002</v>
      </c>
      <c r="P24" s="136">
        <v>601229.78999999992</v>
      </c>
      <c r="Q24" s="136">
        <f t="shared" si="0"/>
        <v>3120505.31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3120505.31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297777.94000000012</v>
      </c>
      <c r="G25" s="100">
        <v>278196.61</v>
      </c>
      <c r="H25" s="100">
        <v>230172.94999999995</v>
      </c>
      <c r="I25" s="100">
        <v>222164.65000000002</v>
      </c>
      <c r="J25" s="100">
        <v>231201.23</v>
      </c>
      <c r="K25" s="100">
        <v>228038.87</v>
      </c>
      <c r="L25" s="100">
        <v>180154.49</v>
      </c>
      <c r="M25" s="100">
        <v>237246.52999999997</v>
      </c>
      <c r="N25" s="100">
        <v>239813.86</v>
      </c>
      <c r="O25" s="100">
        <v>228127.02000000002</v>
      </c>
      <c r="P25" s="100">
        <v>601229.78999999992</v>
      </c>
      <c r="Q25" s="100">
        <f t="shared" si="0"/>
        <v>3120505.31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3120505.31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5058520.1500000004</v>
      </c>
      <c r="F26" s="136">
        <v>4285094.5200000005</v>
      </c>
      <c r="G26" s="136">
        <v>11970891.679999996</v>
      </c>
      <c r="H26" s="136">
        <v>31348279.959999993</v>
      </c>
      <c r="I26" s="136">
        <v>8404021.5500000007</v>
      </c>
      <c r="J26" s="136">
        <v>6537911.5500000007</v>
      </c>
      <c r="K26" s="136">
        <v>3945480.31</v>
      </c>
      <c r="L26" s="136">
        <v>4079398.7199999997</v>
      </c>
      <c r="M26" s="136">
        <v>26427065.820000004</v>
      </c>
      <c r="N26" s="136">
        <v>15087395.67</v>
      </c>
      <c r="O26" s="136">
        <v>15667282.619999999</v>
      </c>
      <c r="P26" s="136">
        <v>29827770.240000002</v>
      </c>
      <c r="Q26" s="136">
        <f t="shared" si="0"/>
        <v>162639112.78999999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162639112.78999999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5058520.1500000004</v>
      </c>
      <c r="F27" s="100">
        <v>4285094.5200000005</v>
      </c>
      <c r="G27" s="100">
        <v>11970891.679999996</v>
      </c>
      <c r="H27" s="100">
        <v>31348279.959999993</v>
      </c>
      <c r="I27" s="100">
        <v>8404021.5500000007</v>
      </c>
      <c r="J27" s="100">
        <v>6537911.5500000007</v>
      </c>
      <c r="K27" s="100">
        <v>3945480.31</v>
      </c>
      <c r="L27" s="100">
        <v>4079398.7199999997</v>
      </c>
      <c r="M27" s="100">
        <v>26427065.820000004</v>
      </c>
      <c r="N27" s="100">
        <v>15087395.67</v>
      </c>
      <c r="O27" s="100">
        <v>15667282.619999999</v>
      </c>
      <c r="P27" s="100">
        <v>29827770.240000002</v>
      </c>
      <c r="Q27" s="100">
        <f t="shared" si="0"/>
        <v>162639112.78999999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162639112.78999999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2949767.25</v>
      </c>
      <c r="F30" s="135">
        <v>5899098.5500000017</v>
      </c>
      <c r="G30" s="135">
        <v>5071362.5699999994</v>
      </c>
      <c r="H30" s="135">
        <v>8031550.7700000005</v>
      </c>
      <c r="I30" s="135">
        <v>4583108.38</v>
      </c>
      <c r="J30" s="135">
        <v>5177773.2500000028</v>
      </c>
      <c r="K30" s="135">
        <v>4920699.1900000023</v>
      </c>
      <c r="L30" s="135">
        <v>3700372.7299999995</v>
      </c>
      <c r="M30" s="135">
        <v>5499897.700000002</v>
      </c>
      <c r="N30" s="135">
        <v>6783625.6200000001</v>
      </c>
      <c r="O30" s="135">
        <v>4913269.129999999</v>
      </c>
      <c r="P30" s="135">
        <v>21651034.700000003</v>
      </c>
      <c r="Q30" s="135">
        <f t="shared" si="0"/>
        <v>79181559.840000004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79181559.840000004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2919443.85</v>
      </c>
      <c r="F31" s="136">
        <v>5624322.3400000017</v>
      </c>
      <c r="G31" s="136">
        <v>4964402.3099999996</v>
      </c>
      <c r="H31" s="136">
        <v>7773741.4700000007</v>
      </c>
      <c r="I31" s="136">
        <v>4550391.41</v>
      </c>
      <c r="J31" s="136">
        <v>5113376.5300000031</v>
      </c>
      <c r="K31" s="136">
        <v>4871652.2400000021</v>
      </c>
      <c r="L31" s="136">
        <v>3665861.4799999995</v>
      </c>
      <c r="M31" s="136">
        <v>5465361.9700000016</v>
      </c>
      <c r="N31" s="136">
        <v>6749658.5200000005</v>
      </c>
      <c r="O31" s="136">
        <v>4875383.4499999993</v>
      </c>
      <c r="P31" s="136">
        <v>20800952.030000001</v>
      </c>
      <c r="Q31" s="136">
        <f t="shared" si="0"/>
        <v>77374547.600000009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77374547.600000009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2919443.85</v>
      </c>
      <c r="F32" s="100">
        <v>5624322.3400000017</v>
      </c>
      <c r="G32" s="100">
        <v>4964402.3099999996</v>
      </c>
      <c r="H32" s="100">
        <v>7773741.4700000007</v>
      </c>
      <c r="I32" s="100">
        <v>4550391.41</v>
      </c>
      <c r="J32" s="100">
        <v>5113376.5300000031</v>
      </c>
      <c r="K32" s="100">
        <v>4871652.2400000021</v>
      </c>
      <c r="L32" s="100">
        <v>3665861.4799999995</v>
      </c>
      <c r="M32" s="100">
        <v>5465361.9700000016</v>
      </c>
      <c r="N32" s="100">
        <v>6749658.5200000005</v>
      </c>
      <c r="O32" s="100">
        <v>4875383.4499999993</v>
      </c>
      <c r="P32" s="100">
        <v>20800952.030000001</v>
      </c>
      <c r="Q32" s="100">
        <f t="shared" si="0"/>
        <v>77374547.600000009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77374547.600000009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>
        <v>257809.3</v>
      </c>
      <c r="I39" s="136">
        <v>32716.969999999994</v>
      </c>
      <c r="J39" s="136">
        <v>64396.719999999994</v>
      </c>
      <c r="K39" s="136">
        <v>49046.94999999999</v>
      </c>
      <c r="L39" s="136">
        <v>34511.250000000007</v>
      </c>
      <c r="M39" s="136">
        <v>34535.729999999996</v>
      </c>
      <c r="N39" s="136">
        <v>33967.100000000006</v>
      </c>
      <c r="O39" s="136">
        <v>37885.680000000008</v>
      </c>
      <c r="P39" s="136">
        <v>850082.66999999993</v>
      </c>
      <c r="Q39" s="136">
        <f t="shared" si="0"/>
        <v>1807012.2399999998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1807012.2399999998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>
        <v>257809.3</v>
      </c>
      <c r="I40" s="100">
        <v>32716.969999999994</v>
      </c>
      <c r="J40" s="100">
        <v>64396.719999999994</v>
      </c>
      <c r="K40" s="100">
        <v>49046.94999999999</v>
      </c>
      <c r="L40" s="100">
        <v>34511.250000000007</v>
      </c>
      <c r="M40" s="100">
        <v>34535.729999999996</v>
      </c>
      <c r="N40" s="100">
        <v>33967.100000000006</v>
      </c>
      <c r="O40" s="100">
        <v>37885.680000000008</v>
      </c>
      <c r="P40" s="100">
        <v>850082.66999999993</v>
      </c>
      <c r="Q40" s="100">
        <f t="shared" si="0"/>
        <v>1807012.2399999998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1807012.2399999998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11982745.119999997</v>
      </c>
      <c r="F41" s="135">
        <v>15995919.120000003</v>
      </c>
      <c r="G41" s="135">
        <v>16300963.669999996</v>
      </c>
      <c r="H41" s="135">
        <v>15545146.83</v>
      </c>
      <c r="I41" s="135">
        <v>15036781.419999987</v>
      </c>
      <c r="J41" s="135">
        <v>16776302.619999997</v>
      </c>
      <c r="K41" s="135">
        <v>17565187.999999993</v>
      </c>
      <c r="L41" s="135">
        <v>16420205.899999997</v>
      </c>
      <c r="M41" s="135">
        <v>12339499.16</v>
      </c>
      <c r="N41" s="135">
        <v>18951746.250000004</v>
      </c>
      <c r="O41" s="135">
        <v>15571181.690000003</v>
      </c>
      <c r="P41" s="135">
        <v>25581298.98999998</v>
      </c>
      <c r="Q41" s="135">
        <f t="shared" si="0"/>
        <v>198066978.76999995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198066978.76999995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6683072.679999996</v>
      </c>
      <c r="F42" s="136">
        <v>8251441.9700000007</v>
      </c>
      <c r="G42" s="136">
        <v>8073637.5699999984</v>
      </c>
      <c r="H42" s="136">
        <v>7823925.5899999999</v>
      </c>
      <c r="I42" s="136">
        <v>7671217.149999992</v>
      </c>
      <c r="J42" s="136">
        <v>8540255.9699999988</v>
      </c>
      <c r="K42" s="136">
        <v>9009730.0500000026</v>
      </c>
      <c r="L42" s="136">
        <v>8513704.6500000004</v>
      </c>
      <c r="M42" s="136">
        <v>5506552.3399999999</v>
      </c>
      <c r="N42" s="136">
        <v>10098451.790000005</v>
      </c>
      <c r="O42" s="136">
        <v>7884407.080000001</v>
      </c>
      <c r="P42" s="136">
        <v>10370465.579999998</v>
      </c>
      <c r="Q42" s="136">
        <f t="shared" si="0"/>
        <v>98426862.419999987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98426862.419999987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6683072.679999996</v>
      </c>
      <c r="F43" s="100">
        <v>8251441.9700000007</v>
      </c>
      <c r="G43" s="100">
        <v>8073637.5699999984</v>
      </c>
      <c r="H43" s="100">
        <v>7823925.5899999999</v>
      </c>
      <c r="I43" s="100">
        <v>7671217.149999992</v>
      </c>
      <c r="J43" s="100">
        <v>8540255.9699999988</v>
      </c>
      <c r="K43" s="100">
        <v>9009730.0500000026</v>
      </c>
      <c r="L43" s="100">
        <v>8513704.6500000004</v>
      </c>
      <c r="M43" s="100">
        <v>5506552.3399999999</v>
      </c>
      <c r="N43" s="100">
        <v>10098451.790000005</v>
      </c>
      <c r="O43" s="100">
        <v>7884407.080000001</v>
      </c>
      <c r="P43" s="100">
        <v>10370465.579999998</v>
      </c>
      <c r="Q43" s="100">
        <f t="shared" si="0"/>
        <v>98426862.419999987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98426862.419999987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3089221.1000000015</v>
      </c>
      <c r="F46" s="136">
        <v>3927779.8000000012</v>
      </c>
      <c r="G46" s="136">
        <v>3934849.299999998</v>
      </c>
      <c r="H46" s="136">
        <v>3839401.4999999995</v>
      </c>
      <c r="I46" s="136">
        <v>3645168.5999999954</v>
      </c>
      <c r="J46" s="136">
        <v>4041240.9199999985</v>
      </c>
      <c r="K46" s="136">
        <v>3864726.5599999931</v>
      </c>
      <c r="L46" s="136">
        <v>3866137.9299999969</v>
      </c>
      <c r="M46" s="136">
        <v>3940222.2500000009</v>
      </c>
      <c r="N46" s="136">
        <v>3912576.2700000009</v>
      </c>
      <c r="O46" s="136">
        <v>3929077.8400000036</v>
      </c>
      <c r="P46" s="136">
        <v>6627004.8899999829</v>
      </c>
      <c r="Q46" s="136">
        <f t="shared" si="0"/>
        <v>48617406.959999979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48617406.959999979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3089221.1000000015</v>
      </c>
      <c r="F47" s="100">
        <v>3927779.8000000012</v>
      </c>
      <c r="G47" s="100">
        <v>3934849.299999998</v>
      </c>
      <c r="H47" s="100">
        <v>3839401.4999999995</v>
      </c>
      <c r="I47" s="100">
        <v>3645168.5999999954</v>
      </c>
      <c r="J47" s="100">
        <v>4041240.9199999985</v>
      </c>
      <c r="K47" s="100">
        <v>3864726.5599999931</v>
      </c>
      <c r="L47" s="100">
        <v>3866137.9299999969</v>
      </c>
      <c r="M47" s="100">
        <v>3940222.2500000009</v>
      </c>
      <c r="N47" s="100">
        <v>3912576.2700000009</v>
      </c>
      <c r="O47" s="100">
        <v>3929077.8400000036</v>
      </c>
      <c r="P47" s="100">
        <v>6627004.8899999829</v>
      </c>
      <c r="Q47" s="100">
        <f t="shared" si="0"/>
        <v>48617406.959999979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48617406.959999979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646327.51</v>
      </c>
      <c r="F48" s="136">
        <v>1486531.2200000002</v>
      </c>
      <c r="G48" s="136">
        <v>1590183.08</v>
      </c>
      <c r="H48" s="136">
        <v>1332768.3800000004</v>
      </c>
      <c r="I48" s="136">
        <v>1217250.3999999999</v>
      </c>
      <c r="J48" s="136">
        <v>1546747.6700000004</v>
      </c>
      <c r="K48" s="136">
        <v>934653.58000000007</v>
      </c>
      <c r="L48" s="136">
        <v>1441718.2000000002</v>
      </c>
      <c r="M48" s="136">
        <v>1207392.3399999999</v>
      </c>
      <c r="N48" s="136">
        <v>1821245.58</v>
      </c>
      <c r="O48" s="136">
        <v>1640673.6900000002</v>
      </c>
      <c r="P48" s="136">
        <v>3537220.5699999994</v>
      </c>
      <c r="Q48" s="136">
        <f t="shared" si="0"/>
        <v>18402712.220000003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18402712.220000003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646327.51</v>
      </c>
      <c r="F49" s="100">
        <v>1486531.2200000002</v>
      </c>
      <c r="G49" s="100">
        <v>1590183.08</v>
      </c>
      <c r="H49" s="100">
        <v>1332768.3800000004</v>
      </c>
      <c r="I49" s="100">
        <v>1217250.3999999999</v>
      </c>
      <c r="J49" s="100">
        <v>1546747.6700000004</v>
      </c>
      <c r="K49" s="100">
        <v>934653.58000000007</v>
      </c>
      <c r="L49" s="100">
        <v>1441718.2000000002</v>
      </c>
      <c r="M49" s="100">
        <v>1207392.3399999999</v>
      </c>
      <c r="N49" s="100">
        <v>1821245.58</v>
      </c>
      <c r="O49" s="100">
        <v>1640673.6900000002</v>
      </c>
      <c r="P49" s="100">
        <v>3537220.5699999994</v>
      </c>
      <c r="Q49" s="100">
        <f t="shared" si="0"/>
        <v>18402712.220000003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18402712.220000003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1564123.8300000003</v>
      </c>
      <c r="F52" s="136">
        <v>2330166.1300000004</v>
      </c>
      <c r="G52" s="136">
        <v>2702293.7199999993</v>
      </c>
      <c r="H52" s="136">
        <v>2549051.36</v>
      </c>
      <c r="I52" s="136">
        <v>2503145.2700000005</v>
      </c>
      <c r="J52" s="136">
        <v>2648058.0600000005</v>
      </c>
      <c r="K52" s="136">
        <v>3756077.8099999982</v>
      </c>
      <c r="L52" s="136">
        <v>2598645.1199999996</v>
      </c>
      <c r="M52" s="136">
        <v>1685332.2300000002</v>
      </c>
      <c r="N52" s="136">
        <v>3119472.609999998</v>
      </c>
      <c r="O52" s="136">
        <v>2117023.0799999982</v>
      </c>
      <c r="P52" s="136">
        <v>5046607.9499999993</v>
      </c>
      <c r="Q52" s="136">
        <f t="shared" si="0"/>
        <v>32619997.169999994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32619997.169999994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1564123.8300000003</v>
      </c>
      <c r="F53" s="100">
        <v>2330166.1300000004</v>
      </c>
      <c r="G53" s="100">
        <v>2702293.7199999993</v>
      </c>
      <c r="H53" s="100">
        <v>2549051.36</v>
      </c>
      <c r="I53" s="100">
        <v>2503145.2700000005</v>
      </c>
      <c r="J53" s="100">
        <v>2648058.0600000005</v>
      </c>
      <c r="K53" s="100">
        <v>3756077.8099999982</v>
      </c>
      <c r="L53" s="100">
        <v>2598645.1199999996</v>
      </c>
      <c r="M53" s="100">
        <v>1685332.2300000002</v>
      </c>
      <c r="N53" s="100">
        <v>3119472.609999998</v>
      </c>
      <c r="O53" s="100">
        <v>2117023.0799999982</v>
      </c>
      <c r="P53" s="100">
        <v>5046607.9499999993</v>
      </c>
      <c r="Q53" s="100">
        <f t="shared" si="0"/>
        <v>32619997.169999994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32619997.169999994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5482469.830000001</v>
      </c>
      <c r="F54" s="135">
        <v>15693456.330000004</v>
      </c>
      <c r="G54" s="135">
        <v>24943162.309999999</v>
      </c>
      <c r="H54" s="135">
        <v>27464014.68</v>
      </c>
      <c r="I54" s="135">
        <v>16133896.340000002</v>
      </c>
      <c r="J54" s="135">
        <v>20848576.140000001</v>
      </c>
      <c r="K54" s="135">
        <v>36572440.620000005</v>
      </c>
      <c r="L54" s="135">
        <v>18531579.66</v>
      </c>
      <c r="M54" s="135">
        <v>35632684.829999991</v>
      </c>
      <c r="N54" s="135">
        <v>36288279.450000003</v>
      </c>
      <c r="O54" s="135">
        <v>41759162.610000014</v>
      </c>
      <c r="P54" s="135">
        <v>118669659.39999998</v>
      </c>
      <c r="Q54" s="135">
        <f t="shared" si="0"/>
        <v>398019382.19999999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398019382.19999999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1691741.7500000009</v>
      </c>
      <c r="F55" s="136">
        <v>2145453.6700000018</v>
      </c>
      <c r="G55" s="136">
        <v>2356787.7100000009</v>
      </c>
      <c r="H55" s="136">
        <v>5163896.5199999986</v>
      </c>
      <c r="I55" s="136">
        <v>5318624.5699999994</v>
      </c>
      <c r="J55" s="136">
        <v>4213876.9500000011</v>
      </c>
      <c r="K55" s="136">
        <v>3868251.709999999</v>
      </c>
      <c r="L55" s="136">
        <v>3519441.73</v>
      </c>
      <c r="M55" s="136">
        <v>3867000.86</v>
      </c>
      <c r="N55" s="136">
        <v>6869513.8300000001</v>
      </c>
      <c r="O55" s="136">
        <v>7287256.3400000008</v>
      </c>
      <c r="P55" s="136">
        <v>18859160.34999999</v>
      </c>
      <c r="Q55" s="136">
        <f t="shared" si="0"/>
        <v>65161005.989999995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65161005.989999995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1691741.7500000009</v>
      </c>
      <c r="F56" s="100">
        <v>2145453.6700000018</v>
      </c>
      <c r="G56" s="100">
        <v>2356787.7100000009</v>
      </c>
      <c r="H56" s="100">
        <v>5163896.5199999986</v>
      </c>
      <c r="I56" s="100">
        <v>5318624.5699999994</v>
      </c>
      <c r="J56" s="100">
        <v>4213876.9500000011</v>
      </c>
      <c r="K56" s="100">
        <v>3868251.709999999</v>
      </c>
      <c r="L56" s="100">
        <v>3519441.73</v>
      </c>
      <c r="M56" s="100">
        <v>3867000.86</v>
      </c>
      <c r="N56" s="100">
        <v>6869513.8300000001</v>
      </c>
      <c r="O56" s="100">
        <v>7287256.3400000008</v>
      </c>
      <c r="P56" s="100">
        <v>18859160.34999999</v>
      </c>
      <c r="Q56" s="100">
        <f t="shared" si="0"/>
        <v>65161005.989999995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65161005.989999995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856255.03000000014</v>
      </c>
      <c r="G58" s="136">
        <v>3485036.169999999</v>
      </c>
      <c r="H58" s="136">
        <v>4141502.9600000004</v>
      </c>
      <c r="I58" s="136">
        <v>2346095.0500000007</v>
      </c>
      <c r="J58" s="136">
        <v>3576427.8900000011</v>
      </c>
      <c r="K58" s="136">
        <v>4245225.54</v>
      </c>
      <c r="L58" s="136">
        <v>3343790.97</v>
      </c>
      <c r="M58" s="136">
        <v>4708360.8999999994</v>
      </c>
      <c r="N58" s="136">
        <v>4939322.6500000004</v>
      </c>
      <c r="O58" s="136">
        <v>9447416.5300000031</v>
      </c>
      <c r="P58" s="136">
        <v>13612079.439999999</v>
      </c>
      <c r="Q58" s="136">
        <f t="shared" si="0"/>
        <v>54992984.039999999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54992984.039999999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827310.73000000021</v>
      </c>
      <c r="G59" s="100">
        <v>3444854.649999999</v>
      </c>
      <c r="H59" s="100">
        <v>4100882.7600000002</v>
      </c>
      <c r="I59" s="100">
        <v>2278406.0500000007</v>
      </c>
      <c r="J59" s="100">
        <v>3525371.4800000009</v>
      </c>
      <c r="K59" s="100">
        <v>4159277.34</v>
      </c>
      <c r="L59" s="100">
        <v>3295936.58</v>
      </c>
      <c r="M59" s="100">
        <v>4611970.0799999991</v>
      </c>
      <c r="N59" s="100">
        <v>4825262.4000000004</v>
      </c>
      <c r="O59" s="100">
        <v>9189428.5500000026</v>
      </c>
      <c r="P59" s="100">
        <v>13044625.720000001</v>
      </c>
      <c r="Q59" s="100">
        <f t="shared" si="0"/>
        <v>53570787.369999997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53570787.369999997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13722.200000000003</v>
      </c>
      <c r="G60" s="100">
        <v>26749.63</v>
      </c>
      <c r="H60" s="100">
        <v>23930.809999999994</v>
      </c>
      <c r="I60" s="100">
        <v>23355.87</v>
      </c>
      <c r="J60" s="100">
        <v>21548.29</v>
      </c>
      <c r="K60" s="100">
        <v>12102.520000000002</v>
      </c>
      <c r="L60" s="100">
        <v>12168.400000000001</v>
      </c>
      <c r="M60" s="100">
        <v>12686.380000000001</v>
      </c>
      <c r="N60" s="100">
        <v>26976.25</v>
      </c>
      <c r="O60" s="100">
        <v>20080.75</v>
      </c>
      <c r="P60" s="100">
        <v>90451.94</v>
      </c>
      <c r="Q60" s="100">
        <f t="shared" si="0"/>
        <v>294009.92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294009.92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15222.099999999997</v>
      </c>
      <c r="G61" s="100">
        <v>13431.89</v>
      </c>
      <c r="H61" s="100">
        <v>16689.390000000003</v>
      </c>
      <c r="I61" s="100">
        <v>44333.13</v>
      </c>
      <c r="J61" s="100">
        <v>29508.12</v>
      </c>
      <c r="K61" s="100">
        <v>73845.679999999993</v>
      </c>
      <c r="L61" s="100">
        <v>35685.99</v>
      </c>
      <c r="M61" s="100">
        <v>83704.439999999988</v>
      </c>
      <c r="N61" s="100">
        <v>87083.999999999985</v>
      </c>
      <c r="O61" s="100">
        <v>237907.23000000007</v>
      </c>
      <c r="P61" s="100">
        <v>477001.78</v>
      </c>
      <c r="Q61" s="100">
        <f t="shared" si="0"/>
        <v>1128186.75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1128186.75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15907.499999999998</v>
      </c>
      <c r="G62" s="136">
        <v>13671.87</v>
      </c>
      <c r="H62" s="136">
        <v>10938.93</v>
      </c>
      <c r="I62" s="136">
        <v>14726.959999999997</v>
      </c>
      <c r="J62" s="136">
        <v>14223.059999999998</v>
      </c>
      <c r="K62" s="136">
        <v>23174.34</v>
      </c>
      <c r="L62" s="136">
        <v>12213.1</v>
      </c>
      <c r="M62" s="136">
        <v>12280.46</v>
      </c>
      <c r="N62" s="136">
        <v>15241.44</v>
      </c>
      <c r="O62" s="136">
        <v>18090.999999999996</v>
      </c>
      <c r="P62" s="136">
        <v>50358.12</v>
      </c>
      <c r="Q62" s="136">
        <f t="shared" si="0"/>
        <v>211630.06999999998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211630.06999999998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15907.499999999998</v>
      </c>
      <c r="G64" s="100">
        <v>13671.87</v>
      </c>
      <c r="H64" s="100">
        <v>10938.93</v>
      </c>
      <c r="I64" s="100">
        <v>14726.959999999997</v>
      </c>
      <c r="J64" s="100">
        <v>14223.059999999998</v>
      </c>
      <c r="K64" s="100">
        <v>23174.34</v>
      </c>
      <c r="L64" s="100">
        <v>12213.1</v>
      </c>
      <c r="M64" s="100">
        <v>12280.46</v>
      </c>
      <c r="N64" s="100">
        <v>15241.44</v>
      </c>
      <c r="O64" s="100">
        <v>18090.999999999996</v>
      </c>
      <c r="P64" s="100">
        <v>50358.12</v>
      </c>
      <c r="Q64" s="100">
        <f t="shared" si="0"/>
        <v>211630.06999999998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211630.06999999998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>
        <v>45215.689999999995</v>
      </c>
      <c r="I69" s="136">
        <v>17500.000000000004</v>
      </c>
      <c r="J69" s="136">
        <v>25861.449999999986</v>
      </c>
      <c r="K69" s="136">
        <v>54464.389999999992</v>
      </c>
      <c r="L69" s="136">
        <v>362423.25</v>
      </c>
      <c r="M69" s="136">
        <v>26896.330000000005</v>
      </c>
      <c r="N69" s="136">
        <v>66839.76999999999</v>
      </c>
      <c r="O69" s="136">
        <v>103402.38</v>
      </c>
      <c r="P69" s="136">
        <v>566004.29</v>
      </c>
      <c r="Q69" s="136">
        <f t="shared" si="0"/>
        <v>1586789.73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1586789.73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>
        <v>45215.689999999995</v>
      </c>
      <c r="I72" s="100">
        <v>17500.000000000004</v>
      </c>
      <c r="J72" s="100">
        <v>25861.449999999986</v>
      </c>
      <c r="K72" s="100">
        <v>54464.389999999992</v>
      </c>
      <c r="L72" s="100">
        <v>362423.25</v>
      </c>
      <c r="M72" s="100">
        <v>26896.330000000005</v>
      </c>
      <c r="N72" s="100">
        <v>66839.76999999999</v>
      </c>
      <c r="O72" s="100">
        <v>103402.38</v>
      </c>
      <c r="P72" s="100">
        <v>566004.29</v>
      </c>
      <c r="Q72" s="100">
        <f t="shared" si="1"/>
        <v>1586789.73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1586789.73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>
        <v>13747153.620000001</v>
      </c>
      <c r="I73" s="136">
        <v>4947631.29</v>
      </c>
      <c r="J73" s="136">
        <v>9307436.8500000015</v>
      </c>
      <c r="K73" s="136">
        <v>16649945.020000003</v>
      </c>
      <c r="L73" s="136">
        <v>7479716.3200000003</v>
      </c>
      <c r="M73" s="136">
        <v>19429484.579999998</v>
      </c>
      <c r="N73" s="136">
        <v>17580063.610000003</v>
      </c>
      <c r="O73" s="136">
        <v>17901712.899999999</v>
      </c>
      <c r="P73" s="136">
        <v>75473244.449999988</v>
      </c>
      <c r="Q73" s="136">
        <f t="shared" si="1"/>
        <v>208473654.20999998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208473654.20999998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>
        <v>10664222.060000001</v>
      </c>
      <c r="I74" s="100">
        <v>4092435.2600000002</v>
      </c>
      <c r="J74" s="100">
        <v>7717048.9800000004</v>
      </c>
      <c r="K74" s="100">
        <v>13792766.160000002</v>
      </c>
      <c r="L74" s="100">
        <v>6143195.3400000008</v>
      </c>
      <c r="M74" s="100">
        <v>15069047.749999998</v>
      </c>
      <c r="N74" s="100">
        <v>15003204.130000001</v>
      </c>
      <c r="O74" s="100">
        <v>16078923.040000001</v>
      </c>
      <c r="P74" s="100">
        <v>71462794.339999989</v>
      </c>
      <c r="Q74" s="100">
        <f t="shared" si="1"/>
        <v>180308061.91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180308061.91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</v>
      </c>
      <c r="F75" s="100">
        <v>156898.96999999994</v>
      </c>
      <c r="G75" s="100">
        <v>199171.84999999995</v>
      </c>
      <c r="H75" s="100">
        <v>218087.21000000002</v>
      </c>
      <c r="I75" s="100">
        <v>212520.43</v>
      </c>
      <c r="J75" s="100">
        <v>177440.56999999992</v>
      </c>
      <c r="K75" s="100">
        <v>381722.01999999996</v>
      </c>
      <c r="L75" s="100">
        <v>135594.08000000002</v>
      </c>
      <c r="M75" s="100">
        <v>188131.28000000003</v>
      </c>
      <c r="N75" s="100">
        <v>258863.07000000004</v>
      </c>
      <c r="O75" s="100">
        <v>175241.44000000003</v>
      </c>
      <c r="P75" s="100">
        <v>339371</v>
      </c>
      <c r="Q75" s="100">
        <f t="shared" si="1"/>
        <v>2558550.1799999997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2558550.1799999997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>
        <v>2201049.4400000004</v>
      </c>
      <c r="I76" s="100">
        <v>624217.88</v>
      </c>
      <c r="J76" s="100">
        <v>1380827.2100000002</v>
      </c>
      <c r="K76" s="100">
        <v>2435388.54</v>
      </c>
      <c r="L76" s="100">
        <v>1193680.31</v>
      </c>
      <c r="M76" s="100">
        <v>4164193</v>
      </c>
      <c r="N76" s="100">
        <v>2277703.6600000006</v>
      </c>
      <c r="O76" s="100">
        <v>1636787.1500000001</v>
      </c>
      <c r="P76" s="100">
        <v>3026659.1300000004</v>
      </c>
      <c r="Q76" s="100">
        <f t="shared" si="1"/>
        <v>23669609.490000002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23669609.490000002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46994.05</v>
      </c>
      <c r="G77" s="100">
        <v>417459.95</v>
      </c>
      <c r="H77" s="100">
        <v>663794.90999999992</v>
      </c>
      <c r="I77" s="100">
        <v>18457.719999999998</v>
      </c>
      <c r="J77" s="100">
        <v>32120.089999999997</v>
      </c>
      <c r="K77" s="100">
        <v>40068.300000000003</v>
      </c>
      <c r="L77" s="100">
        <v>7246.590000000002</v>
      </c>
      <c r="M77" s="100">
        <v>8112.5499999999993</v>
      </c>
      <c r="N77" s="100">
        <v>40292.75</v>
      </c>
      <c r="O77" s="100">
        <v>10761.27</v>
      </c>
      <c r="P77" s="100">
        <v>644419.98</v>
      </c>
      <c r="Q77" s="100">
        <f t="shared" si="1"/>
        <v>1937432.6300000001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1937432.6300000001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>
        <v>1705327.72</v>
      </c>
      <c r="I79" s="136">
        <v>1559476.36</v>
      </c>
      <c r="J79" s="136">
        <v>1559476.3599999999</v>
      </c>
      <c r="K79" s="136">
        <v>1559476.36</v>
      </c>
      <c r="L79" s="136">
        <v>1559476.36</v>
      </c>
      <c r="M79" s="136">
        <v>1559476.3599999999</v>
      </c>
      <c r="N79" s="136">
        <v>1559476.36</v>
      </c>
      <c r="O79" s="136">
        <v>1413625</v>
      </c>
      <c r="P79" s="136">
        <v>1705327.72</v>
      </c>
      <c r="Q79" s="136">
        <f t="shared" si="1"/>
        <v>18713716.319999997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18713716.319999997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>
        <v>1705327.72</v>
      </c>
      <c r="I80" s="100">
        <v>1559476.36</v>
      </c>
      <c r="J80" s="100">
        <v>1559476.3599999999</v>
      </c>
      <c r="K80" s="100">
        <v>1559476.36</v>
      </c>
      <c r="L80" s="100">
        <v>1559476.36</v>
      </c>
      <c r="M80" s="100">
        <v>1559476.3599999999</v>
      </c>
      <c r="N80" s="100">
        <v>1559476.36</v>
      </c>
      <c r="O80" s="100">
        <v>1413625</v>
      </c>
      <c r="P80" s="100">
        <v>1705327.72</v>
      </c>
      <c r="Q80" s="100">
        <f t="shared" si="1"/>
        <v>18713716.319999997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18713716.319999997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>
        <v>2021273.03</v>
      </c>
      <c r="I81" s="136">
        <v>1075285.8299999998</v>
      </c>
      <c r="J81" s="136">
        <v>1440945.6800000002</v>
      </c>
      <c r="K81" s="136">
        <v>2069206.89</v>
      </c>
      <c r="L81" s="136">
        <v>1684736.0099999998</v>
      </c>
      <c r="M81" s="136">
        <v>5352983.25</v>
      </c>
      <c r="N81" s="136">
        <v>4465670.3499999996</v>
      </c>
      <c r="O81" s="136">
        <v>4593724.84</v>
      </c>
      <c r="P81" s="136">
        <v>7030764.879999999</v>
      </c>
      <c r="Q81" s="136">
        <f t="shared" si="1"/>
        <v>32596937.969999999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32596937.969999999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>
        <v>747613.59000000008</v>
      </c>
      <c r="I84" s="100">
        <v>178467.91</v>
      </c>
      <c r="J84" s="100">
        <v>872412.76</v>
      </c>
      <c r="K84" s="100">
        <v>1145058.68</v>
      </c>
      <c r="L84" s="100">
        <v>707645.9</v>
      </c>
      <c r="M84" s="100">
        <v>4902669.32</v>
      </c>
      <c r="N84" s="100">
        <v>4112893.98</v>
      </c>
      <c r="O84" s="100">
        <v>3096129.03</v>
      </c>
      <c r="P84" s="100">
        <v>4650014.63</v>
      </c>
      <c r="Q84" s="100">
        <f t="shared" si="1"/>
        <v>21665799.629999999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21665799.629999999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>
        <v>1273659.44</v>
      </c>
      <c r="I85" s="100">
        <v>896817.91999999993</v>
      </c>
      <c r="J85" s="100">
        <v>568532.92000000004</v>
      </c>
      <c r="K85" s="100">
        <v>924148.21</v>
      </c>
      <c r="L85" s="100">
        <v>977090.10999999987</v>
      </c>
      <c r="M85" s="100">
        <v>450313.93</v>
      </c>
      <c r="N85" s="100">
        <v>352776.37</v>
      </c>
      <c r="O85" s="100">
        <v>1497595.81</v>
      </c>
      <c r="P85" s="100">
        <v>2380750.2499999995</v>
      </c>
      <c r="Q85" s="100">
        <f t="shared" si="1"/>
        <v>10931138.34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10931138.34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>
        <v>598209.43999999994</v>
      </c>
      <c r="I86" s="136">
        <v>834672.22000000009</v>
      </c>
      <c r="J86" s="136">
        <v>686755.1100000001</v>
      </c>
      <c r="K86" s="136">
        <v>653448.76000000024</v>
      </c>
      <c r="L86" s="136">
        <v>551878.20000000019</v>
      </c>
      <c r="M86" s="136">
        <v>657543.22000000009</v>
      </c>
      <c r="N86" s="136">
        <v>726617.69</v>
      </c>
      <c r="O86" s="136">
        <v>762378.52999999991</v>
      </c>
      <c r="P86" s="136">
        <v>988976.60999999987</v>
      </c>
      <c r="Q86" s="136">
        <f t="shared" si="1"/>
        <v>7998386.0800000001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7998386.0800000001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</v>
      </c>
      <c r="H88" s="100">
        <v>562542.03999999992</v>
      </c>
      <c r="I88" s="100">
        <v>797186.35000000009</v>
      </c>
      <c r="J88" s="100">
        <v>612196.6100000001</v>
      </c>
      <c r="K88" s="100">
        <v>587254.97000000032</v>
      </c>
      <c r="L88" s="100">
        <v>520335.94000000024</v>
      </c>
      <c r="M88" s="100">
        <v>616749.20000000007</v>
      </c>
      <c r="N88" s="100">
        <v>678754.5</v>
      </c>
      <c r="O88" s="100">
        <v>720682.16999999993</v>
      </c>
      <c r="P88" s="100">
        <v>915500.58999999985</v>
      </c>
      <c r="Q88" s="100">
        <f t="shared" si="1"/>
        <v>7435851.9300000006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7435851.9300000006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37968.480000000003</v>
      </c>
      <c r="G93" s="100">
        <v>51083.02</v>
      </c>
      <c r="H93" s="100">
        <v>35667.399999999994</v>
      </c>
      <c r="I93" s="100">
        <v>37485.870000000003</v>
      </c>
      <c r="J93" s="100">
        <v>74558.499999999971</v>
      </c>
      <c r="K93" s="100">
        <v>66193.789999999979</v>
      </c>
      <c r="L93" s="100">
        <v>31542.259999999995</v>
      </c>
      <c r="M93" s="100">
        <v>40794.020000000004</v>
      </c>
      <c r="N93" s="100">
        <v>47863.19</v>
      </c>
      <c r="O93" s="100">
        <v>41696.36</v>
      </c>
      <c r="P93" s="100">
        <v>73476.01999999999</v>
      </c>
      <c r="Q93" s="100">
        <f t="shared" si="1"/>
        <v>562534.14999999991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562534.14999999991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18281.240000000002</v>
      </c>
      <c r="G94" s="136">
        <v>17493.379999999997</v>
      </c>
      <c r="H94" s="136">
        <v>30496.769999999997</v>
      </c>
      <c r="I94" s="136">
        <v>19884.060000000001</v>
      </c>
      <c r="J94" s="136">
        <v>23572.79</v>
      </c>
      <c r="K94" s="136">
        <v>7449247.6100000013</v>
      </c>
      <c r="L94" s="136">
        <v>17903.720000000005</v>
      </c>
      <c r="M94" s="136">
        <v>18658.87</v>
      </c>
      <c r="N94" s="136">
        <v>65533.750000000015</v>
      </c>
      <c r="O94" s="136">
        <v>231555.08999999994</v>
      </c>
      <c r="P94" s="136">
        <v>383743.53999999992</v>
      </c>
      <c r="Q94" s="136">
        <f t="shared" si="1"/>
        <v>8284277.790000001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8284277.790000001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18281.240000000002</v>
      </c>
      <c r="G95" s="100">
        <v>17493.379999999997</v>
      </c>
      <c r="H95" s="100">
        <v>30496.769999999997</v>
      </c>
      <c r="I95" s="100">
        <v>19884.060000000001</v>
      </c>
      <c r="J95" s="100">
        <v>23572.79</v>
      </c>
      <c r="K95" s="100">
        <v>7449247.6100000013</v>
      </c>
      <c r="L95" s="100">
        <v>17903.720000000005</v>
      </c>
      <c r="M95" s="100">
        <v>18658.87</v>
      </c>
      <c r="N95" s="100">
        <v>65533.750000000015</v>
      </c>
      <c r="O95" s="100">
        <v>231555.08999999994</v>
      </c>
      <c r="P95" s="100">
        <v>383743.53999999992</v>
      </c>
      <c r="Q95" s="100">
        <f t="shared" si="1"/>
        <v>8284277.790000001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8284277.790000001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>
        <v>2566170.34</v>
      </c>
      <c r="I96" s="135">
        <v>1057078.6800000002</v>
      </c>
      <c r="J96" s="135">
        <v>860457.25</v>
      </c>
      <c r="K96" s="135">
        <v>1997300.32</v>
      </c>
      <c r="L96" s="135">
        <v>181309.44000000003</v>
      </c>
      <c r="M96" s="135">
        <v>999233.01</v>
      </c>
      <c r="N96" s="135">
        <v>1090106.8</v>
      </c>
      <c r="O96" s="135">
        <v>1391776</v>
      </c>
      <c r="P96" s="135">
        <v>4696432</v>
      </c>
      <c r="Q96" s="135">
        <f t="shared" si="1"/>
        <v>19663542.200000003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19663542.200000003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0</v>
      </c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>
        <v>2566170.34</v>
      </c>
      <c r="I107" s="136">
        <v>1057078.6800000002</v>
      </c>
      <c r="J107" s="136">
        <v>860457.25</v>
      </c>
      <c r="K107" s="136">
        <v>1997300.32</v>
      </c>
      <c r="L107" s="136">
        <v>181309.44000000003</v>
      </c>
      <c r="M107" s="136">
        <v>999233.01</v>
      </c>
      <c r="N107" s="136">
        <v>1090106.8</v>
      </c>
      <c r="O107" s="136">
        <v>1391776</v>
      </c>
      <c r="P107" s="136">
        <v>4696432</v>
      </c>
      <c r="Q107" s="136">
        <f t="shared" si="1"/>
        <v>19663542.200000003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19663542.200000003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>
        <v>2566170.34</v>
      </c>
      <c r="I108" s="100">
        <v>1057078.6800000002</v>
      </c>
      <c r="J108" s="100">
        <v>860457.25</v>
      </c>
      <c r="K108" s="100">
        <v>1997300.32</v>
      </c>
      <c r="L108" s="100">
        <v>181309.44000000003</v>
      </c>
      <c r="M108" s="100">
        <v>999233.01</v>
      </c>
      <c r="N108" s="100">
        <v>1090106.8</v>
      </c>
      <c r="O108" s="100">
        <v>1391776</v>
      </c>
      <c r="P108" s="100">
        <v>4696432</v>
      </c>
      <c r="Q108" s="100">
        <f t="shared" si="1"/>
        <v>19663542.200000003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19663542.200000003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</v>
      </c>
      <c r="H109" s="135">
        <v>593992.57000000007</v>
      </c>
      <c r="I109" s="135">
        <v>407237.16000000003</v>
      </c>
      <c r="J109" s="135">
        <v>494218.8000000001</v>
      </c>
      <c r="K109" s="135">
        <v>391920.00000000017</v>
      </c>
      <c r="L109" s="135">
        <v>521849.17</v>
      </c>
      <c r="M109" s="135">
        <v>605794.13</v>
      </c>
      <c r="N109" s="135">
        <v>296637.90999999997</v>
      </c>
      <c r="O109" s="135">
        <v>650544.70999999985</v>
      </c>
      <c r="P109" s="135">
        <v>936586.55</v>
      </c>
      <c r="Q109" s="135">
        <f t="shared" si="1"/>
        <v>6055258.7199999997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6055258.7199999997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>
        <v>0</v>
      </c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>
        <v>0</v>
      </c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>
        <v>0</v>
      </c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</v>
      </c>
      <c r="H120" s="136">
        <v>593992.57000000007</v>
      </c>
      <c r="I120" s="136">
        <v>407237.16000000003</v>
      </c>
      <c r="J120" s="136">
        <v>494218.8000000001</v>
      </c>
      <c r="K120" s="136">
        <v>391920.00000000017</v>
      </c>
      <c r="L120" s="136">
        <v>521849.17</v>
      </c>
      <c r="M120" s="136">
        <v>605794.13</v>
      </c>
      <c r="N120" s="136">
        <v>296637.90999999997</v>
      </c>
      <c r="O120" s="136">
        <v>650544.70999999985</v>
      </c>
      <c r="P120" s="136">
        <v>936586.55</v>
      </c>
      <c r="Q120" s="136">
        <f t="shared" si="1"/>
        <v>6055258.7199999997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6055258.7199999997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</v>
      </c>
      <c r="H121" s="100">
        <v>593992.57000000007</v>
      </c>
      <c r="I121" s="100">
        <v>407237.16000000003</v>
      </c>
      <c r="J121" s="100">
        <v>494218.8000000001</v>
      </c>
      <c r="K121" s="100">
        <v>391920.00000000017</v>
      </c>
      <c r="L121" s="100">
        <v>521849.17</v>
      </c>
      <c r="M121" s="100">
        <v>605794.13</v>
      </c>
      <c r="N121" s="100">
        <v>296637.90999999997</v>
      </c>
      <c r="O121" s="100">
        <v>650544.70999999985</v>
      </c>
      <c r="P121" s="100">
        <v>936586.55</v>
      </c>
      <c r="Q121" s="100">
        <f t="shared" si="1"/>
        <v>6055258.7199999997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6055258.7199999997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17824670.319999997</v>
      </c>
      <c r="F122" s="135">
        <v>37667740.030000001</v>
      </c>
      <c r="G122" s="135">
        <v>38631498.589999996</v>
      </c>
      <c r="H122" s="135">
        <v>38644211.650000006</v>
      </c>
      <c r="I122" s="135">
        <v>34380622.990000002</v>
      </c>
      <c r="J122" s="135">
        <v>36776692.13000001</v>
      </c>
      <c r="K122" s="135">
        <v>40902223.399999984</v>
      </c>
      <c r="L122" s="135">
        <v>31521443.309999995</v>
      </c>
      <c r="M122" s="135">
        <v>39146607.379999988</v>
      </c>
      <c r="N122" s="135">
        <v>36232683.759999998</v>
      </c>
      <c r="O122" s="135">
        <v>36902941.849999994</v>
      </c>
      <c r="P122" s="135">
        <v>70098244.719999999</v>
      </c>
      <c r="Q122" s="135">
        <f t="shared" si="1"/>
        <v>458729580.13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458729580.13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>
        <v>0</v>
      </c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>
        <v>0</v>
      </c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>
        <v>0</v>
      </c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>
        <v>0</v>
      </c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>
        <v>0</v>
      </c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>
        <v>0</v>
      </c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>
        <v>0</v>
      </c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>
        <v>0</v>
      </c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17155465.799999997</v>
      </c>
      <c r="F137" s="136">
        <v>37084466.579999998</v>
      </c>
      <c r="G137" s="136">
        <v>36052177.989999995</v>
      </c>
      <c r="H137" s="136">
        <v>36245733.780000009</v>
      </c>
      <c r="I137" s="136">
        <v>33867369.399999999</v>
      </c>
      <c r="J137" s="136">
        <v>35029838.980000012</v>
      </c>
      <c r="K137" s="136">
        <v>39009384.529999986</v>
      </c>
      <c r="L137" s="136">
        <v>29807217.899999995</v>
      </c>
      <c r="M137" s="136">
        <v>36878548.299999982</v>
      </c>
      <c r="N137" s="136">
        <v>34364034.189999998</v>
      </c>
      <c r="O137" s="136">
        <v>34777629.460000001</v>
      </c>
      <c r="P137" s="136">
        <v>63862475.760000005</v>
      </c>
      <c r="Q137" s="136">
        <f t="shared" si="2"/>
        <v>434134342.66999996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434134342.66999996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17155465.799999997</v>
      </c>
      <c r="F138" s="100">
        <v>37084466.579999998</v>
      </c>
      <c r="G138" s="100">
        <v>36052177.989999995</v>
      </c>
      <c r="H138" s="100">
        <v>36245733.780000009</v>
      </c>
      <c r="I138" s="100">
        <v>33867369.399999999</v>
      </c>
      <c r="J138" s="100">
        <v>35029838.980000012</v>
      </c>
      <c r="K138" s="100">
        <v>39009384.529999986</v>
      </c>
      <c r="L138" s="100">
        <v>29807217.899999995</v>
      </c>
      <c r="M138" s="100">
        <v>36878548.299999982</v>
      </c>
      <c r="N138" s="100">
        <v>34364034.189999998</v>
      </c>
      <c r="O138" s="100">
        <v>34777629.460000001</v>
      </c>
      <c r="P138" s="100">
        <v>63862475.760000005</v>
      </c>
      <c r="Q138" s="100">
        <f t="shared" si="2"/>
        <v>434134342.66999996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434134342.66999996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>
        <v>1823267.37</v>
      </c>
      <c r="I139" s="136">
        <v>135497.77999999997</v>
      </c>
      <c r="J139" s="136">
        <v>1024527.8300000001</v>
      </c>
      <c r="K139" s="136">
        <v>1389701.94</v>
      </c>
      <c r="L139" s="136">
        <v>1230037.58</v>
      </c>
      <c r="M139" s="136">
        <v>1688315.9500000002</v>
      </c>
      <c r="N139" s="136">
        <v>1050602.5699999998</v>
      </c>
      <c r="O139" s="136">
        <v>1574885.8399999999</v>
      </c>
      <c r="P139" s="136">
        <v>4739197</v>
      </c>
      <c r="Q139" s="136">
        <f t="shared" si="2"/>
        <v>17021745.129999999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17021745.129999999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>
        <v>1823267.37</v>
      </c>
      <c r="I140" s="100">
        <v>135497.77999999997</v>
      </c>
      <c r="J140" s="100">
        <v>1024527.8300000001</v>
      </c>
      <c r="K140" s="100">
        <v>1389701.94</v>
      </c>
      <c r="L140" s="100">
        <v>1230037.58</v>
      </c>
      <c r="M140" s="100">
        <v>1688315.9500000002</v>
      </c>
      <c r="N140" s="100">
        <v>1050602.5699999998</v>
      </c>
      <c r="O140" s="100">
        <v>1574885.8399999999</v>
      </c>
      <c r="P140" s="100">
        <v>4739197</v>
      </c>
      <c r="Q140" s="100">
        <f t="shared" si="2"/>
        <v>17021745.129999999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17021745.129999999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>
        <v>575210.5</v>
      </c>
      <c r="I141" s="136">
        <v>377755.81</v>
      </c>
      <c r="J141" s="136">
        <v>722325.32</v>
      </c>
      <c r="K141" s="136">
        <v>503136.92999999993</v>
      </c>
      <c r="L141" s="136">
        <v>484187.82999999996</v>
      </c>
      <c r="M141" s="136">
        <v>579743.13</v>
      </c>
      <c r="N141" s="136">
        <v>818047</v>
      </c>
      <c r="O141" s="136">
        <v>550426.55000000005</v>
      </c>
      <c r="P141" s="136">
        <v>1496571.9600000002</v>
      </c>
      <c r="Q141" s="136">
        <f t="shared" si="2"/>
        <v>7573492.3299999991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7573492.3299999991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>
        <v>575210.5</v>
      </c>
      <c r="I142" s="100">
        <v>377755.81</v>
      </c>
      <c r="J142" s="100">
        <v>722325.32</v>
      </c>
      <c r="K142" s="100">
        <v>503136.92999999993</v>
      </c>
      <c r="L142" s="100">
        <v>484187.82999999996</v>
      </c>
      <c r="M142" s="100">
        <v>579743.13</v>
      </c>
      <c r="N142" s="100">
        <v>818047</v>
      </c>
      <c r="O142" s="100">
        <v>550426.55000000005</v>
      </c>
      <c r="P142" s="100">
        <v>1496571.9600000002</v>
      </c>
      <c r="Q142" s="100">
        <f t="shared" si="2"/>
        <v>7573492.3299999991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7573492.3299999991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>
        <v>3036344.2800000003</v>
      </c>
      <c r="I143" s="135">
        <v>2819493.5299999993</v>
      </c>
      <c r="J143" s="135">
        <v>2818642.7599999988</v>
      </c>
      <c r="K143" s="135">
        <v>8688292.1799999997</v>
      </c>
      <c r="L143" s="135">
        <v>3117247.9899999993</v>
      </c>
      <c r="M143" s="135">
        <v>2669047.2599999988</v>
      </c>
      <c r="N143" s="135">
        <v>2657714.2800000003</v>
      </c>
      <c r="O143" s="135">
        <v>2908562.73</v>
      </c>
      <c r="P143" s="135">
        <v>17322499.18</v>
      </c>
      <c r="Q143" s="135">
        <f t="shared" si="2"/>
        <v>55139452.719999991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55139452.719999991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>
        <v>219740.05999999991</v>
      </c>
      <c r="I144" s="136">
        <v>728464.74</v>
      </c>
      <c r="J144" s="136">
        <v>302349.78999999986</v>
      </c>
      <c r="K144" s="136">
        <v>3785925.58</v>
      </c>
      <c r="L144" s="136">
        <v>497876.26</v>
      </c>
      <c r="M144" s="136">
        <v>492920.4499999999</v>
      </c>
      <c r="N144" s="136">
        <v>353175.9</v>
      </c>
      <c r="O144" s="136">
        <v>221964.33000000002</v>
      </c>
      <c r="P144" s="136">
        <v>2611706.6200000006</v>
      </c>
      <c r="Q144" s="136">
        <f t="shared" si="2"/>
        <v>13098006.950000001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13098006.950000001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>
        <v>219740.05999999991</v>
      </c>
      <c r="I145" s="100">
        <v>728464.74</v>
      </c>
      <c r="J145" s="100">
        <v>302349.78999999986</v>
      </c>
      <c r="K145" s="100">
        <v>3785925.58</v>
      </c>
      <c r="L145" s="100">
        <v>497876.26</v>
      </c>
      <c r="M145" s="100">
        <v>492920.4499999999</v>
      </c>
      <c r="N145" s="100">
        <v>353175.9</v>
      </c>
      <c r="O145" s="100">
        <v>221964.33000000002</v>
      </c>
      <c r="P145" s="100">
        <v>2611706.6200000006</v>
      </c>
      <c r="Q145" s="100">
        <f t="shared" si="2"/>
        <v>13098006.950000001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13098006.950000001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1336520.0399999993</v>
      </c>
      <c r="G146" s="136">
        <v>1603685.71</v>
      </c>
      <c r="H146" s="136">
        <v>1675452.7700000007</v>
      </c>
      <c r="I146" s="136">
        <v>1365950.8199999994</v>
      </c>
      <c r="J146" s="136">
        <v>1777821.5699999989</v>
      </c>
      <c r="K146" s="136">
        <v>2556688.33</v>
      </c>
      <c r="L146" s="136">
        <v>1118968.9599999995</v>
      </c>
      <c r="M146" s="136">
        <v>1743453.5599999989</v>
      </c>
      <c r="N146" s="136">
        <v>1615322.7200000002</v>
      </c>
      <c r="O146" s="136">
        <v>1886980.82</v>
      </c>
      <c r="P146" s="136">
        <v>5495397.0499999989</v>
      </c>
      <c r="Q146" s="136">
        <f t="shared" si="2"/>
        <v>22973910.449999996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22973910.449999996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1336520.0399999993</v>
      </c>
      <c r="G147" s="100">
        <v>1603685.71</v>
      </c>
      <c r="H147" s="100">
        <v>1675452.7700000007</v>
      </c>
      <c r="I147" s="100">
        <v>1365950.8199999994</v>
      </c>
      <c r="J147" s="100">
        <v>1777821.5699999989</v>
      </c>
      <c r="K147" s="100">
        <v>2556688.33</v>
      </c>
      <c r="L147" s="100">
        <v>1118968.9599999995</v>
      </c>
      <c r="M147" s="100">
        <v>1743453.5599999989</v>
      </c>
      <c r="N147" s="100">
        <v>1615322.7200000002</v>
      </c>
      <c r="O147" s="100">
        <v>1886980.82</v>
      </c>
      <c r="P147" s="100">
        <v>5495397.0499999989</v>
      </c>
      <c r="Q147" s="100">
        <f t="shared" si="2"/>
        <v>22973910.449999996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22973910.449999996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>
        <v>0</v>
      </c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>
        <v>4252.43</v>
      </c>
      <c r="I152" s="136">
        <v>1693.88</v>
      </c>
      <c r="J152" s="136">
        <v>1581.31</v>
      </c>
      <c r="K152" s="136">
        <v>19378.66</v>
      </c>
      <c r="L152" s="136">
        <v>143312.77000000002</v>
      </c>
      <c r="M152" s="136">
        <v>9673.77</v>
      </c>
      <c r="N152" s="136">
        <v>67902.31</v>
      </c>
      <c r="O152" s="136">
        <v>7059.9400000000005</v>
      </c>
      <c r="P152" s="136">
        <v>862378.35</v>
      </c>
      <c r="Q152" s="136">
        <f t="shared" si="2"/>
        <v>1122960.3500000001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1122960.3500000001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>
        <v>4252.43</v>
      </c>
      <c r="I153" s="100">
        <v>1693.88</v>
      </c>
      <c r="J153" s="100">
        <v>1581.31</v>
      </c>
      <c r="K153" s="100">
        <v>19378.66</v>
      </c>
      <c r="L153" s="100">
        <v>143312.77000000002</v>
      </c>
      <c r="M153" s="100">
        <v>9673.77</v>
      </c>
      <c r="N153" s="100">
        <v>67902.31</v>
      </c>
      <c r="O153" s="100">
        <v>7059.9400000000005</v>
      </c>
      <c r="P153" s="100">
        <v>862378.35</v>
      </c>
      <c r="Q153" s="100">
        <f t="shared" si="2"/>
        <v>1122960.3500000001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1122960.3500000001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209143.82000000004</v>
      </c>
      <c r="F154" s="136">
        <v>303414.21000000002</v>
      </c>
      <c r="G154" s="136">
        <v>961566.50000000012</v>
      </c>
      <c r="H154" s="136">
        <v>1136899.02</v>
      </c>
      <c r="I154" s="136">
        <v>723384.09000000008</v>
      </c>
      <c r="J154" s="136">
        <v>736890.09000000008</v>
      </c>
      <c r="K154" s="136">
        <v>2326299.61</v>
      </c>
      <c r="L154" s="136">
        <v>1357089.9999999995</v>
      </c>
      <c r="M154" s="136">
        <v>422999.47999999992</v>
      </c>
      <c r="N154" s="136">
        <v>621313.35</v>
      </c>
      <c r="O154" s="136">
        <v>792557.64000000013</v>
      </c>
      <c r="P154" s="136">
        <v>8353017.1600000001</v>
      </c>
      <c r="Q154" s="136">
        <f t="shared" si="2"/>
        <v>17944574.969999999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17944574.969999999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209143.82000000004</v>
      </c>
      <c r="F155" s="100">
        <v>303414.21000000002</v>
      </c>
      <c r="G155" s="100">
        <v>961566.50000000012</v>
      </c>
      <c r="H155" s="100">
        <v>1136899.02</v>
      </c>
      <c r="I155" s="100">
        <v>723384.09000000008</v>
      </c>
      <c r="J155" s="100">
        <v>736890.09000000008</v>
      </c>
      <c r="K155" s="100">
        <v>2326299.61</v>
      </c>
      <c r="L155" s="100">
        <v>1357089.9999999995</v>
      </c>
      <c r="M155" s="100">
        <v>422999.47999999992</v>
      </c>
      <c r="N155" s="100">
        <v>621313.35</v>
      </c>
      <c r="O155" s="100">
        <v>792557.64000000013</v>
      </c>
      <c r="P155" s="100">
        <v>8353017.1600000001</v>
      </c>
      <c r="Q155" s="100">
        <f t="shared" si="2"/>
        <v>17944574.969999999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17944574.969999999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16294543.669999998</v>
      </c>
      <c r="F156" s="135">
        <v>24020664.93</v>
      </c>
      <c r="G156" s="135">
        <v>28304941.080000002</v>
      </c>
      <c r="H156" s="135">
        <v>25737854.240000002</v>
      </c>
      <c r="I156" s="135">
        <v>26460461.760000002</v>
      </c>
      <c r="J156" s="135">
        <v>25663784.450000003</v>
      </c>
      <c r="K156" s="135">
        <v>26705896.060000002</v>
      </c>
      <c r="L156" s="135">
        <v>23226592.089999996</v>
      </c>
      <c r="M156" s="135">
        <v>31419370.689999998</v>
      </c>
      <c r="N156" s="135">
        <v>23020625.409999996</v>
      </c>
      <c r="O156" s="135">
        <v>28948303.919999994</v>
      </c>
      <c r="P156" s="135">
        <v>40455131.390000001</v>
      </c>
      <c r="Q156" s="135">
        <f t="shared" si="2"/>
        <v>320258169.69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320258169.69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13406431.440000001</v>
      </c>
      <c r="G157" s="136">
        <v>13883666.290000007</v>
      </c>
      <c r="H157" s="136">
        <v>13765162.060000002</v>
      </c>
      <c r="I157" s="136">
        <v>13076379.920000002</v>
      </c>
      <c r="J157" s="136">
        <v>13680702.750000002</v>
      </c>
      <c r="K157" s="136">
        <v>13745650.279999999</v>
      </c>
      <c r="L157" s="136">
        <v>13967358.499999998</v>
      </c>
      <c r="M157" s="136">
        <v>16015434.129999999</v>
      </c>
      <c r="N157" s="136">
        <v>14506020.799999999</v>
      </c>
      <c r="O157" s="136">
        <v>14470713.979999997</v>
      </c>
      <c r="P157" s="136">
        <v>19832968.48</v>
      </c>
      <c r="Q157" s="136">
        <f t="shared" si="2"/>
        <v>172202777.97999999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172202777.97999999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3161976.4799999995</v>
      </c>
      <c r="H158" s="100">
        <v>3345259.7800000007</v>
      </c>
      <c r="I158" s="100">
        <v>3235030.77</v>
      </c>
      <c r="J158" s="100">
        <v>3110908.16</v>
      </c>
      <c r="K158" s="100">
        <v>3737199.59</v>
      </c>
      <c r="L158" s="100">
        <v>3448316.47</v>
      </c>
      <c r="M158" s="100">
        <v>3732150.169999999</v>
      </c>
      <c r="N158" s="100">
        <v>3715140.59</v>
      </c>
      <c r="O158" s="100">
        <v>3502055.0000000005</v>
      </c>
      <c r="P158" s="100">
        <v>4820914.0299999993</v>
      </c>
      <c r="Q158" s="100">
        <f t="shared" si="2"/>
        <v>41999949.819999993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41999949.819999993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10190360.950000001</v>
      </c>
      <c r="G159" s="100">
        <v>10721689.810000008</v>
      </c>
      <c r="H159" s="100">
        <v>10419902.280000001</v>
      </c>
      <c r="I159" s="100">
        <v>9841349.1500000022</v>
      </c>
      <c r="J159" s="100">
        <v>10569794.590000002</v>
      </c>
      <c r="K159" s="100">
        <v>10008450.689999999</v>
      </c>
      <c r="L159" s="100">
        <v>10519042.029999997</v>
      </c>
      <c r="M159" s="100">
        <v>12283283.960000001</v>
      </c>
      <c r="N159" s="100">
        <v>10790880.209999999</v>
      </c>
      <c r="O159" s="100">
        <v>10968658.979999997</v>
      </c>
      <c r="P159" s="100">
        <v>15012054.450000001</v>
      </c>
      <c r="Q159" s="100">
        <f t="shared" si="2"/>
        <v>130202828.16000001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130202828.16000001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3705068.8299999996</v>
      </c>
      <c r="F160" s="136">
        <v>4195252.16</v>
      </c>
      <c r="G160" s="136">
        <v>4308099.22</v>
      </c>
      <c r="H160" s="136">
        <v>4208543.959999999</v>
      </c>
      <c r="I160" s="136">
        <v>4176687.1200000015</v>
      </c>
      <c r="J160" s="136">
        <v>3966869.34</v>
      </c>
      <c r="K160" s="136">
        <v>4202205.57</v>
      </c>
      <c r="L160" s="136">
        <v>4037492.28</v>
      </c>
      <c r="M160" s="136">
        <v>6256852.4199999999</v>
      </c>
      <c r="N160" s="136">
        <v>4585361.919999999</v>
      </c>
      <c r="O160" s="136">
        <v>5536543.0999999996</v>
      </c>
      <c r="P160" s="136">
        <v>6298852.21</v>
      </c>
      <c r="Q160" s="136">
        <f t="shared" si="2"/>
        <v>55477828.13000001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55477828.13000001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>
        <v>0</v>
      </c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3705068.8299999996</v>
      </c>
      <c r="F162" s="100">
        <v>4195252.16</v>
      </c>
      <c r="G162" s="100">
        <v>4308099.22</v>
      </c>
      <c r="H162" s="100">
        <v>4208543.959999999</v>
      </c>
      <c r="I162" s="100">
        <v>4176687.1200000015</v>
      </c>
      <c r="J162" s="100">
        <v>3966869.34</v>
      </c>
      <c r="K162" s="100">
        <v>4202205.57</v>
      </c>
      <c r="L162" s="100">
        <v>4037492.28</v>
      </c>
      <c r="M162" s="100">
        <v>6256852.4199999999</v>
      </c>
      <c r="N162" s="100">
        <v>4585361.919999999</v>
      </c>
      <c r="O162" s="100">
        <v>5536543.0999999996</v>
      </c>
      <c r="P162" s="100">
        <v>6298852.21</v>
      </c>
      <c r="Q162" s="100">
        <f t="shared" si="2"/>
        <v>55477828.13000001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55477828.13000001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>
        <v>0</v>
      </c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130435.60000000002</v>
      </c>
      <c r="F165" s="136">
        <v>3148681.7399999998</v>
      </c>
      <c r="G165" s="136">
        <v>6058149.5800000001</v>
      </c>
      <c r="H165" s="136">
        <v>3407095.4299999997</v>
      </c>
      <c r="I165" s="136">
        <v>3452615.6599999997</v>
      </c>
      <c r="J165" s="136">
        <v>3227526.25</v>
      </c>
      <c r="K165" s="136">
        <v>3267849.44</v>
      </c>
      <c r="L165" s="136">
        <v>3121947.1799999997</v>
      </c>
      <c r="M165" s="136">
        <v>3168707.06</v>
      </c>
      <c r="N165" s="136">
        <v>386652.06</v>
      </c>
      <c r="O165" s="136">
        <v>6436510.1899999995</v>
      </c>
      <c r="P165" s="136">
        <v>3909786.5500000003</v>
      </c>
      <c r="Q165" s="136">
        <f t="shared" si="2"/>
        <v>39715956.739999995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39715956.739999995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130435.60000000002</v>
      </c>
      <c r="F166" s="100">
        <v>3148681.7399999998</v>
      </c>
      <c r="G166" s="100">
        <v>6058149.5800000001</v>
      </c>
      <c r="H166" s="100">
        <v>3339730.63</v>
      </c>
      <c r="I166" s="100">
        <v>3222950.3</v>
      </c>
      <c r="J166" s="100">
        <v>3227526.25</v>
      </c>
      <c r="K166" s="100">
        <v>3267849.44</v>
      </c>
      <c r="L166" s="100">
        <v>3121947.1799999997</v>
      </c>
      <c r="M166" s="100">
        <v>3166964.66</v>
      </c>
      <c r="N166" s="100">
        <v>276449.38</v>
      </c>
      <c r="O166" s="100">
        <v>6287945.9399999995</v>
      </c>
      <c r="P166" s="100">
        <v>3434941.24</v>
      </c>
      <c r="Q166" s="100">
        <f t="shared" si="2"/>
        <v>38683571.940000005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38683571.940000005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>
        <v>67364.800000000003</v>
      </c>
      <c r="I167" s="100">
        <v>229665.36</v>
      </c>
      <c r="J167" s="100">
        <v>0</v>
      </c>
      <c r="K167" s="100">
        <v>0</v>
      </c>
      <c r="L167" s="100">
        <v>0</v>
      </c>
      <c r="M167" s="100">
        <v>1742.4</v>
      </c>
      <c r="N167" s="100">
        <v>110202.68</v>
      </c>
      <c r="O167" s="100">
        <v>148564.24999999997</v>
      </c>
      <c r="P167" s="100">
        <v>474845.31</v>
      </c>
      <c r="Q167" s="100">
        <f t="shared" si="2"/>
        <v>1032384.8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1032384.8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>
        <v>0</v>
      </c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>
        <v>0</v>
      </c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</v>
      </c>
      <c r="G170" s="136">
        <v>3158884.3299999996</v>
      </c>
      <c r="H170" s="136">
        <v>3277278.65</v>
      </c>
      <c r="I170" s="136">
        <v>5157620.72</v>
      </c>
      <c r="J170" s="136">
        <v>3229297.71</v>
      </c>
      <c r="K170" s="136">
        <v>3475321.67</v>
      </c>
      <c r="L170" s="136">
        <v>1633527.56</v>
      </c>
      <c r="M170" s="136">
        <v>2664147.16</v>
      </c>
      <c r="N170" s="136">
        <v>3082803.11</v>
      </c>
      <c r="O170" s="136">
        <v>1622796.77</v>
      </c>
      <c r="P170" s="136">
        <v>8237016.9700000016</v>
      </c>
      <c r="Q170" s="136">
        <f t="shared" si="2"/>
        <v>38510527.210000001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38510527.210000001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</v>
      </c>
      <c r="G171" s="100">
        <v>3158884.3299999996</v>
      </c>
      <c r="H171" s="100">
        <v>3277278.65</v>
      </c>
      <c r="I171" s="100">
        <v>5157620.72</v>
      </c>
      <c r="J171" s="100">
        <v>3229297.71</v>
      </c>
      <c r="K171" s="100">
        <v>3475321.67</v>
      </c>
      <c r="L171" s="100">
        <v>1633527.56</v>
      </c>
      <c r="M171" s="100">
        <v>2664147.16</v>
      </c>
      <c r="N171" s="100">
        <v>3082803.11</v>
      </c>
      <c r="O171" s="100">
        <v>1622796.77</v>
      </c>
      <c r="P171" s="100">
        <v>8237016.9700000016</v>
      </c>
      <c r="Q171" s="100">
        <f t="shared" si="2"/>
        <v>38510527.210000001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38510527.210000001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>
        <v>0</v>
      </c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>
        <v>0</v>
      </c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316769.36999999988</v>
      </c>
      <c r="F174" s="136">
        <v>588447.54999999993</v>
      </c>
      <c r="G174" s="136">
        <v>896141.66000000015</v>
      </c>
      <c r="H174" s="136">
        <v>1079774.1399999997</v>
      </c>
      <c r="I174" s="136">
        <v>597158.34</v>
      </c>
      <c r="J174" s="136">
        <v>1559388.4</v>
      </c>
      <c r="K174" s="136">
        <v>2014869.0999999996</v>
      </c>
      <c r="L174" s="136">
        <v>466266.57000000024</v>
      </c>
      <c r="M174" s="136">
        <v>3314229.9200000009</v>
      </c>
      <c r="N174" s="136">
        <v>459787.52000000008</v>
      </c>
      <c r="O174" s="136">
        <v>881739.88000000012</v>
      </c>
      <c r="P174" s="136">
        <v>2176507.1800000002</v>
      </c>
      <c r="Q174" s="136">
        <f t="shared" si="2"/>
        <v>14351079.630000001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14351079.630000001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316769.36999999988</v>
      </c>
      <c r="F175" s="100">
        <v>588447.54999999993</v>
      </c>
      <c r="G175" s="100">
        <v>896141.66000000015</v>
      </c>
      <c r="H175" s="100">
        <v>1079774.1399999997</v>
      </c>
      <c r="I175" s="100">
        <v>597158.34</v>
      </c>
      <c r="J175" s="100">
        <v>1559388.4</v>
      </c>
      <c r="K175" s="100">
        <v>2014869.0999999996</v>
      </c>
      <c r="L175" s="100">
        <v>466266.57000000024</v>
      </c>
      <c r="M175" s="100">
        <v>3314229.9200000009</v>
      </c>
      <c r="N175" s="100">
        <v>459787.52000000008</v>
      </c>
      <c r="O175" s="100">
        <v>881739.88000000012</v>
      </c>
      <c r="P175" s="100">
        <v>2176507.1800000002</v>
      </c>
      <c r="Q175" s="100">
        <f t="shared" si="2"/>
        <v>14351079.630000001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14351079.630000001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70353690.730000004</v>
      </c>
      <c r="F176" s="135">
        <v>85877646.129999995</v>
      </c>
      <c r="G176" s="135">
        <v>86851481.289999992</v>
      </c>
      <c r="H176" s="135">
        <v>87075772.709999993</v>
      </c>
      <c r="I176" s="135">
        <v>85286352.609999985</v>
      </c>
      <c r="J176" s="135">
        <v>87432075.829999954</v>
      </c>
      <c r="K176" s="135">
        <v>87746619.769999966</v>
      </c>
      <c r="L176" s="135">
        <v>87122061.590000004</v>
      </c>
      <c r="M176" s="135">
        <v>87222516.069999948</v>
      </c>
      <c r="N176" s="135">
        <v>93292549.449999958</v>
      </c>
      <c r="O176" s="135">
        <v>92407299.75999999</v>
      </c>
      <c r="P176" s="135">
        <v>102636617.30999997</v>
      </c>
      <c r="Q176" s="135">
        <f t="shared" si="2"/>
        <v>1053304683.2499998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1053304683.2499998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>
        <v>0</v>
      </c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>
        <v>0</v>
      </c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>
        <v>0</v>
      </c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50196321.829999998</v>
      </c>
      <c r="F180" s="136">
        <v>60762697.570000008</v>
      </c>
      <c r="G180" s="136">
        <v>61527975.640000001</v>
      </c>
      <c r="H180" s="136">
        <v>61514605.559999995</v>
      </c>
      <c r="I180" s="136">
        <v>61238391.089999989</v>
      </c>
      <c r="J180" s="136">
        <v>62283082.609999955</v>
      </c>
      <c r="K180" s="136">
        <v>61966306.849999957</v>
      </c>
      <c r="L180" s="136">
        <v>62484117.140000001</v>
      </c>
      <c r="M180" s="136">
        <v>62375483.459999964</v>
      </c>
      <c r="N180" s="136">
        <v>63063391.829999961</v>
      </c>
      <c r="O180" s="136">
        <v>63150683.899999984</v>
      </c>
      <c r="P180" s="136">
        <v>64714532.509999968</v>
      </c>
      <c r="Q180" s="136">
        <f t="shared" si="2"/>
        <v>735277589.98999977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735277589.98999977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50196321.829999998</v>
      </c>
      <c r="F181" s="100">
        <v>60762697.570000008</v>
      </c>
      <c r="G181" s="100">
        <v>61527975.640000001</v>
      </c>
      <c r="H181" s="100">
        <v>61514605.559999995</v>
      </c>
      <c r="I181" s="100">
        <v>61238391.089999989</v>
      </c>
      <c r="J181" s="100">
        <v>62283082.609999955</v>
      </c>
      <c r="K181" s="100">
        <v>61966306.849999957</v>
      </c>
      <c r="L181" s="100">
        <v>62484117.140000001</v>
      </c>
      <c r="M181" s="100">
        <v>62375483.459999964</v>
      </c>
      <c r="N181" s="100">
        <v>63063391.829999961</v>
      </c>
      <c r="O181" s="100">
        <v>63150683.899999984</v>
      </c>
      <c r="P181" s="100">
        <v>64714532.509999968</v>
      </c>
      <c r="Q181" s="100">
        <f t="shared" si="2"/>
        <v>735277589.98999977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735277589.98999977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>
        <v>0</v>
      </c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>
        <v>0</v>
      </c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>
        <v>0</v>
      </c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>
        <v>0</v>
      </c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5894398.8099999912</v>
      </c>
      <c r="H186" s="136">
        <v>4681678.5</v>
      </c>
      <c r="I186" s="136">
        <v>4387666.4099999964</v>
      </c>
      <c r="J186" s="136">
        <v>5207660.1799999978</v>
      </c>
      <c r="K186" s="136">
        <v>5710181.589999998</v>
      </c>
      <c r="L186" s="136">
        <v>4419368.4600000009</v>
      </c>
      <c r="M186" s="136">
        <v>7065626.009999997</v>
      </c>
      <c r="N186" s="136">
        <v>7355704.9799999921</v>
      </c>
      <c r="O186" s="136">
        <v>5249088.5900000008</v>
      </c>
      <c r="P186" s="136">
        <v>10079117.550000001</v>
      </c>
      <c r="Q186" s="136">
        <f t="shared" si="2"/>
        <v>67179694.829999968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67179694.829999968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5894398.8099999912</v>
      </c>
      <c r="H187" s="100">
        <v>4681678.5</v>
      </c>
      <c r="I187" s="100">
        <v>4387666.4099999964</v>
      </c>
      <c r="J187" s="100">
        <v>5207660.1799999978</v>
      </c>
      <c r="K187" s="100">
        <v>5710181.589999998</v>
      </c>
      <c r="L187" s="100">
        <v>4419368.4600000009</v>
      </c>
      <c r="M187" s="100">
        <v>7065626.009999997</v>
      </c>
      <c r="N187" s="100">
        <v>7355704.9799999921</v>
      </c>
      <c r="O187" s="100">
        <v>5249088.5900000008</v>
      </c>
      <c r="P187" s="100">
        <v>10079117.550000001</v>
      </c>
      <c r="Q187" s="100">
        <f t="shared" si="2"/>
        <v>67179694.829999968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67179694.829999968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>
        <v>0</v>
      </c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>
        <v>0</v>
      </c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>
        <v>108120.43999999999</v>
      </c>
      <c r="I190" s="136">
        <v>63307.9</v>
      </c>
      <c r="J190" s="136">
        <v>223688.25</v>
      </c>
      <c r="K190" s="136">
        <v>96589.53</v>
      </c>
      <c r="L190" s="136">
        <v>99076.74</v>
      </c>
      <c r="M190" s="136">
        <v>0</v>
      </c>
      <c r="N190" s="136">
        <v>197419.34</v>
      </c>
      <c r="O190" s="136">
        <v>211628.47999999998</v>
      </c>
      <c r="P190" s="136">
        <v>273349.74</v>
      </c>
      <c r="Q190" s="136">
        <f t="shared" si="2"/>
        <v>1611427.34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1611427.34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>
        <v>108120.43999999999</v>
      </c>
      <c r="I191" s="100">
        <v>63307.9</v>
      </c>
      <c r="J191" s="100">
        <v>223688.25</v>
      </c>
      <c r="K191" s="100">
        <v>96589.53</v>
      </c>
      <c r="L191" s="100">
        <v>99076.74</v>
      </c>
      <c r="M191" s="100">
        <v>0</v>
      </c>
      <c r="N191" s="100">
        <v>197419.34</v>
      </c>
      <c r="O191" s="100">
        <v>211628.47999999998</v>
      </c>
      <c r="P191" s="100">
        <v>273349.74</v>
      </c>
      <c r="Q191" s="100">
        <f t="shared" si="2"/>
        <v>1611427.34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1611427.34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>
        <v>0</v>
      </c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>
        <v>0</v>
      </c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19530926.66</v>
      </c>
      <c r="G194" s="136">
        <v>19155835.419999998</v>
      </c>
      <c r="H194" s="136">
        <v>20771368.210000001</v>
      </c>
      <c r="I194" s="136">
        <v>19596987.209999993</v>
      </c>
      <c r="J194" s="136">
        <v>19717644.790000003</v>
      </c>
      <c r="K194" s="136">
        <v>19973541.800000008</v>
      </c>
      <c r="L194" s="136">
        <v>20119499.250000004</v>
      </c>
      <c r="M194" s="136">
        <v>17781406.599999998</v>
      </c>
      <c r="N194" s="136">
        <v>22676033.299999997</v>
      </c>
      <c r="O194" s="136">
        <v>23795898.789999999</v>
      </c>
      <c r="P194" s="136">
        <v>27569617.510000002</v>
      </c>
      <c r="Q194" s="136">
        <f t="shared" si="2"/>
        <v>249235971.09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249235971.09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19530926.66</v>
      </c>
      <c r="G195" s="100">
        <v>19155835.419999998</v>
      </c>
      <c r="H195" s="100">
        <v>20771368.210000001</v>
      </c>
      <c r="I195" s="100">
        <v>19596987.209999993</v>
      </c>
      <c r="J195" s="100">
        <v>19717644.790000003</v>
      </c>
      <c r="K195" s="100">
        <v>19973541.800000008</v>
      </c>
      <c r="L195" s="100">
        <v>20119499.250000004</v>
      </c>
      <c r="M195" s="100">
        <v>17781406.599999998</v>
      </c>
      <c r="N195" s="100">
        <v>22676033.299999997</v>
      </c>
      <c r="O195" s="100">
        <v>23795898.789999999</v>
      </c>
      <c r="P195" s="100">
        <v>27569617.510000002</v>
      </c>
      <c r="Q195" s="100">
        <f t="shared" si="2"/>
        <v>249235971.09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249235971.09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218634976.23000002</v>
      </c>
      <c r="F204" s="96">
        <v>216888372.37</v>
      </c>
      <c r="G204" s="96">
        <v>284705733.53000003</v>
      </c>
      <c r="H204" s="96">
        <v>348800863.01999998</v>
      </c>
      <c r="I204" s="96">
        <v>285781177.75999999</v>
      </c>
      <c r="J204" s="96">
        <v>269860260.65999997</v>
      </c>
      <c r="K204" s="96">
        <v>284626702.51999998</v>
      </c>
      <c r="L204" s="96">
        <v>203635256.55000001</v>
      </c>
      <c r="M204" s="96">
        <v>364575713.23000002</v>
      </c>
      <c r="N204" s="96">
        <v>347940075.93999994</v>
      </c>
      <c r="O204" s="96">
        <v>347940075.92999995</v>
      </c>
      <c r="P204" s="96">
        <v>347940046.27000004</v>
      </c>
      <c r="Q204" s="96">
        <v>3521329254.0099998</v>
      </c>
      <c r="R204" s="97"/>
      <c r="T204" s="95"/>
      <c r="U204" s="96">
        <f>SUM(U205:U392)</f>
        <v>10563987762.030001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56533934.849999994</v>
      </c>
      <c r="F205" s="135">
        <v>22146377.559999999</v>
      </c>
      <c r="G205" s="135">
        <v>86256719.030000001</v>
      </c>
      <c r="H205" s="135">
        <v>144801234.91999996</v>
      </c>
      <c r="I205" s="135">
        <v>92187834.989999995</v>
      </c>
      <c r="J205" s="135">
        <v>70243390.670000002</v>
      </c>
      <c r="K205" s="135">
        <v>64982500.659999989</v>
      </c>
      <c r="L205" s="135">
        <v>24740647.090000004</v>
      </c>
      <c r="M205" s="135">
        <v>102374505.20000002</v>
      </c>
      <c r="N205" s="135">
        <v>91120363.539999977</v>
      </c>
      <c r="O205" s="135">
        <v>91120363.529999986</v>
      </c>
      <c r="P205" s="135">
        <v>91120356.050000012</v>
      </c>
      <c r="Q205" s="135">
        <v>937628228.08999991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937628228.08999991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44972526.329999991</v>
      </c>
      <c r="F206" s="136">
        <v>17065984.960000001</v>
      </c>
      <c r="G206" s="136">
        <v>73968072.670000002</v>
      </c>
      <c r="H206" s="136">
        <v>119349429.35999998</v>
      </c>
      <c r="I206" s="136">
        <v>72753395.760000005</v>
      </c>
      <c r="J206" s="136">
        <v>59661563.940000005</v>
      </c>
      <c r="K206" s="136">
        <v>58902569.679999992</v>
      </c>
      <c r="L206" s="136">
        <v>18854908.800000004</v>
      </c>
      <c r="M206" s="136">
        <v>72125442.340000018</v>
      </c>
      <c r="N206" s="136">
        <v>69144125.889999986</v>
      </c>
      <c r="O206" s="136">
        <v>69144125.879999995</v>
      </c>
      <c r="P206" s="136">
        <v>69144120.150000006</v>
      </c>
      <c r="Q206" s="136">
        <v>745086265.75999999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745086265.75999999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2247606.41</v>
      </c>
      <c r="F207" s="100">
        <v>2767698.7499999995</v>
      </c>
      <c r="G207" s="100">
        <v>2342460.4299999997</v>
      </c>
      <c r="H207" s="100">
        <v>3879955.879999999</v>
      </c>
      <c r="I207" s="100">
        <v>2399905.2200000007</v>
      </c>
      <c r="J207" s="100">
        <v>2955598.6300000008</v>
      </c>
      <c r="K207" s="100">
        <v>2487703.75</v>
      </c>
      <c r="L207" s="100">
        <v>2147463.87</v>
      </c>
      <c r="M207" s="100">
        <v>3545634.9299999988</v>
      </c>
      <c r="N207" s="100">
        <v>3545335.0099999988</v>
      </c>
      <c r="O207" s="100">
        <v>3545335.0099999988</v>
      </c>
      <c r="P207" s="100">
        <v>3545332.8599999961</v>
      </c>
      <c r="Q207" s="100">
        <v>35410030.749999993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35410030.749999993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40795504.049999997</v>
      </c>
      <c r="F208" s="100">
        <v>12519746.880000001</v>
      </c>
      <c r="G208" s="100">
        <v>69680532.379999995</v>
      </c>
      <c r="H208" s="100">
        <v>113526019.06999999</v>
      </c>
      <c r="I208" s="100">
        <v>68623804.900000006</v>
      </c>
      <c r="J208" s="100">
        <v>54968792.010000005</v>
      </c>
      <c r="K208" s="100">
        <v>54704498.539999992</v>
      </c>
      <c r="L208" s="100">
        <v>15048764.450000003</v>
      </c>
      <c r="M208" s="100">
        <v>66290390.960000023</v>
      </c>
      <c r="N208" s="100">
        <v>63328813.629999995</v>
      </c>
      <c r="O208" s="100">
        <v>63328813.629999995</v>
      </c>
      <c r="P208" s="100">
        <v>63328811.270000011</v>
      </c>
      <c r="Q208" s="100">
        <v>686144491.76999986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686144491.76999986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1929415.87</v>
      </c>
      <c r="F209" s="100">
        <v>1778539.33</v>
      </c>
      <c r="G209" s="100">
        <v>1945079.8599999996</v>
      </c>
      <c r="H209" s="100">
        <v>1943454.4100000008</v>
      </c>
      <c r="I209" s="100">
        <v>1729685.6399999997</v>
      </c>
      <c r="J209" s="100">
        <v>1737173.2999999998</v>
      </c>
      <c r="K209" s="100">
        <v>1710367.3900000006</v>
      </c>
      <c r="L209" s="100">
        <v>1658680.4799999997</v>
      </c>
      <c r="M209" s="100">
        <v>2289416.449999996</v>
      </c>
      <c r="N209" s="100">
        <v>2269977.2499999963</v>
      </c>
      <c r="O209" s="100">
        <v>2269977.2399999965</v>
      </c>
      <c r="P209" s="100">
        <v>2269976.0199999982</v>
      </c>
      <c r="Q209" s="100">
        <v>23531743.239999991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23531743.239999991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6207054.5999999996</v>
      </c>
      <c r="F213" s="136">
        <v>730106.17999999993</v>
      </c>
      <c r="G213" s="136">
        <v>3134260.1399999992</v>
      </c>
      <c r="H213" s="136">
        <v>1014416.28</v>
      </c>
      <c r="I213" s="136">
        <v>978517.58000000007</v>
      </c>
      <c r="J213" s="136">
        <v>1524721.44</v>
      </c>
      <c r="K213" s="136">
        <v>1004905.4000000001</v>
      </c>
      <c r="L213" s="136">
        <v>716462.07999999996</v>
      </c>
      <c r="M213" s="136">
        <v>2720918.7800000003</v>
      </c>
      <c r="N213" s="136">
        <v>2689418.7800000003</v>
      </c>
      <c r="O213" s="136">
        <v>2689418.7800000003</v>
      </c>
      <c r="P213" s="136">
        <v>2689417.78</v>
      </c>
      <c r="Q213" s="136">
        <v>26099617.82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26099617.82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241462.39000000007</v>
      </c>
      <c r="F214" s="100">
        <v>275919.83</v>
      </c>
      <c r="G214" s="100">
        <v>272494.41000000003</v>
      </c>
      <c r="H214" s="100">
        <v>277440.36</v>
      </c>
      <c r="I214" s="100">
        <v>288865.68</v>
      </c>
      <c r="J214" s="100">
        <v>264600.06</v>
      </c>
      <c r="K214" s="100">
        <v>248092.05000000002</v>
      </c>
      <c r="L214" s="100">
        <v>189019.19000000003</v>
      </c>
      <c r="M214" s="100">
        <v>336695.04000000004</v>
      </c>
      <c r="N214" s="100">
        <v>336695.04000000004</v>
      </c>
      <c r="O214" s="100">
        <v>336695.04000000004</v>
      </c>
      <c r="P214" s="100">
        <v>336694.81999999995</v>
      </c>
      <c r="Q214" s="100">
        <v>3404673.91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3404673.91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5576186.5499999998</v>
      </c>
      <c r="F215" s="100">
        <v>132664.06</v>
      </c>
      <c r="G215" s="100">
        <v>168005.00999999998</v>
      </c>
      <c r="H215" s="100">
        <v>150181.1</v>
      </c>
      <c r="I215" s="100">
        <v>202548.12</v>
      </c>
      <c r="J215" s="100">
        <v>182876.55</v>
      </c>
      <c r="K215" s="100">
        <v>189466.58</v>
      </c>
      <c r="L215" s="100">
        <v>138692.97</v>
      </c>
      <c r="M215" s="100">
        <v>1021629.7499999999</v>
      </c>
      <c r="N215" s="100">
        <v>990129.74999999988</v>
      </c>
      <c r="O215" s="100">
        <v>990129.74999999988</v>
      </c>
      <c r="P215" s="100">
        <v>990129.5499999997</v>
      </c>
      <c r="Q215" s="100">
        <v>10732639.739999996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10732639.739999996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389405.66</v>
      </c>
      <c r="F216" s="100">
        <v>321522.28999999998</v>
      </c>
      <c r="G216" s="100">
        <v>2693760.7199999993</v>
      </c>
      <c r="H216" s="100">
        <v>586794.82000000007</v>
      </c>
      <c r="I216" s="100">
        <v>487103.78000000009</v>
      </c>
      <c r="J216" s="100">
        <v>1077244.8299999998</v>
      </c>
      <c r="K216" s="100">
        <v>567346.77000000014</v>
      </c>
      <c r="L216" s="100">
        <v>388749.91999999993</v>
      </c>
      <c r="M216" s="100">
        <v>1362593.9900000002</v>
      </c>
      <c r="N216" s="100">
        <v>1362593.9900000002</v>
      </c>
      <c r="O216" s="100">
        <v>1362593.9900000002</v>
      </c>
      <c r="P216" s="100">
        <v>1362593.4100000001</v>
      </c>
      <c r="Q216" s="100">
        <v>11962304.17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11962304.17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393525.05999999994</v>
      </c>
      <c r="F217" s="136">
        <v>215767.14999999997</v>
      </c>
      <c r="G217" s="136">
        <v>376864.82999999996</v>
      </c>
      <c r="H217" s="136">
        <v>246732.21</v>
      </c>
      <c r="I217" s="136">
        <v>1945696.96</v>
      </c>
      <c r="J217" s="136">
        <v>3254502.21</v>
      </c>
      <c r="K217" s="136">
        <v>944826.39999999979</v>
      </c>
      <c r="L217" s="136">
        <v>468635.87</v>
      </c>
      <c r="M217" s="136">
        <v>1209522.47</v>
      </c>
      <c r="N217" s="136">
        <v>1209522.47</v>
      </c>
      <c r="O217" s="136">
        <v>1209522.47</v>
      </c>
      <c r="P217" s="136">
        <v>1209522.1200000001</v>
      </c>
      <c r="Q217" s="136">
        <v>12684640.220000003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12684640.220000003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393525.05999999994</v>
      </c>
      <c r="F218" s="100">
        <v>215767.14999999997</v>
      </c>
      <c r="G218" s="100">
        <v>376864.82999999996</v>
      </c>
      <c r="H218" s="100">
        <v>246732.21</v>
      </c>
      <c r="I218" s="100">
        <v>1945696.96</v>
      </c>
      <c r="J218" s="100">
        <v>3254502.21</v>
      </c>
      <c r="K218" s="100">
        <v>944826.39999999979</v>
      </c>
      <c r="L218" s="100">
        <v>468635.87</v>
      </c>
      <c r="M218" s="100">
        <v>1209522.47</v>
      </c>
      <c r="N218" s="100">
        <v>1209522.47</v>
      </c>
      <c r="O218" s="100">
        <v>1209522.47</v>
      </c>
      <c r="P218" s="100">
        <v>1209522.1200000001</v>
      </c>
      <c r="Q218" s="100">
        <v>12684640.220000003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12684640.220000003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258920.82999999996</v>
      </c>
      <c r="F221" s="136">
        <v>272639.93</v>
      </c>
      <c r="G221" s="136">
        <v>357726.41000000003</v>
      </c>
      <c r="H221" s="136">
        <v>269719.85000000003</v>
      </c>
      <c r="I221" s="136">
        <v>296834.81</v>
      </c>
      <c r="J221" s="136">
        <v>327423.75999999995</v>
      </c>
      <c r="K221" s="136">
        <v>272717.83</v>
      </c>
      <c r="L221" s="136">
        <v>208145.53000000006</v>
      </c>
      <c r="M221" s="136">
        <v>431600.01000000024</v>
      </c>
      <c r="N221" s="136">
        <v>430240.24000000022</v>
      </c>
      <c r="O221" s="136">
        <v>430240.24000000022</v>
      </c>
      <c r="P221" s="136">
        <v>430239.84999999992</v>
      </c>
      <c r="Q221" s="136">
        <v>3986449.290000001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3986449.290000001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258920.82999999996</v>
      </c>
      <c r="F222" s="100">
        <v>272639.93</v>
      </c>
      <c r="G222" s="100">
        <v>357726.41000000003</v>
      </c>
      <c r="H222" s="100">
        <v>269719.85000000003</v>
      </c>
      <c r="I222" s="100">
        <v>296834.81</v>
      </c>
      <c r="J222" s="100">
        <v>327423.75999999995</v>
      </c>
      <c r="K222" s="100">
        <v>272717.83</v>
      </c>
      <c r="L222" s="100">
        <v>208145.53000000006</v>
      </c>
      <c r="M222" s="100">
        <v>431600.01000000024</v>
      </c>
      <c r="N222" s="100">
        <v>430240.24000000022</v>
      </c>
      <c r="O222" s="100">
        <v>430240.24000000022</v>
      </c>
      <c r="P222" s="100">
        <v>430239.84999999992</v>
      </c>
      <c r="Q222" s="100">
        <v>3986449.290000001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3986449.290000001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4701908.03</v>
      </c>
      <c r="F223" s="136">
        <v>3861879.34</v>
      </c>
      <c r="G223" s="136">
        <v>8419794.9800000004</v>
      </c>
      <c r="H223" s="136">
        <v>23920937.219999999</v>
      </c>
      <c r="I223" s="136">
        <v>16213389.880000001</v>
      </c>
      <c r="J223" s="136">
        <v>5475179.3200000003</v>
      </c>
      <c r="K223" s="136">
        <v>3857481.35</v>
      </c>
      <c r="L223" s="136">
        <v>4492494.8100000005</v>
      </c>
      <c r="M223" s="136">
        <v>25887021.599999998</v>
      </c>
      <c r="N223" s="136">
        <v>17647056.16</v>
      </c>
      <c r="O223" s="136">
        <v>17647056.16</v>
      </c>
      <c r="P223" s="136">
        <v>17647056.149999999</v>
      </c>
      <c r="Q223" s="136">
        <v>149771255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149771255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4701908.03</v>
      </c>
      <c r="F224" s="100">
        <v>3861879.34</v>
      </c>
      <c r="G224" s="100">
        <v>8419794.9800000004</v>
      </c>
      <c r="H224" s="100">
        <v>23920937.219999999</v>
      </c>
      <c r="I224" s="100">
        <v>16213389.880000001</v>
      </c>
      <c r="J224" s="100">
        <v>5475179.3200000003</v>
      </c>
      <c r="K224" s="100">
        <v>3857481.35</v>
      </c>
      <c r="L224" s="100">
        <v>4492494.8100000005</v>
      </c>
      <c r="M224" s="100">
        <v>25887021.599999998</v>
      </c>
      <c r="N224" s="100">
        <v>17647056.16</v>
      </c>
      <c r="O224" s="100">
        <v>17647056.16</v>
      </c>
      <c r="P224" s="100">
        <v>17647056.149999999</v>
      </c>
      <c r="Q224" s="100">
        <v>149771255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149771255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5208096.2000000011</v>
      </c>
      <c r="F227" s="135">
        <v>5625649.2099999972</v>
      </c>
      <c r="G227" s="135">
        <v>5145678.5599999987</v>
      </c>
      <c r="H227" s="135">
        <v>6291097.4899999993</v>
      </c>
      <c r="I227" s="135">
        <v>5786340.1499999994</v>
      </c>
      <c r="J227" s="135">
        <v>5993944.7000000011</v>
      </c>
      <c r="K227" s="135">
        <v>5237187.3600000013</v>
      </c>
      <c r="L227" s="135">
        <v>4259547.049999998</v>
      </c>
      <c r="M227" s="135">
        <v>9938424.0800000019</v>
      </c>
      <c r="N227" s="135">
        <v>9935090.75</v>
      </c>
      <c r="O227" s="135">
        <v>9935090.75</v>
      </c>
      <c r="P227" s="135">
        <v>9935089.9200000018</v>
      </c>
      <c r="Q227" s="135">
        <v>83291236.219999999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83291236.219999999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5171496.7200000007</v>
      </c>
      <c r="F228" s="136">
        <v>5311645.6599999974</v>
      </c>
      <c r="G228" s="136">
        <v>5019600.379999999</v>
      </c>
      <c r="H228" s="136">
        <v>6038922.8999999994</v>
      </c>
      <c r="I228" s="136">
        <v>5751463.2899999991</v>
      </c>
      <c r="J228" s="136">
        <v>5930918.330000001</v>
      </c>
      <c r="K228" s="136">
        <v>5190277.1100000013</v>
      </c>
      <c r="L228" s="136">
        <v>4196760.4099999983</v>
      </c>
      <c r="M228" s="136">
        <v>9580001.8000000026</v>
      </c>
      <c r="N228" s="136">
        <v>9576668.4700000007</v>
      </c>
      <c r="O228" s="136">
        <v>9576668.4700000007</v>
      </c>
      <c r="P228" s="136">
        <v>9576667.7800000012</v>
      </c>
      <c r="Q228" s="136">
        <v>80921091.320000008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80921091.320000008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5171496.7200000007</v>
      </c>
      <c r="F229" s="100">
        <v>5311645.6599999974</v>
      </c>
      <c r="G229" s="100">
        <v>5019600.379999999</v>
      </c>
      <c r="H229" s="100">
        <v>6038922.8999999994</v>
      </c>
      <c r="I229" s="100">
        <v>5751463.2899999991</v>
      </c>
      <c r="J229" s="100">
        <v>5930918.330000001</v>
      </c>
      <c r="K229" s="100">
        <v>5190277.1100000013</v>
      </c>
      <c r="L229" s="100">
        <v>4196760.4099999983</v>
      </c>
      <c r="M229" s="100">
        <v>9580001.8000000026</v>
      </c>
      <c r="N229" s="100">
        <v>9576668.4700000007</v>
      </c>
      <c r="O229" s="100">
        <v>9576668.4700000007</v>
      </c>
      <c r="P229" s="100">
        <v>9576667.7800000012</v>
      </c>
      <c r="Q229" s="100">
        <v>80921091.320000008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80921091.320000008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36599.480000000003</v>
      </c>
      <c r="F236" s="136">
        <v>314003.55</v>
      </c>
      <c r="G236" s="136">
        <v>126078.18</v>
      </c>
      <c r="H236" s="136">
        <v>252174.59</v>
      </c>
      <c r="I236" s="136">
        <v>34876.859999999993</v>
      </c>
      <c r="J236" s="136">
        <v>63026.37</v>
      </c>
      <c r="K236" s="136">
        <v>46910.25</v>
      </c>
      <c r="L236" s="136">
        <v>62786.64</v>
      </c>
      <c r="M236" s="136">
        <v>358422.28</v>
      </c>
      <c r="N236" s="136">
        <v>358422.28</v>
      </c>
      <c r="O236" s="136">
        <v>358422.28</v>
      </c>
      <c r="P236" s="136">
        <v>358422.14</v>
      </c>
      <c r="Q236" s="136">
        <v>2370144.9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2370144.9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36599.480000000003</v>
      </c>
      <c r="F237" s="100">
        <v>314003.55</v>
      </c>
      <c r="G237" s="100">
        <v>126078.18</v>
      </c>
      <c r="H237" s="100">
        <v>252174.59</v>
      </c>
      <c r="I237" s="100">
        <v>34876.859999999993</v>
      </c>
      <c r="J237" s="100">
        <v>63026.37</v>
      </c>
      <c r="K237" s="100">
        <v>46910.25</v>
      </c>
      <c r="L237" s="100">
        <v>62786.64</v>
      </c>
      <c r="M237" s="100">
        <v>358422.28</v>
      </c>
      <c r="N237" s="100">
        <v>358422.28</v>
      </c>
      <c r="O237" s="100">
        <v>358422.28</v>
      </c>
      <c r="P237" s="100">
        <v>358422.14</v>
      </c>
      <c r="Q237" s="100">
        <v>2370144.9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2370144.9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13760521.160000004</v>
      </c>
      <c r="F238" s="135">
        <v>17600656.830000013</v>
      </c>
      <c r="G238" s="135">
        <v>17604547.59</v>
      </c>
      <c r="H238" s="135">
        <v>16610806.840000002</v>
      </c>
      <c r="I238" s="135">
        <v>15600761.85</v>
      </c>
      <c r="J238" s="135">
        <v>18734564.5</v>
      </c>
      <c r="K238" s="135">
        <v>18518359.280000001</v>
      </c>
      <c r="L238" s="135">
        <v>13549723.070000002</v>
      </c>
      <c r="M238" s="135">
        <v>20464572.830000013</v>
      </c>
      <c r="N238" s="135">
        <v>20249351.970000006</v>
      </c>
      <c r="O238" s="135">
        <v>20249351.970000006</v>
      </c>
      <c r="P238" s="135">
        <v>20249344.99000001</v>
      </c>
      <c r="Q238" s="135">
        <v>213192562.88000005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213192562.88000005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6990094.7999999998</v>
      </c>
      <c r="F239" s="136">
        <v>9149099.8100000061</v>
      </c>
      <c r="G239" s="136">
        <v>8959857.5099999979</v>
      </c>
      <c r="H239" s="136">
        <v>8443473.629999999</v>
      </c>
      <c r="I239" s="136">
        <v>8032779.2600000007</v>
      </c>
      <c r="J239" s="136">
        <v>10037448.009999998</v>
      </c>
      <c r="K239" s="136">
        <v>9106218.3499999996</v>
      </c>
      <c r="L239" s="136">
        <v>7259992.3699999992</v>
      </c>
      <c r="M239" s="136">
        <v>9936294.1299999971</v>
      </c>
      <c r="N239" s="136">
        <v>9854432.0699999966</v>
      </c>
      <c r="O239" s="136">
        <v>9854432.0699999966</v>
      </c>
      <c r="P239" s="136">
        <v>9854431.2000000048</v>
      </c>
      <c r="Q239" s="136">
        <v>107478553.20999999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107478553.20999999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6990094.7999999998</v>
      </c>
      <c r="F240" s="100">
        <v>9149099.8100000061</v>
      </c>
      <c r="G240" s="100">
        <v>8959857.5099999979</v>
      </c>
      <c r="H240" s="100">
        <v>8443473.629999999</v>
      </c>
      <c r="I240" s="100">
        <v>8032779.2600000007</v>
      </c>
      <c r="J240" s="100">
        <v>10037448.009999998</v>
      </c>
      <c r="K240" s="100">
        <v>9106218.3499999996</v>
      </c>
      <c r="L240" s="100">
        <v>7259992.3699999992</v>
      </c>
      <c r="M240" s="100">
        <v>9936294.1299999971</v>
      </c>
      <c r="N240" s="100">
        <v>9854432.0699999966</v>
      </c>
      <c r="O240" s="100">
        <v>9854432.0699999966</v>
      </c>
      <c r="P240" s="100">
        <v>9854431.2000000048</v>
      </c>
      <c r="Q240" s="100">
        <v>107478553.20999999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107478553.20999999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3621328.5900000045</v>
      </c>
      <c r="F243" s="136">
        <v>3749286.710000006</v>
      </c>
      <c r="G243" s="136">
        <v>3694013.7900000019</v>
      </c>
      <c r="H243" s="136">
        <v>3467240.8199999984</v>
      </c>
      <c r="I243" s="136">
        <v>3485024.0499999975</v>
      </c>
      <c r="J243" s="136">
        <v>3780040.72</v>
      </c>
      <c r="K243" s="136">
        <v>4055716.28</v>
      </c>
      <c r="L243" s="136">
        <v>3631971.2800000031</v>
      </c>
      <c r="M243" s="136">
        <v>5136057.5500000194</v>
      </c>
      <c r="N243" s="136">
        <v>5011767.6300000111</v>
      </c>
      <c r="O243" s="136">
        <v>5011767.6300000111</v>
      </c>
      <c r="P243" s="136">
        <v>5011762.7200000035</v>
      </c>
      <c r="Q243" s="136">
        <v>49655977.770000055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49655977.770000055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3621328.5900000045</v>
      </c>
      <c r="F244" s="100">
        <v>3749286.710000006</v>
      </c>
      <c r="G244" s="100">
        <v>3694013.7900000019</v>
      </c>
      <c r="H244" s="100">
        <v>3467240.8199999984</v>
      </c>
      <c r="I244" s="100">
        <v>3485024.0499999975</v>
      </c>
      <c r="J244" s="100">
        <v>3780040.72</v>
      </c>
      <c r="K244" s="100">
        <v>4055716.28</v>
      </c>
      <c r="L244" s="100">
        <v>3631971.2800000031</v>
      </c>
      <c r="M244" s="100">
        <v>5136057.5500000194</v>
      </c>
      <c r="N244" s="100">
        <v>5011767.6300000111</v>
      </c>
      <c r="O244" s="100">
        <v>5011767.6300000111</v>
      </c>
      <c r="P244" s="100">
        <v>5011762.7200000035</v>
      </c>
      <c r="Q244" s="100">
        <v>49655977.770000055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49655977.770000055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1139748.3600000001</v>
      </c>
      <c r="F245" s="136">
        <v>1230107.3900000001</v>
      </c>
      <c r="G245" s="136">
        <v>1472989.2400000002</v>
      </c>
      <c r="H245" s="136">
        <v>1296316.6200000003</v>
      </c>
      <c r="I245" s="136">
        <v>1229516.1600000001</v>
      </c>
      <c r="J245" s="136">
        <v>1437089.1400000004</v>
      </c>
      <c r="K245" s="136">
        <v>1310249.3900000001</v>
      </c>
      <c r="L245" s="136">
        <v>1073132.53</v>
      </c>
      <c r="M245" s="136">
        <v>1686167.7499999995</v>
      </c>
      <c r="N245" s="136">
        <v>1686167.7499999995</v>
      </c>
      <c r="O245" s="136">
        <v>1686167.7499999995</v>
      </c>
      <c r="P245" s="136">
        <v>1686167.4599999997</v>
      </c>
      <c r="Q245" s="136">
        <v>16933819.539999999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16933819.539999999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1139748.3600000001</v>
      </c>
      <c r="F246" s="100">
        <v>1230107.3900000001</v>
      </c>
      <c r="G246" s="100">
        <v>1472989.2400000002</v>
      </c>
      <c r="H246" s="100">
        <v>1296316.6200000003</v>
      </c>
      <c r="I246" s="100">
        <v>1229516.1600000001</v>
      </c>
      <c r="J246" s="100">
        <v>1437089.1400000004</v>
      </c>
      <c r="K246" s="100">
        <v>1310249.3900000001</v>
      </c>
      <c r="L246" s="100">
        <v>1073132.53</v>
      </c>
      <c r="M246" s="100">
        <v>1686167.7499999995</v>
      </c>
      <c r="N246" s="100">
        <v>1686167.7499999995</v>
      </c>
      <c r="O246" s="100">
        <v>1686167.7499999995</v>
      </c>
      <c r="P246" s="100">
        <v>1686167.4599999997</v>
      </c>
      <c r="Q246" s="100">
        <v>16933819.539999999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16933819.539999999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2009349.4100000008</v>
      </c>
      <c r="F249" s="136">
        <v>3472162.9200000009</v>
      </c>
      <c r="G249" s="136">
        <v>3477687.05</v>
      </c>
      <c r="H249" s="136">
        <v>3403775.7700000033</v>
      </c>
      <c r="I249" s="136">
        <v>2853442.3800000004</v>
      </c>
      <c r="J249" s="136">
        <v>3479986.6300000027</v>
      </c>
      <c r="K249" s="136">
        <v>4046175.2600000012</v>
      </c>
      <c r="L249" s="136">
        <v>1584626.8900000001</v>
      </c>
      <c r="M249" s="136">
        <v>3706053.399999998</v>
      </c>
      <c r="N249" s="136">
        <v>3696984.5199999982</v>
      </c>
      <c r="O249" s="136">
        <v>3696984.5199999982</v>
      </c>
      <c r="P249" s="136">
        <v>3696983.61</v>
      </c>
      <c r="Q249" s="136">
        <v>39124212.360000007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39124212.360000007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2009349.4100000008</v>
      </c>
      <c r="F250" s="100">
        <v>3472162.9200000009</v>
      </c>
      <c r="G250" s="100">
        <v>3477687.05</v>
      </c>
      <c r="H250" s="100">
        <v>3403775.7700000033</v>
      </c>
      <c r="I250" s="100">
        <v>2853442.3800000004</v>
      </c>
      <c r="J250" s="100">
        <v>3479986.6300000027</v>
      </c>
      <c r="K250" s="100">
        <v>4046175.2600000012</v>
      </c>
      <c r="L250" s="100">
        <v>1584626.8900000001</v>
      </c>
      <c r="M250" s="100">
        <v>3706053.399999998</v>
      </c>
      <c r="N250" s="100">
        <v>3696984.5199999982</v>
      </c>
      <c r="O250" s="100">
        <v>3696984.5199999982</v>
      </c>
      <c r="P250" s="100">
        <v>3696983.61</v>
      </c>
      <c r="Q250" s="100">
        <v>39124212.360000007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39124212.360000007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7382905.7800000003</v>
      </c>
      <c r="F251" s="135">
        <v>15856294.069999998</v>
      </c>
      <c r="G251" s="135">
        <v>25890153.370000001</v>
      </c>
      <c r="H251" s="135">
        <v>23295861.529999997</v>
      </c>
      <c r="I251" s="135">
        <v>21757083.180000003</v>
      </c>
      <c r="J251" s="135">
        <v>17717682.539999999</v>
      </c>
      <c r="K251" s="135">
        <v>35288916.310000002</v>
      </c>
      <c r="L251" s="135">
        <v>11116185.380000001</v>
      </c>
      <c r="M251" s="135">
        <v>56062967.539999992</v>
      </c>
      <c r="N251" s="135">
        <v>53424857.389999986</v>
      </c>
      <c r="O251" s="135">
        <v>53424857.389999986</v>
      </c>
      <c r="P251" s="135">
        <v>53424851.500000022</v>
      </c>
      <c r="Q251" s="135">
        <v>374642615.97999996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374642615.97999996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2679118.7299999995</v>
      </c>
      <c r="F252" s="136">
        <v>2337499.9900000012</v>
      </c>
      <c r="G252" s="136">
        <v>5406473.4600000037</v>
      </c>
      <c r="H252" s="136">
        <v>3882660.4099999997</v>
      </c>
      <c r="I252" s="136">
        <v>7731559.8500000043</v>
      </c>
      <c r="J252" s="136">
        <v>3555533.6699999995</v>
      </c>
      <c r="K252" s="136">
        <v>3210463.3899999978</v>
      </c>
      <c r="L252" s="136">
        <v>2039066.3699999987</v>
      </c>
      <c r="M252" s="136">
        <v>7050174.3499999987</v>
      </c>
      <c r="N252" s="136">
        <v>7031101.620000001</v>
      </c>
      <c r="O252" s="136">
        <v>7031101.620000001</v>
      </c>
      <c r="P252" s="136">
        <v>7031098.2400000161</v>
      </c>
      <c r="Q252" s="136">
        <v>58985851.700000025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58985851.700000025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2679118.7299999995</v>
      </c>
      <c r="F253" s="100">
        <v>2337499.9900000012</v>
      </c>
      <c r="G253" s="100">
        <v>5406473.4600000037</v>
      </c>
      <c r="H253" s="100">
        <v>3882660.4099999997</v>
      </c>
      <c r="I253" s="100">
        <v>7731559.8500000043</v>
      </c>
      <c r="J253" s="100">
        <v>3555533.6699999995</v>
      </c>
      <c r="K253" s="100">
        <v>3210463.3899999978</v>
      </c>
      <c r="L253" s="100">
        <v>2039066.3699999987</v>
      </c>
      <c r="M253" s="100">
        <v>7050174.3499999987</v>
      </c>
      <c r="N253" s="100">
        <v>7031101.620000001</v>
      </c>
      <c r="O253" s="100">
        <v>7031101.620000001</v>
      </c>
      <c r="P253" s="100">
        <v>7031098.2400000161</v>
      </c>
      <c r="Q253" s="100">
        <v>58985851.700000025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58985851.700000025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1600338.4799999995</v>
      </c>
      <c r="F255" s="136">
        <v>1859774.0099999998</v>
      </c>
      <c r="G255" s="136">
        <v>5714652.669999999</v>
      </c>
      <c r="H255" s="136">
        <v>3604884.64</v>
      </c>
      <c r="I255" s="136">
        <v>3391118.6600000006</v>
      </c>
      <c r="J255" s="136">
        <v>2932845.5199999996</v>
      </c>
      <c r="K255" s="136">
        <v>4988959.9200000027</v>
      </c>
      <c r="L255" s="136">
        <v>462776.06000000006</v>
      </c>
      <c r="M255" s="136">
        <v>5958304.6500000004</v>
      </c>
      <c r="N255" s="136">
        <v>5953998.21</v>
      </c>
      <c r="O255" s="136">
        <v>5953998.21</v>
      </c>
      <c r="P255" s="136">
        <v>5953997.3200000022</v>
      </c>
      <c r="Q255" s="136">
        <v>48375648.350000001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48375648.350000001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1573955.1199999996</v>
      </c>
      <c r="F256" s="100">
        <v>1817294.5999999996</v>
      </c>
      <c r="G256" s="100">
        <v>5676837.2299999995</v>
      </c>
      <c r="H256" s="100">
        <v>3541088.4600000004</v>
      </c>
      <c r="I256" s="100">
        <v>3328419.1000000006</v>
      </c>
      <c r="J256" s="100">
        <v>2799523.82</v>
      </c>
      <c r="K256" s="100">
        <v>4947306.8700000029</v>
      </c>
      <c r="L256" s="100">
        <v>437258.37000000005</v>
      </c>
      <c r="M256" s="100">
        <v>5607066.6300000008</v>
      </c>
      <c r="N256" s="100">
        <v>5602760.1900000004</v>
      </c>
      <c r="O256" s="100">
        <v>5602760.1900000004</v>
      </c>
      <c r="P256" s="100">
        <v>5602759.4800000023</v>
      </c>
      <c r="Q256" s="100">
        <v>46537030.060000002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46537030.060000002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12478.670000000002</v>
      </c>
      <c r="F257" s="100">
        <v>23836.069999999992</v>
      </c>
      <c r="G257" s="100">
        <v>21112.84</v>
      </c>
      <c r="H257" s="100">
        <v>31454.029999999992</v>
      </c>
      <c r="I257" s="100">
        <v>25101.71</v>
      </c>
      <c r="J257" s="100">
        <v>28351.279999999999</v>
      </c>
      <c r="K257" s="100">
        <v>11930.519999999999</v>
      </c>
      <c r="L257" s="100">
        <v>10563.349999999999</v>
      </c>
      <c r="M257" s="100">
        <v>59870.64</v>
      </c>
      <c r="N257" s="100">
        <v>59870.64</v>
      </c>
      <c r="O257" s="100">
        <v>59870.64</v>
      </c>
      <c r="P257" s="100">
        <v>59870.540000000008</v>
      </c>
      <c r="Q257" s="100">
        <v>404310.93000000005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404310.93000000005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13904.689999999997</v>
      </c>
      <c r="F258" s="100">
        <v>18643.34</v>
      </c>
      <c r="G258" s="100">
        <v>16702.599999999999</v>
      </c>
      <c r="H258" s="100">
        <v>32342.150000000005</v>
      </c>
      <c r="I258" s="100">
        <v>37597.85</v>
      </c>
      <c r="J258" s="100">
        <v>104970.42</v>
      </c>
      <c r="K258" s="100">
        <v>29722.53</v>
      </c>
      <c r="L258" s="100">
        <v>14954.34</v>
      </c>
      <c r="M258" s="100">
        <v>291367.38</v>
      </c>
      <c r="N258" s="100">
        <v>291367.38</v>
      </c>
      <c r="O258" s="100">
        <v>291367.38</v>
      </c>
      <c r="P258" s="100">
        <v>291367.3</v>
      </c>
      <c r="Q258" s="100">
        <v>1434307.36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1434307.36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38800.699999999997</v>
      </c>
      <c r="F259" s="136">
        <v>46467</v>
      </c>
      <c r="G259" s="136">
        <v>20607.000000000004</v>
      </c>
      <c r="H259" s="136">
        <v>20753.800000000003</v>
      </c>
      <c r="I259" s="136">
        <v>12488.189999999999</v>
      </c>
      <c r="J259" s="136">
        <v>23368.880000000001</v>
      </c>
      <c r="K259" s="136">
        <v>22748.050000000003</v>
      </c>
      <c r="L259" s="136">
        <v>12336.63</v>
      </c>
      <c r="M259" s="136">
        <v>551098.86</v>
      </c>
      <c r="N259" s="136">
        <v>551098.86</v>
      </c>
      <c r="O259" s="136">
        <v>551098.86</v>
      </c>
      <c r="P259" s="136">
        <v>551098.67000000004</v>
      </c>
      <c r="Q259" s="136">
        <v>2401965.5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2401965.5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38800.699999999997</v>
      </c>
      <c r="F261" s="100">
        <v>46467</v>
      </c>
      <c r="G261" s="100">
        <v>20607.000000000004</v>
      </c>
      <c r="H261" s="100">
        <v>20753.800000000003</v>
      </c>
      <c r="I261" s="100">
        <v>12488.189999999999</v>
      </c>
      <c r="J261" s="100">
        <v>23368.880000000001</v>
      </c>
      <c r="K261" s="100">
        <v>22748.050000000003</v>
      </c>
      <c r="L261" s="100">
        <v>12336.63</v>
      </c>
      <c r="M261" s="100">
        <v>551098.86</v>
      </c>
      <c r="N261" s="100">
        <v>551098.86</v>
      </c>
      <c r="O261" s="100">
        <v>551098.86</v>
      </c>
      <c r="P261" s="100">
        <v>551098.67000000004</v>
      </c>
      <c r="Q261" s="100">
        <v>2401965.5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2401965.5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0</v>
      </c>
      <c r="F266" s="136">
        <v>475698.85</v>
      </c>
      <c r="G266" s="136">
        <v>10000</v>
      </c>
      <c r="H266" s="136">
        <v>23555.39</v>
      </c>
      <c r="I266" s="136">
        <v>283.73</v>
      </c>
      <c r="J266" s="136">
        <v>20603.780000000002</v>
      </c>
      <c r="K266" s="136">
        <v>369589.84</v>
      </c>
      <c r="L266" s="136">
        <v>44783.73</v>
      </c>
      <c r="M266" s="136">
        <v>312000.78000000003</v>
      </c>
      <c r="N266" s="136">
        <v>312000.78000000003</v>
      </c>
      <c r="O266" s="136">
        <v>312000.78000000003</v>
      </c>
      <c r="P266" s="136">
        <v>312000.76</v>
      </c>
      <c r="Q266" s="136">
        <v>2192518.42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2192518.42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0</v>
      </c>
      <c r="F269" s="100">
        <v>475698.85</v>
      </c>
      <c r="G269" s="100">
        <v>10000</v>
      </c>
      <c r="H269" s="100">
        <v>23555.39</v>
      </c>
      <c r="I269" s="100">
        <v>283.73</v>
      </c>
      <c r="J269" s="100">
        <v>20603.780000000002</v>
      </c>
      <c r="K269" s="100">
        <v>369589.84</v>
      </c>
      <c r="L269" s="100">
        <v>44783.73</v>
      </c>
      <c r="M269" s="100">
        <v>312000.78000000003</v>
      </c>
      <c r="N269" s="100">
        <v>312000.78000000003</v>
      </c>
      <c r="O269" s="100">
        <v>312000.78000000003</v>
      </c>
      <c r="P269" s="100">
        <v>312000.76</v>
      </c>
      <c r="Q269" s="100">
        <v>2192518.42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2192518.42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923875.27</v>
      </c>
      <c r="F270" s="136">
        <v>8205425.4000000004</v>
      </c>
      <c r="G270" s="136">
        <v>10398271.1</v>
      </c>
      <c r="H270" s="136">
        <v>11827268.800000001</v>
      </c>
      <c r="I270" s="136">
        <v>7319961.3500000006</v>
      </c>
      <c r="J270" s="136">
        <v>7247861.0499999998</v>
      </c>
      <c r="K270" s="136">
        <v>13512037.579999998</v>
      </c>
      <c r="L270" s="136">
        <v>4814507.1500000004</v>
      </c>
      <c r="M270" s="136">
        <v>34530416.93999999</v>
      </c>
      <c r="N270" s="136">
        <v>32021716.849999987</v>
      </c>
      <c r="O270" s="136">
        <v>32021716.849999987</v>
      </c>
      <c r="P270" s="136">
        <v>32021715.880000006</v>
      </c>
      <c r="Q270" s="136">
        <v>194844774.21999997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194844774.21999997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734623.84</v>
      </c>
      <c r="F271" s="100">
        <v>7089224.8200000003</v>
      </c>
      <c r="G271" s="100">
        <v>6247872.0099999998</v>
      </c>
      <c r="H271" s="100">
        <v>8968727.0300000012</v>
      </c>
      <c r="I271" s="100">
        <v>6544629.7200000007</v>
      </c>
      <c r="J271" s="100">
        <v>5630771.6799999997</v>
      </c>
      <c r="K271" s="100">
        <v>9844329.4999999981</v>
      </c>
      <c r="L271" s="100">
        <v>3149460.0900000003</v>
      </c>
      <c r="M271" s="100">
        <v>30220310.219999991</v>
      </c>
      <c r="N271" s="100">
        <v>29068002.859999988</v>
      </c>
      <c r="O271" s="100">
        <v>29068002.859999988</v>
      </c>
      <c r="P271" s="100">
        <v>29068002.410000008</v>
      </c>
      <c r="Q271" s="100">
        <v>165633957.03999996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165633957.03999996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159289.20000000004</v>
      </c>
      <c r="F272" s="100">
        <v>148128.97999999998</v>
      </c>
      <c r="G272" s="100">
        <v>219407.47000000003</v>
      </c>
      <c r="H272" s="100">
        <v>233984.0400000001</v>
      </c>
      <c r="I272" s="100">
        <v>184104.37999999998</v>
      </c>
      <c r="J272" s="100">
        <v>187649.41999999998</v>
      </c>
      <c r="K272" s="100">
        <v>182161.73000000004</v>
      </c>
      <c r="L272" s="100">
        <v>141219.37999999998</v>
      </c>
      <c r="M272" s="100">
        <v>408496.99000000005</v>
      </c>
      <c r="N272" s="100">
        <v>408338.65000000008</v>
      </c>
      <c r="O272" s="100">
        <v>408338.65000000008</v>
      </c>
      <c r="P272" s="100">
        <v>408338.34000000008</v>
      </c>
      <c r="Q272" s="100">
        <v>3089457.2300000004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3089457.2300000004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21890.7</v>
      </c>
      <c r="F273" s="100">
        <v>920459.34999999986</v>
      </c>
      <c r="G273" s="100">
        <v>3512914.82</v>
      </c>
      <c r="H273" s="100">
        <v>2291968.1999999997</v>
      </c>
      <c r="I273" s="100">
        <v>572647.54999999993</v>
      </c>
      <c r="J273" s="100">
        <v>1392089.9600000002</v>
      </c>
      <c r="K273" s="100">
        <v>3121226.66</v>
      </c>
      <c r="L273" s="100">
        <v>1516581.09</v>
      </c>
      <c r="M273" s="100">
        <v>3667946.1700000004</v>
      </c>
      <c r="N273" s="100">
        <v>2311711.7800000003</v>
      </c>
      <c r="O273" s="100">
        <v>2311711.7800000003</v>
      </c>
      <c r="P273" s="100">
        <v>2311711.6800000011</v>
      </c>
      <c r="Q273" s="100">
        <v>23952859.740000002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23952859.740000002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8071.53</v>
      </c>
      <c r="F274" s="100">
        <v>47612.25</v>
      </c>
      <c r="G274" s="100">
        <v>418076.8</v>
      </c>
      <c r="H274" s="100">
        <v>332589.53000000003</v>
      </c>
      <c r="I274" s="100">
        <v>18579.699999999997</v>
      </c>
      <c r="J274" s="100">
        <v>37349.99</v>
      </c>
      <c r="K274" s="100">
        <v>364319.69</v>
      </c>
      <c r="L274" s="100">
        <v>7246.5899999999992</v>
      </c>
      <c r="M274" s="100">
        <v>233663.56</v>
      </c>
      <c r="N274" s="100">
        <v>233663.56</v>
      </c>
      <c r="O274" s="100">
        <v>233663.56</v>
      </c>
      <c r="P274" s="100">
        <v>233663.45</v>
      </c>
      <c r="Q274" s="100">
        <v>2168500.2100000004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2168500.2100000004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1559476.36</v>
      </c>
      <c r="Q276" s="136">
        <v>18713716.319999997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18713716.319999997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1559476.36</v>
      </c>
      <c r="Q277" s="100">
        <v>18713716.319999997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18713716.319999997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151092.82</v>
      </c>
      <c r="F278" s="136">
        <v>816483.94</v>
      </c>
      <c r="G278" s="136">
        <v>2197882.66</v>
      </c>
      <c r="H278" s="136">
        <v>1798007.9299999997</v>
      </c>
      <c r="I278" s="136">
        <v>1104850.42</v>
      </c>
      <c r="J278" s="136">
        <v>1742565.3</v>
      </c>
      <c r="K278" s="136">
        <v>1791290.2599999998</v>
      </c>
      <c r="L278" s="136">
        <v>1582669.8199999998</v>
      </c>
      <c r="M278" s="136">
        <v>5361724.26</v>
      </c>
      <c r="N278" s="136">
        <v>5256400.6999999993</v>
      </c>
      <c r="O278" s="136">
        <v>5256400.6999999993</v>
      </c>
      <c r="P278" s="136">
        <v>5256400.6899999995</v>
      </c>
      <c r="Q278" s="136">
        <v>32315769.5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32315769.5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67868.320000000007</v>
      </c>
      <c r="F281" s="100">
        <v>329334.39999999997</v>
      </c>
      <c r="G281" s="100">
        <v>1001630.15</v>
      </c>
      <c r="H281" s="100">
        <v>577508.1399999999</v>
      </c>
      <c r="I281" s="100">
        <v>165621.37</v>
      </c>
      <c r="J281" s="100">
        <v>922499.99</v>
      </c>
      <c r="K281" s="100">
        <v>1131228.45</v>
      </c>
      <c r="L281" s="100">
        <v>688471.4</v>
      </c>
      <c r="M281" s="100">
        <v>3942216.9899999998</v>
      </c>
      <c r="N281" s="100">
        <v>3942216.9899999998</v>
      </c>
      <c r="O281" s="100">
        <v>3942216.9899999998</v>
      </c>
      <c r="P281" s="100">
        <v>3942217.07</v>
      </c>
      <c r="Q281" s="100">
        <v>20653030.260000002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20653030.260000002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83224.500000000015</v>
      </c>
      <c r="F282" s="100">
        <v>487149.54000000004</v>
      </c>
      <c r="G282" s="100">
        <v>1196252.51</v>
      </c>
      <c r="H282" s="100">
        <v>1220499.7899999998</v>
      </c>
      <c r="I282" s="100">
        <v>939229.05</v>
      </c>
      <c r="J282" s="100">
        <v>820065.31</v>
      </c>
      <c r="K282" s="100">
        <v>660061.80999999994</v>
      </c>
      <c r="L282" s="100">
        <v>894198.41999999993</v>
      </c>
      <c r="M282" s="100">
        <v>1419507.27</v>
      </c>
      <c r="N282" s="100">
        <v>1314183.71</v>
      </c>
      <c r="O282" s="100">
        <v>1314183.71</v>
      </c>
      <c r="P282" s="100">
        <v>1314183.6200000001</v>
      </c>
      <c r="Q282" s="100">
        <v>11662739.240000002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11662739.240000002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415089.1399999999</v>
      </c>
      <c r="F283" s="136">
        <v>536338.8600000001</v>
      </c>
      <c r="G283" s="136">
        <v>561188.47000000009</v>
      </c>
      <c r="H283" s="136">
        <v>548722.24000000011</v>
      </c>
      <c r="I283" s="136">
        <v>616077.27999999991</v>
      </c>
      <c r="J283" s="136">
        <v>609940.88</v>
      </c>
      <c r="K283" s="136">
        <v>760869.73</v>
      </c>
      <c r="L283" s="136">
        <v>579917.13</v>
      </c>
      <c r="M283" s="136">
        <v>703516.45</v>
      </c>
      <c r="N283" s="136">
        <v>703516.45</v>
      </c>
      <c r="O283" s="136">
        <v>703516.45</v>
      </c>
      <c r="P283" s="136">
        <v>703516.16000000027</v>
      </c>
      <c r="Q283" s="136">
        <v>7442209.2400000012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7442209.2400000012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376268.05999999988</v>
      </c>
      <c r="F285" s="100">
        <v>501806.64000000013</v>
      </c>
      <c r="G285" s="100">
        <v>508588.44000000012</v>
      </c>
      <c r="H285" s="100">
        <v>508994.25000000006</v>
      </c>
      <c r="I285" s="100">
        <v>537507.69999999995</v>
      </c>
      <c r="J285" s="100">
        <v>542280.97</v>
      </c>
      <c r="K285" s="100">
        <v>714639.5</v>
      </c>
      <c r="L285" s="100">
        <v>545528.69999999995</v>
      </c>
      <c r="M285" s="100">
        <v>639572.28999999992</v>
      </c>
      <c r="N285" s="100">
        <v>639572.28999999992</v>
      </c>
      <c r="O285" s="100">
        <v>639572.28999999992</v>
      </c>
      <c r="P285" s="100">
        <v>639572.11000000022</v>
      </c>
      <c r="Q285" s="100">
        <v>6793903.2400000002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6793903.2400000002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38821.079999999994</v>
      </c>
      <c r="F290" s="100">
        <v>34532.219999999994</v>
      </c>
      <c r="G290" s="100">
        <v>52600.03</v>
      </c>
      <c r="H290" s="100">
        <v>39727.99</v>
      </c>
      <c r="I290" s="100">
        <v>78569.58</v>
      </c>
      <c r="J290" s="100">
        <v>67659.91</v>
      </c>
      <c r="K290" s="100">
        <v>46230.229999999996</v>
      </c>
      <c r="L290" s="100">
        <v>34388.43</v>
      </c>
      <c r="M290" s="100">
        <v>63944.160000000011</v>
      </c>
      <c r="N290" s="100">
        <v>63944.160000000011</v>
      </c>
      <c r="O290" s="100">
        <v>63944.160000000011</v>
      </c>
      <c r="P290" s="100">
        <v>63944.049999999996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648306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15114.28</v>
      </c>
      <c r="F291" s="136">
        <v>19129.659999999996</v>
      </c>
      <c r="G291" s="136">
        <v>21601.65</v>
      </c>
      <c r="H291" s="136">
        <v>30531.960000000006</v>
      </c>
      <c r="I291" s="136">
        <v>21267.340000000004</v>
      </c>
      <c r="J291" s="136">
        <v>25487.100000000009</v>
      </c>
      <c r="K291" s="136">
        <v>9073481.1799999997</v>
      </c>
      <c r="L291" s="136">
        <v>20652.13</v>
      </c>
      <c r="M291" s="136">
        <v>36254.89</v>
      </c>
      <c r="N291" s="136">
        <v>35547.56</v>
      </c>
      <c r="O291" s="136">
        <v>35547.56</v>
      </c>
      <c r="P291" s="136">
        <v>35547.420000000006</v>
      </c>
      <c r="Q291" s="136">
        <v>9370162.7300000023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9370162.7300000023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15114.28</v>
      </c>
      <c r="F292" s="100">
        <v>19129.659999999996</v>
      </c>
      <c r="G292" s="100">
        <v>21601.65</v>
      </c>
      <c r="H292" s="100">
        <v>30531.960000000006</v>
      </c>
      <c r="I292" s="100">
        <v>21267.340000000004</v>
      </c>
      <c r="J292" s="100">
        <v>25487.100000000009</v>
      </c>
      <c r="K292" s="100">
        <v>9073481.1799999997</v>
      </c>
      <c r="L292" s="100">
        <v>20652.13</v>
      </c>
      <c r="M292" s="100">
        <v>36254.89</v>
      </c>
      <c r="N292" s="100">
        <v>35547.56</v>
      </c>
      <c r="O292" s="100">
        <v>35547.56</v>
      </c>
      <c r="P292" s="100">
        <v>35547.420000000006</v>
      </c>
      <c r="Q292" s="100">
        <v>9370162.7300000023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9370162.7300000023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460923.27</v>
      </c>
      <c r="F293" s="135">
        <v>1093158.98</v>
      </c>
      <c r="G293" s="135">
        <v>1258930.9699999997</v>
      </c>
      <c r="H293" s="135">
        <v>2599547.62</v>
      </c>
      <c r="I293" s="135">
        <v>721851.67</v>
      </c>
      <c r="J293" s="135">
        <v>1002441.57</v>
      </c>
      <c r="K293" s="135">
        <v>1397938.16</v>
      </c>
      <c r="L293" s="135">
        <v>82695.399999999994</v>
      </c>
      <c r="M293" s="135">
        <v>3020529.9500000016</v>
      </c>
      <c r="N293" s="135">
        <v>3020113.2800000012</v>
      </c>
      <c r="O293" s="135">
        <v>3020113.2800000012</v>
      </c>
      <c r="P293" s="135">
        <v>3020113.08</v>
      </c>
      <c r="Q293" s="135">
        <v>20698357.230000004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20698357.230000004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460923.27</v>
      </c>
      <c r="F304" s="136">
        <v>1093158.98</v>
      </c>
      <c r="G304" s="136">
        <v>1258930.9699999997</v>
      </c>
      <c r="H304" s="136">
        <v>2599547.62</v>
      </c>
      <c r="I304" s="136">
        <v>721851.67</v>
      </c>
      <c r="J304" s="136">
        <v>1002441.57</v>
      </c>
      <c r="K304" s="136">
        <v>1397938.16</v>
      </c>
      <c r="L304" s="136">
        <v>82695.399999999994</v>
      </c>
      <c r="M304" s="136">
        <v>3020529.9500000016</v>
      </c>
      <c r="N304" s="136">
        <v>3020113.2800000012</v>
      </c>
      <c r="O304" s="136">
        <v>3020113.2800000012</v>
      </c>
      <c r="P304" s="136">
        <v>3020113.08</v>
      </c>
      <c r="Q304" s="136">
        <v>20698357.230000004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20698357.230000004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460923.27</v>
      </c>
      <c r="F305" s="100">
        <v>1093158.98</v>
      </c>
      <c r="G305" s="100">
        <v>1258930.9699999997</v>
      </c>
      <c r="H305" s="100">
        <v>2599547.62</v>
      </c>
      <c r="I305" s="100">
        <v>721851.67</v>
      </c>
      <c r="J305" s="100">
        <v>1002441.57</v>
      </c>
      <c r="K305" s="100">
        <v>1397938.16</v>
      </c>
      <c r="L305" s="100">
        <v>82695.399999999994</v>
      </c>
      <c r="M305" s="100">
        <v>3020529.9500000016</v>
      </c>
      <c r="N305" s="100">
        <v>3020113.2800000012</v>
      </c>
      <c r="O305" s="100">
        <v>3020113.2800000012</v>
      </c>
      <c r="P305" s="100">
        <v>3020113.08</v>
      </c>
      <c r="Q305" s="100">
        <v>20698357.230000004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20698357.230000004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409165.58999999979</v>
      </c>
      <c r="F306" s="135">
        <v>453820.59999999986</v>
      </c>
      <c r="G306" s="135">
        <v>543737.67000000004</v>
      </c>
      <c r="H306" s="135">
        <v>564794.4600000002</v>
      </c>
      <c r="I306" s="135">
        <v>546087.40000000014</v>
      </c>
      <c r="J306" s="135">
        <v>510155.50999999989</v>
      </c>
      <c r="K306" s="135">
        <v>552338.50000000023</v>
      </c>
      <c r="L306" s="135">
        <v>527128.49000000011</v>
      </c>
      <c r="M306" s="135">
        <v>728442.59999999986</v>
      </c>
      <c r="N306" s="135">
        <v>728442.59999999986</v>
      </c>
      <c r="O306" s="135">
        <v>728442.59999999986</v>
      </c>
      <c r="P306" s="135">
        <v>728442.18</v>
      </c>
      <c r="Q306" s="135">
        <v>7020998.1999999993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7020998.1999999993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409165.58999999979</v>
      </c>
      <c r="F317" s="136">
        <v>453820.59999999986</v>
      </c>
      <c r="G317" s="136">
        <v>543737.67000000004</v>
      </c>
      <c r="H317" s="136">
        <v>564794.4600000002</v>
      </c>
      <c r="I317" s="136">
        <v>546087.40000000014</v>
      </c>
      <c r="J317" s="136">
        <v>510155.50999999989</v>
      </c>
      <c r="K317" s="136">
        <v>552338.50000000023</v>
      </c>
      <c r="L317" s="136">
        <v>527128.49000000011</v>
      </c>
      <c r="M317" s="136">
        <v>728442.59999999986</v>
      </c>
      <c r="N317" s="136">
        <v>728442.59999999986</v>
      </c>
      <c r="O317" s="136">
        <v>728442.59999999986</v>
      </c>
      <c r="P317" s="136">
        <v>728442.18</v>
      </c>
      <c r="Q317" s="136">
        <v>7020998.1999999993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7020998.1999999993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409165.58999999979</v>
      </c>
      <c r="F318" s="100">
        <v>453820.59999999986</v>
      </c>
      <c r="G318" s="100">
        <v>543737.67000000004</v>
      </c>
      <c r="H318" s="100">
        <v>564794.4600000002</v>
      </c>
      <c r="I318" s="100">
        <v>546087.40000000014</v>
      </c>
      <c r="J318" s="100">
        <v>510155.50999999989</v>
      </c>
      <c r="K318" s="100">
        <v>552338.50000000023</v>
      </c>
      <c r="L318" s="100">
        <v>527128.49000000011</v>
      </c>
      <c r="M318" s="100">
        <v>728442.59999999986</v>
      </c>
      <c r="N318" s="100">
        <v>728442.59999999986</v>
      </c>
      <c r="O318" s="100">
        <v>728442.59999999986</v>
      </c>
      <c r="P318" s="100">
        <v>728442.18</v>
      </c>
      <c r="Q318" s="100">
        <v>7020998.1999999993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7020998.1999999993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37390580.279999994</v>
      </c>
      <c r="F319" s="135">
        <v>36330830.399999999</v>
      </c>
      <c r="G319" s="135">
        <v>35509223.50999999</v>
      </c>
      <c r="H319" s="135">
        <v>36461228.240000002</v>
      </c>
      <c r="I319" s="135">
        <v>35906312.230000004</v>
      </c>
      <c r="J319" s="135">
        <v>38293252.280000001</v>
      </c>
      <c r="K319" s="135">
        <v>37031638.429999992</v>
      </c>
      <c r="L319" s="135">
        <v>34954626.179999992</v>
      </c>
      <c r="M319" s="135">
        <v>38936687.080000006</v>
      </c>
      <c r="N319" s="135">
        <v>37484150.900000006</v>
      </c>
      <c r="O319" s="135">
        <v>37484150.900000006</v>
      </c>
      <c r="P319" s="135">
        <v>37484150.209999993</v>
      </c>
      <c r="Q319" s="135">
        <v>443266830.63999993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443266830.63999993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36416719.179999992</v>
      </c>
      <c r="F334" s="136">
        <v>34238668.880000003</v>
      </c>
      <c r="G334" s="136">
        <v>34221674.349999994</v>
      </c>
      <c r="H334" s="136">
        <v>34841657.700000003</v>
      </c>
      <c r="I334" s="136">
        <v>35178635.520000003</v>
      </c>
      <c r="J334" s="136">
        <v>36848931.330000006</v>
      </c>
      <c r="K334" s="136">
        <v>36067335.86999999</v>
      </c>
      <c r="L334" s="136">
        <v>34250585.289999992</v>
      </c>
      <c r="M334" s="136">
        <v>35782999.450000003</v>
      </c>
      <c r="N334" s="136">
        <v>34330463.280000001</v>
      </c>
      <c r="O334" s="136">
        <v>34330463.280000001</v>
      </c>
      <c r="P334" s="136">
        <v>34330463.069999993</v>
      </c>
      <c r="Q334" s="136">
        <v>420838597.19999999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420838597.19999999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36416719.179999992</v>
      </c>
      <c r="F335" s="100">
        <v>34238668.880000003</v>
      </c>
      <c r="G335" s="100">
        <v>34221674.349999994</v>
      </c>
      <c r="H335" s="100">
        <v>34841657.700000003</v>
      </c>
      <c r="I335" s="100">
        <v>35178635.520000003</v>
      </c>
      <c r="J335" s="100">
        <v>36848931.330000006</v>
      </c>
      <c r="K335" s="100">
        <v>36067335.86999999</v>
      </c>
      <c r="L335" s="100">
        <v>34250585.289999992</v>
      </c>
      <c r="M335" s="100">
        <v>35782999.450000003</v>
      </c>
      <c r="N335" s="100">
        <v>34330463.280000001</v>
      </c>
      <c r="O335" s="100">
        <v>34330463.280000001</v>
      </c>
      <c r="P335" s="100">
        <v>34330463.069999993</v>
      </c>
      <c r="Q335" s="100">
        <v>420838597.19999999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420838597.19999999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383636.17</v>
      </c>
      <c r="F336" s="136">
        <v>1518231.48</v>
      </c>
      <c r="G336" s="136">
        <v>702801</v>
      </c>
      <c r="H336" s="136">
        <v>1036396.79</v>
      </c>
      <c r="I336" s="136">
        <v>172242.22000000006</v>
      </c>
      <c r="J336" s="136">
        <v>893296.01000000013</v>
      </c>
      <c r="K336" s="136">
        <v>382775.38</v>
      </c>
      <c r="L336" s="136">
        <v>328405.80000000005</v>
      </c>
      <c r="M336" s="136">
        <v>1905810.31</v>
      </c>
      <c r="N336" s="136">
        <v>1905810.31</v>
      </c>
      <c r="O336" s="136">
        <v>1905810.31</v>
      </c>
      <c r="P336" s="136">
        <v>1905809.8599999999</v>
      </c>
      <c r="Q336" s="136">
        <v>13041025.640000001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13041025.640000001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383636.17</v>
      </c>
      <c r="F337" s="100">
        <v>1518231.48</v>
      </c>
      <c r="G337" s="100">
        <v>702801</v>
      </c>
      <c r="H337" s="100">
        <v>1036396.79</v>
      </c>
      <c r="I337" s="100">
        <v>172242.22000000006</v>
      </c>
      <c r="J337" s="100">
        <v>893296.01000000013</v>
      </c>
      <c r="K337" s="100">
        <v>382775.38</v>
      </c>
      <c r="L337" s="100">
        <v>328405.80000000005</v>
      </c>
      <c r="M337" s="100">
        <v>1905810.31</v>
      </c>
      <c r="N337" s="100">
        <v>1905810.31</v>
      </c>
      <c r="O337" s="100">
        <v>1905810.31</v>
      </c>
      <c r="P337" s="100">
        <v>1905809.8599999999</v>
      </c>
      <c r="Q337" s="100">
        <v>13041025.640000001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13041025.640000001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590224.92999999993</v>
      </c>
      <c r="F338" s="136">
        <v>573930.04000000015</v>
      </c>
      <c r="G338" s="136">
        <v>584748.15999999992</v>
      </c>
      <c r="H338" s="136">
        <v>583173.74999999988</v>
      </c>
      <c r="I338" s="136">
        <v>555434.48999999987</v>
      </c>
      <c r="J338" s="136">
        <v>551024.93999999994</v>
      </c>
      <c r="K338" s="136">
        <v>581527.17999999993</v>
      </c>
      <c r="L338" s="136">
        <v>375635.08999999997</v>
      </c>
      <c r="M338" s="136">
        <v>1247877.3199999998</v>
      </c>
      <c r="N338" s="136">
        <v>1247877.31</v>
      </c>
      <c r="O338" s="136">
        <v>1247877.31</v>
      </c>
      <c r="P338" s="136">
        <v>1247877.2799999998</v>
      </c>
      <c r="Q338" s="136">
        <v>9387207.7999999989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9387207.7999999989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590224.92999999993</v>
      </c>
      <c r="F339" s="100">
        <v>573930.04000000015</v>
      </c>
      <c r="G339" s="100">
        <v>584748.15999999992</v>
      </c>
      <c r="H339" s="100">
        <v>583173.74999999988</v>
      </c>
      <c r="I339" s="100">
        <v>555434.48999999987</v>
      </c>
      <c r="J339" s="100">
        <v>551024.93999999994</v>
      </c>
      <c r="K339" s="100">
        <v>581527.17999999993</v>
      </c>
      <c r="L339" s="100">
        <v>375635.08999999997</v>
      </c>
      <c r="M339" s="100">
        <v>1247877.3199999998</v>
      </c>
      <c r="N339" s="100">
        <v>1247877.31</v>
      </c>
      <c r="O339" s="100">
        <v>1247877.31</v>
      </c>
      <c r="P339" s="100">
        <v>1247877.2799999998</v>
      </c>
      <c r="Q339" s="100">
        <v>9387207.7999999989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9387207.7999999989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1901582.9499999993</v>
      </c>
      <c r="F340" s="135">
        <v>4944161.04</v>
      </c>
      <c r="G340" s="135">
        <v>3208959.2499999991</v>
      </c>
      <c r="H340" s="135">
        <v>2924430.4399999995</v>
      </c>
      <c r="I340" s="135">
        <v>3942600.3999999985</v>
      </c>
      <c r="J340" s="135">
        <v>2841237.5500000003</v>
      </c>
      <c r="K340" s="135">
        <v>10765941.439999998</v>
      </c>
      <c r="L340" s="135">
        <v>2965065.2299999991</v>
      </c>
      <c r="M340" s="135">
        <v>7494386.6799999978</v>
      </c>
      <c r="N340" s="135">
        <v>7494386.6799999978</v>
      </c>
      <c r="O340" s="135">
        <v>7494386.6799999978</v>
      </c>
      <c r="P340" s="135">
        <v>7494383.8399999999</v>
      </c>
      <c r="Q340" s="135">
        <v>63471522.179999992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63471522.179999992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277899.78000000003</v>
      </c>
      <c r="F341" s="136">
        <v>3345837.68</v>
      </c>
      <c r="G341" s="136">
        <v>564684.32999999996</v>
      </c>
      <c r="H341" s="136">
        <v>364661.43</v>
      </c>
      <c r="I341" s="136">
        <v>1280672.3799999999</v>
      </c>
      <c r="J341" s="136">
        <v>517839.74</v>
      </c>
      <c r="K341" s="136">
        <v>3423272.27</v>
      </c>
      <c r="L341" s="136">
        <v>850433.24</v>
      </c>
      <c r="M341" s="136">
        <v>475607.61</v>
      </c>
      <c r="N341" s="136">
        <v>475607.61</v>
      </c>
      <c r="O341" s="136">
        <v>475607.61</v>
      </c>
      <c r="P341" s="136">
        <v>475607.51</v>
      </c>
      <c r="Q341" s="136">
        <v>12527731.189999998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12527731.189999998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277899.78000000003</v>
      </c>
      <c r="F342" s="100">
        <v>3345837.68</v>
      </c>
      <c r="G342" s="100">
        <v>564684.32999999996</v>
      </c>
      <c r="H342" s="100">
        <v>364661.43</v>
      </c>
      <c r="I342" s="100">
        <v>1280672.3799999999</v>
      </c>
      <c r="J342" s="100">
        <v>517839.74</v>
      </c>
      <c r="K342" s="100">
        <v>3423272.27</v>
      </c>
      <c r="L342" s="100">
        <v>850433.24</v>
      </c>
      <c r="M342" s="100">
        <v>475607.61</v>
      </c>
      <c r="N342" s="100">
        <v>475607.61</v>
      </c>
      <c r="O342" s="100">
        <v>475607.61</v>
      </c>
      <c r="P342" s="100">
        <v>475607.51</v>
      </c>
      <c r="Q342" s="100">
        <v>12527731.189999998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12527731.189999998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1277587.5099999991</v>
      </c>
      <c r="F343" s="136">
        <v>1192429.44</v>
      </c>
      <c r="G343" s="136">
        <v>1611545.3699999994</v>
      </c>
      <c r="H343" s="136">
        <v>1529807.8499999999</v>
      </c>
      <c r="I343" s="136">
        <v>1809598.9099999988</v>
      </c>
      <c r="J343" s="136">
        <v>1552491.6800000002</v>
      </c>
      <c r="K343" s="136">
        <v>2981743.4899999988</v>
      </c>
      <c r="L343" s="136">
        <v>1277503.3399999994</v>
      </c>
      <c r="M343" s="136">
        <v>3187409.6199999987</v>
      </c>
      <c r="N343" s="136">
        <v>3187409.6199999987</v>
      </c>
      <c r="O343" s="136">
        <v>3187409.6199999987</v>
      </c>
      <c r="P343" s="136">
        <v>3187407.4000000004</v>
      </c>
      <c r="Q343" s="136">
        <v>25982343.849999987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25982343.849999987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1277587.5099999991</v>
      </c>
      <c r="F344" s="100">
        <v>1192429.44</v>
      </c>
      <c r="G344" s="100">
        <v>1611545.3699999994</v>
      </c>
      <c r="H344" s="100">
        <v>1529807.8499999999</v>
      </c>
      <c r="I344" s="100">
        <v>1809598.9099999988</v>
      </c>
      <c r="J344" s="100">
        <v>1552491.6800000002</v>
      </c>
      <c r="K344" s="100">
        <v>2981743.4899999988</v>
      </c>
      <c r="L344" s="100">
        <v>1277503.3399999994</v>
      </c>
      <c r="M344" s="100">
        <v>3187409.6199999987</v>
      </c>
      <c r="N344" s="100">
        <v>3187409.6199999987</v>
      </c>
      <c r="O344" s="100">
        <v>3187409.6199999987</v>
      </c>
      <c r="P344" s="100">
        <v>3187407.4000000004</v>
      </c>
      <c r="Q344" s="100">
        <v>25982343.849999987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25982343.849999987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549</v>
      </c>
      <c r="F349" s="136">
        <v>3660</v>
      </c>
      <c r="G349" s="136">
        <v>12151</v>
      </c>
      <c r="H349" s="136">
        <v>567.46</v>
      </c>
      <c r="I349" s="136">
        <v>984.13000000000011</v>
      </c>
      <c r="J349" s="136">
        <v>2150.8000000000002</v>
      </c>
      <c r="K349" s="136">
        <v>191810.61</v>
      </c>
      <c r="L349" s="136">
        <v>567.46</v>
      </c>
      <c r="M349" s="136">
        <v>399626.02</v>
      </c>
      <c r="N349" s="136">
        <v>399626.02</v>
      </c>
      <c r="O349" s="136">
        <v>399626.02</v>
      </c>
      <c r="P349" s="136">
        <v>399625.95</v>
      </c>
      <c r="Q349" s="136">
        <v>1810944.47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1810944.47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549</v>
      </c>
      <c r="F350" s="100">
        <v>3660</v>
      </c>
      <c r="G350" s="100">
        <v>12151</v>
      </c>
      <c r="H350" s="100">
        <v>567.46</v>
      </c>
      <c r="I350" s="100">
        <v>984.13000000000011</v>
      </c>
      <c r="J350" s="100">
        <v>2150.8000000000002</v>
      </c>
      <c r="K350" s="100">
        <v>191810.61</v>
      </c>
      <c r="L350" s="100">
        <v>567.46</v>
      </c>
      <c r="M350" s="100">
        <v>399626.02</v>
      </c>
      <c r="N350" s="100">
        <v>399626.02</v>
      </c>
      <c r="O350" s="100">
        <v>399626.02</v>
      </c>
      <c r="P350" s="100">
        <v>399625.95</v>
      </c>
      <c r="Q350" s="100">
        <v>1810944.47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1810944.47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345546.66000000003</v>
      </c>
      <c r="F351" s="136">
        <v>402233.91999999993</v>
      </c>
      <c r="G351" s="136">
        <v>1020578.55</v>
      </c>
      <c r="H351" s="136">
        <v>1029393.7</v>
      </c>
      <c r="I351" s="136">
        <v>851344.98</v>
      </c>
      <c r="J351" s="136">
        <v>768755.33000000007</v>
      </c>
      <c r="K351" s="136">
        <v>4169115.0699999994</v>
      </c>
      <c r="L351" s="136">
        <v>836561.19</v>
      </c>
      <c r="M351" s="136">
        <v>3431743.4299999997</v>
      </c>
      <c r="N351" s="136">
        <v>3431743.4299999997</v>
      </c>
      <c r="O351" s="136">
        <v>3431743.4299999997</v>
      </c>
      <c r="P351" s="136">
        <v>3431742.9799999995</v>
      </c>
      <c r="Q351" s="136">
        <v>23150502.669999998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23150502.669999998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345546.66000000003</v>
      </c>
      <c r="F352" s="100">
        <v>402233.91999999993</v>
      </c>
      <c r="G352" s="100">
        <v>1020578.55</v>
      </c>
      <c r="H352" s="100">
        <v>1029393.7</v>
      </c>
      <c r="I352" s="100">
        <v>851344.98</v>
      </c>
      <c r="J352" s="100">
        <v>768755.33000000007</v>
      </c>
      <c r="K352" s="100">
        <v>4169115.0699999994</v>
      </c>
      <c r="L352" s="100">
        <v>836561.19</v>
      </c>
      <c r="M352" s="100">
        <v>3431743.4299999997</v>
      </c>
      <c r="N352" s="100">
        <v>3431743.4299999997</v>
      </c>
      <c r="O352" s="100">
        <v>3431743.4299999997</v>
      </c>
      <c r="P352" s="100">
        <v>3431742.9799999995</v>
      </c>
      <c r="Q352" s="100">
        <v>23150502.669999998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23150502.669999998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20389853.109999999</v>
      </c>
      <c r="F353" s="135">
        <v>25517048.409999996</v>
      </c>
      <c r="G353" s="135">
        <v>25273212.920000002</v>
      </c>
      <c r="H353" s="135">
        <v>25576356.110000003</v>
      </c>
      <c r="I353" s="135">
        <v>24295101.150000002</v>
      </c>
      <c r="J353" s="135">
        <v>26687839.659999996</v>
      </c>
      <c r="K353" s="135">
        <v>24056683.68</v>
      </c>
      <c r="L353" s="135">
        <v>24214516.25</v>
      </c>
      <c r="M353" s="135">
        <v>31142503.690000001</v>
      </c>
      <c r="N353" s="135">
        <v>30278559.730000004</v>
      </c>
      <c r="O353" s="135">
        <v>30278559.730000004</v>
      </c>
      <c r="P353" s="135">
        <v>30278558.66</v>
      </c>
      <c r="Q353" s="135">
        <v>317988793.10000008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317988793.10000008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12146022.23</v>
      </c>
      <c r="F354" s="136">
        <v>13632124.880000001</v>
      </c>
      <c r="G354" s="136">
        <v>13764367.190000001</v>
      </c>
      <c r="H354" s="136">
        <v>13780159.950000001</v>
      </c>
      <c r="I354" s="136">
        <v>13415808.59</v>
      </c>
      <c r="J354" s="136">
        <v>13704911.109999999</v>
      </c>
      <c r="K354" s="136">
        <v>13293086.329999998</v>
      </c>
      <c r="L354" s="136">
        <v>13496128.68</v>
      </c>
      <c r="M354" s="136">
        <v>15128617.640000001</v>
      </c>
      <c r="N354" s="136">
        <v>15116871.630000001</v>
      </c>
      <c r="O354" s="136">
        <v>15116871.630000001</v>
      </c>
      <c r="P354" s="136">
        <v>15116871.85</v>
      </c>
      <c r="Q354" s="136">
        <v>167711841.71000001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167711841.71000001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3294168.2000000007</v>
      </c>
      <c r="G355" s="100">
        <v>3387515.9</v>
      </c>
      <c r="H355" s="100">
        <v>3384322.59</v>
      </c>
      <c r="I355" s="100">
        <v>3168332.9200000004</v>
      </c>
      <c r="J355" s="100">
        <v>3293161.6700000004</v>
      </c>
      <c r="K355" s="100">
        <v>3413797.1599999997</v>
      </c>
      <c r="L355" s="100">
        <v>3436852.49</v>
      </c>
      <c r="M355" s="100">
        <v>3559098.5700000003</v>
      </c>
      <c r="N355" s="100">
        <v>3547352.56</v>
      </c>
      <c r="O355" s="100">
        <v>3547352.56</v>
      </c>
      <c r="P355" s="100">
        <v>3547352.8200000008</v>
      </c>
      <c r="Q355" s="100">
        <v>40654773.06000001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40654773.06000001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9070556.6100000013</v>
      </c>
      <c r="F356" s="100">
        <v>10337956.68</v>
      </c>
      <c r="G356" s="100">
        <v>10376851.290000001</v>
      </c>
      <c r="H356" s="100">
        <v>10395837.360000001</v>
      </c>
      <c r="I356" s="100">
        <v>10247475.67</v>
      </c>
      <c r="J356" s="100">
        <v>10411749.439999999</v>
      </c>
      <c r="K356" s="100">
        <v>9879289.1699999981</v>
      </c>
      <c r="L356" s="100">
        <v>10059276.189999999</v>
      </c>
      <c r="M356" s="100">
        <v>11569519.07</v>
      </c>
      <c r="N356" s="100">
        <v>11569519.07</v>
      </c>
      <c r="O356" s="100">
        <v>11569519.07</v>
      </c>
      <c r="P356" s="100">
        <v>11569519.029999999</v>
      </c>
      <c r="Q356" s="100">
        <v>127057068.64999998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127057068.64999998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3798872.13</v>
      </c>
      <c r="F357" s="136">
        <v>4303210.8</v>
      </c>
      <c r="G357" s="136">
        <v>4548239.1599999992</v>
      </c>
      <c r="H357" s="136">
        <v>4294485.0300000012</v>
      </c>
      <c r="I357" s="136">
        <v>4194944.4899999984</v>
      </c>
      <c r="J357" s="136">
        <v>4147684.189999999</v>
      </c>
      <c r="K357" s="136">
        <v>4140702.66</v>
      </c>
      <c r="L357" s="136">
        <v>4070410.7099999995</v>
      </c>
      <c r="M357" s="136">
        <v>4810458.120000001</v>
      </c>
      <c r="N357" s="136">
        <v>4784250.2700000023</v>
      </c>
      <c r="O357" s="136">
        <v>4784250.2700000023</v>
      </c>
      <c r="P357" s="136">
        <v>4784249.87</v>
      </c>
      <c r="Q357" s="136">
        <v>52661757.700000003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52661757.700000003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3798872.13</v>
      </c>
      <c r="F359" s="100">
        <v>4303210.8</v>
      </c>
      <c r="G359" s="100">
        <v>4548239.1599999992</v>
      </c>
      <c r="H359" s="100">
        <v>4294485.0300000012</v>
      </c>
      <c r="I359" s="100">
        <v>4194944.4899999984</v>
      </c>
      <c r="J359" s="100">
        <v>4147684.189999999</v>
      </c>
      <c r="K359" s="100">
        <v>4140702.66</v>
      </c>
      <c r="L359" s="100">
        <v>4070410.7099999995</v>
      </c>
      <c r="M359" s="100">
        <v>4810458.120000001</v>
      </c>
      <c r="N359" s="100">
        <v>4784250.2700000023</v>
      </c>
      <c r="O359" s="100">
        <v>4784250.2700000023</v>
      </c>
      <c r="P359" s="100">
        <v>4784249.87</v>
      </c>
      <c r="Q359" s="100">
        <v>52661757.700000003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52661757.700000003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3207392.0700000003</v>
      </c>
      <c r="F362" s="136">
        <v>3226255</v>
      </c>
      <c r="G362" s="136">
        <v>3209283.19</v>
      </c>
      <c r="H362" s="136">
        <v>3139004.66</v>
      </c>
      <c r="I362" s="136">
        <v>3428915.53</v>
      </c>
      <c r="J362" s="136">
        <v>3232911.95</v>
      </c>
      <c r="K362" s="136">
        <v>3263729.92</v>
      </c>
      <c r="L362" s="136">
        <v>3136128.65</v>
      </c>
      <c r="M362" s="136">
        <v>3497243.0900000003</v>
      </c>
      <c r="N362" s="136">
        <v>3497047.66</v>
      </c>
      <c r="O362" s="136">
        <v>3497047.66</v>
      </c>
      <c r="P362" s="136">
        <v>3497047.43</v>
      </c>
      <c r="Q362" s="136">
        <v>39832006.809999995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39832006.809999995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3207392.0700000003</v>
      </c>
      <c r="F363" s="100">
        <v>3226255</v>
      </c>
      <c r="G363" s="100">
        <v>3141918.39</v>
      </c>
      <c r="H363" s="100">
        <v>3139004.66</v>
      </c>
      <c r="I363" s="100">
        <v>3199250.17</v>
      </c>
      <c r="J363" s="100">
        <v>3232911.95</v>
      </c>
      <c r="K363" s="100">
        <v>3263729.92</v>
      </c>
      <c r="L363" s="100">
        <v>3136128.65</v>
      </c>
      <c r="M363" s="100">
        <v>3378775.1900000004</v>
      </c>
      <c r="N363" s="100">
        <v>3378579.7600000002</v>
      </c>
      <c r="O363" s="100">
        <v>3378579.7600000002</v>
      </c>
      <c r="P363" s="100">
        <v>3378579.5100000002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39061105.030000001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0</v>
      </c>
      <c r="G364" s="100">
        <v>67364.800000000003</v>
      </c>
      <c r="H364" s="100">
        <v>0</v>
      </c>
      <c r="I364" s="100">
        <v>229665.36</v>
      </c>
      <c r="J364" s="100">
        <v>0</v>
      </c>
      <c r="K364" s="100">
        <v>0</v>
      </c>
      <c r="L364" s="100">
        <v>0</v>
      </c>
      <c r="M364" s="100">
        <v>118467.90000000001</v>
      </c>
      <c r="N364" s="100">
        <v>118467.90000000001</v>
      </c>
      <c r="O364" s="100">
        <v>118467.90000000001</v>
      </c>
      <c r="P364" s="100">
        <v>118467.92</v>
      </c>
      <c r="Q364" s="100">
        <v>770901.78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770901.78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815005.52</v>
      </c>
      <c r="F367" s="136">
        <v>3780326.1500000004</v>
      </c>
      <c r="G367" s="136">
        <v>2697000.09</v>
      </c>
      <c r="H367" s="136">
        <v>3289061.4699999997</v>
      </c>
      <c r="I367" s="136">
        <v>2221383.17</v>
      </c>
      <c r="J367" s="136">
        <v>3616434.35</v>
      </c>
      <c r="K367" s="136">
        <v>2234707.5100000002</v>
      </c>
      <c r="L367" s="136">
        <v>1960580.92</v>
      </c>
      <c r="M367" s="136">
        <v>4939004.5900000008</v>
      </c>
      <c r="N367" s="136">
        <v>4936909.9100000011</v>
      </c>
      <c r="O367" s="136">
        <v>4936909.9100000011</v>
      </c>
      <c r="P367" s="136">
        <v>4936909.7799999993</v>
      </c>
      <c r="Q367" s="136">
        <v>40364233.370000005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40364233.370000005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815005.52</v>
      </c>
      <c r="F368" s="100">
        <v>3780326.1500000004</v>
      </c>
      <c r="G368" s="100">
        <v>2697000.09</v>
      </c>
      <c r="H368" s="100">
        <v>3289061.4699999997</v>
      </c>
      <c r="I368" s="100">
        <v>2221383.17</v>
      </c>
      <c r="J368" s="100">
        <v>3616434.35</v>
      </c>
      <c r="K368" s="100">
        <v>2234707.5100000002</v>
      </c>
      <c r="L368" s="100">
        <v>1960580.92</v>
      </c>
      <c r="M368" s="100">
        <v>4939004.5900000008</v>
      </c>
      <c r="N368" s="100">
        <v>4936909.9100000011</v>
      </c>
      <c r="O368" s="100">
        <v>4936909.9100000011</v>
      </c>
      <c r="P368" s="100">
        <v>4936909.7799999993</v>
      </c>
      <c r="Q368" s="100">
        <v>40364233.370000005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40364233.370000005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422561.16</v>
      </c>
      <c r="F371" s="136">
        <v>575131.57999999996</v>
      </c>
      <c r="G371" s="136">
        <v>1054323.29</v>
      </c>
      <c r="H371" s="136">
        <v>1073645</v>
      </c>
      <c r="I371" s="136">
        <v>1034049.37</v>
      </c>
      <c r="J371" s="136">
        <v>1985898.06</v>
      </c>
      <c r="K371" s="136">
        <v>1124457.26</v>
      </c>
      <c r="L371" s="136">
        <v>1551267.2899999996</v>
      </c>
      <c r="M371" s="136">
        <v>2767180.25</v>
      </c>
      <c r="N371" s="136">
        <v>1943480.2600000002</v>
      </c>
      <c r="O371" s="136">
        <v>1943480.2600000002</v>
      </c>
      <c r="P371" s="136">
        <v>1943479.73</v>
      </c>
      <c r="Q371" s="136">
        <v>17418953.509999998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17418953.509999998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422561.16</v>
      </c>
      <c r="F372" s="100">
        <v>575131.57999999996</v>
      </c>
      <c r="G372" s="100">
        <v>1054323.29</v>
      </c>
      <c r="H372" s="100">
        <v>1073645</v>
      </c>
      <c r="I372" s="100">
        <v>1034049.37</v>
      </c>
      <c r="J372" s="100">
        <v>1985898.06</v>
      </c>
      <c r="K372" s="100">
        <v>1124457.26</v>
      </c>
      <c r="L372" s="100">
        <v>1551267.2899999996</v>
      </c>
      <c r="M372" s="100">
        <v>2767180.25</v>
      </c>
      <c r="N372" s="100">
        <v>1943480.2600000002</v>
      </c>
      <c r="O372" s="100">
        <v>1943480.2600000002</v>
      </c>
      <c r="P372" s="100">
        <v>1943479.73</v>
      </c>
      <c r="Q372" s="100">
        <v>17418953.509999998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17418953.509999998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75197413.040000007</v>
      </c>
      <c r="F373" s="135">
        <v>87320375.270000011</v>
      </c>
      <c r="G373" s="135">
        <v>84014570.660000011</v>
      </c>
      <c r="H373" s="135">
        <v>89675505.370000005</v>
      </c>
      <c r="I373" s="135">
        <v>85037204.73999998</v>
      </c>
      <c r="J373" s="135">
        <v>87835751.680000007</v>
      </c>
      <c r="K373" s="135">
        <v>86795198.700000003</v>
      </c>
      <c r="L373" s="135">
        <v>87225122.410000011</v>
      </c>
      <c r="M373" s="135">
        <v>94412693.579999983</v>
      </c>
      <c r="N373" s="135">
        <v>94204759.099999994</v>
      </c>
      <c r="O373" s="135">
        <v>94204759.099999994</v>
      </c>
      <c r="P373" s="135">
        <v>94204755.839999974</v>
      </c>
      <c r="Q373" s="135">
        <v>1060128109.49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1060128109.49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51515119.400000006</v>
      </c>
      <c r="F377" s="136">
        <v>59981599.130000018</v>
      </c>
      <c r="G377" s="136">
        <v>61873346.130000018</v>
      </c>
      <c r="H377" s="136">
        <v>62028434.49000001</v>
      </c>
      <c r="I377" s="136">
        <v>61419264.75</v>
      </c>
      <c r="J377" s="136">
        <v>62273997.190000005</v>
      </c>
      <c r="K377" s="136">
        <v>62121470.970000014</v>
      </c>
      <c r="L377" s="136">
        <v>62448409.980000012</v>
      </c>
      <c r="M377" s="136">
        <v>65070570.249999985</v>
      </c>
      <c r="N377" s="136">
        <v>65066426.219999984</v>
      </c>
      <c r="O377" s="136">
        <v>65066426.219999984</v>
      </c>
      <c r="P377" s="136">
        <v>65066425.909999989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743931490.6400001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51515119.400000006</v>
      </c>
      <c r="F378" s="100">
        <v>59981599.130000018</v>
      </c>
      <c r="G378" s="100">
        <v>61873346.130000018</v>
      </c>
      <c r="H378" s="100">
        <v>62028434.49000001</v>
      </c>
      <c r="I378" s="100">
        <v>61419264.75</v>
      </c>
      <c r="J378" s="100">
        <v>62273997.190000005</v>
      </c>
      <c r="K378" s="100">
        <v>62121470.970000014</v>
      </c>
      <c r="L378" s="100">
        <v>62448409.980000012</v>
      </c>
      <c r="M378" s="100">
        <v>65070570.249999985</v>
      </c>
      <c r="N378" s="100">
        <v>65066426.219999984</v>
      </c>
      <c r="O378" s="100">
        <v>65066426.219999984</v>
      </c>
      <c r="P378" s="100">
        <v>65066425.909999989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743931490.6400001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4353740.07</v>
      </c>
      <c r="F383" s="136">
        <v>6882196.4400000004</v>
      </c>
      <c r="G383" s="136">
        <v>3376879.5</v>
      </c>
      <c r="H383" s="136">
        <v>6339232.7800000003</v>
      </c>
      <c r="I383" s="136">
        <v>4791572.1100000003</v>
      </c>
      <c r="J383" s="136">
        <v>5278729.29</v>
      </c>
      <c r="K383" s="136">
        <v>5224384.3499999996</v>
      </c>
      <c r="L383" s="136">
        <v>4704878.0500000007</v>
      </c>
      <c r="M383" s="136">
        <v>6690922.209999999</v>
      </c>
      <c r="N383" s="136">
        <v>6494374.9799999986</v>
      </c>
      <c r="O383" s="136">
        <v>6494374.9799999986</v>
      </c>
      <c r="P383" s="136">
        <v>6494374.8599999994</v>
      </c>
      <c r="Q383" s="136">
        <v>67125659.620000005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67125659.620000005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4353740.07</v>
      </c>
      <c r="F384" s="100">
        <v>6882196.4400000004</v>
      </c>
      <c r="G384" s="100">
        <v>3376879.5</v>
      </c>
      <c r="H384" s="100">
        <v>6339232.7800000003</v>
      </c>
      <c r="I384" s="100">
        <v>4791572.1100000003</v>
      </c>
      <c r="J384" s="100">
        <v>5278729.29</v>
      </c>
      <c r="K384" s="100">
        <v>5224384.3499999996</v>
      </c>
      <c r="L384" s="100">
        <v>4704878.0500000007</v>
      </c>
      <c r="M384" s="100">
        <v>6690922.209999999</v>
      </c>
      <c r="N384" s="100">
        <v>6494374.9799999986</v>
      </c>
      <c r="O384" s="100">
        <v>6494374.9799999986</v>
      </c>
      <c r="P384" s="100">
        <v>6494374.8599999994</v>
      </c>
      <c r="Q384" s="100">
        <v>67125659.620000005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67125659.620000005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43316.4</v>
      </c>
      <c r="F387" s="136">
        <v>128849.90000000001</v>
      </c>
      <c r="G387" s="136">
        <v>200889.47999999992</v>
      </c>
      <c r="H387" s="136">
        <v>140918.06</v>
      </c>
      <c r="I387" s="136">
        <v>37471.94</v>
      </c>
      <c r="J387" s="136">
        <v>231415.79999999993</v>
      </c>
      <c r="K387" s="136">
        <v>104177.81000000001</v>
      </c>
      <c r="L387" s="136">
        <v>128919.94</v>
      </c>
      <c r="M387" s="136">
        <v>42535.37</v>
      </c>
      <c r="N387" s="136">
        <v>42535.37</v>
      </c>
      <c r="O387" s="136">
        <v>42535.37</v>
      </c>
      <c r="P387" s="136">
        <v>42535.09</v>
      </c>
      <c r="Q387" s="136">
        <v>1186100.5300000003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1186100.5300000003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43316.4</v>
      </c>
      <c r="F388" s="100">
        <v>128849.90000000001</v>
      </c>
      <c r="G388" s="100">
        <v>200889.47999999992</v>
      </c>
      <c r="H388" s="100">
        <v>140918.06</v>
      </c>
      <c r="I388" s="100">
        <v>37471.94</v>
      </c>
      <c r="J388" s="100">
        <v>231415.79999999993</v>
      </c>
      <c r="K388" s="100">
        <v>104177.81000000001</v>
      </c>
      <c r="L388" s="100">
        <v>128919.94</v>
      </c>
      <c r="M388" s="100">
        <v>42535.37</v>
      </c>
      <c r="N388" s="100">
        <v>42535.37</v>
      </c>
      <c r="O388" s="100">
        <v>42535.37</v>
      </c>
      <c r="P388" s="100">
        <v>42535.09</v>
      </c>
      <c r="Q388" s="100">
        <v>1186100.5300000003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1186100.5300000003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19285237.170000002</v>
      </c>
      <c r="F391" s="136">
        <v>20327729.800000001</v>
      </c>
      <c r="G391" s="136">
        <v>18563455.549999997</v>
      </c>
      <c r="H391" s="136">
        <v>21166920.039999995</v>
      </c>
      <c r="I391" s="136">
        <v>18788895.93999999</v>
      </c>
      <c r="J391" s="136">
        <v>20051609.40000001</v>
      </c>
      <c r="K391" s="136">
        <v>19345165.569999993</v>
      </c>
      <c r="L391" s="136">
        <v>19942914.439999994</v>
      </c>
      <c r="M391" s="136">
        <v>22608665.749999993</v>
      </c>
      <c r="N391" s="136">
        <v>22601422.529999994</v>
      </c>
      <c r="O391" s="136">
        <v>22601422.529999994</v>
      </c>
      <c r="P391" s="136">
        <v>22601419.979999997</v>
      </c>
      <c r="Q391" s="136">
        <v>247884858.69999996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247884858.69999996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19285237.170000002</v>
      </c>
      <c r="F392" s="100">
        <v>20327729.800000001</v>
      </c>
      <c r="G392" s="100">
        <v>18563455.549999997</v>
      </c>
      <c r="H392" s="100">
        <v>21166920.039999995</v>
      </c>
      <c r="I392" s="100">
        <v>18788895.93999999</v>
      </c>
      <c r="J392" s="100">
        <v>20051609.40000001</v>
      </c>
      <c r="K392" s="100">
        <v>19345165.569999993</v>
      </c>
      <c r="L392" s="100">
        <v>19942914.439999994</v>
      </c>
      <c r="M392" s="100">
        <v>22608665.749999993</v>
      </c>
      <c r="N392" s="100">
        <v>22601422.529999994</v>
      </c>
      <c r="O392" s="100">
        <v>22601422.529999994</v>
      </c>
      <c r="P392" s="100">
        <v>22601419.979999997</v>
      </c>
      <c r="Q392" s="100">
        <v>247884858.69999996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247884858.69999996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a+2feaJ3xM25RrO5l2+3Ik940cxJQqFfvo9IJp8xPXowDwZ1Oe6w1IDqb/YS+Up3S8dAXgHFbdZEeQPazZWCtQ==" saltValue="mj/0R3wElpHRhe4rmCSBK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2025-01-29T14:09:12Z</dcterms:modified>
</cp:coreProperties>
</file>