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ragana.nedic\Desktop\ZA OBJAVU FEBRUAR\"/>
    </mc:Choice>
  </mc:AlternateContent>
  <xr:revisionPtr revIDLastSave="0" documentId="13_ncr:1_{C8844BF9-02EA-4EDA-B07A-283E7452158B}" xr6:coauthVersionLast="36" xr6:coauthVersionMax="36" xr10:uidLastSave="{00000000-0000-0000-0000-000000000000}"/>
  <workbookProtection workbookAlgorithmName="SHA-512" workbookHashValue="BStzGCHOPszqtRbwkkqiloGMN10kpyUV35yJBtODF6bqtjusEqlcCknldkMBeiuNZ/j4krCagmnV9KoSwstMLA==" workbookSaltValue="1D7kjAkoHaBEk9BOJWd/Yw==" workbookSpinCount="100000" lockStructure="1"/>
  <bookViews>
    <workbookView xWindow="0" yWindow="0" windowWidth="28800" windowHeight="1120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2026'!$B$3:$Q$197</definedName>
    <definedName name="_xlnm.Print_Area" localSheetId="1">Pregled!$B$1:$U$38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Q392" i="5" l="1"/>
  <c r="P391" i="5"/>
  <c r="O391" i="5"/>
  <c r="N391" i="5"/>
  <c r="M391" i="5"/>
  <c r="L391" i="5"/>
  <c r="K391" i="5"/>
  <c r="J391" i="5"/>
  <c r="I391" i="5"/>
  <c r="H391" i="5"/>
  <c r="G391" i="5"/>
  <c r="Q391" i="5" s="1"/>
  <c r="F391" i="5"/>
  <c r="E391" i="5"/>
  <c r="Q390" i="5"/>
  <c r="Q389" i="5"/>
  <c r="Q388" i="5"/>
  <c r="P387" i="5"/>
  <c r="O387" i="5"/>
  <c r="N387" i="5"/>
  <c r="M387" i="5"/>
  <c r="L387" i="5"/>
  <c r="K387" i="5"/>
  <c r="J387" i="5"/>
  <c r="I387" i="5"/>
  <c r="H387" i="5"/>
  <c r="G387" i="5"/>
  <c r="Q387" i="5" s="1"/>
  <c r="F387" i="5"/>
  <c r="E387" i="5"/>
  <c r="Q386" i="5"/>
  <c r="Q385" i="5"/>
  <c r="Q384" i="5"/>
  <c r="P383" i="5"/>
  <c r="O383" i="5"/>
  <c r="N383" i="5"/>
  <c r="N373" i="5" s="1"/>
  <c r="M383" i="5"/>
  <c r="L383" i="5"/>
  <c r="L373" i="5" s="1"/>
  <c r="K383" i="5"/>
  <c r="J383" i="5"/>
  <c r="I383" i="5"/>
  <c r="H383" i="5"/>
  <c r="G383" i="5"/>
  <c r="Q383" i="5" s="1"/>
  <c r="F383" i="5"/>
  <c r="E383" i="5"/>
  <c r="Q382" i="5"/>
  <c r="Q381" i="5"/>
  <c r="Q380" i="5"/>
  <c r="Q379" i="5"/>
  <c r="Q378" i="5"/>
  <c r="P377" i="5"/>
  <c r="O377" i="5"/>
  <c r="N377" i="5"/>
  <c r="M377" i="5"/>
  <c r="L377" i="5"/>
  <c r="K377" i="5"/>
  <c r="J377" i="5"/>
  <c r="I377" i="5"/>
  <c r="H377" i="5"/>
  <c r="G377" i="5"/>
  <c r="F377" i="5"/>
  <c r="E377" i="5"/>
  <c r="Q377" i="5" s="1"/>
  <c r="Q376" i="5"/>
  <c r="Q375" i="5"/>
  <c r="Q374" i="5"/>
  <c r="P373" i="5"/>
  <c r="O373" i="5"/>
  <c r="M373" i="5"/>
  <c r="K373" i="5"/>
  <c r="J373" i="5"/>
  <c r="I373" i="5"/>
  <c r="H373" i="5"/>
  <c r="F373" i="5"/>
  <c r="E373" i="5"/>
  <c r="Q372" i="5"/>
  <c r="P371" i="5"/>
  <c r="O371" i="5"/>
  <c r="N371" i="5"/>
  <c r="M371" i="5"/>
  <c r="L371" i="5"/>
  <c r="K371" i="5"/>
  <c r="J371" i="5"/>
  <c r="I371" i="5"/>
  <c r="H371" i="5"/>
  <c r="G371" i="5"/>
  <c r="Q371" i="5" s="1"/>
  <c r="F371" i="5"/>
  <c r="E371" i="5"/>
  <c r="Q370" i="5"/>
  <c r="Q369" i="5"/>
  <c r="Q368" i="5"/>
  <c r="P367" i="5"/>
  <c r="O367" i="5"/>
  <c r="N367" i="5"/>
  <c r="M367" i="5"/>
  <c r="L367" i="5"/>
  <c r="L353" i="5" s="1"/>
  <c r="K367" i="5"/>
  <c r="J367" i="5"/>
  <c r="I367" i="5"/>
  <c r="H367" i="5"/>
  <c r="G367" i="5"/>
  <c r="Q367" i="5" s="1"/>
  <c r="F367" i="5"/>
  <c r="E367" i="5"/>
  <c r="Q366" i="5"/>
  <c r="Q365" i="5"/>
  <c r="Q364" i="5"/>
  <c r="Q363" i="5"/>
  <c r="P362" i="5"/>
  <c r="O362" i="5"/>
  <c r="N362" i="5"/>
  <c r="M362" i="5"/>
  <c r="L362" i="5"/>
  <c r="K362" i="5"/>
  <c r="J362" i="5"/>
  <c r="I362" i="5"/>
  <c r="H362" i="5"/>
  <c r="G362" i="5"/>
  <c r="F362" i="5"/>
  <c r="Q362" i="5" s="1"/>
  <c r="E362" i="5"/>
  <c r="Q361" i="5"/>
  <c r="Q360" i="5"/>
  <c r="Q359" i="5"/>
  <c r="Q358" i="5"/>
  <c r="P357" i="5"/>
  <c r="O357" i="5"/>
  <c r="O353" i="5" s="1"/>
  <c r="N357" i="5"/>
  <c r="M357" i="5"/>
  <c r="L357" i="5"/>
  <c r="K357" i="5"/>
  <c r="K353" i="5" s="1"/>
  <c r="J357" i="5"/>
  <c r="I357" i="5"/>
  <c r="H357" i="5"/>
  <c r="H353" i="5" s="1"/>
  <c r="G357" i="5"/>
  <c r="F357" i="5"/>
  <c r="E357" i="5"/>
  <c r="E353" i="5" s="1"/>
  <c r="Q356" i="5"/>
  <c r="Q355" i="5"/>
  <c r="P354" i="5"/>
  <c r="P353" i="5" s="1"/>
  <c r="O354" i="5"/>
  <c r="N354" i="5"/>
  <c r="N353" i="5" s="1"/>
  <c r="M354" i="5"/>
  <c r="L354" i="5"/>
  <c r="K354" i="5"/>
  <c r="J354" i="5"/>
  <c r="I354" i="5"/>
  <c r="I353" i="5" s="1"/>
  <c r="H354" i="5"/>
  <c r="G354" i="5"/>
  <c r="F354" i="5"/>
  <c r="F353" i="5" s="1"/>
  <c r="E354" i="5"/>
  <c r="M353" i="5"/>
  <c r="J353" i="5"/>
  <c r="Q352" i="5"/>
  <c r="P351" i="5"/>
  <c r="O351" i="5"/>
  <c r="N351" i="5"/>
  <c r="M351" i="5"/>
  <c r="L351" i="5"/>
  <c r="K351" i="5"/>
  <c r="J351" i="5"/>
  <c r="I351" i="5"/>
  <c r="H351" i="5"/>
  <c r="G351" i="5"/>
  <c r="F351" i="5"/>
  <c r="Q351" i="5" s="1"/>
  <c r="E351" i="5"/>
  <c r="Q350" i="5"/>
  <c r="P349" i="5"/>
  <c r="O349" i="5"/>
  <c r="N349" i="5"/>
  <c r="M349" i="5"/>
  <c r="L349" i="5"/>
  <c r="K349" i="5"/>
  <c r="J349" i="5"/>
  <c r="I349" i="5"/>
  <c r="H349" i="5"/>
  <c r="G349" i="5"/>
  <c r="F349" i="5"/>
  <c r="E349" i="5"/>
  <c r="Q348" i="5"/>
  <c r="Q347" i="5"/>
  <c r="Q346" i="5"/>
  <c r="Q345" i="5"/>
  <c r="Q344" i="5"/>
  <c r="P343" i="5"/>
  <c r="O343" i="5"/>
  <c r="N343" i="5"/>
  <c r="M343" i="5"/>
  <c r="L343" i="5"/>
  <c r="K343" i="5"/>
  <c r="J343" i="5"/>
  <c r="I343" i="5"/>
  <c r="H343" i="5"/>
  <c r="G343" i="5"/>
  <c r="F343" i="5"/>
  <c r="Q343" i="5" s="1"/>
  <c r="E343" i="5"/>
  <c r="Q342" i="5"/>
  <c r="P341" i="5"/>
  <c r="O341" i="5"/>
  <c r="O340" i="5" s="1"/>
  <c r="N341" i="5"/>
  <c r="M341" i="5"/>
  <c r="L341" i="5"/>
  <c r="L340" i="5" s="1"/>
  <c r="K341" i="5"/>
  <c r="J341" i="5"/>
  <c r="J340" i="5" s="1"/>
  <c r="I341" i="5"/>
  <c r="H341" i="5"/>
  <c r="G341" i="5"/>
  <c r="F341" i="5"/>
  <c r="E341" i="5"/>
  <c r="P340" i="5"/>
  <c r="N340" i="5"/>
  <c r="M340" i="5"/>
  <c r="K340" i="5"/>
  <c r="I340" i="5"/>
  <c r="H340" i="5"/>
  <c r="G340" i="5"/>
  <c r="F340" i="5"/>
  <c r="Q339" i="5"/>
  <c r="P338" i="5"/>
  <c r="O338" i="5"/>
  <c r="O319" i="5" s="1"/>
  <c r="N338" i="5"/>
  <c r="M338" i="5"/>
  <c r="M319" i="5" s="1"/>
  <c r="L338" i="5"/>
  <c r="K338" i="5"/>
  <c r="J338" i="5"/>
  <c r="J319" i="5" s="1"/>
  <c r="I338" i="5"/>
  <c r="I319" i="5" s="1"/>
  <c r="H338" i="5"/>
  <c r="G338" i="5"/>
  <c r="F338" i="5"/>
  <c r="E338" i="5"/>
  <c r="Q337" i="5"/>
  <c r="P336" i="5"/>
  <c r="O336" i="5"/>
  <c r="N336" i="5"/>
  <c r="M336" i="5"/>
  <c r="L336" i="5"/>
  <c r="K336" i="5"/>
  <c r="J336" i="5"/>
  <c r="I336" i="5"/>
  <c r="H336" i="5"/>
  <c r="G336" i="5"/>
  <c r="F336" i="5"/>
  <c r="E336" i="5"/>
  <c r="Q336" i="5" s="1"/>
  <c r="Q335" i="5"/>
  <c r="P334" i="5"/>
  <c r="O334" i="5"/>
  <c r="N334" i="5"/>
  <c r="M334" i="5"/>
  <c r="L334" i="5"/>
  <c r="K334" i="5"/>
  <c r="J334" i="5"/>
  <c r="I334" i="5"/>
  <c r="H334" i="5"/>
  <c r="G334" i="5"/>
  <c r="Q334" i="5" s="1"/>
  <c r="F334" i="5"/>
  <c r="E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P320" i="5"/>
  <c r="O320" i="5"/>
  <c r="N320" i="5"/>
  <c r="N319" i="5" s="1"/>
  <c r="M320" i="5"/>
  <c r="L320" i="5"/>
  <c r="L319" i="5" s="1"/>
  <c r="K320" i="5"/>
  <c r="J320" i="5"/>
  <c r="I320" i="5"/>
  <c r="H320" i="5"/>
  <c r="G320" i="5"/>
  <c r="Q320" i="5" s="1"/>
  <c r="F320" i="5"/>
  <c r="E320" i="5"/>
  <c r="P319" i="5"/>
  <c r="K319" i="5"/>
  <c r="H319" i="5"/>
  <c r="F319" i="5"/>
  <c r="Q318" i="5"/>
  <c r="P317" i="5"/>
  <c r="O317" i="5"/>
  <c r="N317" i="5"/>
  <c r="N306" i="5" s="1"/>
  <c r="M317" i="5"/>
  <c r="L317" i="5"/>
  <c r="L306" i="5" s="1"/>
  <c r="K317" i="5"/>
  <c r="J317" i="5"/>
  <c r="I317" i="5"/>
  <c r="H317" i="5"/>
  <c r="G317" i="5"/>
  <c r="G306" i="5" s="1"/>
  <c r="F317" i="5"/>
  <c r="E317" i="5"/>
  <c r="Q316" i="5"/>
  <c r="Q315" i="5"/>
  <c r="Q314" i="5"/>
  <c r="Q313" i="5"/>
  <c r="Q312" i="5"/>
  <c r="Q311" i="5"/>
  <c r="Q310" i="5"/>
  <c r="Q309" i="5"/>
  <c r="Q308" i="5"/>
  <c r="Q307" i="5"/>
  <c r="P306" i="5"/>
  <c r="O306" i="5"/>
  <c r="M306" i="5"/>
  <c r="K306" i="5"/>
  <c r="J306" i="5"/>
  <c r="I306" i="5"/>
  <c r="H306" i="5"/>
  <c r="F306" i="5"/>
  <c r="E306" i="5"/>
  <c r="Q305" i="5"/>
  <c r="P304" i="5"/>
  <c r="O304" i="5"/>
  <c r="O293" i="5" s="1"/>
  <c r="N304" i="5"/>
  <c r="M304" i="5"/>
  <c r="L304" i="5"/>
  <c r="L293" i="5" s="1"/>
  <c r="K304" i="5"/>
  <c r="K293" i="5" s="1"/>
  <c r="J304" i="5"/>
  <c r="I304" i="5"/>
  <c r="H304" i="5"/>
  <c r="G304" i="5"/>
  <c r="Q304" i="5" s="1"/>
  <c r="F304" i="5"/>
  <c r="E304" i="5"/>
  <c r="E293" i="5" s="1"/>
  <c r="Q303" i="5"/>
  <c r="Q302" i="5"/>
  <c r="Q301" i="5"/>
  <c r="Q300" i="5"/>
  <c r="Q299" i="5"/>
  <c r="Q298" i="5"/>
  <c r="Q297" i="5"/>
  <c r="Q296" i="5"/>
  <c r="Q295" i="5"/>
  <c r="P294" i="5"/>
  <c r="P293" i="5" s="1"/>
  <c r="O294" i="5"/>
  <c r="N294" i="5"/>
  <c r="N293" i="5" s="1"/>
  <c r="M294" i="5"/>
  <c r="L294" i="5"/>
  <c r="K294" i="5"/>
  <c r="J294" i="5"/>
  <c r="I294" i="5"/>
  <c r="I293" i="5" s="1"/>
  <c r="H294" i="5"/>
  <c r="G294" i="5"/>
  <c r="F294" i="5"/>
  <c r="F293" i="5" s="1"/>
  <c r="E294" i="5"/>
  <c r="M293" i="5"/>
  <c r="J293" i="5"/>
  <c r="H293" i="5"/>
  <c r="Q292" i="5"/>
  <c r="P291" i="5"/>
  <c r="O291" i="5"/>
  <c r="N291" i="5"/>
  <c r="M291" i="5"/>
  <c r="L291" i="5"/>
  <c r="K291" i="5"/>
  <c r="J291" i="5"/>
  <c r="I291" i="5"/>
  <c r="H291" i="5"/>
  <c r="G291" i="5"/>
  <c r="F291" i="5"/>
  <c r="Q291" i="5" s="1"/>
  <c r="E291" i="5"/>
  <c r="Q290" i="5"/>
  <c r="Q289" i="5"/>
  <c r="Q288" i="5"/>
  <c r="Q287" i="5"/>
  <c r="Q286" i="5"/>
  <c r="Q285" i="5"/>
  <c r="Q284" i="5"/>
  <c r="P283" i="5"/>
  <c r="O283" i="5"/>
  <c r="N283" i="5"/>
  <c r="M283" i="5"/>
  <c r="L283" i="5"/>
  <c r="K283" i="5"/>
  <c r="J283" i="5"/>
  <c r="I283" i="5"/>
  <c r="H283" i="5"/>
  <c r="G283" i="5"/>
  <c r="Q283" i="5" s="1"/>
  <c r="F283" i="5"/>
  <c r="E283" i="5"/>
  <c r="Q282" i="5"/>
  <c r="Q281" i="5"/>
  <c r="Q280" i="5"/>
  <c r="Q279" i="5"/>
  <c r="P278" i="5"/>
  <c r="O278" i="5"/>
  <c r="N278" i="5"/>
  <c r="M278" i="5"/>
  <c r="L278" i="5"/>
  <c r="K278" i="5"/>
  <c r="J278" i="5"/>
  <c r="I278" i="5"/>
  <c r="H278" i="5"/>
  <c r="G278" i="5"/>
  <c r="F278" i="5"/>
  <c r="Q278" i="5" s="1"/>
  <c r="E278" i="5"/>
  <c r="Q277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Q275" i="5"/>
  <c r="Q274" i="5"/>
  <c r="Q273" i="5"/>
  <c r="Q272" i="5"/>
  <c r="Q271" i="5"/>
  <c r="P270" i="5"/>
  <c r="O270" i="5"/>
  <c r="N270" i="5"/>
  <c r="M270" i="5"/>
  <c r="L270" i="5"/>
  <c r="K270" i="5"/>
  <c r="J270" i="5"/>
  <c r="I270" i="5"/>
  <c r="H270" i="5"/>
  <c r="G270" i="5"/>
  <c r="F270" i="5"/>
  <c r="Q270" i="5" s="1"/>
  <c r="E270" i="5"/>
  <c r="Q269" i="5"/>
  <c r="Q268" i="5"/>
  <c r="Q267" i="5"/>
  <c r="P266" i="5"/>
  <c r="P251" i="5" s="1"/>
  <c r="O266" i="5"/>
  <c r="N266" i="5"/>
  <c r="M266" i="5"/>
  <c r="L266" i="5"/>
  <c r="K266" i="5"/>
  <c r="J266" i="5"/>
  <c r="I266" i="5"/>
  <c r="H266" i="5"/>
  <c r="G266" i="5"/>
  <c r="F266" i="5"/>
  <c r="F251" i="5" s="1"/>
  <c r="E266" i="5"/>
  <c r="Q265" i="5"/>
  <c r="Q264" i="5"/>
  <c r="Q263" i="5"/>
  <c r="Q262" i="5"/>
  <c r="Q261" i="5"/>
  <c r="Q260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Q258" i="5"/>
  <c r="Q257" i="5"/>
  <c r="Q256" i="5"/>
  <c r="P255" i="5"/>
  <c r="O255" i="5"/>
  <c r="O251" i="5" s="1"/>
  <c r="N255" i="5"/>
  <c r="M255" i="5"/>
  <c r="L255" i="5"/>
  <c r="L251" i="5" s="1"/>
  <c r="K255" i="5"/>
  <c r="J255" i="5"/>
  <c r="I255" i="5"/>
  <c r="I251" i="5" s="1"/>
  <c r="H255" i="5"/>
  <c r="G255" i="5"/>
  <c r="F255" i="5"/>
  <c r="E255" i="5"/>
  <c r="Q254" i="5"/>
  <c r="Q253" i="5"/>
  <c r="P252" i="5"/>
  <c r="O252" i="5"/>
  <c r="N252" i="5"/>
  <c r="M252" i="5"/>
  <c r="M251" i="5" s="1"/>
  <c r="L252" i="5"/>
  <c r="K252" i="5"/>
  <c r="J252" i="5"/>
  <c r="J251" i="5" s="1"/>
  <c r="I252" i="5"/>
  <c r="H252" i="5"/>
  <c r="H251" i="5" s="1"/>
  <c r="G252" i="5"/>
  <c r="Q252" i="5" s="1"/>
  <c r="F252" i="5"/>
  <c r="E252" i="5"/>
  <c r="N251" i="5"/>
  <c r="K251" i="5"/>
  <c r="G251" i="5"/>
  <c r="Q250" i="5"/>
  <c r="P249" i="5"/>
  <c r="O249" i="5"/>
  <c r="N249" i="5"/>
  <c r="M249" i="5"/>
  <c r="L249" i="5"/>
  <c r="K249" i="5"/>
  <c r="J249" i="5"/>
  <c r="I249" i="5"/>
  <c r="H249" i="5"/>
  <c r="G249" i="5"/>
  <c r="Q249" i="5" s="1"/>
  <c r="F249" i="5"/>
  <c r="E249" i="5"/>
  <c r="Q248" i="5"/>
  <c r="Q247" i="5"/>
  <c r="Q246" i="5"/>
  <c r="P245" i="5"/>
  <c r="O245" i="5"/>
  <c r="N245" i="5"/>
  <c r="M245" i="5"/>
  <c r="L245" i="5"/>
  <c r="K245" i="5"/>
  <c r="J245" i="5"/>
  <c r="I245" i="5"/>
  <c r="H245" i="5"/>
  <c r="G245" i="5"/>
  <c r="Q245" i="5" s="1"/>
  <c r="F245" i="5"/>
  <c r="E245" i="5"/>
  <c r="Q244" i="5"/>
  <c r="P243" i="5"/>
  <c r="O243" i="5"/>
  <c r="N243" i="5"/>
  <c r="M243" i="5"/>
  <c r="L243" i="5"/>
  <c r="K243" i="5"/>
  <c r="J243" i="5"/>
  <c r="I243" i="5"/>
  <c r="H243" i="5"/>
  <c r="G243" i="5"/>
  <c r="F243" i="5"/>
  <c r="Q243" i="5" s="1"/>
  <c r="E243" i="5"/>
  <c r="Q242" i="5"/>
  <c r="Q241" i="5"/>
  <c r="Q240" i="5"/>
  <c r="P239" i="5"/>
  <c r="P238" i="5" s="1"/>
  <c r="O239" i="5"/>
  <c r="N239" i="5"/>
  <c r="N238" i="5" s="1"/>
  <c r="M239" i="5"/>
  <c r="L239" i="5"/>
  <c r="K239" i="5"/>
  <c r="J239" i="5"/>
  <c r="I239" i="5"/>
  <c r="I238" i="5" s="1"/>
  <c r="H239" i="5"/>
  <c r="H238" i="5" s="1"/>
  <c r="G239" i="5"/>
  <c r="F239" i="5"/>
  <c r="F238" i="5" s="1"/>
  <c r="E239" i="5"/>
  <c r="O238" i="5"/>
  <c r="M238" i="5"/>
  <c r="L238" i="5"/>
  <c r="K238" i="5"/>
  <c r="J238" i="5"/>
  <c r="G238" i="5"/>
  <c r="E238" i="5"/>
  <c r="Q237" i="5"/>
  <c r="P236" i="5"/>
  <c r="O236" i="5"/>
  <c r="N236" i="5"/>
  <c r="M236" i="5"/>
  <c r="M227" i="5" s="1"/>
  <c r="L236" i="5"/>
  <c r="K236" i="5"/>
  <c r="J236" i="5"/>
  <c r="I236" i="5"/>
  <c r="I227" i="5" s="1"/>
  <c r="H236" i="5"/>
  <c r="G236" i="5"/>
  <c r="F236" i="5"/>
  <c r="Q236" i="5" s="1"/>
  <c r="E236" i="5"/>
  <c r="Q235" i="5"/>
  <c r="Q234" i="5"/>
  <c r="Q233" i="5"/>
  <c r="Q232" i="5"/>
  <c r="Q231" i="5"/>
  <c r="Q230" i="5"/>
  <c r="Q229" i="5"/>
  <c r="P228" i="5"/>
  <c r="P227" i="5" s="1"/>
  <c r="O228" i="5"/>
  <c r="N228" i="5"/>
  <c r="N227" i="5" s="1"/>
  <c r="M228" i="5"/>
  <c r="L228" i="5"/>
  <c r="L227" i="5" s="1"/>
  <c r="K228" i="5"/>
  <c r="J228" i="5"/>
  <c r="I228" i="5"/>
  <c r="H228" i="5"/>
  <c r="G228" i="5"/>
  <c r="G227" i="5" s="1"/>
  <c r="F228" i="5"/>
  <c r="F227" i="5" s="1"/>
  <c r="E228" i="5"/>
  <c r="O227" i="5"/>
  <c r="K227" i="5"/>
  <c r="J227" i="5"/>
  <c r="H227" i="5"/>
  <c r="E227" i="5"/>
  <c r="Q226" i="5"/>
  <c r="P225" i="5"/>
  <c r="O225" i="5"/>
  <c r="N225" i="5"/>
  <c r="M225" i="5"/>
  <c r="L225" i="5"/>
  <c r="K225" i="5"/>
  <c r="J225" i="5"/>
  <c r="I225" i="5"/>
  <c r="H225" i="5"/>
  <c r="G225" i="5"/>
  <c r="G205" i="5" s="1"/>
  <c r="F225" i="5"/>
  <c r="E225" i="5"/>
  <c r="Q224" i="5"/>
  <c r="P223" i="5"/>
  <c r="O223" i="5"/>
  <c r="N223" i="5"/>
  <c r="M223" i="5"/>
  <c r="L223" i="5"/>
  <c r="K223" i="5"/>
  <c r="J223" i="5"/>
  <c r="I223" i="5"/>
  <c r="H223" i="5"/>
  <c r="G223" i="5"/>
  <c r="Q223" i="5" s="1"/>
  <c r="F223" i="5"/>
  <c r="E223" i="5"/>
  <c r="Q222" i="5"/>
  <c r="P221" i="5"/>
  <c r="O221" i="5"/>
  <c r="N221" i="5"/>
  <c r="M221" i="5"/>
  <c r="L221" i="5"/>
  <c r="K221" i="5"/>
  <c r="J221" i="5"/>
  <c r="I221" i="5"/>
  <c r="H221" i="5"/>
  <c r="G221" i="5"/>
  <c r="F221" i="5"/>
  <c r="Q221" i="5" s="1"/>
  <c r="E221" i="5"/>
  <c r="Q220" i="5"/>
  <c r="P219" i="5"/>
  <c r="O219" i="5"/>
  <c r="N219" i="5"/>
  <c r="M219" i="5"/>
  <c r="L219" i="5"/>
  <c r="L205" i="5" s="1"/>
  <c r="L204" i="5" s="1"/>
  <c r="K219" i="5"/>
  <c r="J219" i="5"/>
  <c r="I219" i="5"/>
  <c r="H219" i="5"/>
  <c r="G219" i="5"/>
  <c r="F219" i="5"/>
  <c r="E219" i="5"/>
  <c r="Q218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Q217" i="5" s="1"/>
  <c r="Q216" i="5"/>
  <c r="Q215" i="5"/>
  <c r="Q214" i="5"/>
  <c r="P213" i="5"/>
  <c r="O213" i="5"/>
  <c r="O205" i="5" s="1"/>
  <c r="N213" i="5"/>
  <c r="M213" i="5"/>
  <c r="L213" i="5"/>
  <c r="K213" i="5"/>
  <c r="K205" i="5" s="1"/>
  <c r="K204" i="5" s="1"/>
  <c r="J213" i="5"/>
  <c r="I213" i="5"/>
  <c r="H213" i="5"/>
  <c r="G213" i="5"/>
  <c r="F213" i="5"/>
  <c r="E213" i="5"/>
  <c r="E205" i="5" s="1"/>
  <c r="Q212" i="5"/>
  <c r="Q211" i="5"/>
  <c r="P210" i="5"/>
  <c r="O210" i="5"/>
  <c r="N210" i="5"/>
  <c r="M210" i="5"/>
  <c r="L210" i="5"/>
  <c r="K210" i="5"/>
  <c r="J210" i="5"/>
  <c r="I210" i="5"/>
  <c r="H210" i="5"/>
  <c r="G210" i="5"/>
  <c r="F210" i="5"/>
  <c r="Q210" i="5" s="1"/>
  <c r="E210" i="5"/>
  <c r="Q209" i="5"/>
  <c r="Q208" i="5"/>
  <c r="Q207" i="5"/>
  <c r="P206" i="5"/>
  <c r="P205" i="5" s="1"/>
  <c r="O206" i="5"/>
  <c r="N206" i="5"/>
  <c r="N205" i="5" s="1"/>
  <c r="M206" i="5"/>
  <c r="L206" i="5"/>
  <c r="K206" i="5"/>
  <c r="J206" i="5"/>
  <c r="I206" i="5"/>
  <c r="I205" i="5" s="1"/>
  <c r="H206" i="5"/>
  <c r="H205" i="5" s="1"/>
  <c r="G206" i="5"/>
  <c r="F206" i="5"/>
  <c r="F205" i="5" s="1"/>
  <c r="E206" i="5"/>
  <c r="M205" i="5"/>
  <c r="J205" i="5"/>
  <c r="J204" i="5" s="1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293" i="5" l="1"/>
  <c r="Q205" i="5"/>
  <c r="Q227" i="5"/>
  <c r="H204" i="5"/>
  <c r="I204" i="5"/>
  <c r="Q238" i="5"/>
  <c r="O204" i="5"/>
  <c r="N204" i="5"/>
  <c r="Q306" i="5"/>
  <c r="M204" i="5"/>
  <c r="F204" i="5"/>
  <c r="P204" i="5"/>
  <c r="Q225" i="5"/>
  <c r="G293" i="5"/>
  <c r="E319" i="5"/>
  <c r="E204" i="5" s="1"/>
  <c r="Q204" i="5" s="1"/>
  <c r="G353" i="5"/>
  <c r="Q353" i="5" s="1"/>
  <c r="Q213" i="5"/>
  <c r="G319" i="5"/>
  <c r="G204" i="5" s="1"/>
  <c r="E340" i="5"/>
  <c r="Q357" i="5"/>
  <c r="G373" i="5"/>
  <c r="Q373" i="5" s="1"/>
  <c r="Q206" i="5"/>
  <c r="Q239" i="5"/>
  <c r="E251" i="5"/>
  <c r="Q266" i="5"/>
  <c r="Q294" i="5"/>
  <c r="Q354" i="5"/>
  <c r="Q317" i="5"/>
  <c r="Q228" i="5"/>
  <c r="Q219" i="5"/>
  <c r="Q255" i="5"/>
  <c r="Q259" i="5"/>
  <c r="Q276" i="5"/>
  <c r="Q338" i="5"/>
  <c r="Q341" i="5"/>
  <c r="Q349" i="5"/>
  <c r="Q340" i="5" l="1"/>
  <c r="Q319" i="5"/>
  <c r="Q251" i="5"/>
  <c r="Q7" i="1" l="1"/>
  <c r="Q391" i="1" l="1"/>
  <c r="Q383" i="1"/>
  <c r="Q367" i="1"/>
  <c r="Q357" i="1"/>
  <c r="Q351" i="1"/>
  <c r="Q349" i="1"/>
  <c r="Q334" i="1"/>
  <c r="Q320" i="1"/>
  <c r="Q317" i="1"/>
  <c r="Q304" i="1"/>
  <c r="Q294" i="1"/>
  <c r="Q283" i="1"/>
  <c r="Q278" i="1"/>
  <c r="Q270" i="1"/>
  <c r="Q266" i="1"/>
  <c r="Q243" i="1"/>
  <c r="Q228" i="1"/>
  <c r="Q223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0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6" i="1"/>
  <c r="Q315" i="1"/>
  <c r="Q314" i="1"/>
  <c r="Q313" i="1"/>
  <c r="Q312" i="1"/>
  <c r="Q311" i="1"/>
  <c r="Q310" i="1"/>
  <c r="Q309" i="1"/>
  <c r="Q308" i="1"/>
  <c r="Q307" i="1"/>
  <c r="Q305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7" i="1"/>
  <c r="Q275" i="1"/>
  <c r="Q274" i="1"/>
  <c r="Q273" i="1"/>
  <c r="Q272" i="1"/>
  <c r="Q271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2" i="1"/>
  <c r="Q241" i="1"/>
  <c r="Q240" i="1"/>
  <c r="Q237" i="1"/>
  <c r="Q235" i="1"/>
  <c r="Q234" i="1"/>
  <c r="Q233" i="1"/>
  <c r="Q232" i="1"/>
  <c r="Q231" i="1"/>
  <c r="Q230" i="1"/>
  <c r="Q229" i="1"/>
  <c r="Q226" i="1"/>
  <c r="Q224" i="1"/>
  <c r="Q222" i="1"/>
  <c r="Q220" i="1"/>
  <c r="Q218" i="1"/>
  <c r="Q216" i="1"/>
  <c r="Q215" i="1"/>
  <c r="Q214" i="1"/>
  <c r="Q212" i="1"/>
  <c r="Q211" i="1"/>
  <c r="Q209" i="1"/>
  <c r="Q208" i="1"/>
  <c r="Q207" i="1"/>
  <c r="Q387" i="1" l="1"/>
  <c r="Q371" i="1"/>
  <c r="Q362" i="1"/>
  <c r="Q354" i="1"/>
  <c r="Q343" i="1"/>
  <c r="Q341" i="1"/>
  <c r="Q338" i="1"/>
  <c r="Q336" i="1"/>
  <c r="Q293" i="1"/>
  <c r="Q291" i="1"/>
  <c r="Q276" i="1"/>
  <c r="Q259" i="1"/>
  <c r="Q255" i="1"/>
  <c r="Q252" i="1"/>
  <c r="Q249" i="1"/>
  <c r="Q245" i="1"/>
  <c r="Q239" i="1"/>
  <c r="Q225" i="1"/>
  <c r="Q221" i="1"/>
  <c r="Q219" i="1"/>
  <c r="Q217" i="1"/>
  <c r="Q213" i="1"/>
  <c r="Q210" i="1"/>
  <c r="Q206" i="1"/>
  <c r="Q373" i="1"/>
  <c r="Q306" i="1"/>
  <c r="Q23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40" i="1" l="1"/>
  <c r="Q319" i="1"/>
  <c r="Q251" i="1"/>
  <c r="Q238" i="1"/>
  <c r="Q227" i="1"/>
  <c r="Q205" i="1"/>
  <c r="Q353" i="1"/>
  <c r="C6" i="4"/>
  <c r="F9" i="4"/>
  <c r="F15" i="4" s="1"/>
  <c r="D4" i="4"/>
  <c r="U387" i="5" l="1"/>
  <c r="U378" i="5"/>
  <c r="U368" i="5"/>
  <c r="U359" i="5"/>
  <c r="U339" i="5"/>
  <c r="U330" i="5"/>
  <c r="U325" i="5"/>
  <c r="U301" i="5"/>
  <c r="U296" i="5"/>
  <c r="U292" i="5"/>
  <c r="U273" i="5"/>
  <c r="U264" i="5"/>
  <c r="U254" i="5"/>
  <c r="U250" i="5"/>
  <c r="U214" i="5"/>
  <c r="U391" i="5"/>
  <c r="U373" i="5"/>
  <c r="U372" i="5"/>
  <c r="U363" i="5"/>
  <c r="U354" i="5"/>
  <c r="U350" i="5"/>
  <c r="U345" i="5"/>
  <c r="U334" i="5"/>
  <c r="U316" i="5"/>
  <c r="U311" i="5"/>
  <c r="U306" i="5"/>
  <c r="U305" i="5"/>
  <c r="U287" i="5"/>
  <c r="U282" i="5"/>
  <c r="U268" i="5"/>
  <c r="U245" i="5"/>
  <c r="U241" i="5"/>
  <c r="U235" i="5"/>
  <c r="U230" i="5"/>
  <c r="U382" i="5"/>
  <c r="U377" i="5"/>
  <c r="U367" i="5"/>
  <c r="U358" i="5"/>
  <c r="U329" i="5"/>
  <c r="U324" i="5"/>
  <c r="U300" i="5"/>
  <c r="U295" i="5"/>
  <c r="U291" i="5"/>
  <c r="U277" i="5"/>
  <c r="U272" i="5"/>
  <c r="U263" i="5"/>
  <c r="U258" i="5"/>
  <c r="U253" i="5"/>
  <c r="U249" i="5"/>
  <c r="U222" i="5"/>
  <c r="U213" i="5"/>
  <c r="U209" i="5"/>
  <c r="U386" i="5"/>
  <c r="U371" i="5"/>
  <c r="U362" i="5"/>
  <c r="U344" i="5"/>
  <c r="U315" i="5"/>
  <c r="U310" i="5"/>
  <c r="U304" i="5"/>
  <c r="U286" i="5"/>
  <c r="U281" i="5"/>
  <c r="U267" i="5"/>
  <c r="U240" i="5"/>
  <c r="U234" i="5"/>
  <c r="U229" i="5"/>
  <c r="U226" i="5"/>
  <c r="U217" i="5"/>
  <c r="U195" i="5"/>
  <c r="U190" i="5"/>
  <c r="U185" i="5"/>
  <c r="U180" i="5"/>
  <c r="U175" i="5"/>
  <c r="U170" i="5"/>
  <c r="U165" i="5"/>
  <c r="U160" i="5"/>
  <c r="U155" i="5"/>
  <c r="U150" i="5"/>
  <c r="U145" i="5"/>
  <c r="U140" i="5"/>
  <c r="U135" i="5"/>
  <c r="U130" i="5"/>
  <c r="U125" i="5"/>
  <c r="U120" i="5"/>
  <c r="U115" i="5"/>
  <c r="U110" i="5"/>
  <c r="U105" i="5"/>
  <c r="U100" i="5"/>
  <c r="U95" i="5"/>
  <c r="U90" i="5"/>
  <c r="U85" i="5"/>
  <c r="U80" i="5"/>
  <c r="U75" i="5"/>
  <c r="U70" i="5"/>
  <c r="U65" i="5"/>
  <c r="U60" i="5"/>
  <c r="U55" i="5"/>
  <c r="U50" i="5"/>
  <c r="U45" i="5"/>
  <c r="U40" i="5"/>
  <c r="U35" i="5"/>
  <c r="U30" i="5"/>
  <c r="U25" i="5"/>
  <c r="U20" i="5"/>
  <c r="U15" i="5"/>
  <c r="U10" i="5"/>
  <c r="U390" i="5"/>
  <c r="U381" i="5"/>
  <c r="U357" i="5"/>
  <c r="U337" i="5"/>
  <c r="U333" i="5"/>
  <c r="U328" i="5"/>
  <c r="U323" i="5"/>
  <c r="U299" i="5"/>
  <c r="U294" i="5"/>
  <c r="U271" i="5"/>
  <c r="U262" i="5"/>
  <c r="U257" i="5"/>
  <c r="U392" i="5"/>
  <c r="U375" i="5"/>
  <c r="U356" i="5"/>
  <c r="U351" i="5"/>
  <c r="U346" i="5"/>
  <c r="U326" i="5"/>
  <c r="U309" i="5"/>
  <c r="U302" i="5"/>
  <c r="U248" i="5"/>
  <c r="U243" i="5"/>
  <c r="U238" i="5"/>
  <c r="U236" i="5"/>
  <c r="U221" i="5"/>
  <c r="U211" i="5"/>
  <c r="U206" i="5"/>
  <c r="U192" i="5"/>
  <c r="U181" i="5"/>
  <c r="U164" i="5"/>
  <c r="U153" i="5"/>
  <c r="U142" i="5"/>
  <c r="U131" i="5"/>
  <c r="U114" i="5"/>
  <c r="U103" i="5"/>
  <c r="U92" i="5"/>
  <c r="U81" i="5"/>
  <c r="U64" i="5"/>
  <c r="U53" i="5"/>
  <c r="U42" i="5"/>
  <c r="U31" i="5"/>
  <c r="U14" i="5"/>
  <c r="U186" i="5"/>
  <c r="U169" i="5"/>
  <c r="U158" i="5"/>
  <c r="U147" i="5"/>
  <c r="U136" i="5"/>
  <c r="U119" i="5"/>
  <c r="U97" i="5"/>
  <c r="U69" i="5"/>
  <c r="U36" i="5"/>
  <c r="U8" i="5"/>
  <c r="U177" i="5"/>
  <c r="U127" i="5"/>
  <c r="U99" i="5"/>
  <c r="U49" i="5"/>
  <c r="U38" i="5"/>
  <c r="U16" i="5"/>
  <c r="U284" i="5"/>
  <c r="U126" i="5"/>
  <c r="U87" i="5"/>
  <c r="U59" i="5"/>
  <c r="U380" i="5"/>
  <c r="U332" i="5"/>
  <c r="U289" i="5"/>
  <c r="U252" i="5"/>
  <c r="U216" i="5"/>
  <c r="U108" i="5"/>
  <c r="U86" i="5"/>
  <c r="U58" i="5"/>
  <c r="U47" i="5"/>
  <c r="U19" i="5"/>
  <c r="U308" i="5"/>
  <c r="U270" i="5"/>
  <c r="U247" i="5"/>
  <c r="U385" i="5"/>
  <c r="U374" i="5"/>
  <c r="U361" i="5"/>
  <c r="U355" i="5"/>
  <c r="U314" i="5"/>
  <c r="U265" i="5"/>
  <c r="U210" i="5"/>
  <c r="U191" i="5"/>
  <c r="U174" i="5"/>
  <c r="U163" i="5"/>
  <c r="U152" i="5"/>
  <c r="U141" i="5"/>
  <c r="U124" i="5"/>
  <c r="U113" i="5"/>
  <c r="U102" i="5"/>
  <c r="U91" i="5"/>
  <c r="U74" i="5"/>
  <c r="U63" i="5"/>
  <c r="U52" i="5"/>
  <c r="U41" i="5"/>
  <c r="U24" i="5"/>
  <c r="U13" i="5"/>
  <c r="U22" i="5"/>
  <c r="U388" i="5"/>
  <c r="U166" i="5"/>
  <c r="U66" i="5"/>
  <c r="U369" i="5"/>
  <c r="U352" i="5"/>
  <c r="U327" i="5"/>
  <c r="U171" i="5"/>
  <c r="U132" i="5"/>
  <c r="U93" i="5"/>
  <c r="U71" i="5"/>
  <c r="U54" i="5"/>
  <c r="U43" i="5"/>
  <c r="U32" i="5"/>
  <c r="U98" i="5"/>
  <c r="U48" i="5"/>
  <c r="U379" i="5"/>
  <c r="U366" i="5"/>
  <c r="U336" i="5"/>
  <c r="U331" i="5"/>
  <c r="U288" i="5"/>
  <c r="U242" i="5"/>
  <c r="U220" i="5"/>
  <c r="U215" i="5"/>
  <c r="U179" i="5"/>
  <c r="U168" i="5"/>
  <c r="U157" i="5"/>
  <c r="U146" i="5"/>
  <c r="U129" i="5"/>
  <c r="U118" i="5"/>
  <c r="U107" i="5"/>
  <c r="U96" i="5"/>
  <c r="U79" i="5"/>
  <c r="U68" i="5"/>
  <c r="U57" i="5"/>
  <c r="U46" i="5"/>
  <c r="U29" i="5"/>
  <c r="U18" i="5"/>
  <c r="U384" i="5"/>
  <c r="U360" i="5"/>
  <c r="U343" i="5"/>
  <c r="U313" i="5"/>
  <c r="U307" i="5"/>
  <c r="U246" i="5"/>
  <c r="U224" i="5"/>
  <c r="U184" i="5"/>
  <c r="U173" i="5"/>
  <c r="U162" i="5"/>
  <c r="U151" i="5"/>
  <c r="U134" i="5"/>
  <c r="U123" i="5"/>
  <c r="U112" i="5"/>
  <c r="U101" i="5"/>
  <c r="U84" i="5"/>
  <c r="U73" i="5"/>
  <c r="U62" i="5"/>
  <c r="U51" i="5"/>
  <c r="U34" i="5"/>
  <c r="U23" i="5"/>
  <c r="U12" i="5"/>
  <c r="U389" i="5"/>
  <c r="U365" i="5"/>
  <c r="U322" i="5"/>
  <c r="U318" i="5"/>
  <c r="U298" i="5"/>
  <c r="U280" i="5"/>
  <c r="U275" i="5"/>
  <c r="U269" i="5"/>
  <c r="U256" i="5"/>
  <c r="U233" i="5"/>
  <c r="U227" i="5"/>
  <c r="U189" i="5"/>
  <c r="U178" i="5"/>
  <c r="U167" i="5"/>
  <c r="U156" i="5"/>
  <c r="U139" i="5"/>
  <c r="U128" i="5"/>
  <c r="U117" i="5"/>
  <c r="U106" i="5"/>
  <c r="U89" i="5"/>
  <c r="U78" i="5"/>
  <c r="U67" i="5"/>
  <c r="U56" i="5"/>
  <c r="U39" i="5"/>
  <c r="U28" i="5"/>
  <c r="U17" i="5"/>
  <c r="U383" i="5"/>
  <c r="U370" i="5"/>
  <c r="U348" i="5"/>
  <c r="U335" i="5"/>
  <c r="U312" i="5"/>
  <c r="U223" i="5"/>
  <c r="U208" i="5"/>
  <c r="U194" i="5"/>
  <c r="U183" i="5"/>
  <c r="U172" i="5"/>
  <c r="U161" i="5"/>
  <c r="U144" i="5"/>
  <c r="U133" i="5"/>
  <c r="U122" i="5"/>
  <c r="U111" i="5"/>
  <c r="U94" i="5"/>
  <c r="U83" i="5"/>
  <c r="U72" i="5"/>
  <c r="U61" i="5"/>
  <c r="U44" i="5"/>
  <c r="U33" i="5"/>
  <c r="U11" i="5"/>
  <c r="U364" i="5"/>
  <c r="U342" i="5"/>
  <c r="U321" i="5"/>
  <c r="U317" i="5"/>
  <c r="U297" i="5"/>
  <c r="U285" i="5"/>
  <c r="U279" i="5"/>
  <c r="U274" i="5"/>
  <c r="U261" i="5"/>
  <c r="U239" i="5"/>
  <c r="U232" i="5"/>
  <c r="U218" i="5"/>
  <c r="U188" i="5"/>
  <c r="U149" i="5"/>
  <c r="U138" i="5"/>
  <c r="U116" i="5"/>
  <c r="U88" i="5"/>
  <c r="U77" i="5"/>
  <c r="U27" i="5"/>
  <c r="U376" i="5"/>
  <c r="U347" i="5"/>
  <c r="U303" i="5"/>
  <c r="U244" i="5"/>
  <c r="U237" i="5"/>
  <c r="U212" i="5"/>
  <c r="U207" i="5"/>
  <c r="U193" i="5"/>
  <c r="U182" i="5"/>
  <c r="U154" i="5"/>
  <c r="U143" i="5"/>
  <c r="U121" i="5"/>
  <c r="U104" i="5"/>
  <c r="U82" i="5"/>
  <c r="U21" i="5"/>
  <c r="U290" i="5"/>
  <c r="U278" i="5"/>
  <c r="U266" i="5"/>
  <c r="U260" i="5"/>
  <c r="U231" i="5"/>
  <c r="U187" i="5"/>
  <c r="U176" i="5"/>
  <c r="U159" i="5"/>
  <c r="U148" i="5"/>
  <c r="U137" i="5"/>
  <c r="U109" i="5"/>
  <c r="U76" i="5"/>
  <c r="U37" i="5"/>
  <c r="U26" i="5"/>
  <c r="U9" i="5"/>
  <c r="U255" i="5"/>
  <c r="U283" i="5"/>
  <c r="U228" i="5"/>
  <c r="U293" i="5"/>
  <c r="U276" i="5"/>
  <c r="U353" i="5"/>
  <c r="U225" i="5"/>
  <c r="U205" i="5"/>
  <c r="U349" i="5"/>
  <c r="U338" i="5"/>
  <c r="U259" i="5"/>
  <c r="U341" i="5"/>
  <c r="U219" i="5"/>
  <c r="U320" i="5"/>
  <c r="U340" i="5"/>
  <c r="U319" i="5"/>
  <c r="U251" i="5"/>
  <c r="Q204" i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F16" i="4"/>
  <c r="F10" i="4"/>
  <c r="F19" i="4"/>
  <c r="F12" i="4"/>
  <c r="F20" i="4"/>
  <c r="F17" i="4"/>
  <c r="D6" i="4" s="1"/>
  <c r="F4" i="3" s="1"/>
  <c r="F11" i="4"/>
  <c r="F13" i="4"/>
  <c r="F18" i="4"/>
  <c r="F14" i="4"/>
  <c r="U204" i="5" l="1"/>
  <c r="U7" i="5"/>
  <c r="G20" i="3"/>
  <c r="E8" i="3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<sst xmlns="http://schemas.openxmlformats.org/spreadsheetml/2006/main" count="2027" uniqueCount="367">
  <si>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</si>
  <si>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</si>
  <si>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</si>
  <si>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</si>
  <si>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</si>
  <si>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</si>
  <si>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</si>
  <si>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</si>
  <si>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</si>
  <si>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</si>
  <si>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</si>
  <si>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</si>
  <si>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</si>
  <si>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</si>
  <si>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</si>
  <si>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</si>
  <si>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</si>
  <si>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</si>
  <si>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</si>
  <si>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</si>
  <si>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</si>
  <si>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</si>
  <si>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</si>
  <si>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</si>
  <si>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</si>
  <si>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</si>
  <si>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</si>
  <si>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</si>
  <si>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</si>
  <si>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</si>
  <si>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</si>
  <si>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</si>
  <si>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</si>
  <si>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</si>
  <si>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</si>
  <si>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</si>
  <si>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</si>
  <si>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</si>
  <si>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</si>
  <si>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</si>
  <si>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</si>
  <si>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</si>
  <si>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</si>
  <si>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</si>
  <si>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</si>
  <si>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</si>
  <si>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</si>
  <si>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</si>
  <si>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</si>
  <si>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</si>
  <si>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</si>
  <si>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</si>
  <si>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</si>
  <si>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</si>
  <si>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</si>
  <si>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</si>
  <si>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</si>
  <si>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</si>
  <si>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</si>
  <si>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</si>
  <si>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</si>
  <si>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</si>
  <si>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</si>
  <si>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</si>
  <si>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</si>
  <si>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</si>
  <si>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</si>
  <si>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</si>
  <si>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</si>
  <si>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</si>
  <si>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</si>
  <si>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</si>
  <si>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</si>
  <si>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</si>
  <si>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</si>
  <si>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</si>
  <si>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</si>
  <si>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</si>
  <si>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</si>
  <si>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</si>
  <si>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</si>
  <si>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</si>
  <si>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</si>
  <si>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</si>
  <si>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</si>
  <si>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</si>
  <si>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</si>
  <si>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</si>
  <si>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</si>
  <si>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</si>
  <si>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</si>
  <si>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</si>
  <si>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</si>
  <si>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</si>
  <si>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</si>
  <si>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</si>
  <si>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</si>
  <si>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</si>
  <si>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</si>
  <si>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</si>
  <si>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</si>
  <si>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</si>
  <si>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</si>
  <si>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</si>
  <si>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</si>
  <si>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</si>
  <si>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</si>
  <si>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</si>
  <si>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</si>
  <si>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</si>
  <si>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</si>
  <si>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</si>
  <si>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</si>
  <si>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</si>
  <si>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</si>
  <si>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</si>
  <si>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</si>
  <si>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</si>
  <si>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</si>
  <si>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</si>
  <si>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</si>
  <si>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</si>
  <si>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</si>
  <si>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</si>
  <si>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</si>
  <si>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</si>
  <si>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</si>
  <si>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</si>
  <si>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</si>
  <si>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</si>
  <si>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</si>
  <si>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</si>
  <si>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</si>
  <si>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</si>
  <si>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</si>
  <si>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</si>
  <si>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</si>
  <si>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</si>
  <si>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</si>
  <si>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</si>
  <si>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</si>
  <si>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</si>
  <si>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</si>
  <si>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</si>
  <si>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</si>
  <si>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</si>
  <si>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</si>
  <si>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</si>
  <si>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</si>
  <si>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</si>
  <si>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</si>
  <si>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</si>
  <si>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</si>
  <si>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</si>
  <si>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</si>
  <si>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</si>
  <si>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</si>
  <si>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</si>
  <si>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</si>
  <si>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</si>
  <si>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</si>
  <si>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</si>
  <si>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</si>
  <si>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</si>
  <si>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</si>
  <si>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</si>
  <si>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</si>
  <si>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</si>
  <si>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</si>
  <si>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</si>
  <si>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</si>
  <si>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</si>
  <si>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</si>
  <si>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</si>
  <si>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</si>
  <si>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</si>
  <si>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</si>
  <si>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</si>
  <si>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</si>
  <si>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</si>
  <si>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</si>
  <si>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</si>
  <si>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</si>
  <si>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</si>
  <si>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</si>
  <si>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</si>
  <si>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</si>
  <si>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</si>
  <si>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</si>
  <si>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</si>
  <si>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</si>
  <si>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</si>
  <si>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</si>
  <si>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</si>
  <si>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</si>
  <si>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</si>
  <si>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</si>
  <si>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</si>
  <si>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</si>
  <si>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</si>
  <si>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</si>
  <si>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</si>
  <si>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</si>
  <si>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</si>
  <si>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</si>
  <si>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</si>
  <si>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</si>
  <si>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</si>
  <si>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</si>
  <si>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</si>
  <si>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</si>
  <si>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</si>
  <si>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</si>
  <si>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</si>
  <si>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</si>
  <si>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</si>
  <si>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</si>
  <si>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</si>
  <si>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</si>
  <si>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</si>
  <si>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</si>
  <si>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</si>
  <si>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</si>
  <si>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</si>
  <si>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</si>
  <si>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</si>
  <si>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</si>
  <si>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</si>
  <si>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</si>
  <si>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</si>
  <si>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</si>
  <si>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</si>
  <si>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</si>
  <si>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</si>
  <si>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</si>
  <si>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</si>
  <si>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</si>
  <si>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</si>
  <si>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</si>
  <si>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</si>
  <si>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</si>
  <si>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</si>
  <si>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</si>
  <si>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</si>
  <si>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</si>
  <si>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</si>
  <si>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</si>
  <si>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</si>
  <si>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</si>
  <si>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</si>
  <si>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</si>
  <si>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</si>
  <si>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</si>
  <si>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</si>
  <si>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</si>
  <si>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</si>
  <si>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</si>
  <si>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</si>
  <si>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</si>
  <si>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</si>
  <si>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</si>
  <si>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</si>
  <si>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</si>
  <si>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</si>
  <si>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</si>
  <si>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</si>
  <si>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</si>
  <si>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</si>
  <si>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</si>
  <si>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</si>
  <si>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</si>
  <si>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</si>
  <si>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</si>
  <si>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</si>
  <si>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</si>
  <si>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</si>
  <si>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</si>
  <si>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</si>
  <si>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</si>
  <si>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</si>
  <si>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</si>
  <si>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</si>
  <si>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</si>
  <si>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</si>
  <si>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</si>
  <si>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</si>
  <si>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</si>
  <si>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</si>
  <si>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</si>
  <si>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</si>
  <si>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</si>
  <si>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</si>
  <si>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</si>
  <si>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</si>
  <si>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</si>
  <si>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</si>
  <si>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</si>
  <si>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</si>
  <si>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</si>
  <si>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</si>
  <si>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</si>
  <si>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</si>
  <si>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</si>
  <si>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</si>
  <si>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</si>
  <si>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</si>
  <si>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</si>
  <si>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</si>
  <si>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</si>
  <si>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</si>
  <si>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</si>
  <si>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</si>
  <si>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</si>
  <si>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</si>
  <si>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</si>
  <si>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</si>
  <si>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</si>
  <si>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</si>
  <si>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</si>
  <si>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</si>
  <si>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</si>
  <si>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</si>
  <si>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</si>
  <si>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</si>
  <si>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</si>
  <si>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</si>
  <si>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</si>
  <si>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</si>
  <si>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</si>
  <si>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</si>
  <si>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</si>
  <si>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</si>
  <si>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</si>
  <si>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</si>
  <si>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</si>
  <si>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</si>
  <si>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</si>
  <si>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</si>
  <si>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</si>
  <si>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</si>
  <si>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</si>
  <si>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</si>
  <si>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</si>
  <si>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</si>
  <si>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</si>
  <si>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</si>
  <si>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</si>
  <si>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</si>
  <si>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</si>
  <si>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</si>
  <si>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</si>
  <si>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</si>
  <si>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</si>
  <si>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</si>
  <si>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</si>
  <si>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</si>
  <si>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</si>
  <si>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</si>
  <si>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</si>
  <si>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</si>
  <si>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</si>
  <si>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</si>
  <si>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</si>
  <si>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PLAN - 2025</t>
  </si>
  <si>
    <t>Ostvarenje - 2026</t>
  </si>
  <si>
    <t>PLAN - 2026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</si>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</sst>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246527</xdr:colOff>
      <xdr:row>7</xdr:row>
      <xdr:rowOff>190500</xdr:rowOff>
    </xdr:from>
    <xdr:to>
      <xdr:col>22</xdr:col>
      <xdr:colOff>403411</xdr:colOff>
      <xdr:row>31</xdr:row>
      <xdr:rowOff>22412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1" y="1557618"/>
          <a:ext cx="4392707" cy="3529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28">
        <v>2</v>
      </c>
      <c r="D4" t="str">
        <f>VLOOKUP(C4,C9:D20,2,FALSE)</f>
        <v>Februar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2</v>
      </c>
      <c r="D6" t="str">
        <f>VLOOKUP(C6,E9:F20,2,FALSE)</f>
        <v>Januar - Februar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S39" sqref="S39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2026'!L4</f>
        <v>Februar</v>
      </c>
      <c r="K10" s="167"/>
      <c r="L10" s="120" t="s">
        <v>6</v>
      </c>
      <c r="M10" s="166" t="str">
        <f>IF(J10="Januar","-",'Analitika 2026'!F4)</f>
        <v>Januar - Februar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2026'!$C$9:$L$196,10,FALSE)</f>
        <v>41314652.200000003</v>
      </c>
      <c r="K13" s="116">
        <f>IFERROR($J13/$J$33,0)</f>
        <v>0.15882326234863783</v>
      </c>
      <c r="L13" s="109"/>
      <c r="M13" s="121">
        <f>IF($J$10="Januar","-",
VLOOKUP(D13,'Analitika 2026'!$C$9:$L$196,4,FALSE))</f>
        <v>94866848.379999995</v>
      </c>
      <c r="N13" s="116">
        <f>IF($J$10="Januar","-",IFERROR($M13/$M$33,0))</f>
        <v>0.1912471729203645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2026'!$C$9:$L$196,10,FALSE)</f>
        <v>5003742.04</v>
      </c>
      <c r="K15" s="116">
        <f>IFERROR($J15/$J$33,0)</f>
        <v>1.9235563956746277E-2</v>
      </c>
      <c r="L15" s="109"/>
      <c r="M15" s="121">
        <f>IF($J$10="Januar","-",
VLOOKUP(D15,'Analitika 2026'!$C$9:$L$196,4,FALSE))</f>
        <v>22935142.029999997</v>
      </c>
      <c r="N15" s="116">
        <f>IF($J$10="Januar","-",IFERROR($M15/$M$33,0))</f>
        <v>4.6236184174631573E-2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2026'!$C$9:$L$196,10,FALSE)</f>
        <v>18401735.700000003</v>
      </c>
      <c r="K17" s="116">
        <f>IFERROR($J17/$J$33,0)</f>
        <v>7.0740609956082237E-2</v>
      </c>
      <c r="L17" s="109"/>
      <c r="M17" s="121">
        <f>IF($J$10="Januar","-",
VLOOKUP(D17,'Analitika 2026'!$C$9:$L$196,4,FALSE))</f>
        <v>31014445.570000008</v>
      </c>
      <c r="N17" s="116">
        <f>IF($J$10="Januar","-",IFERROR($M17/$M$33,0))</f>
        <v>6.252368594765606E-2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2026'!$C$9:$L$196,10,FALSE)</f>
        <v>16340449.999999998</v>
      </c>
      <c r="K19" s="116">
        <f>IFERROR($J19/$J$33,0)</f>
        <v>6.2816541808980747E-2</v>
      </c>
      <c r="L19" s="109"/>
      <c r="M19" s="121">
        <f>IF($J$10="Januar","-",
VLOOKUP(D19,'Analitika 2026'!$C$9:$L$196,4,FALSE))</f>
        <v>23026563.349999998</v>
      </c>
      <c r="N19" s="116">
        <f>IF($J$10="Januar","-",IFERROR($M19/$M$33,0))</f>
        <v>4.6420485321905E-2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2026'!$C$9:$L$196,10,FALSE)</f>
        <v>930119.48</v>
      </c>
      <c r="K21" s="116">
        <f>IFERROR($J21/$J$33,0)</f>
        <v>3.5755985424371691E-3</v>
      </c>
      <c r="L21" s="109"/>
      <c r="M21" s="121">
        <f>IF($J$10="Januar","-",
VLOOKUP(D21,'Analitika 2026'!$C$9:$L$196,4,FALSE))</f>
        <v>2221700.8899999997</v>
      </c>
      <c r="N21" s="116">
        <f>IF($J$10="Januar","-",IFERROR($M21/$M$33,0))</f>
        <v>4.4788461042280662E-3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2026'!$C$9:$L$196,10,FALSE)</f>
        <v>643597.38000000012</v>
      </c>
      <c r="K23" s="116">
        <f>IFERROR($J23/$J$33,0)</f>
        <v>2.4741400468726677E-3</v>
      </c>
      <c r="L23" s="109"/>
      <c r="M23" s="121">
        <f>IF($J$10="Januar","-",
VLOOKUP(D23,'Analitika 2026'!$C$9:$L$196,4,FALSE))</f>
        <v>914777.04</v>
      </c>
      <c r="N23" s="116">
        <f>IF($J$10="Januar","-",IFERROR($M23/$M$33,0))</f>
        <v>1.8441481480620384E-3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2026'!$C$9:$L$196,10,FALSE)</f>
        <v>47168202.440000005</v>
      </c>
      <c r="K25" s="116">
        <f>IFERROR($J25/$J$33,0)</f>
        <v>0.18132568935535612</v>
      </c>
      <c r="L25" s="109"/>
      <c r="M25" s="121">
        <f>IF($J$10="Januar","-",
VLOOKUP(D25,'Analitika 2026'!$C$9:$L$196,4,FALSE))</f>
        <v>77903888.700000003</v>
      </c>
      <c r="N25" s="116">
        <f>IF($J$10="Januar","-",IFERROR($M25/$M$33,0))</f>
        <v>0.15705063178338644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2026'!$C$9:$L$196,10,FALSE)</f>
        <v>2548280.54</v>
      </c>
      <c r="K27" s="116">
        <f>IFERROR($J27/$J$33,0)</f>
        <v>9.7961911135814542E-3</v>
      </c>
      <c r="L27" s="109"/>
      <c r="M27" s="121">
        <f>IF($J$10="Januar","-",
VLOOKUP(D27,'Analitika 2026'!$C$9:$L$196,4,FALSE))</f>
        <v>3605096.4400000004</v>
      </c>
      <c r="N27" s="116">
        <f>IF($J$10="Januar","-",IFERROR($M27/$M$33,0))</f>
        <v>7.2677074660849033E-3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2026'!$C$9:$L$196,10,FALSE)</f>
        <v>28595312.010000002</v>
      </c>
      <c r="K29" s="116">
        <f>IFERROR($J29/$J$33,0)</f>
        <v>0.1099271202700669</v>
      </c>
      <c r="L29" s="109"/>
      <c r="M29" s="121">
        <f>IF($J$10="Januar","-",
VLOOKUP(D29,'Analitika 2026'!$C$9:$L$196,4,FALSE))</f>
        <v>48007456.910000004</v>
      </c>
      <c r="N29" s="116">
        <f>IF($J$10="Januar","-",IFERROR($M29/$M$33,0))</f>
        <v>9.6780809839460566E-2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2026'!$C$9:$L$196,10,FALSE)</f>
        <v>99183637.25000003</v>
      </c>
      <c r="K31" s="116">
        <f>IFERROR($J31/$J$33,0)</f>
        <v>0.38128528260123856</v>
      </c>
      <c r="L31" s="109"/>
      <c r="M31" s="121">
        <f>IF($J$10="Januar","-",
VLOOKUP(D31,'Analitika 2026'!$C$9:$L$196,4,FALSE))</f>
        <v>191547221.78000003</v>
      </c>
      <c r="N31" s="116">
        <f>IF($J$10="Januar","-",IFERROR($M31/$M$33,0))</f>
        <v>0.38615032829422086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260129729.04000005</v>
      </c>
      <c r="K33" s="118">
        <f>IFERROR($J33/$J$33,0)</f>
        <v>1</v>
      </c>
      <c r="L33" s="115"/>
      <c r="M33" s="124">
        <f>SUM(M13:M31)</f>
        <v>496043141.09000003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OLX3gjMFVAjlVsw8R1D1sN7tvxUC3z/OyqmutiMKZA44o5nbnsWv+x3Qs8DqihYhezBC6fS3xFsRGwhBiar3mw==" saltValue="6Pv/wBZ0HHqy2cPw4wH28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topLeftCell="C1" zoomScale="85" zoomScaleNormal="85" zoomScaleSheetLayoutView="85" workbookViewId="0">
      <selection activeCell="K21" sqref="K21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366</v>
      </c>
      <c r="D4" s="130">
        <v>8564600000</v>
      </c>
      <c r="E4" s="41" t="s">
        <v>9</v>
      </c>
      <c r="F4" s="42" t="str">
        <f>Master!D6</f>
        <v>Januar - Februar</v>
      </c>
      <c r="G4" s="42"/>
      <c r="H4" s="42"/>
      <c r="I4" s="42"/>
      <c r="J4" s="42"/>
      <c r="K4" s="43" t="s">
        <v>10</v>
      </c>
      <c r="L4" s="44" t="str">
        <f>Master!D4</f>
        <v>Februar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577199897.4599998</v>
      </c>
      <c r="F8" s="138">
        <f>F9+F31+F42+F55+F97+F110+F123+F144+F157+F177</f>
        <v>496043141.09000003</v>
      </c>
      <c r="G8" s="139">
        <f t="shared" ref="G8" si="0">IFERROR(F8/E8,0)</f>
        <v>0.85939575400630774</v>
      </c>
      <c r="H8" s="140">
        <f>F8/$D$4</f>
        <v>5.7917841007169048E-2</v>
      </c>
      <c r="I8" s="138">
        <f>I9+I31+I42+I55+I97+I110+I123+I144+I157+I177</f>
        <v>-81156756.369999826</v>
      </c>
      <c r="J8" s="141">
        <f t="shared" ref="J8:J9" si="1">IFERROR(I8/E8,0)</f>
        <v>-0.14060424599369237</v>
      </c>
      <c r="K8" s="137">
        <f>K9+K31+K42+K55+K97+K110+K123+K144+K157+K177</f>
        <v>258261522.92999992</v>
      </c>
      <c r="L8" s="138">
        <f>L9+L31+L42+L55+L97+L110+L123+L144+L157+L177</f>
        <v>260129729.04000005</v>
      </c>
      <c r="M8" s="139">
        <f>IFERROR(L8/K8,0)</f>
        <v>1.0072337764015529</v>
      </c>
      <c r="N8" s="140">
        <f>L8/$D$4</f>
        <v>3.0372665278004817E-2</v>
      </c>
      <c r="O8" s="138">
        <f>O9+O31+O42+O55+O97+O110+O123+O144+O157+O177</f>
        <v>1868206.1100001149</v>
      </c>
      <c r="P8" s="141">
        <f t="shared" ref="P8:P9" si="2">IFERROR(O8/K8,0)</f>
        <v>7.2337764015527771E-3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IFERROR(VLOOKUP($C9,'2026'!$C$205:$U$392,19,FALSE),0)</f>
        <v>102276465.16000003</v>
      </c>
      <c r="F9" s="143">
        <f>IFERROR(VLOOKUP($C9,'2026'!$C$8:$U$195,19,FALSE),0)</f>
        <v>94866848.379999995</v>
      </c>
      <c r="G9" s="144">
        <f t="shared" ref="G9" si="3">IFERROR(F9/E9,0)</f>
        <v>0.92755306151411743</v>
      </c>
      <c r="H9" s="145">
        <f t="shared" ref="H9" si="4">F9/$D$4</f>
        <v>1.1076623354272236E-2</v>
      </c>
      <c r="I9" s="143">
        <f t="shared" ref="I9" si="5">F9-E9</f>
        <v>-7409616.780000031</v>
      </c>
      <c r="J9" s="146">
        <f t="shared" si="1"/>
        <v>-7.2446938485882545E-2</v>
      </c>
      <c r="K9" s="142">
        <f>VLOOKUP($C9,'2026'!$C$205:$U$392,VLOOKUP($L$4,Master!$D$9:$G$20,4,FALSE),FALSE)</f>
        <v>26379879.749999996</v>
      </c>
      <c r="L9" s="143">
        <f>VLOOKUP($C9,'2026'!$C$8:$U$195,VLOOKUP($L$4,Master!$D$9:$G$20,4,FALSE),FALSE)</f>
        <v>41314652.200000003</v>
      </c>
      <c r="M9" s="145">
        <f>IFERROR(L9/K9,0)</f>
        <v>1.5661425522608763</v>
      </c>
      <c r="N9" s="145">
        <f>L9/$D$4</f>
        <v>4.8238857856759219E-3</v>
      </c>
      <c r="O9" s="143">
        <f>L9-K9</f>
        <v>14934772.450000007</v>
      </c>
      <c r="P9" s="146">
        <f t="shared" si="2"/>
        <v>0.5661425522608764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IFERROR(VLOOKUP($C10,'2026'!$C$205:$U$392,19,FALSE),0)</f>
        <v>85415995.090000004</v>
      </c>
      <c r="F10" s="148">
        <f>IFERROR(VLOOKUP($C10,'2026'!$C$8:$U$195,19,FALSE),0)</f>
        <v>83481462.840000004</v>
      </c>
      <c r="G10" s="149">
        <f t="shared" ref="G10:G73" si="6">IFERROR(F10/E10,0)</f>
        <v>0.97735163949138981</v>
      </c>
      <c r="H10" s="150">
        <f t="shared" ref="H10:H73" si="7">F10/$D$4</f>
        <v>9.747269322560306E-3</v>
      </c>
      <c r="I10" s="148">
        <f t="shared" ref="I10:I73" si="8">F10-E10</f>
        <v>-1934532.25</v>
      </c>
      <c r="J10" s="151">
        <f t="shared" ref="J10:J73" si="9">IFERROR(I10/E10,0)</f>
        <v>-2.2648360508610212E-2</v>
      </c>
      <c r="K10" s="147">
        <f>VLOOKUP($C10,'2026'!$C$205:$U$392,VLOOKUP($L$4,Master!$D$9:$G$20,4,FALSE),FALSE)</f>
        <v>21586879.339999996</v>
      </c>
      <c r="L10" s="148">
        <f>VLOOKUP($C10,'2026'!$C$8:$U$195,VLOOKUP($L$4,Master!$D$9:$G$20,4,FALSE),FALSE)</f>
        <v>37297813.130000003</v>
      </c>
      <c r="M10" s="150">
        <f t="shared" ref="M10:M73" si="10">IFERROR(L10/K10,0)</f>
        <v>1.7278001392673745</v>
      </c>
      <c r="N10" s="150">
        <f t="shared" ref="N10:N73" si="11">L10/$D$4</f>
        <v>4.3548809202998391E-3</v>
      </c>
      <c r="O10" s="148">
        <f t="shared" ref="O10:O73" si="12">L10-K10</f>
        <v>15710933.790000007</v>
      </c>
      <c r="P10" s="151">
        <f t="shared" ref="P10:P73" si="13">IFERROR(O10/K10,0)</f>
        <v>0.72780013926737452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IFERROR(VLOOKUP($C11,'2026'!$C$205:$U$392,19,FALSE),0)</f>
        <v>11744637.099999992</v>
      </c>
      <c r="F11" s="153">
        <f>IFERROR(VLOOKUP($C11,'2026'!$C$8:$U$195,19,FALSE),0)</f>
        <v>9577458.3100000005</v>
      </c>
      <c r="G11" s="154">
        <f t="shared" si="6"/>
        <v>0.81547503157845613</v>
      </c>
      <c r="H11" s="155">
        <f t="shared" si="7"/>
        <v>1.118261017443897E-3</v>
      </c>
      <c r="I11" s="156">
        <f t="shared" si="8"/>
        <v>-2167178.7899999917</v>
      </c>
      <c r="J11" s="157">
        <f t="shared" si="9"/>
        <v>-0.18452496842154392</v>
      </c>
      <c r="K11" s="163">
        <f>VLOOKUP($C11,'2026'!$C$205:$U$392,VLOOKUP($L$4,Master!$D$9:$G$20,4,FALSE),FALSE)</f>
        <v>4109793.4499999913</v>
      </c>
      <c r="L11" s="164">
        <f>VLOOKUP($C11,'2026'!$C$8:$U$195,VLOOKUP($L$4,Master!$D$9:$G$20,4,FALSE),FALSE)</f>
        <v>8005777.5200000005</v>
      </c>
      <c r="M11" s="155">
        <f t="shared" si="10"/>
        <v>1.9479756385323981</v>
      </c>
      <c r="N11" s="155">
        <f t="shared" si="11"/>
        <v>9.3475206314363784E-4</v>
      </c>
      <c r="O11" s="156">
        <f t="shared" si="12"/>
        <v>3895984.0700000091</v>
      </c>
      <c r="P11" s="157">
        <f t="shared" si="13"/>
        <v>0.94797563853239808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IFERROR(VLOOKUP($C12,'2026'!$C$205:$U$392,19,FALSE),0)</f>
        <v>68435333.290000021</v>
      </c>
      <c r="F12" s="153">
        <f>IFERROR(VLOOKUP($C12,'2026'!$C$8:$U$195,19,FALSE),0)</f>
        <v>69896318.569999993</v>
      </c>
      <c r="G12" s="154">
        <f t="shared" si="6"/>
        <v>1.0213484060026263</v>
      </c>
      <c r="H12" s="155">
        <f t="shared" si="7"/>
        <v>8.1610721539826722E-3</v>
      </c>
      <c r="I12" s="156">
        <f t="shared" si="8"/>
        <v>1460985.2799999714</v>
      </c>
      <c r="J12" s="157">
        <f t="shared" si="9"/>
        <v>2.1348406002626351E-2</v>
      </c>
      <c r="K12" s="163">
        <f>VLOOKUP($C12,'2026'!$C$205:$U$392,VLOOKUP($L$4,Master!$D$9:$G$20,4,FALSE),FALSE)</f>
        <v>15249372.150000006</v>
      </c>
      <c r="L12" s="164">
        <f>VLOOKUP($C12,'2026'!$C$8:$U$195,VLOOKUP($L$4,Master!$D$9:$G$20,4,FALSE),FALSE)</f>
        <v>26321839.210000001</v>
      </c>
      <c r="M12" s="155">
        <f t="shared" si="10"/>
        <v>1.7260933073890514</v>
      </c>
      <c r="N12" s="155">
        <f t="shared" si="11"/>
        <v>3.0733296604628355E-3</v>
      </c>
      <c r="O12" s="156">
        <f t="shared" si="12"/>
        <v>11072467.059999995</v>
      </c>
      <c r="P12" s="157">
        <f t="shared" si="13"/>
        <v>0.72609330738905142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IFERROR(VLOOKUP($C13,'2026'!$C$205:$U$392,19,FALSE),0)</f>
        <v>5236024.7</v>
      </c>
      <c r="F13" s="153">
        <f>IFERROR(VLOOKUP($C13,'2026'!$C$8:$U$195,19,FALSE),0)</f>
        <v>4007685.9600000004</v>
      </c>
      <c r="G13" s="154">
        <f t="shared" si="6"/>
        <v>0.76540623652902173</v>
      </c>
      <c r="H13" s="155">
        <f t="shared" si="7"/>
        <v>4.6793615113373662E-4</v>
      </c>
      <c r="I13" s="156">
        <f t="shared" si="8"/>
        <v>-1228338.7399999998</v>
      </c>
      <c r="J13" s="157">
        <f t="shared" si="9"/>
        <v>-0.23459376347097821</v>
      </c>
      <c r="K13" s="163">
        <f>VLOOKUP($C13,'2026'!$C$205:$U$392,VLOOKUP($L$4,Master!$D$9:$G$20,4,FALSE),FALSE)</f>
        <v>2227713.7399999965</v>
      </c>
      <c r="L13" s="164">
        <f>VLOOKUP($C13,'2026'!$C$8:$U$195,VLOOKUP($L$4,Master!$D$9:$G$20,4,FALSE),FALSE)</f>
        <v>2970196.4000000004</v>
      </c>
      <c r="M13" s="155">
        <f t="shared" si="10"/>
        <v>1.3332935676017355</v>
      </c>
      <c r="N13" s="155">
        <f t="shared" si="11"/>
        <v>3.4679919669336576E-4</v>
      </c>
      <c r="O13" s="156">
        <f t="shared" si="12"/>
        <v>742482.66000000387</v>
      </c>
      <c r="P13" s="157">
        <f t="shared" si="13"/>
        <v>0.33329356760173551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IFERROR(VLOOKUP($C14,'2026'!$C$205:$U$392,19,FALSE),0)</f>
        <v>0</v>
      </c>
      <c r="F14" s="148">
        <f>IFERROR(VLOOKUP($C14,'2026'!$C$8:$U$195,19,FALSE),0)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VLOOKUP($C14,'2026'!$C$205:$U$392,VLOOKUP($L$4,Master!$D$9:$G$20,4,FALSE),FALSE)</f>
        <v>0</v>
      </c>
      <c r="L14" s="148">
        <f>VLOOKUP($C14,'2026'!$C$8:$U$195,VLOOKUP($L$4,Master!$D$9:$G$20,4,FALSE),FALSE)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IFERROR(VLOOKUP($C15,'2026'!$C$205:$U$392,19,FALSE),0)</f>
        <v>0</v>
      </c>
      <c r="F15" s="153">
        <f>IFERROR(VLOOKUP($C15,'2026'!$C$8:$U$195,19,FALSE),0)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VLOOKUP($C15,'2026'!$C$205:$U$392,VLOOKUP($L$4,Master!$D$9:$G$20,4,FALSE),FALSE)</f>
        <v>0</v>
      </c>
      <c r="L15" s="164">
        <f>VLOOKUP($C15,'2026'!$C$8:$U$195,VLOOKUP($L$4,Master!$D$9:$G$20,4,FALSE),FALSE)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IFERROR(VLOOKUP($C16,'2026'!$C$205:$U$392,19,FALSE),0)</f>
        <v>0</v>
      </c>
      <c r="F16" s="153">
        <f>IFERROR(VLOOKUP($C16,'2026'!$C$8:$U$195,19,FALSE),0)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VLOOKUP($C16,'2026'!$C$205:$U$392,VLOOKUP($L$4,Master!$D$9:$G$20,4,FALSE),FALSE)</f>
        <v>0</v>
      </c>
      <c r="L16" s="164">
        <f>VLOOKUP($C16,'2026'!$C$8:$U$195,VLOOKUP($L$4,Master!$D$9:$G$20,4,FALSE),FALSE)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IFERROR(VLOOKUP($C17,'2026'!$C$205:$U$392,19,FALSE),0)</f>
        <v>2132263.8399999994</v>
      </c>
      <c r="F17" s="148">
        <f>IFERROR(VLOOKUP($C17,'2026'!$C$8:$U$195,19,FALSE),0)</f>
        <v>1240201.95</v>
      </c>
      <c r="G17" s="149">
        <f t="shared" si="6"/>
        <v>0.58163625285696363</v>
      </c>
      <c r="H17" s="150">
        <f t="shared" si="7"/>
        <v>1.4480558928613128E-4</v>
      </c>
      <c r="I17" s="148">
        <f t="shared" si="8"/>
        <v>-892061.88999999943</v>
      </c>
      <c r="J17" s="151">
        <f t="shared" si="9"/>
        <v>-0.41836374714303631</v>
      </c>
      <c r="K17" s="147">
        <f>VLOOKUP($C17,'2026'!$C$205:$U$392,VLOOKUP($L$4,Master!$D$9:$G$20,4,FALSE),FALSE)</f>
        <v>829401.49999999977</v>
      </c>
      <c r="L17" s="148">
        <f>VLOOKUP($C17,'2026'!$C$8:$U$195,VLOOKUP($L$4,Master!$D$9:$G$20,4,FALSE),FALSE)</f>
        <v>734665.39999999991</v>
      </c>
      <c r="M17" s="150">
        <f t="shared" si="10"/>
        <v>0.88577775661124325</v>
      </c>
      <c r="N17" s="150">
        <f t="shared" si="11"/>
        <v>8.577930084300492E-5</v>
      </c>
      <c r="O17" s="148">
        <f t="shared" si="12"/>
        <v>-94736.09999999986</v>
      </c>
      <c r="P17" s="151">
        <f t="shared" si="13"/>
        <v>-0.11422224338875669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IFERROR(VLOOKUP($C18,'2026'!$C$205:$U$392,19,FALSE),0)</f>
        <v>319085.07999999996</v>
      </c>
      <c r="F18" s="153">
        <f>IFERROR(VLOOKUP($C18,'2026'!$C$8:$U$195,19,FALSE),0)</f>
        <v>130222.69999999998</v>
      </c>
      <c r="G18" s="154">
        <f t="shared" si="6"/>
        <v>0.40811278296058218</v>
      </c>
      <c r="H18" s="155">
        <f t="shared" si="7"/>
        <v>1.5204761459963102E-5</v>
      </c>
      <c r="I18" s="156">
        <f t="shared" si="8"/>
        <v>-188862.37999999998</v>
      </c>
      <c r="J18" s="157">
        <f t="shared" si="9"/>
        <v>-0.59188721703941782</v>
      </c>
      <c r="K18" s="163">
        <f>VLOOKUP($C18,'2026'!$C$205:$U$392,VLOOKUP($L$4,Master!$D$9:$G$20,4,FALSE),FALSE)</f>
        <v>154442.12999999995</v>
      </c>
      <c r="L18" s="164">
        <f>VLOOKUP($C18,'2026'!$C$8:$U$195,VLOOKUP($L$4,Master!$D$9:$G$20,4,FALSE),FALSE)</f>
        <v>82520.099999999991</v>
      </c>
      <c r="M18" s="155">
        <f t="shared" si="10"/>
        <v>0.53431081272966141</v>
      </c>
      <c r="N18" s="155">
        <f t="shared" si="11"/>
        <v>9.6350208999836532E-6</v>
      </c>
      <c r="O18" s="156">
        <f t="shared" si="12"/>
        <v>-71922.029999999955</v>
      </c>
      <c r="P18" s="157">
        <f t="shared" si="13"/>
        <v>-0.46568918727033859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IFERROR(VLOOKUP($C19,'2026'!$C$205:$U$392,19,FALSE),0)</f>
        <v>389809.11999999994</v>
      </c>
      <c r="F19" s="153">
        <f>IFERROR(VLOOKUP($C19,'2026'!$C$8:$U$195,19,FALSE),0)</f>
        <v>262229</v>
      </c>
      <c r="G19" s="154">
        <f t="shared" si="6"/>
        <v>0.67271130034104909</v>
      </c>
      <c r="H19" s="155">
        <f t="shared" si="7"/>
        <v>3.0617775494477264E-5</v>
      </c>
      <c r="I19" s="156">
        <f t="shared" si="8"/>
        <v>-127580.11999999994</v>
      </c>
      <c r="J19" s="157">
        <f t="shared" si="9"/>
        <v>-0.32728869965895091</v>
      </c>
      <c r="K19" s="163">
        <f>VLOOKUP($C19,'2026'!$C$205:$U$392,VLOOKUP($L$4,Master!$D$9:$G$20,4,FALSE),FALSE)</f>
        <v>205636.47999999995</v>
      </c>
      <c r="L19" s="164">
        <f>VLOOKUP($C19,'2026'!$C$8:$U$195,VLOOKUP($L$4,Master!$D$9:$G$20,4,FALSE),FALSE)</f>
        <v>160278.98000000001</v>
      </c>
      <c r="M19" s="155">
        <f t="shared" si="10"/>
        <v>0.7794287278210561</v>
      </c>
      <c r="N19" s="155">
        <f t="shared" si="11"/>
        <v>1.8714123251523714E-5</v>
      </c>
      <c r="O19" s="156">
        <f t="shared" si="12"/>
        <v>-45357.499999999942</v>
      </c>
      <c r="P19" s="157">
        <f t="shared" si="13"/>
        <v>-0.2205712721789439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IFERROR(VLOOKUP($C20,'2026'!$C$205:$U$392,19,FALSE),0)</f>
        <v>1423369.6399999997</v>
      </c>
      <c r="F20" s="153">
        <f>IFERROR(VLOOKUP($C20,'2026'!$C$8:$U$195,19,FALSE),0)</f>
        <v>847750.25</v>
      </c>
      <c r="G20" s="154">
        <f>IFERROR(F20/E20,0)</f>
        <v>0.59559388241553346</v>
      </c>
      <c r="H20" s="155">
        <f t="shared" si="7"/>
        <v>9.8983052331690912E-5</v>
      </c>
      <c r="I20" s="156">
        <f t="shared" si="8"/>
        <v>-575619.38999999966</v>
      </c>
      <c r="J20" s="157">
        <f t="shared" si="9"/>
        <v>-0.40440611758446654</v>
      </c>
      <c r="K20" s="163">
        <f>VLOOKUP($C20,'2026'!$C$205:$U$392,VLOOKUP($L$4,Master!$D$9:$G$20,4,FALSE),FALSE)</f>
        <v>469322.88999999996</v>
      </c>
      <c r="L20" s="164">
        <f>VLOOKUP($C20,'2026'!$C$8:$U$195,VLOOKUP($L$4,Master!$D$9:$G$20,4,FALSE),FALSE)</f>
        <v>491866.31999999995</v>
      </c>
      <c r="M20" s="155">
        <f t="shared" si="10"/>
        <v>1.0480339452439662</v>
      </c>
      <c r="N20" s="155">
        <f t="shared" si="11"/>
        <v>5.7430156691497556E-5</v>
      </c>
      <c r="O20" s="156">
        <f t="shared" si="12"/>
        <v>22543.429999999993</v>
      </c>
      <c r="P20" s="157">
        <f t="shared" si="13"/>
        <v>4.8033945243966251E-2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IFERROR(VLOOKUP($C21,'2026'!$C$205:$U$392,19,FALSE),0)</f>
        <v>2145661.1000000006</v>
      </c>
      <c r="F21" s="148">
        <f>IFERROR(VLOOKUP($C21,'2026'!$C$8:$U$195,19,FALSE),0)</f>
        <v>560024.12000000011</v>
      </c>
      <c r="G21" s="149">
        <f t="shared" si="6"/>
        <v>0.26100306334490564</v>
      </c>
      <c r="H21" s="150">
        <f t="shared" si="7"/>
        <v>6.5388239964505072E-5</v>
      </c>
      <c r="I21" s="148">
        <f t="shared" si="8"/>
        <v>-1585636.9800000004</v>
      </c>
      <c r="J21" s="151">
        <f t="shared" si="9"/>
        <v>-0.73899693665509436</v>
      </c>
      <c r="K21" s="147">
        <f>VLOOKUP($C21,'2026'!$C$205:$U$392,VLOOKUP($L$4,Master!$D$9:$G$20,4,FALSE),FALSE)</f>
        <v>644743.75000000023</v>
      </c>
      <c r="L21" s="148">
        <f>VLOOKUP($C21,'2026'!$C$8:$U$195,VLOOKUP($L$4,Master!$D$9:$G$20,4,FALSE),FALSE)</f>
        <v>492562.33000000007</v>
      </c>
      <c r="M21" s="150">
        <f t="shared" si="10"/>
        <v>0.76396604077201202</v>
      </c>
      <c r="N21" s="150">
        <f t="shared" si="11"/>
        <v>5.7511422600004678E-5</v>
      </c>
      <c r="O21" s="148">
        <f t="shared" si="12"/>
        <v>-152181.42000000016</v>
      </c>
      <c r="P21" s="151">
        <f t="shared" si="13"/>
        <v>-0.23603395922798803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IFERROR(VLOOKUP($C22,'2026'!$C$205:$U$392,19,FALSE),0)</f>
        <v>2145661.1000000006</v>
      </c>
      <c r="F22" s="153">
        <f>IFERROR(VLOOKUP($C22,'2026'!$C$8:$U$195,19,FALSE),0)</f>
        <v>560024.12000000011</v>
      </c>
      <c r="G22" s="154">
        <f t="shared" si="6"/>
        <v>0.26100306334490564</v>
      </c>
      <c r="H22" s="155">
        <f t="shared" si="7"/>
        <v>6.5388239964505072E-5</v>
      </c>
      <c r="I22" s="156">
        <f t="shared" si="8"/>
        <v>-1585636.9800000004</v>
      </c>
      <c r="J22" s="157">
        <f t="shared" si="9"/>
        <v>-0.73899693665509436</v>
      </c>
      <c r="K22" s="163">
        <f>VLOOKUP($C22,'2026'!$C$205:$U$392,VLOOKUP($L$4,Master!$D$9:$G$20,4,FALSE),FALSE)</f>
        <v>644743.75000000023</v>
      </c>
      <c r="L22" s="164">
        <f>VLOOKUP($C22,'2026'!$C$8:$U$195,VLOOKUP($L$4,Master!$D$9:$G$20,4,FALSE),FALSE)</f>
        <v>492562.33000000007</v>
      </c>
      <c r="M22" s="155">
        <f t="shared" si="10"/>
        <v>0.76396604077201202</v>
      </c>
      <c r="N22" s="155">
        <f t="shared" si="11"/>
        <v>5.7511422600004678E-5</v>
      </c>
      <c r="O22" s="156">
        <f t="shared" si="12"/>
        <v>-152181.42000000016</v>
      </c>
      <c r="P22" s="157">
        <f t="shared" si="13"/>
        <v>-0.23603395922798803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IFERROR(VLOOKUP($C23,'2026'!$C$205:$U$392,19,FALSE),0)</f>
        <v>0</v>
      </c>
      <c r="F23" s="148">
        <f>IFERROR(VLOOKUP($C23,'2026'!$C$8:$U$195,19,FALSE),0)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VLOOKUP($C23,'2026'!$C$205:$U$392,VLOOKUP($L$4,Master!$D$9:$G$20,4,FALSE),FALSE)</f>
        <v>0</v>
      </c>
      <c r="L23" s="148">
        <f>VLOOKUP($C23,'2026'!$C$8:$U$195,VLOOKUP($L$4,Master!$D$9:$G$20,4,FALSE),FALSE)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IFERROR(VLOOKUP($C24,'2026'!$C$205:$U$392,19,FALSE),0)</f>
        <v>0</v>
      </c>
      <c r="F24" s="153">
        <f>IFERROR(VLOOKUP($C24,'2026'!$C$8:$U$195,19,FALSE),0)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VLOOKUP($C24,'2026'!$C$205:$U$392,VLOOKUP($L$4,Master!$D$9:$G$20,4,FALSE),FALSE)</f>
        <v>0</v>
      </c>
      <c r="L24" s="164">
        <f>VLOOKUP($C24,'2026'!$C$8:$U$195,VLOOKUP($L$4,Master!$D$9:$G$20,4,FALSE),FALSE)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IFERROR(VLOOKUP($C25,'2026'!$C$205:$U$392,19,FALSE),0)</f>
        <v>1060926.0099999998</v>
      </c>
      <c r="F25" s="148">
        <f>IFERROR(VLOOKUP($C25,'2026'!$C$8:$U$195,19,FALSE),0)</f>
        <v>446708.54000000004</v>
      </c>
      <c r="G25" s="149">
        <f t="shared" si="6"/>
        <v>0.42105531939970076</v>
      </c>
      <c r="H25" s="150">
        <f t="shared" si="7"/>
        <v>5.215754851364921E-5</v>
      </c>
      <c r="I25" s="148">
        <f t="shared" si="8"/>
        <v>-614217.46999999974</v>
      </c>
      <c r="J25" s="151">
        <f t="shared" si="9"/>
        <v>-0.57894468060029924</v>
      </c>
      <c r="K25" s="147">
        <f>VLOOKUP($C25,'2026'!$C$205:$U$392,VLOOKUP($L$4,Master!$D$9:$G$20,4,FALSE),FALSE)</f>
        <v>551293.10999999987</v>
      </c>
      <c r="L25" s="148">
        <f>VLOOKUP($C25,'2026'!$C$8:$U$195,VLOOKUP($L$4,Master!$D$9:$G$20,4,FALSE),FALSE)</f>
        <v>294377.34000000008</v>
      </c>
      <c r="M25" s="150">
        <f t="shared" si="10"/>
        <v>0.53397609123030787</v>
      </c>
      <c r="N25" s="150">
        <f t="shared" si="11"/>
        <v>3.4371405553090635E-5</v>
      </c>
      <c r="O25" s="148">
        <f t="shared" si="12"/>
        <v>-256915.76999999979</v>
      </c>
      <c r="P25" s="151">
        <f t="shared" si="13"/>
        <v>-0.46602390876969213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IFERROR(VLOOKUP($C26,'2026'!$C$205:$U$392,19,FALSE),0)</f>
        <v>1060926.0099999998</v>
      </c>
      <c r="F26" s="153">
        <f>IFERROR(VLOOKUP($C26,'2026'!$C$8:$U$195,19,FALSE),0)</f>
        <v>446708.54000000004</v>
      </c>
      <c r="G26" s="154">
        <f t="shared" si="6"/>
        <v>0.42105531939970076</v>
      </c>
      <c r="H26" s="155">
        <f t="shared" si="7"/>
        <v>5.215754851364921E-5</v>
      </c>
      <c r="I26" s="156">
        <f t="shared" si="8"/>
        <v>-614217.46999999974</v>
      </c>
      <c r="J26" s="157">
        <f t="shared" si="9"/>
        <v>-0.57894468060029924</v>
      </c>
      <c r="K26" s="163">
        <f>VLOOKUP($C26,'2026'!$C$205:$U$392,VLOOKUP($L$4,Master!$D$9:$G$20,4,FALSE),FALSE)</f>
        <v>551293.10999999987</v>
      </c>
      <c r="L26" s="164">
        <f>VLOOKUP($C26,'2026'!$C$8:$U$195,VLOOKUP($L$4,Master!$D$9:$G$20,4,FALSE),FALSE)</f>
        <v>294377.34000000008</v>
      </c>
      <c r="M26" s="155">
        <f t="shared" si="10"/>
        <v>0.53397609123030787</v>
      </c>
      <c r="N26" s="155">
        <f t="shared" si="11"/>
        <v>3.4371405553090635E-5</v>
      </c>
      <c r="O26" s="156">
        <f t="shared" si="12"/>
        <v>-256915.76999999979</v>
      </c>
      <c r="P26" s="157">
        <f t="shared" si="13"/>
        <v>-0.46602390876969213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IFERROR(VLOOKUP($C27,'2026'!$C$205:$U$392,19,FALSE),0)</f>
        <v>11521619.120000001</v>
      </c>
      <c r="F27" s="148">
        <f>IFERROR(VLOOKUP($C27,'2026'!$C$8:$U$195,19,FALSE),0)</f>
        <v>9138450.9299999997</v>
      </c>
      <c r="G27" s="149">
        <f t="shared" si="6"/>
        <v>0.79315683280458926</v>
      </c>
      <c r="H27" s="150">
        <f t="shared" si="7"/>
        <v>1.067002653947645E-3</v>
      </c>
      <c r="I27" s="148">
        <f t="shared" si="8"/>
        <v>-2383168.1900000013</v>
      </c>
      <c r="J27" s="151">
        <f t="shared" si="9"/>
        <v>-0.20684316719541074</v>
      </c>
      <c r="K27" s="147">
        <f>VLOOKUP($C27,'2026'!$C$205:$U$392,VLOOKUP($L$4,Master!$D$9:$G$20,4,FALSE),FALSE)</f>
        <v>2767562.05</v>
      </c>
      <c r="L27" s="148">
        <f>VLOOKUP($C27,'2026'!$C$8:$U$195,VLOOKUP($L$4,Master!$D$9:$G$20,4,FALSE),FALSE)</f>
        <v>2495234</v>
      </c>
      <c r="M27" s="150">
        <f t="shared" si="10"/>
        <v>0.90160002013324336</v>
      </c>
      <c r="N27" s="150">
        <f t="shared" si="11"/>
        <v>2.913427363799827E-4</v>
      </c>
      <c r="O27" s="148">
        <f t="shared" si="12"/>
        <v>-272328.04999999981</v>
      </c>
      <c r="P27" s="151">
        <f t="shared" si="13"/>
        <v>-9.8399979866756679E-2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IFERROR(VLOOKUP($C28,'2026'!$C$205:$U$392,19,FALSE),0)</f>
        <v>11521619.120000001</v>
      </c>
      <c r="F28" s="153">
        <f>IFERROR(VLOOKUP($C28,'2026'!$C$8:$U$195,19,FALSE),0)</f>
        <v>9138450.9299999997</v>
      </c>
      <c r="G28" s="154">
        <f t="shared" si="6"/>
        <v>0.79315683280458926</v>
      </c>
      <c r="H28" s="155">
        <f t="shared" si="7"/>
        <v>1.067002653947645E-3</v>
      </c>
      <c r="I28" s="156">
        <f t="shared" si="8"/>
        <v>-2383168.1900000013</v>
      </c>
      <c r="J28" s="157">
        <f t="shared" si="9"/>
        <v>-0.20684316719541074</v>
      </c>
      <c r="K28" s="163">
        <f>VLOOKUP($C28,'2026'!$C$205:$U$392,VLOOKUP($L$4,Master!$D$9:$G$20,4,FALSE),FALSE)</f>
        <v>2767562.05</v>
      </c>
      <c r="L28" s="164">
        <f>VLOOKUP($C28,'2026'!$C$8:$U$195,VLOOKUP($L$4,Master!$D$9:$G$20,4,FALSE),FALSE)</f>
        <v>2495234</v>
      </c>
      <c r="M28" s="155">
        <f t="shared" si="10"/>
        <v>0.90160002013324336</v>
      </c>
      <c r="N28" s="155">
        <f t="shared" si="11"/>
        <v>2.913427363799827E-4</v>
      </c>
      <c r="O28" s="156">
        <f t="shared" si="12"/>
        <v>-272328.04999999981</v>
      </c>
      <c r="P28" s="157">
        <f t="shared" si="13"/>
        <v>-9.8399979866756679E-2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IFERROR(VLOOKUP($C29,'2026'!$C$205:$U$392,19,FALSE),0)</f>
        <v>0</v>
      </c>
      <c r="F29" s="148">
        <f>IFERROR(VLOOKUP($C29,'2026'!$C$8:$U$195,19,FALSE),0)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VLOOKUP($C29,'2026'!$C$205:$U$392,VLOOKUP($L$4,Master!$D$9:$G$20,4,FALSE),FALSE)</f>
        <v>0</v>
      </c>
      <c r="L29" s="148">
        <f>VLOOKUP($C29,'2026'!$C$8:$U$195,VLOOKUP($L$4,Master!$D$9:$G$20,4,FALSE),FALSE)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IFERROR(VLOOKUP($C30,'2026'!$C$205:$U$392,19,FALSE),0)</f>
        <v>0</v>
      </c>
      <c r="F30" s="153">
        <f>IFERROR(VLOOKUP($C30,'2026'!$C$8:$U$195,19,FALSE),0)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VLOOKUP($C30,'2026'!$C$205:$U$392,VLOOKUP($L$4,Master!$D$9:$G$20,4,FALSE),FALSE)</f>
        <v>0</v>
      </c>
      <c r="L30" s="164">
        <f>VLOOKUP($C30,'2026'!$C$8:$U$195,VLOOKUP($L$4,Master!$D$9:$G$20,4,FALSE),FALSE)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IFERROR(VLOOKUP($C31,'2026'!$C$205:$U$392,19,FALSE),0)</f>
        <v>12889422.119999994</v>
      </c>
      <c r="F31" s="143">
        <f>IFERROR(VLOOKUP($C31,'2026'!$C$8:$U$195,19,FALSE),0)</f>
        <v>22935142.029999997</v>
      </c>
      <c r="G31" s="144">
        <f t="shared" si="6"/>
        <v>1.7793770594581171</v>
      </c>
      <c r="H31" s="145">
        <f t="shared" si="7"/>
        <v>2.6778999638044972E-3</v>
      </c>
      <c r="I31" s="143">
        <f t="shared" si="8"/>
        <v>10045719.910000004</v>
      </c>
      <c r="J31" s="146">
        <f t="shared" si="9"/>
        <v>0.77937705945811708</v>
      </c>
      <c r="K31" s="142">
        <f>VLOOKUP($C31,'2026'!$C$205:$U$392,VLOOKUP($L$4,Master!$D$9:$G$20,4,FALSE),FALSE)</f>
        <v>5636368.8699999936</v>
      </c>
      <c r="L31" s="143">
        <f>VLOOKUP($C31,'2026'!$C$8:$U$195,VLOOKUP($L$4,Master!$D$9:$G$20,4,FALSE),FALSE)</f>
        <v>5003742.04</v>
      </c>
      <c r="M31" s="145">
        <f t="shared" si="10"/>
        <v>0.88775986018814379</v>
      </c>
      <c r="N31" s="145">
        <f t="shared" si="11"/>
        <v>5.8423534549190853E-4</v>
      </c>
      <c r="O31" s="143">
        <f t="shared" si="12"/>
        <v>-632626.82999999356</v>
      </c>
      <c r="P31" s="146">
        <f t="shared" si="13"/>
        <v>-0.11224013981185627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IFERROR(VLOOKUP($C32,'2026'!$C$205:$U$392,19,FALSE),0)</f>
        <v>12757985.559999995</v>
      </c>
      <c r="F32" s="148">
        <f>IFERROR(VLOOKUP($C32,'2026'!$C$8:$U$195,19,FALSE),0)</f>
        <v>22839598.359999996</v>
      </c>
      <c r="G32" s="149">
        <f t="shared" si="6"/>
        <v>1.790219800186073</v>
      </c>
      <c r="H32" s="150">
        <f t="shared" si="7"/>
        <v>2.6667443149709265E-3</v>
      </c>
      <c r="I32" s="148">
        <f t="shared" si="8"/>
        <v>10081612.800000001</v>
      </c>
      <c r="J32" s="151">
        <f t="shared" si="9"/>
        <v>0.79021980018607296</v>
      </c>
      <c r="K32" s="147">
        <f>VLOOKUP($C32,'2026'!$C$205:$U$392,VLOOKUP($L$4,Master!$D$9:$G$20,4,FALSE),FALSE)</f>
        <v>5552801.3699999936</v>
      </c>
      <c r="L32" s="148">
        <f>VLOOKUP($C32,'2026'!$C$8:$U$195,VLOOKUP($L$4,Master!$D$9:$G$20,4,FALSE),FALSE)</f>
        <v>4936250.88</v>
      </c>
      <c r="M32" s="150">
        <f t="shared" si="10"/>
        <v>0.88896586625067875</v>
      </c>
      <c r="N32" s="150">
        <f t="shared" si="11"/>
        <v>5.7635509889545332E-4</v>
      </c>
      <c r="O32" s="148">
        <f t="shared" si="12"/>
        <v>-616550.4899999937</v>
      </c>
      <c r="P32" s="151">
        <f t="shared" si="13"/>
        <v>-0.11103413374932128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IFERROR(VLOOKUP($C33,'2026'!$C$205:$U$392,19,FALSE),0)</f>
        <v>12757985.559999995</v>
      </c>
      <c r="F33" s="153">
        <f>IFERROR(VLOOKUP($C33,'2026'!$C$8:$U$195,19,FALSE),0)</f>
        <v>22839598.359999996</v>
      </c>
      <c r="G33" s="154">
        <f t="shared" si="6"/>
        <v>1.790219800186073</v>
      </c>
      <c r="H33" s="155">
        <f t="shared" si="7"/>
        <v>2.6667443149709265E-3</v>
      </c>
      <c r="I33" s="156">
        <f t="shared" si="8"/>
        <v>10081612.800000001</v>
      </c>
      <c r="J33" s="157">
        <f t="shared" si="9"/>
        <v>0.79021980018607296</v>
      </c>
      <c r="K33" s="163">
        <f>VLOOKUP($C33,'2026'!$C$205:$U$392,VLOOKUP($L$4,Master!$D$9:$G$20,4,FALSE),FALSE)</f>
        <v>5552801.3699999936</v>
      </c>
      <c r="L33" s="164">
        <f>VLOOKUP($C33,'2026'!$C$8:$U$195,VLOOKUP($L$4,Master!$D$9:$G$20,4,FALSE),FALSE)</f>
        <v>4936250.88</v>
      </c>
      <c r="M33" s="155">
        <f t="shared" si="10"/>
        <v>0.88896586625067875</v>
      </c>
      <c r="N33" s="155">
        <f t="shared" si="11"/>
        <v>5.7635509889545332E-4</v>
      </c>
      <c r="O33" s="156">
        <f t="shared" si="12"/>
        <v>-616550.4899999937</v>
      </c>
      <c r="P33" s="157">
        <f t="shared" si="13"/>
        <v>-0.11103413374932128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IFERROR(VLOOKUP($C34,'2026'!$C$205:$U$392,19,FALSE),0)</f>
        <v>0</v>
      </c>
      <c r="F34" s="148">
        <f>IFERROR(VLOOKUP($C34,'2026'!$C$8:$U$195,19,FALSE),0)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VLOOKUP($C34,'2026'!$C$205:$U$392,VLOOKUP($L$4,Master!$D$9:$G$20,4,FALSE),FALSE)</f>
        <v>0</v>
      </c>
      <c r="L34" s="148">
        <f>VLOOKUP($C34,'2026'!$C$8:$U$195,VLOOKUP($L$4,Master!$D$9:$G$20,4,FALSE),FALSE)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IFERROR(VLOOKUP($C35,'2026'!$C$205:$U$392,19,FALSE),0)</f>
        <v>0</v>
      </c>
      <c r="F35" s="153">
        <f>IFERROR(VLOOKUP($C35,'2026'!$C$8:$U$195,19,FALSE),0)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VLOOKUP($C35,'2026'!$C$205:$U$392,VLOOKUP($L$4,Master!$D$9:$G$20,4,FALSE),FALSE)</f>
        <v>0</v>
      </c>
      <c r="L35" s="164">
        <f>VLOOKUP($C35,'2026'!$C$8:$U$195,VLOOKUP($L$4,Master!$D$9:$G$20,4,FALSE),FALSE)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IFERROR(VLOOKUP($C36,'2026'!$C$205:$U$392,19,FALSE),0)</f>
        <v>0</v>
      </c>
      <c r="F36" s="148">
        <f>IFERROR(VLOOKUP($C36,'2026'!$C$8:$U$195,19,FALSE),0)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VLOOKUP($C36,'2026'!$C$205:$U$392,VLOOKUP($L$4,Master!$D$9:$G$20,4,FALSE),FALSE)</f>
        <v>0</v>
      </c>
      <c r="L36" s="148">
        <f>VLOOKUP($C36,'2026'!$C$8:$U$195,VLOOKUP($L$4,Master!$D$9:$G$20,4,FALSE),FALSE)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IFERROR(VLOOKUP($C37,'2026'!$C$205:$U$392,19,FALSE),0)</f>
        <v>0</v>
      </c>
      <c r="F37" s="153">
        <f>IFERROR(VLOOKUP($C37,'2026'!$C$8:$U$195,19,FALSE),0)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VLOOKUP($C37,'2026'!$C$205:$U$392,VLOOKUP($L$4,Master!$D$9:$G$20,4,FALSE),FALSE)</f>
        <v>0</v>
      </c>
      <c r="L37" s="164">
        <f>VLOOKUP($C37,'2026'!$C$8:$U$195,VLOOKUP($L$4,Master!$D$9:$G$20,4,FALSE),FALSE)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IFERROR(VLOOKUP($C38,'2026'!$C$205:$U$392,19,FALSE),0)</f>
        <v>0</v>
      </c>
      <c r="F38" s="148">
        <f>IFERROR(VLOOKUP($C38,'2026'!$C$8:$U$195,19,FALSE),0)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VLOOKUP($C38,'2026'!$C$205:$U$392,VLOOKUP($L$4,Master!$D$9:$G$20,4,FALSE),FALSE)</f>
        <v>0</v>
      </c>
      <c r="L38" s="148">
        <f>VLOOKUP($C38,'2026'!$C$8:$U$195,VLOOKUP($L$4,Master!$D$9:$G$20,4,FALSE),FALSE)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IFERROR(VLOOKUP($C39,'2026'!$C$205:$U$392,19,FALSE),0)</f>
        <v>0</v>
      </c>
      <c r="F39" s="153">
        <f>IFERROR(VLOOKUP($C39,'2026'!$C$8:$U$195,19,FALSE),0)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VLOOKUP($C39,'2026'!$C$205:$U$392,VLOOKUP($L$4,Master!$D$9:$G$20,4,FALSE),FALSE)</f>
        <v>0</v>
      </c>
      <c r="L39" s="164">
        <f>VLOOKUP($C39,'2026'!$C$8:$U$195,VLOOKUP($L$4,Master!$D$9:$G$20,4,FALSE),FALSE)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IFERROR(VLOOKUP($C40,'2026'!$C$205:$U$392,19,FALSE),0)</f>
        <v>131436.56000000003</v>
      </c>
      <c r="F40" s="148">
        <f>IFERROR(VLOOKUP($C40,'2026'!$C$8:$U$195,19,FALSE),0)</f>
        <v>95543.670000000013</v>
      </c>
      <c r="G40" s="149">
        <f t="shared" si="6"/>
        <v>0.72691852251763123</v>
      </c>
      <c r="H40" s="150">
        <f t="shared" si="7"/>
        <v>1.1155648833570746E-5</v>
      </c>
      <c r="I40" s="148">
        <f t="shared" si="8"/>
        <v>-35892.890000000014</v>
      </c>
      <c r="J40" s="151">
        <f t="shared" si="9"/>
        <v>-0.27308147748236872</v>
      </c>
      <c r="K40" s="147">
        <f>VLOOKUP($C40,'2026'!$C$205:$U$392,VLOOKUP($L$4,Master!$D$9:$G$20,4,FALSE),FALSE)</f>
        <v>83567.500000000015</v>
      </c>
      <c r="L40" s="148">
        <f>VLOOKUP($C40,'2026'!$C$8:$U$195,VLOOKUP($L$4,Master!$D$9:$G$20,4,FALSE),FALSE)</f>
        <v>67491.16</v>
      </c>
      <c r="M40" s="150">
        <f t="shared" si="10"/>
        <v>0.80762449516857615</v>
      </c>
      <c r="N40" s="150">
        <f t="shared" si="11"/>
        <v>7.8802465964551756E-6</v>
      </c>
      <c r="O40" s="148">
        <f t="shared" si="12"/>
        <v>-16076.340000000011</v>
      </c>
      <c r="P40" s="151">
        <f t="shared" si="13"/>
        <v>-0.19237550483142379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IFERROR(VLOOKUP($C41,'2026'!$C$205:$U$392,19,FALSE),0)</f>
        <v>131436.56000000003</v>
      </c>
      <c r="F41" s="153">
        <f>IFERROR(VLOOKUP($C41,'2026'!$C$8:$U$195,19,FALSE),0)</f>
        <v>95543.670000000013</v>
      </c>
      <c r="G41" s="154">
        <f t="shared" si="6"/>
        <v>0.72691852251763123</v>
      </c>
      <c r="H41" s="155">
        <f t="shared" si="7"/>
        <v>1.1155648833570746E-5</v>
      </c>
      <c r="I41" s="156">
        <f t="shared" si="8"/>
        <v>-35892.890000000014</v>
      </c>
      <c r="J41" s="157">
        <f t="shared" si="9"/>
        <v>-0.27308147748236872</v>
      </c>
      <c r="K41" s="163">
        <f>VLOOKUP($C41,'2026'!$C$205:$U$392,VLOOKUP($L$4,Master!$D$9:$G$20,4,FALSE),FALSE)</f>
        <v>83567.500000000015</v>
      </c>
      <c r="L41" s="164">
        <f>VLOOKUP($C41,'2026'!$C$8:$U$195,VLOOKUP($L$4,Master!$D$9:$G$20,4,FALSE),FALSE)</f>
        <v>67491.16</v>
      </c>
      <c r="M41" s="155">
        <f t="shared" si="10"/>
        <v>0.80762449516857615</v>
      </c>
      <c r="N41" s="155">
        <f t="shared" si="11"/>
        <v>7.8802465964551756E-6</v>
      </c>
      <c r="O41" s="156">
        <f t="shared" si="12"/>
        <v>-16076.340000000011</v>
      </c>
      <c r="P41" s="157">
        <f t="shared" si="13"/>
        <v>-0.19237550483142379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IFERROR(VLOOKUP($C42,'2026'!$C$205:$U$392,19,FALSE),0)</f>
        <v>39976556.339999981</v>
      </c>
      <c r="F42" s="143">
        <f>IFERROR(VLOOKUP($C42,'2026'!$C$8:$U$195,19,FALSE),0)</f>
        <v>31014445.570000008</v>
      </c>
      <c r="G42" s="144">
        <f t="shared" si="6"/>
        <v>0.77581583831840439</v>
      </c>
      <c r="H42" s="145">
        <f t="shared" si="7"/>
        <v>3.6212369018985132E-3</v>
      </c>
      <c r="I42" s="143">
        <f t="shared" si="8"/>
        <v>-8962110.7699999735</v>
      </c>
      <c r="J42" s="146">
        <f t="shared" si="9"/>
        <v>-0.22418416168159566</v>
      </c>
      <c r="K42" s="142">
        <f>VLOOKUP($C42,'2026'!$C$205:$U$392,VLOOKUP($L$4,Master!$D$9:$G$20,4,FALSE),FALSE)</f>
        <v>19153378.899999972</v>
      </c>
      <c r="L42" s="143">
        <f>VLOOKUP($C42,'2026'!$C$8:$U$195,VLOOKUP($L$4,Master!$D$9:$G$20,4,FALSE),FALSE)</f>
        <v>18401735.700000003</v>
      </c>
      <c r="M42" s="145">
        <f t="shared" si="10"/>
        <v>0.96075662660231864</v>
      </c>
      <c r="N42" s="145">
        <f t="shared" si="11"/>
        <v>2.1485808677579807E-3</v>
      </c>
      <c r="O42" s="143">
        <f t="shared" si="12"/>
        <v>-751643.19999996945</v>
      </c>
      <c r="P42" s="146">
        <f t="shared" si="13"/>
        <v>-3.924337339768131E-2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IFERROR(VLOOKUP($C43,'2026'!$C$205:$U$392,19,FALSE),0)</f>
        <v>23253155.940000005</v>
      </c>
      <c r="F43" s="148">
        <f>IFERROR(VLOOKUP($C43,'2026'!$C$8:$U$195,19,FALSE),0)</f>
        <v>17338492.230000004</v>
      </c>
      <c r="G43" s="149">
        <f t="shared" si="6"/>
        <v>0.74564038854503978</v>
      </c>
      <c r="H43" s="150">
        <f t="shared" si="7"/>
        <v>2.024436894892932E-3</v>
      </c>
      <c r="I43" s="148">
        <f t="shared" si="8"/>
        <v>-5914663.7100000009</v>
      </c>
      <c r="J43" s="151">
        <f t="shared" si="9"/>
        <v>-0.25435961145496017</v>
      </c>
      <c r="K43" s="147">
        <f>VLOOKUP($C43,'2026'!$C$205:$U$392,VLOOKUP($L$4,Master!$D$9:$G$20,4,FALSE),FALSE)</f>
        <v>11273762.77</v>
      </c>
      <c r="L43" s="148">
        <f>VLOOKUP($C43,'2026'!$C$8:$U$195,VLOOKUP($L$4,Master!$D$9:$G$20,4,FALSE),FALSE)</f>
        <v>10241636.170000002</v>
      </c>
      <c r="M43" s="150">
        <f t="shared" si="10"/>
        <v>0.90844879202651541</v>
      </c>
      <c r="N43" s="150">
        <f t="shared" si="11"/>
        <v>1.1958102153048597E-3</v>
      </c>
      <c r="O43" s="148">
        <f t="shared" si="12"/>
        <v>-1032126.5999999978</v>
      </c>
      <c r="P43" s="151">
        <f t="shared" si="13"/>
        <v>-9.1551207973484594E-2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IFERROR(VLOOKUP($C44,'2026'!$C$205:$U$392,19,FALSE),0)</f>
        <v>23253155.940000005</v>
      </c>
      <c r="F44" s="153">
        <f>IFERROR(VLOOKUP($C44,'2026'!$C$8:$U$195,19,FALSE),0)</f>
        <v>17338492.230000004</v>
      </c>
      <c r="G44" s="154">
        <f t="shared" si="6"/>
        <v>0.74564038854503978</v>
      </c>
      <c r="H44" s="155">
        <f t="shared" si="7"/>
        <v>2.024436894892932E-3</v>
      </c>
      <c r="I44" s="156">
        <f t="shared" si="8"/>
        <v>-5914663.7100000009</v>
      </c>
      <c r="J44" s="157">
        <f t="shared" si="9"/>
        <v>-0.25435961145496017</v>
      </c>
      <c r="K44" s="163">
        <f>VLOOKUP($C44,'2026'!$C$205:$U$392,VLOOKUP($L$4,Master!$D$9:$G$20,4,FALSE),FALSE)</f>
        <v>11273762.77</v>
      </c>
      <c r="L44" s="164">
        <f>VLOOKUP($C44,'2026'!$C$8:$U$195,VLOOKUP($L$4,Master!$D$9:$G$20,4,FALSE),FALSE)</f>
        <v>10241636.170000002</v>
      </c>
      <c r="M44" s="155">
        <f t="shared" si="10"/>
        <v>0.90844879202651541</v>
      </c>
      <c r="N44" s="155">
        <f t="shared" si="11"/>
        <v>1.1958102153048597E-3</v>
      </c>
      <c r="O44" s="156">
        <f t="shared" si="12"/>
        <v>-1032126.5999999978</v>
      </c>
      <c r="P44" s="157">
        <f t="shared" si="13"/>
        <v>-9.1551207973484594E-2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IFERROR(VLOOKUP($C45,'2026'!$C$205:$U$392,19,FALSE),0)</f>
        <v>0</v>
      </c>
      <c r="F45" s="148">
        <f>IFERROR(VLOOKUP($C45,'2026'!$C$8:$U$195,19,FALSE),0)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VLOOKUP($C45,'2026'!$C$205:$U$392,VLOOKUP($L$4,Master!$D$9:$G$20,4,FALSE),FALSE)</f>
        <v>0</v>
      </c>
      <c r="L45" s="148">
        <f>VLOOKUP($C45,'2026'!$C$8:$U$195,VLOOKUP($L$4,Master!$D$9:$G$20,4,FALSE),FALSE)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IFERROR(VLOOKUP($C46,'2026'!$C$205:$U$392,19,FALSE),0)</f>
        <v>0</v>
      </c>
      <c r="F46" s="153">
        <f>IFERROR(VLOOKUP($C46,'2026'!$C$8:$U$195,19,FALSE),0)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VLOOKUP($C46,'2026'!$C$205:$U$392,VLOOKUP($L$4,Master!$D$9:$G$20,4,FALSE),FALSE)</f>
        <v>0</v>
      </c>
      <c r="L46" s="164">
        <f>VLOOKUP($C46,'2026'!$C$8:$U$195,VLOOKUP($L$4,Master!$D$9:$G$20,4,FALSE),FALSE)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IFERROR(VLOOKUP($C47,'2026'!$C$205:$U$392,19,FALSE),0)</f>
        <v>8727754.2899999842</v>
      </c>
      <c r="F47" s="148">
        <f>IFERROR(VLOOKUP($C47,'2026'!$C$8:$U$195,19,FALSE),0)</f>
        <v>7827598.4700000063</v>
      </c>
      <c r="G47" s="149">
        <f t="shared" si="6"/>
        <v>0.89686283663698563</v>
      </c>
      <c r="H47" s="150">
        <f t="shared" si="7"/>
        <v>9.139479333535724E-4</v>
      </c>
      <c r="I47" s="148">
        <f t="shared" si="8"/>
        <v>-900155.81999997795</v>
      </c>
      <c r="J47" s="151">
        <f t="shared" si="9"/>
        <v>-0.10313716336301437</v>
      </c>
      <c r="K47" s="147">
        <f>VLOOKUP($C47,'2026'!$C$205:$U$392,VLOOKUP($L$4,Master!$D$9:$G$20,4,FALSE),FALSE)</f>
        <v>4170743.8399999747</v>
      </c>
      <c r="L47" s="148">
        <f>VLOOKUP($C47,'2026'!$C$8:$U$195,VLOOKUP($L$4,Master!$D$9:$G$20,4,FALSE),FALSE)</f>
        <v>4376486.8100000033</v>
      </c>
      <c r="M47" s="150">
        <f t="shared" si="10"/>
        <v>1.0493300422880993</v>
      </c>
      <c r="N47" s="150">
        <f t="shared" si="11"/>
        <v>5.1099722228708914E-4</v>
      </c>
      <c r="O47" s="148">
        <f t="shared" si="12"/>
        <v>205742.97000002861</v>
      </c>
      <c r="P47" s="151">
        <f t="shared" si="13"/>
        <v>4.9330042288099347E-2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IFERROR(VLOOKUP($C48,'2026'!$C$205:$U$392,19,FALSE),0)</f>
        <v>8727754.2899999842</v>
      </c>
      <c r="F48" s="153">
        <f>IFERROR(VLOOKUP($C48,'2026'!$C$8:$U$195,19,FALSE),0)</f>
        <v>7827598.4700000063</v>
      </c>
      <c r="G48" s="154">
        <f t="shared" si="6"/>
        <v>0.89686283663698563</v>
      </c>
      <c r="H48" s="155">
        <f t="shared" si="7"/>
        <v>9.139479333535724E-4</v>
      </c>
      <c r="I48" s="156">
        <f t="shared" si="8"/>
        <v>-900155.81999997795</v>
      </c>
      <c r="J48" s="157">
        <f t="shared" si="9"/>
        <v>-0.10313716336301437</v>
      </c>
      <c r="K48" s="163">
        <f>VLOOKUP($C48,'2026'!$C$205:$U$392,VLOOKUP($L$4,Master!$D$9:$G$20,4,FALSE),FALSE)</f>
        <v>4170743.8399999747</v>
      </c>
      <c r="L48" s="164">
        <f>VLOOKUP($C48,'2026'!$C$8:$U$195,VLOOKUP($L$4,Master!$D$9:$G$20,4,FALSE),FALSE)</f>
        <v>4376486.8100000033</v>
      </c>
      <c r="M48" s="155">
        <f t="shared" si="10"/>
        <v>1.0493300422880993</v>
      </c>
      <c r="N48" s="155">
        <f t="shared" si="11"/>
        <v>5.1099722228708914E-4</v>
      </c>
      <c r="O48" s="156">
        <f t="shared" si="12"/>
        <v>205742.97000002861</v>
      </c>
      <c r="P48" s="157">
        <f t="shared" si="13"/>
        <v>4.9330042288099347E-2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IFERROR(VLOOKUP($C49,'2026'!$C$205:$U$392,19,FALSE),0)</f>
        <v>2966189.3199999994</v>
      </c>
      <c r="F49" s="148">
        <f>IFERROR(VLOOKUP($C49,'2026'!$C$8:$U$195,19,FALSE),0)</f>
        <v>2041280.8299999998</v>
      </c>
      <c r="G49" s="149">
        <f t="shared" si="6"/>
        <v>0.68818292083932131</v>
      </c>
      <c r="H49" s="150">
        <f t="shared" si="7"/>
        <v>2.3833930714802791E-4</v>
      </c>
      <c r="I49" s="148">
        <f t="shared" si="8"/>
        <v>-924908.48999999953</v>
      </c>
      <c r="J49" s="151">
        <f t="shared" si="9"/>
        <v>-0.31181707916067869</v>
      </c>
      <c r="K49" s="147">
        <f>VLOOKUP($C49,'2026'!$C$205:$U$392,VLOOKUP($L$4,Master!$D$9:$G$20,4,FALSE),FALSE)</f>
        <v>1498398.1899999995</v>
      </c>
      <c r="L49" s="148">
        <f>VLOOKUP($C49,'2026'!$C$8:$U$195,VLOOKUP($L$4,Master!$D$9:$G$20,4,FALSE),FALSE)</f>
        <v>1271981.77</v>
      </c>
      <c r="M49" s="150">
        <f t="shared" si="10"/>
        <v>0.84889435831472837</v>
      </c>
      <c r="N49" s="150">
        <f t="shared" si="11"/>
        <v>1.4851619106554889E-4</v>
      </c>
      <c r="O49" s="148">
        <f t="shared" si="12"/>
        <v>-226416.41999999946</v>
      </c>
      <c r="P49" s="151">
        <f t="shared" si="13"/>
        <v>-0.1511056416852716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IFERROR(VLOOKUP($C50,'2026'!$C$205:$U$392,19,FALSE),0)</f>
        <v>2966189.3199999994</v>
      </c>
      <c r="F50" s="153">
        <f>IFERROR(VLOOKUP($C50,'2026'!$C$8:$U$195,19,FALSE),0)</f>
        <v>2041280.8299999998</v>
      </c>
      <c r="G50" s="154">
        <f t="shared" si="6"/>
        <v>0.68818292083932131</v>
      </c>
      <c r="H50" s="155">
        <f t="shared" si="7"/>
        <v>2.3833930714802791E-4</v>
      </c>
      <c r="I50" s="156">
        <f t="shared" si="8"/>
        <v>-924908.48999999953</v>
      </c>
      <c r="J50" s="157">
        <f t="shared" si="9"/>
        <v>-0.31181707916067869</v>
      </c>
      <c r="K50" s="163">
        <f>VLOOKUP($C50,'2026'!$C$205:$U$392,VLOOKUP($L$4,Master!$D$9:$G$20,4,FALSE),FALSE)</f>
        <v>1498398.1899999995</v>
      </c>
      <c r="L50" s="164">
        <f>VLOOKUP($C50,'2026'!$C$8:$U$195,VLOOKUP($L$4,Master!$D$9:$G$20,4,FALSE),FALSE)</f>
        <v>1271981.77</v>
      </c>
      <c r="M50" s="155">
        <f t="shared" si="10"/>
        <v>0.84889435831472837</v>
      </c>
      <c r="N50" s="155">
        <f t="shared" si="11"/>
        <v>1.4851619106554889E-4</v>
      </c>
      <c r="O50" s="156">
        <f t="shared" si="12"/>
        <v>-226416.41999999946</v>
      </c>
      <c r="P50" s="157">
        <f t="shared" si="13"/>
        <v>-0.1511056416852716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IFERROR(VLOOKUP($C51,'2026'!$C$205:$U$392,19,FALSE),0)</f>
        <v>0</v>
      </c>
      <c r="F51" s="148">
        <f>IFERROR(VLOOKUP($C51,'2026'!$C$8:$U$195,19,FALSE),0)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VLOOKUP($C51,'2026'!$C$205:$U$392,VLOOKUP($L$4,Master!$D$9:$G$20,4,FALSE),FALSE)</f>
        <v>0</v>
      </c>
      <c r="L51" s="148">
        <f>VLOOKUP($C51,'2026'!$C$8:$U$195,VLOOKUP($L$4,Master!$D$9:$G$20,4,FALSE),FALSE)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IFERROR(VLOOKUP($C52,'2026'!$C$205:$U$392,19,FALSE),0)</f>
        <v>0</v>
      </c>
      <c r="F52" s="153">
        <f>IFERROR(VLOOKUP($C52,'2026'!$C$8:$U$195,19,FALSE),0)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VLOOKUP($C52,'2026'!$C$205:$U$392,VLOOKUP($L$4,Master!$D$9:$G$20,4,FALSE),FALSE)</f>
        <v>0</v>
      </c>
      <c r="L52" s="164">
        <f>VLOOKUP($C52,'2026'!$C$8:$U$195,VLOOKUP($L$4,Master!$D$9:$G$20,4,FALSE),FALSE)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IFERROR(VLOOKUP($C53,'2026'!$C$205:$U$392,19,FALSE),0)</f>
        <v>5029456.7899999982</v>
      </c>
      <c r="F53" s="148">
        <f>IFERROR(VLOOKUP($C53,'2026'!$C$8:$U$195,19,FALSE),0)</f>
        <v>3807074.040000001</v>
      </c>
      <c r="G53" s="149">
        <f t="shared" si="6"/>
        <v>0.75695531325958609</v>
      </c>
      <c r="H53" s="150">
        <f t="shared" si="7"/>
        <v>4.4451276650398164E-4</v>
      </c>
      <c r="I53" s="148">
        <f t="shared" si="8"/>
        <v>-1222382.7499999972</v>
      </c>
      <c r="J53" s="151">
        <f t="shared" si="9"/>
        <v>-0.24304468674041391</v>
      </c>
      <c r="K53" s="147">
        <f>VLOOKUP($C53,'2026'!$C$205:$U$392,VLOOKUP($L$4,Master!$D$9:$G$20,4,FALSE),FALSE)</f>
        <v>2210474.0999999992</v>
      </c>
      <c r="L53" s="148">
        <f>VLOOKUP($C53,'2026'!$C$8:$U$195,VLOOKUP($L$4,Master!$D$9:$G$20,4,FALSE),FALSE)</f>
        <v>2511630.9500000011</v>
      </c>
      <c r="M53" s="150">
        <f t="shared" si="10"/>
        <v>1.1362408408223386</v>
      </c>
      <c r="N53" s="150">
        <f t="shared" si="11"/>
        <v>2.932572391004835E-4</v>
      </c>
      <c r="O53" s="148">
        <f t="shared" si="12"/>
        <v>301156.85000000196</v>
      </c>
      <c r="P53" s="151">
        <f t="shared" si="13"/>
        <v>0.13624084082233856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IFERROR(VLOOKUP($C54,'2026'!$C$205:$U$392,19,FALSE),0)</f>
        <v>5029456.7899999982</v>
      </c>
      <c r="F54" s="153">
        <f>IFERROR(VLOOKUP($C54,'2026'!$C$8:$U$195,19,FALSE),0)</f>
        <v>3807074.040000001</v>
      </c>
      <c r="G54" s="154">
        <f t="shared" si="6"/>
        <v>0.75695531325958609</v>
      </c>
      <c r="H54" s="155">
        <f t="shared" si="7"/>
        <v>4.4451276650398164E-4</v>
      </c>
      <c r="I54" s="156">
        <f t="shared" si="8"/>
        <v>-1222382.7499999972</v>
      </c>
      <c r="J54" s="157">
        <f t="shared" si="9"/>
        <v>-0.24304468674041391</v>
      </c>
      <c r="K54" s="163">
        <f>VLOOKUP($C54,'2026'!$C$205:$U$392,VLOOKUP($L$4,Master!$D$9:$G$20,4,FALSE),FALSE)</f>
        <v>2210474.0999999992</v>
      </c>
      <c r="L54" s="164">
        <f>VLOOKUP($C54,'2026'!$C$8:$U$195,VLOOKUP($L$4,Master!$D$9:$G$20,4,FALSE),FALSE)</f>
        <v>2511630.9500000011</v>
      </c>
      <c r="M54" s="155">
        <f t="shared" si="10"/>
        <v>1.1362408408223386</v>
      </c>
      <c r="N54" s="155">
        <f t="shared" si="11"/>
        <v>2.932572391004835E-4</v>
      </c>
      <c r="O54" s="156">
        <f t="shared" si="12"/>
        <v>301156.85000000196</v>
      </c>
      <c r="P54" s="157">
        <f t="shared" si="13"/>
        <v>0.13624084082233856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IFERROR(VLOOKUP($C55,'2026'!$C$205:$U$392,19,FALSE),0)</f>
        <v>63128057.219999999</v>
      </c>
      <c r="F55" s="143">
        <f>IFERROR(VLOOKUP($C55,'2026'!$C$8:$U$195,19,FALSE),0)</f>
        <v>23026563.349999998</v>
      </c>
      <c r="G55" s="144">
        <f t="shared" si="6"/>
        <v>0.36475957544127946</v>
      </c>
      <c r="H55" s="145">
        <f t="shared" si="7"/>
        <v>2.6885742883497182E-3</v>
      </c>
      <c r="I55" s="143">
        <f t="shared" si="8"/>
        <v>-40101493.870000005</v>
      </c>
      <c r="J55" s="146">
        <f t="shared" si="9"/>
        <v>-0.63524042455872054</v>
      </c>
      <c r="K55" s="142">
        <f>VLOOKUP($C55,'2026'!$C$205:$U$392,VLOOKUP($L$4,Master!$D$9:$G$20,4,FALSE),FALSE)</f>
        <v>27854542.210000008</v>
      </c>
      <c r="L55" s="143">
        <f>VLOOKUP($C55,'2026'!$C$8:$U$195,VLOOKUP($L$4,Master!$D$9:$G$20,4,FALSE),FALSE)</f>
        <v>16340449.999999998</v>
      </c>
      <c r="M55" s="145">
        <f t="shared" si="10"/>
        <v>0.58663502264035206</v>
      </c>
      <c r="N55" s="145">
        <f t="shared" si="11"/>
        <v>1.9079057982859676E-3</v>
      </c>
      <c r="O55" s="143">
        <f t="shared" si="12"/>
        <v>-11514092.21000001</v>
      </c>
      <c r="P55" s="146">
        <f t="shared" si="13"/>
        <v>-0.41336497735964789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IFERROR(VLOOKUP($C56,'2026'!$C$205:$U$392,19,FALSE),0)</f>
        <v>6205873.570000004</v>
      </c>
      <c r="F56" s="148">
        <f>IFERROR(VLOOKUP($C56,'2026'!$C$8:$U$195,19,FALSE),0)</f>
        <v>5623927.7800000003</v>
      </c>
      <c r="G56" s="149">
        <f t="shared" si="6"/>
        <v>0.90622661202554866</v>
      </c>
      <c r="H56" s="150">
        <f t="shared" si="7"/>
        <v>6.5664803726969158E-4</v>
      </c>
      <c r="I56" s="148">
        <f t="shared" si="8"/>
        <v>-581945.79000000376</v>
      </c>
      <c r="J56" s="151">
        <f t="shared" si="9"/>
        <v>-9.3773387974451339E-2</v>
      </c>
      <c r="K56" s="147">
        <f>VLOOKUP($C56,'2026'!$C$205:$U$392,VLOOKUP($L$4,Master!$D$9:$G$20,4,FALSE),FALSE)</f>
        <v>2379565.7100000028</v>
      </c>
      <c r="L56" s="148">
        <f>VLOOKUP($C56,'2026'!$C$8:$U$195,VLOOKUP($L$4,Master!$D$9:$G$20,4,FALSE),FALSE)</f>
        <v>2823454.0400000005</v>
      </c>
      <c r="M56" s="150">
        <f t="shared" si="10"/>
        <v>1.1865417408456425</v>
      </c>
      <c r="N56" s="150">
        <f t="shared" si="11"/>
        <v>3.2966560493192918E-4</v>
      </c>
      <c r="O56" s="148">
        <f t="shared" si="12"/>
        <v>443888.32999999775</v>
      </c>
      <c r="P56" s="151">
        <f t="shared" si="13"/>
        <v>0.18654174084564248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IFERROR(VLOOKUP($C57,'2026'!$C$205:$U$392,19,FALSE),0)</f>
        <v>6205873.570000004</v>
      </c>
      <c r="F57" s="153">
        <f>IFERROR(VLOOKUP($C57,'2026'!$C$8:$U$195,19,FALSE),0)</f>
        <v>5623927.7800000003</v>
      </c>
      <c r="G57" s="154">
        <f t="shared" si="6"/>
        <v>0.90622661202554866</v>
      </c>
      <c r="H57" s="155">
        <f t="shared" si="7"/>
        <v>6.5664803726969158E-4</v>
      </c>
      <c r="I57" s="156">
        <f t="shared" si="8"/>
        <v>-581945.79000000376</v>
      </c>
      <c r="J57" s="157">
        <f t="shared" si="9"/>
        <v>-9.3773387974451339E-2</v>
      </c>
      <c r="K57" s="163">
        <f>VLOOKUP($C57,'2026'!$C$205:$U$392,VLOOKUP($L$4,Master!$D$9:$G$20,4,FALSE),FALSE)</f>
        <v>2379565.7100000028</v>
      </c>
      <c r="L57" s="164">
        <f>VLOOKUP($C57,'2026'!$C$8:$U$195,VLOOKUP($L$4,Master!$D$9:$G$20,4,FALSE),FALSE)</f>
        <v>2823454.0400000005</v>
      </c>
      <c r="M57" s="155">
        <f t="shared" si="10"/>
        <v>1.1865417408456425</v>
      </c>
      <c r="N57" s="155">
        <f t="shared" si="11"/>
        <v>3.2966560493192918E-4</v>
      </c>
      <c r="O57" s="156">
        <f t="shared" si="12"/>
        <v>443888.32999999775</v>
      </c>
      <c r="P57" s="157">
        <f t="shared" si="13"/>
        <v>0.18654174084564248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IFERROR(VLOOKUP($C58,'2026'!$C$205:$U$392,19,FALSE),0)</f>
        <v>0</v>
      </c>
      <c r="F58" s="153">
        <f>IFERROR(VLOOKUP($C58,'2026'!$C$8:$U$195,19,FALSE),0)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VLOOKUP($C58,'2026'!$C$205:$U$392,VLOOKUP($L$4,Master!$D$9:$G$20,4,FALSE),FALSE)</f>
        <v>0</v>
      </c>
      <c r="L58" s="164">
        <f>VLOOKUP($C58,'2026'!$C$8:$U$195,VLOOKUP($L$4,Master!$D$9:$G$20,4,FALSE),FALSE)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IFERROR(VLOOKUP($C59,'2026'!$C$205:$U$392,19,FALSE),0)</f>
        <v>5018101.6599999983</v>
      </c>
      <c r="F59" s="148">
        <f>IFERROR(VLOOKUP($C59,'2026'!$C$8:$U$195,19,FALSE),0)</f>
        <v>1807650.6200000003</v>
      </c>
      <c r="G59" s="149">
        <f t="shared" si="6"/>
        <v>0.36022598633444203</v>
      </c>
      <c r="H59" s="150">
        <f t="shared" si="7"/>
        <v>2.11060717371506E-4</v>
      </c>
      <c r="I59" s="148">
        <f t="shared" si="8"/>
        <v>-3210451.0399999982</v>
      </c>
      <c r="J59" s="151">
        <f t="shared" si="9"/>
        <v>-0.63977401366555797</v>
      </c>
      <c r="K59" s="147">
        <f>VLOOKUP($C59,'2026'!$C$205:$U$392,VLOOKUP($L$4,Master!$D$9:$G$20,4,FALSE),FALSE)</f>
        <v>1277869.21</v>
      </c>
      <c r="L59" s="148">
        <f>VLOOKUP($C59,'2026'!$C$8:$U$195,VLOOKUP($L$4,Master!$D$9:$G$20,4,FALSE),FALSE)</f>
        <v>1166329.2600000002</v>
      </c>
      <c r="M59" s="150">
        <f t="shared" si="10"/>
        <v>0.91271411101610334</v>
      </c>
      <c r="N59" s="150">
        <f t="shared" si="11"/>
        <v>1.3618023725568039E-4</v>
      </c>
      <c r="O59" s="148">
        <f t="shared" si="12"/>
        <v>-111539.94999999972</v>
      </c>
      <c r="P59" s="151">
        <f t="shared" si="13"/>
        <v>-8.7285888983896651E-2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IFERROR(VLOOKUP($C60,'2026'!$C$205:$U$392,19,FALSE),0)</f>
        <v>4776514.7199999979</v>
      </c>
      <c r="F60" s="153">
        <f>IFERROR(VLOOKUP($C60,'2026'!$C$8:$U$195,19,FALSE),0)</f>
        <v>1750093.6500000004</v>
      </c>
      <c r="G60" s="154">
        <f t="shared" si="6"/>
        <v>0.36639553159379801</v>
      </c>
      <c r="H60" s="155">
        <f t="shared" si="7"/>
        <v>2.0434038367232567E-4</v>
      </c>
      <c r="I60" s="156">
        <f t="shared" si="8"/>
        <v>-3026421.0699999975</v>
      </c>
      <c r="J60" s="157">
        <f t="shared" si="9"/>
        <v>-0.63360446840620199</v>
      </c>
      <c r="K60" s="163">
        <f>VLOOKUP($C60,'2026'!$C$205:$U$392,VLOOKUP($L$4,Master!$D$9:$G$20,4,FALSE),FALSE)</f>
        <v>1213866.2899999998</v>
      </c>
      <c r="L60" s="164">
        <f>VLOOKUP($C60,'2026'!$C$8:$U$195,VLOOKUP($L$4,Master!$D$9:$G$20,4,FALSE),FALSE)</f>
        <v>1132916.4100000001</v>
      </c>
      <c r="M60" s="155">
        <f t="shared" si="10"/>
        <v>0.93331235848060357</v>
      </c>
      <c r="N60" s="155">
        <f t="shared" si="11"/>
        <v>1.3227896340751468E-4</v>
      </c>
      <c r="O60" s="156">
        <f t="shared" si="12"/>
        <v>-80949.879999999655</v>
      </c>
      <c r="P60" s="157">
        <f t="shared" si="13"/>
        <v>-6.6687641519396393E-2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IFERROR(VLOOKUP($C61,'2026'!$C$205:$U$392,19,FALSE),0)</f>
        <v>47457.54</v>
      </c>
      <c r="F61" s="153">
        <f>IFERROR(VLOOKUP($C61,'2026'!$C$8:$U$195,19,FALSE),0)</f>
        <v>28234.080000000002</v>
      </c>
      <c r="G61" s="154">
        <f t="shared" si="6"/>
        <v>0.59493349212791058</v>
      </c>
      <c r="H61" s="155">
        <f t="shared" si="7"/>
        <v>3.2966022931602181E-6</v>
      </c>
      <c r="I61" s="156">
        <f t="shared" si="8"/>
        <v>-19223.46</v>
      </c>
      <c r="J61" s="157">
        <f t="shared" si="9"/>
        <v>-0.40506650787208942</v>
      </c>
      <c r="K61" s="163">
        <f>VLOOKUP($C61,'2026'!$C$205:$U$392,VLOOKUP($L$4,Master!$D$9:$G$20,4,FALSE),FALSE)</f>
        <v>18770.560000000001</v>
      </c>
      <c r="L61" s="164">
        <f>VLOOKUP($C61,'2026'!$C$8:$U$195,VLOOKUP($L$4,Master!$D$9:$G$20,4,FALSE),FALSE)</f>
        <v>18093.350000000002</v>
      </c>
      <c r="M61" s="155">
        <f t="shared" si="10"/>
        <v>0.9639216943980361</v>
      </c>
      <c r="N61" s="155">
        <f t="shared" si="11"/>
        <v>2.1125738505008994E-6</v>
      </c>
      <c r="O61" s="156">
        <f t="shared" si="12"/>
        <v>-677.20999999999913</v>
      </c>
      <c r="P61" s="157">
        <f t="shared" si="13"/>
        <v>-3.607830560196388E-2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IFERROR(VLOOKUP($C62,'2026'!$C$205:$U$392,19,FALSE),0)</f>
        <v>194129.39999999997</v>
      </c>
      <c r="F62" s="153">
        <f>IFERROR(VLOOKUP($C62,'2026'!$C$8:$U$195,19,FALSE),0)</f>
        <v>29322.89</v>
      </c>
      <c r="G62" s="154">
        <f t="shared" si="6"/>
        <v>0.15104816684129249</v>
      </c>
      <c r="H62" s="155">
        <f t="shared" si="7"/>
        <v>3.4237314060201295E-6</v>
      </c>
      <c r="I62" s="156">
        <f t="shared" si="8"/>
        <v>-164806.50999999995</v>
      </c>
      <c r="J62" s="157">
        <f t="shared" si="9"/>
        <v>-0.84895183315870748</v>
      </c>
      <c r="K62" s="163">
        <f>VLOOKUP($C62,'2026'!$C$205:$U$392,VLOOKUP($L$4,Master!$D$9:$G$20,4,FALSE),FALSE)</f>
        <v>45232.36</v>
      </c>
      <c r="L62" s="164">
        <f>VLOOKUP($C62,'2026'!$C$8:$U$195,VLOOKUP($L$4,Master!$D$9:$G$20,4,FALSE),FALSE)</f>
        <v>15319.5</v>
      </c>
      <c r="M62" s="155">
        <f t="shared" si="10"/>
        <v>0.33868451701392543</v>
      </c>
      <c r="N62" s="155">
        <f t="shared" si="11"/>
        <v>1.7886999976648063E-6</v>
      </c>
      <c r="O62" s="156">
        <f t="shared" si="12"/>
        <v>-29912.86</v>
      </c>
      <c r="P62" s="157">
        <f t="shared" si="13"/>
        <v>-0.66131548298607457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IFERROR(VLOOKUP($C63,'2026'!$C$205:$U$392,19,FALSE),0)</f>
        <v>85279.74</v>
      </c>
      <c r="F63" s="148">
        <f>IFERROR(VLOOKUP($C63,'2026'!$C$8:$U$195,19,FALSE),0)</f>
        <v>52768.209999999992</v>
      </c>
      <c r="G63" s="149">
        <f t="shared" si="6"/>
        <v>0.61876607503728309</v>
      </c>
      <c r="H63" s="150">
        <f t="shared" si="7"/>
        <v>6.1611995890059069E-6</v>
      </c>
      <c r="I63" s="148">
        <f t="shared" si="8"/>
        <v>-32511.530000000013</v>
      </c>
      <c r="J63" s="151">
        <f t="shared" si="9"/>
        <v>-0.38123392496271696</v>
      </c>
      <c r="K63" s="147">
        <f>VLOOKUP($C63,'2026'!$C$205:$U$392,VLOOKUP($L$4,Master!$D$9:$G$20,4,FALSE),FALSE)</f>
        <v>34344.969999999987</v>
      </c>
      <c r="L63" s="148">
        <f>VLOOKUP($C63,'2026'!$C$8:$U$195,VLOOKUP($L$4,Master!$D$9:$G$20,4,FALSE),FALSE)</f>
        <v>45084.649999999994</v>
      </c>
      <c r="M63" s="150">
        <f t="shared" si="10"/>
        <v>1.3127002294659162</v>
      </c>
      <c r="N63" s="150">
        <f t="shared" si="11"/>
        <v>5.2640695420685139E-6</v>
      </c>
      <c r="O63" s="148">
        <f t="shared" si="12"/>
        <v>10739.680000000008</v>
      </c>
      <c r="P63" s="151">
        <f t="shared" si="13"/>
        <v>0.3127002294659163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IFERROR(VLOOKUP($C64,'2026'!$C$205:$U$392,19,FALSE),0)</f>
        <v>0</v>
      </c>
      <c r="F64" s="153">
        <f>IFERROR(VLOOKUP($C64,'2026'!$C$8:$U$195,19,FALSE),0)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VLOOKUP($C64,'2026'!$C$205:$U$392,VLOOKUP($L$4,Master!$D$9:$G$20,4,FALSE),FALSE)</f>
        <v>0</v>
      </c>
      <c r="L64" s="164">
        <f>VLOOKUP($C64,'2026'!$C$8:$U$195,VLOOKUP($L$4,Master!$D$9:$G$20,4,FALSE),FALSE)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IFERROR(VLOOKUP($C65,'2026'!$C$205:$U$392,19,FALSE),0)</f>
        <v>85279.74</v>
      </c>
      <c r="F65" s="153">
        <f>IFERROR(VLOOKUP($C65,'2026'!$C$8:$U$195,19,FALSE),0)</f>
        <v>52768.209999999992</v>
      </c>
      <c r="G65" s="154">
        <f t="shared" si="6"/>
        <v>0.61876607503728309</v>
      </c>
      <c r="H65" s="155">
        <f t="shared" si="7"/>
        <v>6.1611995890059069E-6</v>
      </c>
      <c r="I65" s="156">
        <f t="shared" si="8"/>
        <v>-32511.530000000013</v>
      </c>
      <c r="J65" s="157">
        <f t="shared" si="9"/>
        <v>-0.38123392496271696</v>
      </c>
      <c r="K65" s="163">
        <f>VLOOKUP($C65,'2026'!$C$205:$U$392,VLOOKUP($L$4,Master!$D$9:$G$20,4,FALSE),FALSE)</f>
        <v>34344.969999999987</v>
      </c>
      <c r="L65" s="164">
        <f>VLOOKUP($C65,'2026'!$C$8:$U$195,VLOOKUP($L$4,Master!$D$9:$G$20,4,FALSE),FALSE)</f>
        <v>45084.649999999994</v>
      </c>
      <c r="M65" s="155">
        <f t="shared" si="10"/>
        <v>1.3127002294659162</v>
      </c>
      <c r="N65" s="155">
        <f t="shared" si="11"/>
        <v>5.2640695420685139E-6</v>
      </c>
      <c r="O65" s="156">
        <f t="shared" si="12"/>
        <v>10739.680000000008</v>
      </c>
      <c r="P65" s="157">
        <f t="shared" si="13"/>
        <v>0.3127002294659163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IFERROR(VLOOKUP($C66,'2026'!$C$205:$U$392,19,FALSE),0)</f>
        <v>0</v>
      </c>
      <c r="F66" s="153">
        <f>IFERROR(VLOOKUP($C66,'2026'!$C$8:$U$195,19,FALSE),0)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VLOOKUP($C66,'2026'!$C$205:$U$392,VLOOKUP($L$4,Master!$D$9:$G$20,4,FALSE),FALSE)</f>
        <v>0</v>
      </c>
      <c r="L66" s="164">
        <f>VLOOKUP($C66,'2026'!$C$8:$U$195,VLOOKUP($L$4,Master!$D$9:$G$20,4,FALSE),FALSE)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IFERROR(VLOOKUP($C67,'2026'!$C$205:$U$392,19,FALSE),0)</f>
        <v>0</v>
      </c>
      <c r="F67" s="153">
        <f>IFERROR(VLOOKUP($C67,'2026'!$C$8:$U$195,19,FALSE),0)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VLOOKUP($C67,'2026'!$C$205:$U$392,VLOOKUP($L$4,Master!$D$9:$G$20,4,FALSE),FALSE)</f>
        <v>0</v>
      </c>
      <c r="L67" s="164">
        <f>VLOOKUP($C67,'2026'!$C$8:$U$195,VLOOKUP($L$4,Master!$D$9:$G$20,4,FALSE),FALSE)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IFERROR(VLOOKUP($C68,'2026'!$C$205:$U$392,19,FALSE),0)</f>
        <v>0</v>
      </c>
      <c r="F68" s="153">
        <f>IFERROR(VLOOKUP($C68,'2026'!$C$8:$U$195,19,FALSE),0)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VLOOKUP($C68,'2026'!$C$205:$U$392,VLOOKUP($L$4,Master!$D$9:$G$20,4,FALSE),FALSE)</f>
        <v>0</v>
      </c>
      <c r="L68" s="164">
        <f>VLOOKUP($C68,'2026'!$C$8:$U$195,VLOOKUP($L$4,Master!$D$9:$G$20,4,FALSE),FALSE)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IFERROR(VLOOKUP($C69,'2026'!$C$205:$U$392,19,FALSE),0)</f>
        <v>0</v>
      </c>
      <c r="F69" s="153">
        <f>IFERROR(VLOOKUP($C69,'2026'!$C$8:$U$195,19,FALSE),0)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VLOOKUP($C69,'2026'!$C$205:$U$392,VLOOKUP($L$4,Master!$D$9:$G$20,4,FALSE),FALSE)</f>
        <v>0</v>
      </c>
      <c r="L69" s="164">
        <f>VLOOKUP($C69,'2026'!$C$8:$U$195,VLOOKUP($L$4,Master!$D$9:$G$20,4,FALSE),FALSE)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IFERROR(VLOOKUP($C70,'2026'!$C$205:$U$392,19,FALSE),0)</f>
        <v>488796.14000000013</v>
      </c>
      <c r="F70" s="148">
        <f>IFERROR(VLOOKUP($C70,'2026'!$C$8:$U$195,19,FALSE),0)</f>
        <v>170264.6699999999</v>
      </c>
      <c r="G70" s="149">
        <f t="shared" si="6"/>
        <v>0.34833472702955437</v>
      </c>
      <c r="H70" s="150">
        <f t="shared" si="7"/>
        <v>1.9880049272587149E-5</v>
      </c>
      <c r="I70" s="148">
        <f t="shared" si="8"/>
        <v>-318531.4700000002</v>
      </c>
      <c r="J70" s="151">
        <f t="shared" si="9"/>
        <v>-0.65166527297044552</v>
      </c>
      <c r="K70" s="147">
        <f>VLOOKUP($C70,'2026'!$C$205:$U$392,VLOOKUP($L$4,Master!$D$9:$G$20,4,FALSE),FALSE)</f>
        <v>133622.25000000003</v>
      </c>
      <c r="L70" s="148">
        <f>VLOOKUP($C70,'2026'!$C$8:$U$195,VLOOKUP($L$4,Master!$D$9:$G$20,4,FALSE),FALSE)</f>
        <v>78919.649999999921</v>
      </c>
      <c r="M70" s="150">
        <f t="shared" si="10"/>
        <v>0.59061758053018798</v>
      </c>
      <c r="N70" s="150">
        <f t="shared" si="11"/>
        <v>9.2146334913480987E-6</v>
      </c>
      <c r="O70" s="148">
        <f t="shared" si="12"/>
        <v>-54702.600000000108</v>
      </c>
      <c r="P70" s="151">
        <f t="shared" si="13"/>
        <v>-0.40938241946981208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IFERROR(VLOOKUP($C71,'2026'!$C$205:$U$392,19,FALSE),0)</f>
        <v>0</v>
      </c>
      <c r="F71" s="153">
        <f>IFERROR(VLOOKUP($C71,'2026'!$C$8:$U$195,19,FALSE),0)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VLOOKUP($C71,'2026'!$C$205:$U$392,VLOOKUP($L$4,Master!$D$9:$G$20,4,FALSE),FALSE)</f>
        <v>0</v>
      </c>
      <c r="L71" s="164">
        <f>VLOOKUP($C71,'2026'!$C$8:$U$195,VLOOKUP($L$4,Master!$D$9:$G$20,4,FALSE),FALSE)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IFERROR(VLOOKUP($C72,'2026'!$C$205:$U$392,19,FALSE),0)</f>
        <v>0</v>
      </c>
      <c r="F72" s="153">
        <f>IFERROR(VLOOKUP($C72,'2026'!$C$8:$U$195,19,FALSE),0)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VLOOKUP($C72,'2026'!$C$205:$U$392,VLOOKUP($L$4,Master!$D$9:$G$20,4,FALSE),FALSE)</f>
        <v>0</v>
      </c>
      <c r="L72" s="164">
        <f>VLOOKUP($C72,'2026'!$C$8:$U$195,VLOOKUP($L$4,Master!$D$9:$G$20,4,FALSE),FALSE)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IFERROR(VLOOKUP($C73,'2026'!$C$205:$U$392,19,FALSE),0)</f>
        <v>488796.14000000013</v>
      </c>
      <c r="F73" s="153">
        <f>IFERROR(VLOOKUP($C73,'2026'!$C$8:$U$195,19,FALSE),0)</f>
        <v>170264.6699999999</v>
      </c>
      <c r="G73" s="154">
        <f t="shared" si="6"/>
        <v>0.34833472702955437</v>
      </c>
      <c r="H73" s="155">
        <f t="shared" si="7"/>
        <v>1.9880049272587149E-5</v>
      </c>
      <c r="I73" s="156">
        <f t="shared" si="8"/>
        <v>-318531.4700000002</v>
      </c>
      <c r="J73" s="157">
        <f t="shared" si="9"/>
        <v>-0.65166527297044552</v>
      </c>
      <c r="K73" s="163">
        <f>VLOOKUP($C73,'2026'!$C$205:$U$392,VLOOKUP($L$4,Master!$D$9:$G$20,4,FALSE),FALSE)</f>
        <v>133622.25000000003</v>
      </c>
      <c r="L73" s="164">
        <f>VLOOKUP($C73,'2026'!$C$8:$U$195,VLOOKUP($L$4,Master!$D$9:$G$20,4,FALSE),FALSE)</f>
        <v>78919.649999999921</v>
      </c>
      <c r="M73" s="155">
        <f t="shared" si="10"/>
        <v>0.59061758053018798</v>
      </c>
      <c r="N73" s="155">
        <f t="shared" si="11"/>
        <v>9.2146334913480987E-6</v>
      </c>
      <c r="O73" s="156">
        <f t="shared" si="12"/>
        <v>-54702.600000000108</v>
      </c>
      <c r="P73" s="157">
        <f t="shared" si="13"/>
        <v>-0.40938241946981208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IFERROR(VLOOKUP($C74,'2026'!$C$205:$U$392,19,FALSE),0)</f>
        <v>39485352.549999997</v>
      </c>
      <c r="F74" s="148">
        <f>IFERROR(VLOOKUP($C74,'2026'!$C$8:$U$195,19,FALSE),0)</f>
        <v>9297301.6799999997</v>
      </c>
      <c r="G74" s="149">
        <f t="shared" ref="G74:G137" si="14">IFERROR(F74/E74,0)</f>
        <v>0.23546204046745939</v>
      </c>
      <c r="H74" s="150">
        <f t="shared" ref="H74:H137" si="15">F74/$D$4</f>
        <v>1.0855500175139528E-3</v>
      </c>
      <c r="I74" s="148">
        <f t="shared" ref="I74:I137" si="16">F74-E74</f>
        <v>-30188050.869999997</v>
      </c>
      <c r="J74" s="151">
        <f t="shared" ref="J74:J137" si="17">IFERROR(I74/E74,0)</f>
        <v>-0.76453795953254067</v>
      </c>
      <c r="K74" s="147">
        <f>VLOOKUP($C74,'2026'!$C$205:$U$392,VLOOKUP($L$4,Master!$D$9:$G$20,4,FALSE),FALSE)</f>
        <v>18547576.000000004</v>
      </c>
      <c r="L74" s="148">
        <f>VLOOKUP($C74,'2026'!$C$8:$U$195,VLOOKUP($L$4,Master!$D$9:$G$20,4,FALSE),FALSE)</f>
        <v>6941697.1299999999</v>
      </c>
      <c r="M74" s="150">
        <f t="shared" ref="M74:M137" si="18">IFERROR(L74/K74,0)</f>
        <v>0.37426438527600581</v>
      </c>
      <c r="N74" s="150">
        <f t="shared" ref="N74:N137" si="19">L74/$D$4</f>
        <v>8.1051037176283771E-4</v>
      </c>
      <c r="O74" s="148">
        <f t="shared" ref="O74:O137" si="20">L74-K74</f>
        <v>-11605878.870000005</v>
      </c>
      <c r="P74" s="151">
        <f t="shared" ref="P74:P137" si="21">IFERROR(O74/K74,0)</f>
        <v>-0.6257356147239943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IFERROR(VLOOKUP($C75,'2026'!$C$205:$U$392,19,FALSE),0)</f>
        <v>35231511.449999988</v>
      </c>
      <c r="F75" s="153">
        <f>IFERROR(VLOOKUP($C75,'2026'!$C$8:$U$195,19,FALSE),0)</f>
        <v>7141481.0399999991</v>
      </c>
      <c r="G75" s="154">
        <f t="shared" si="14"/>
        <v>0.20270152332621544</v>
      </c>
      <c r="H75" s="155">
        <f t="shared" si="15"/>
        <v>8.3383707820563709E-4</v>
      </c>
      <c r="I75" s="156">
        <f t="shared" si="16"/>
        <v>-28090030.409999989</v>
      </c>
      <c r="J75" s="157">
        <f t="shared" si="17"/>
        <v>-0.79729847667378451</v>
      </c>
      <c r="K75" s="163">
        <f>VLOOKUP($C75,'2026'!$C$205:$U$392,VLOOKUP($L$4,Master!$D$9:$G$20,4,FALSE),FALSE)</f>
        <v>17376250.680000003</v>
      </c>
      <c r="L75" s="164">
        <f>VLOOKUP($C75,'2026'!$C$8:$U$195,VLOOKUP($L$4,Master!$D$9:$G$20,4,FALSE),FALSE)</f>
        <v>4922441.72</v>
      </c>
      <c r="M75" s="155">
        <f t="shared" si="18"/>
        <v>0.28328560692702892</v>
      </c>
      <c r="N75" s="155">
        <f t="shared" si="19"/>
        <v>5.7474274572075754E-4</v>
      </c>
      <c r="O75" s="156">
        <f t="shared" si="20"/>
        <v>-12453808.960000005</v>
      </c>
      <c r="P75" s="157">
        <f t="shared" si="21"/>
        <v>-0.71671439307297113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IFERROR(VLOOKUP($C76,'2026'!$C$205:$U$392,19,FALSE),0)</f>
        <v>468721.17000000016</v>
      </c>
      <c r="F76" s="153">
        <f>IFERROR(VLOOKUP($C76,'2026'!$C$8:$U$195,19,FALSE),0)</f>
        <v>319926.02</v>
      </c>
      <c r="G76" s="154">
        <f t="shared" si="14"/>
        <v>0.68255082227243957</v>
      </c>
      <c r="H76" s="155">
        <f t="shared" si="15"/>
        <v>3.7354461387572098E-5</v>
      </c>
      <c r="I76" s="156">
        <f t="shared" si="16"/>
        <v>-148795.15000000014</v>
      </c>
      <c r="J76" s="157">
        <f t="shared" si="17"/>
        <v>-0.31744917772756048</v>
      </c>
      <c r="K76" s="163">
        <f>VLOOKUP($C76,'2026'!$C$205:$U$392,VLOOKUP($L$4,Master!$D$9:$G$20,4,FALSE),FALSE)</f>
        <v>283624.5900000002</v>
      </c>
      <c r="L76" s="164">
        <f>VLOOKUP($C76,'2026'!$C$8:$U$195,VLOOKUP($L$4,Master!$D$9:$G$20,4,FALSE),FALSE)</f>
        <v>199165.32</v>
      </c>
      <c r="M76" s="155">
        <f t="shared" si="18"/>
        <v>0.70221457173371271</v>
      </c>
      <c r="N76" s="155">
        <f t="shared" si="19"/>
        <v>2.3254480069121735E-5</v>
      </c>
      <c r="O76" s="156">
        <f t="shared" si="20"/>
        <v>-84459.270000000193</v>
      </c>
      <c r="P76" s="157">
        <f t="shared" si="21"/>
        <v>-0.29778542826628723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IFERROR(VLOOKUP($C77,'2026'!$C$205:$U$392,19,FALSE),0)</f>
        <v>3150772.4900000012</v>
      </c>
      <c r="F77" s="153">
        <f>IFERROR(VLOOKUP($C77,'2026'!$C$8:$U$195,19,FALSE),0)</f>
        <v>1816826.5399999998</v>
      </c>
      <c r="G77" s="154">
        <f t="shared" si="14"/>
        <v>0.57662892061114801</v>
      </c>
      <c r="H77" s="155">
        <f t="shared" si="15"/>
        <v>2.1213209490227212E-4</v>
      </c>
      <c r="I77" s="156">
        <f t="shared" si="16"/>
        <v>-1333945.9500000014</v>
      </c>
      <c r="J77" s="157">
        <f t="shared" si="17"/>
        <v>-0.42337107938885199</v>
      </c>
      <c r="K77" s="163">
        <f>VLOOKUP($C77,'2026'!$C$205:$U$392,VLOOKUP($L$4,Master!$D$9:$G$20,4,FALSE),FALSE)</f>
        <v>766573.59000000008</v>
      </c>
      <c r="L77" s="164">
        <f>VLOOKUP($C77,'2026'!$C$8:$U$195,VLOOKUP($L$4,Master!$D$9:$G$20,4,FALSE),FALSE)</f>
        <v>1806569.4</v>
      </c>
      <c r="M77" s="155">
        <f t="shared" si="18"/>
        <v>2.3566809808827354</v>
      </c>
      <c r="N77" s="155">
        <f t="shared" si="19"/>
        <v>2.1093447446465682E-4</v>
      </c>
      <c r="O77" s="156">
        <f t="shared" si="20"/>
        <v>1039995.8099999998</v>
      </c>
      <c r="P77" s="157">
        <f t="shared" si="21"/>
        <v>1.3566809808827351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IFERROR(VLOOKUP($C78,'2026'!$C$205:$U$392,19,FALSE),0)</f>
        <v>634347.43999999994</v>
      </c>
      <c r="F78" s="153">
        <f>IFERROR(VLOOKUP($C78,'2026'!$C$8:$U$195,19,FALSE),0)</f>
        <v>19068.079999999998</v>
      </c>
      <c r="G78" s="154">
        <f t="shared" si="14"/>
        <v>3.0059363051894716E-2</v>
      </c>
      <c r="H78" s="155">
        <f t="shared" si="15"/>
        <v>2.2263830184713819E-6</v>
      </c>
      <c r="I78" s="156">
        <f t="shared" si="16"/>
        <v>-615279.35999999999</v>
      </c>
      <c r="J78" s="157">
        <f t="shared" si="17"/>
        <v>-0.96994063694810539</v>
      </c>
      <c r="K78" s="163">
        <f>VLOOKUP($C78,'2026'!$C$205:$U$392,VLOOKUP($L$4,Master!$D$9:$G$20,4,FALSE),FALSE)</f>
        <v>121127.14</v>
      </c>
      <c r="L78" s="164">
        <f>VLOOKUP($C78,'2026'!$C$8:$U$195,VLOOKUP($L$4,Master!$D$9:$G$20,4,FALSE),FALSE)</f>
        <v>13520.689999999999</v>
      </c>
      <c r="M78" s="155">
        <f t="shared" si="18"/>
        <v>0.11162395149427287</v>
      </c>
      <c r="N78" s="155">
        <f t="shared" si="19"/>
        <v>1.5786715083016134E-6</v>
      </c>
      <c r="O78" s="156">
        <f t="shared" si="20"/>
        <v>-107606.45</v>
      </c>
      <c r="P78" s="157">
        <f t="shared" si="21"/>
        <v>-0.88837604850572716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IFERROR(VLOOKUP($C79,'2026'!$C$205:$U$392,19,FALSE),0)</f>
        <v>0</v>
      </c>
      <c r="F79" s="153">
        <f>IFERROR(VLOOKUP($C79,'2026'!$C$8:$U$195,19,FALSE),0)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VLOOKUP($C79,'2026'!$C$205:$U$392,VLOOKUP($L$4,Master!$D$9:$G$20,4,FALSE),FALSE)</f>
        <v>0</v>
      </c>
      <c r="L79" s="164">
        <f>VLOOKUP($C79,'2026'!$C$8:$U$195,VLOOKUP($L$4,Master!$D$9:$G$20,4,FALSE),FALSE)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IFERROR(VLOOKUP($C80,'2026'!$C$205:$U$392,19,FALSE),0)</f>
        <v>3596666.7</v>
      </c>
      <c r="F80" s="148">
        <f>IFERROR(VLOOKUP($C80,'2026'!$C$8:$U$195,19,FALSE),0)</f>
        <v>3546666.7</v>
      </c>
      <c r="G80" s="149">
        <f t="shared" si="14"/>
        <v>0.98609823923912665</v>
      </c>
      <c r="H80" s="150">
        <f t="shared" si="15"/>
        <v>4.1410768745767465E-4</v>
      </c>
      <c r="I80" s="148">
        <f t="shared" si="16"/>
        <v>-50000</v>
      </c>
      <c r="J80" s="151">
        <f t="shared" si="17"/>
        <v>-1.3901760760873393E-2</v>
      </c>
      <c r="K80" s="147">
        <f>VLOOKUP($C80,'2026'!$C$205:$U$392,VLOOKUP($L$4,Master!$D$9:$G$20,4,FALSE),FALSE)</f>
        <v>1798333.33</v>
      </c>
      <c r="L80" s="148">
        <f>VLOOKUP($C80,'2026'!$C$8:$U$195,VLOOKUP($L$4,Master!$D$9:$G$20,4,FALSE),FALSE)</f>
        <v>3546666.7</v>
      </c>
      <c r="M80" s="150">
        <f t="shared" si="18"/>
        <v>1.9721965004118565</v>
      </c>
      <c r="N80" s="150">
        <f t="shared" si="19"/>
        <v>4.1410768745767465E-4</v>
      </c>
      <c r="O80" s="148">
        <f t="shared" si="20"/>
        <v>1748333.37</v>
      </c>
      <c r="P80" s="151">
        <f t="shared" si="21"/>
        <v>0.97219650041185635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IFERROR(VLOOKUP($C81,'2026'!$C$205:$U$392,19,FALSE),0)</f>
        <v>3596666.7</v>
      </c>
      <c r="F81" s="153">
        <f>IFERROR(VLOOKUP($C81,'2026'!$C$8:$U$195,19,FALSE),0)</f>
        <v>3546666.7</v>
      </c>
      <c r="G81" s="154">
        <f t="shared" si="14"/>
        <v>0.98609823923912665</v>
      </c>
      <c r="H81" s="155">
        <f t="shared" si="15"/>
        <v>4.1410768745767465E-4</v>
      </c>
      <c r="I81" s="156">
        <f t="shared" si="16"/>
        <v>-50000</v>
      </c>
      <c r="J81" s="157">
        <f t="shared" si="17"/>
        <v>-1.3901760760873393E-2</v>
      </c>
      <c r="K81" s="163">
        <f>VLOOKUP($C81,'2026'!$C$205:$U$392,VLOOKUP($L$4,Master!$D$9:$G$20,4,FALSE),FALSE)</f>
        <v>1798333.33</v>
      </c>
      <c r="L81" s="164">
        <f>VLOOKUP($C81,'2026'!$C$8:$U$195,VLOOKUP($L$4,Master!$D$9:$G$20,4,FALSE),FALSE)</f>
        <v>3546666.7</v>
      </c>
      <c r="M81" s="155">
        <f t="shared" si="18"/>
        <v>1.9721965004118565</v>
      </c>
      <c r="N81" s="155">
        <f t="shared" si="19"/>
        <v>4.1410768745767465E-4</v>
      </c>
      <c r="O81" s="156">
        <f t="shared" si="20"/>
        <v>1748333.37</v>
      </c>
      <c r="P81" s="157">
        <f t="shared" si="21"/>
        <v>0.97219650041185635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IFERROR(VLOOKUP($C82,'2026'!$C$205:$U$392,19,FALSE),0)</f>
        <v>5808140.1300000027</v>
      </c>
      <c r="F82" s="148">
        <f>IFERROR(VLOOKUP($C82,'2026'!$C$8:$U$195,19,FALSE),0)</f>
        <v>1324319.23</v>
      </c>
      <c r="G82" s="149">
        <f t="shared" si="14"/>
        <v>0.2280108951159206</v>
      </c>
      <c r="H82" s="150">
        <f t="shared" si="15"/>
        <v>1.5462709642014805E-4</v>
      </c>
      <c r="I82" s="148">
        <f t="shared" si="16"/>
        <v>-4483820.9000000022</v>
      </c>
      <c r="J82" s="151">
        <f t="shared" si="17"/>
        <v>-0.77198910488407935</v>
      </c>
      <c r="K82" s="147">
        <f>VLOOKUP($C82,'2026'!$C$205:$U$392,VLOOKUP($L$4,Master!$D$9:$G$20,4,FALSE),FALSE)</f>
        <v>2770253.5300000017</v>
      </c>
      <c r="L82" s="148">
        <f>VLOOKUP($C82,'2026'!$C$8:$U$195,VLOOKUP($L$4,Master!$D$9:$G$20,4,FALSE),FALSE)</f>
        <v>1041593.86</v>
      </c>
      <c r="M82" s="150">
        <f t="shared" si="18"/>
        <v>0.37599225078868481</v>
      </c>
      <c r="N82" s="150">
        <f t="shared" si="19"/>
        <v>1.2161617121640239E-4</v>
      </c>
      <c r="O82" s="148">
        <f t="shared" si="20"/>
        <v>-1728659.6700000018</v>
      </c>
      <c r="P82" s="151">
        <f t="shared" si="21"/>
        <v>-0.62400774921131519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IFERROR(VLOOKUP($C83,'2026'!$C$205:$U$392,19,FALSE),0)</f>
        <v>0</v>
      </c>
      <c r="F83" s="153">
        <f>IFERROR(VLOOKUP($C83,'2026'!$C$8:$U$195,19,FALSE),0)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VLOOKUP($C83,'2026'!$C$205:$U$392,VLOOKUP($L$4,Master!$D$9:$G$20,4,FALSE),FALSE)</f>
        <v>0</v>
      </c>
      <c r="L83" s="164">
        <f>VLOOKUP($C83,'2026'!$C$8:$U$195,VLOOKUP($L$4,Master!$D$9:$G$20,4,FALSE),FALSE)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IFERROR(VLOOKUP($C84,'2026'!$C$205:$U$392,19,FALSE),0)</f>
        <v>0</v>
      </c>
      <c r="F84" s="153">
        <f>IFERROR(VLOOKUP($C84,'2026'!$C$8:$U$195,19,FALSE),0)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VLOOKUP($C84,'2026'!$C$205:$U$392,VLOOKUP($L$4,Master!$D$9:$G$20,4,FALSE),FALSE)</f>
        <v>0</v>
      </c>
      <c r="L84" s="164">
        <f>VLOOKUP($C84,'2026'!$C$8:$U$195,VLOOKUP($L$4,Master!$D$9:$G$20,4,FALSE),FALSE)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IFERROR(VLOOKUP($C85,'2026'!$C$205:$U$392,19,FALSE),0)</f>
        <v>3802961.9100000034</v>
      </c>
      <c r="F85" s="153">
        <f>IFERROR(VLOOKUP($C85,'2026'!$C$8:$U$195,19,FALSE),0)</f>
        <v>651584.34000000008</v>
      </c>
      <c r="G85" s="154">
        <f t="shared" si="14"/>
        <v>0.17133601530076842</v>
      </c>
      <c r="H85" s="155">
        <f t="shared" si="15"/>
        <v>7.6078782430002583E-5</v>
      </c>
      <c r="I85" s="156">
        <f t="shared" si="16"/>
        <v>-3151377.5700000031</v>
      </c>
      <c r="J85" s="157">
        <f t="shared" si="17"/>
        <v>-0.82866398469923153</v>
      </c>
      <c r="K85" s="163">
        <f>VLOOKUP($C85,'2026'!$C$205:$U$392,VLOOKUP($L$4,Master!$D$9:$G$20,4,FALSE),FALSE)</f>
        <v>1833525.4600000016</v>
      </c>
      <c r="L85" s="164">
        <f>VLOOKUP($C85,'2026'!$C$8:$U$195,VLOOKUP($L$4,Master!$D$9:$G$20,4,FALSE),FALSE)</f>
        <v>573003.56000000006</v>
      </c>
      <c r="M85" s="155">
        <f t="shared" si="18"/>
        <v>0.31251464596515588</v>
      </c>
      <c r="N85" s="155">
        <f t="shared" si="19"/>
        <v>6.6903715293183577E-5</v>
      </c>
      <c r="O85" s="156">
        <f t="shared" si="20"/>
        <v>-1260521.9000000015</v>
      </c>
      <c r="P85" s="157">
        <f t="shared" si="21"/>
        <v>-0.68748535403484412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IFERROR(VLOOKUP($C86,'2026'!$C$205:$U$392,19,FALSE),0)</f>
        <v>2005178.2199999997</v>
      </c>
      <c r="F86" s="153">
        <f>IFERROR(VLOOKUP($C86,'2026'!$C$8:$U$195,19,FALSE),0)</f>
        <v>672734.8899999999</v>
      </c>
      <c r="G86" s="154">
        <f t="shared" si="14"/>
        <v>0.33549880169753687</v>
      </c>
      <c r="H86" s="155">
        <f t="shared" si="15"/>
        <v>7.8548313990145469E-5</v>
      </c>
      <c r="I86" s="156">
        <f t="shared" si="16"/>
        <v>-1332443.3299999998</v>
      </c>
      <c r="J86" s="157">
        <f t="shared" si="17"/>
        <v>-0.66450119830246313</v>
      </c>
      <c r="K86" s="163">
        <f>VLOOKUP($C86,'2026'!$C$205:$U$392,VLOOKUP($L$4,Master!$D$9:$G$20,4,FALSE),FALSE)</f>
        <v>936728.07000000007</v>
      </c>
      <c r="L86" s="164">
        <f>VLOOKUP($C86,'2026'!$C$8:$U$195,VLOOKUP($L$4,Master!$D$9:$G$20,4,FALSE),FALSE)</f>
        <v>468590.29999999993</v>
      </c>
      <c r="M86" s="155">
        <f t="shared" si="18"/>
        <v>0.50024154822220701</v>
      </c>
      <c r="N86" s="155">
        <f t="shared" si="19"/>
        <v>5.4712455923218823E-5</v>
      </c>
      <c r="O86" s="156">
        <f t="shared" si="20"/>
        <v>-468137.77000000014</v>
      </c>
      <c r="P86" s="157">
        <f t="shared" si="21"/>
        <v>-0.49975845177779299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IFERROR(VLOOKUP($C87,'2026'!$C$205:$U$392,19,FALSE),0)</f>
        <v>1254126.0899999999</v>
      </c>
      <c r="F87" s="148">
        <f>IFERROR(VLOOKUP($C87,'2026'!$C$8:$U$195,19,FALSE),0)</f>
        <v>880341.52999999991</v>
      </c>
      <c r="G87" s="149">
        <f t="shared" si="14"/>
        <v>0.70195615657752564</v>
      </c>
      <c r="H87" s="150">
        <f t="shared" si="15"/>
        <v>1.0278839992527378E-4</v>
      </c>
      <c r="I87" s="148">
        <f t="shared" si="16"/>
        <v>-373784.55999999994</v>
      </c>
      <c r="J87" s="151">
        <f t="shared" si="17"/>
        <v>-0.29804384342247436</v>
      </c>
      <c r="K87" s="147">
        <f>VLOOKUP($C87,'2026'!$C$205:$U$392,VLOOKUP($L$4,Master!$D$9:$G$20,4,FALSE),FALSE)</f>
        <v>604636.79</v>
      </c>
      <c r="L87" s="148">
        <f>VLOOKUP($C87,'2026'!$C$8:$U$195,VLOOKUP($L$4,Master!$D$9:$G$20,4,FALSE),FALSE)</f>
        <v>483856.08999999991</v>
      </c>
      <c r="M87" s="150">
        <f t="shared" si="18"/>
        <v>0.80024255553486889</v>
      </c>
      <c r="N87" s="150">
        <f t="shared" si="19"/>
        <v>5.649488475819068E-5</v>
      </c>
      <c r="O87" s="148">
        <f t="shared" si="20"/>
        <v>-120780.70000000013</v>
      </c>
      <c r="P87" s="151">
        <f t="shared" si="21"/>
        <v>-0.19975744446513108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IFERROR(VLOOKUP($C88,'2026'!$C$205:$U$392,19,FALSE),0)</f>
        <v>0</v>
      </c>
      <c r="F88" s="153">
        <f>IFERROR(VLOOKUP($C88,'2026'!$C$8:$U$195,19,FALSE),0)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VLOOKUP($C88,'2026'!$C$205:$U$392,VLOOKUP($L$4,Master!$D$9:$G$20,4,FALSE),FALSE)</f>
        <v>0</v>
      </c>
      <c r="L88" s="164">
        <f>VLOOKUP($C88,'2026'!$C$8:$U$195,VLOOKUP($L$4,Master!$D$9:$G$20,4,FALSE),FALSE)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IFERROR(VLOOKUP($C89,'2026'!$C$205:$U$392,19,FALSE),0)</f>
        <v>1172112.77</v>
      </c>
      <c r="F89" s="153">
        <f>IFERROR(VLOOKUP($C89,'2026'!$C$8:$U$195,19,FALSE),0)</f>
        <v>815184.40999999992</v>
      </c>
      <c r="G89" s="154">
        <f t="shared" si="14"/>
        <v>0.6954829184226019</v>
      </c>
      <c r="H89" s="155">
        <f t="shared" si="15"/>
        <v>9.5180675104499912E-5</v>
      </c>
      <c r="I89" s="156">
        <f t="shared" si="16"/>
        <v>-356928.3600000001</v>
      </c>
      <c r="J89" s="157">
        <f t="shared" si="17"/>
        <v>-0.30451708157739815</v>
      </c>
      <c r="K89" s="163">
        <f>VLOOKUP($C89,'2026'!$C$205:$U$392,VLOOKUP($L$4,Master!$D$9:$G$20,4,FALSE),FALSE)</f>
        <v>564035.57000000007</v>
      </c>
      <c r="L89" s="164">
        <f>VLOOKUP($C89,'2026'!$C$8:$U$195,VLOOKUP($L$4,Master!$D$9:$G$20,4,FALSE),FALSE)</f>
        <v>449037.02999999991</v>
      </c>
      <c r="M89" s="155">
        <f t="shared" si="18"/>
        <v>0.79611473794108389</v>
      </c>
      <c r="N89" s="155">
        <f t="shared" si="19"/>
        <v>5.2429422273077544E-5</v>
      </c>
      <c r="O89" s="156">
        <f t="shared" si="20"/>
        <v>-114998.54000000015</v>
      </c>
      <c r="P89" s="157">
        <f t="shared" si="21"/>
        <v>-0.20388526205891613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IFERROR(VLOOKUP($C90,'2026'!$C$205:$U$392,19,FALSE),0)</f>
        <v>0</v>
      </c>
      <c r="F90" s="153">
        <f>IFERROR(VLOOKUP($C90,'2026'!$C$8:$U$195,19,FALSE),0)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VLOOKUP($C90,'2026'!$C$205:$U$392,VLOOKUP($L$4,Master!$D$9:$G$20,4,FALSE),FALSE)</f>
        <v>0</v>
      </c>
      <c r="L90" s="164">
        <f>VLOOKUP($C90,'2026'!$C$8:$U$195,VLOOKUP($L$4,Master!$D$9:$G$20,4,FALSE),FALSE)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IFERROR(VLOOKUP($C91,'2026'!$C$205:$U$392,19,FALSE),0)</f>
        <v>0</v>
      </c>
      <c r="F91" s="153">
        <f>IFERROR(VLOOKUP($C91,'2026'!$C$8:$U$195,19,FALSE),0)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VLOOKUP($C91,'2026'!$C$205:$U$392,VLOOKUP($L$4,Master!$D$9:$G$20,4,FALSE),FALSE)</f>
        <v>0</v>
      </c>
      <c r="L91" s="164">
        <f>VLOOKUP($C91,'2026'!$C$8:$U$195,VLOOKUP($L$4,Master!$D$9:$G$20,4,FALSE),FALSE)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IFERROR(VLOOKUP($C92,'2026'!$C$205:$U$392,19,FALSE),0)</f>
        <v>0</v>
      </c>
      <c r="F92" s="153">
        <f>IFERROR(VLOOKUP($C92,'2026'!$C$8:$U$195,19,FALSE),0)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VLOOKUP($C92,'2026'!$C$205:$U$392,VLOOKUP($L$4,Master!$D$9:$G$20,4,FALSE),FALSE)</f>
        <v>0</v>
      </c>
      <c r="L92" s="164">
        <f>VLOOKUP($C92,'2026'!$C$8:$U$195,VLOOKUP($L$4,Master!$D$9:$G$20,4,FALSE),FALSE)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IFERROR(VLOOKUP($C93,'2026'!$C$205:$U$392,19,FALSE),0)</f>
        <v>0</v>
      </c>
      <c r="F93" s="153">
        <f>IFERROR(VLOOKUP($C93,'2026'!$C$8:$U$195,19,FALSE),0)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VLOOKUP($C93,'2026'!$C$205:$U$392,VLOOKUP($L$4,Master!$D$9:$G$20,4,FALSE),FALSE)</f>
        <v>0</v>
      </c>
      <c r="L93" s="164">
        <f>VLOOKUP($C93,'2026'!$C$8:$U$195,VLOOKUP($L$4,Master!$D$9:$G$20,4,FALSE),FALSE)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IFERROR(VLOOKUP($C94,'2026'!$C$205:$U$392,19,FALSE),0)</f>
        <v>82013.320000000007</v>
      </c>
      <c r="F94" s="153">
        <f>IFERROR(VLOOKUP($C94,'2026'!$C$8:$U$195,19,FALSE),0)</f>
        <v>65157.119999999995</v>
      </c>
      <c r="G94" s="154">
        <f t="shared" si="14"/>
        <v>0.794469971463172</v>
      </c>
      <c r="H94" s="155">
        <f t="shared" si="15"/>
        <v>7.607724820773883E-6</v>
      </c>
      <c r="I94" s="156">
        <f t="shared" si="16"/>
        <v>-16856.200000000012</v>
      </c>
      <c r="J94" s="157">
        <f t="shared" si="17"/>
        <v>-0.20553002853682806</v>
      </c>
      <c r="K94" s="163">
        <f>VLOOKUP($C94,'2026'!$C$205:$U$392,VLOOKUP($L$4,Master!$D$9:$G$20,4,FALSE),FALSE)</f>
        <v>40601.22</v>
      </c>
      <c r="L94" s="164">
        <f>VLOOKUP($C94,'2026'!$C$8:$U$195,VLOOKUP($L$4,Master!$D$9:$G$20,4,FALSE),FALSE)</f>
        <v>34819.06</v>
      </c>
      <c r="M94" s="155">
        <f t="shared" si="18"/>
        <v>0.85758654542893042</v>
      </c>
      <c r="N94" s="155">
        <f t="shared" si="19"/>
        <v>4.0654624851131395E-6</v>
      </c>
      <c r="O94" s="156">
        <f t="shared" si="20"/>
        <v>-5782.1600000000035</v>
      </c>
      <c r="P94" s="157">
        <f t="shared" si="21"/>
        <v>-0.14241345457106963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IFERROR(VLOOKUP($C95,'2026'!$C$205:$U$392,19,FALSE),0)</f>
        <v>1185720.6399999992</v>
      </c>
      <c r="F95" s="148">
        <f>IFERROR(VLOOKUP($C95,'2026'!$C$8:$U$195,19,FALSE),0)</f>
        <v>323322.93</v>
      </c>
      <c r="G95" s="149">
        <f t="shared" si="14"/>
        <v>0.27268052785182201</v>
      </c>
      <c r="H95" s="150">
        <f t="shared" si="15"/>
        <v>3.7751083529878806E-5</v>
      </c>
      <c r="I95" s="148">
        <f t="shared" si="16"/>
        <v>-862397.70999999926</v>
      </c>
      <c r="J95" s="151">
        <f t="shared" si="17"/>
        <v>-0.72731947214817805</v>
      </c>
      <c r="K95" s="147">
        <f>VLOOKUP($C95,'2026'!$C$205:$U$392,VLOOKUP($L$4,Master!$D$9:$G$20,4,FALSE),FALSE)</f>
        <v>308340.42000000004</v>
      </c>
      <c r="L95" s="148">
        <f>VLOOKUP($C95,'2026'!$C$8:$U$195,VLOOKUP($L$4,Master!$D$9:$G$20,4,FALSE),FALSE)</f>
        <v>212848.62</v>
      </c>
      <c r="M95" s="150">
        <f t="shared" si="18"/>
        <v>0.69030398285116157</v>
      </c>
      <c r="N95" s="150">
        <f t="shared" si="19"/>
        <v>2.4852137869836301E-5</v>
      </c>
      <c r="O95" s="148">
        <f t="shared" si="20"/>
        <v>-95491.800000000047</v>
      </c>
      <c r="P95" s="151">
        <f t="shared" si="21"/>
        <v>-0.30969601714883838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IFERROR(VLOOKUP($C96,'2026'!$C$205:$U$392,19,FALSE),0)</f>
        <v>1185720.6399999992</v>
      </c>
      <c r="F96" s="153">
        <f>IFERROR(VLOOKUP($C96,'2026'!$C$8:$U$195,19,FALSE),0)</f>
        <v>323322.93</v>
      </c>
      <c r="G96" s="154">
        <f t="shared" si="14"/>
        <v>0.27268052785182201</v>
      </c>
      <c r="H96" s="155">
        <f t="shared" si="15"/>
        <v>3.7751083529878806E-5</v>
      </c>
      <c r="I96" s="156">
        <f t="shared" si="16"/>
        <v>-862397.70999999926</v>
      </c>
      <c r="J96" s="157">
        <f t="shared" si="17"/>
        <v>-0.72731947214817805</v>
      </c>
      <c r="K96" s="163">
        <f>VLOOKUP($C96,'2026'!$C$205:$U$392,VLOOKUP($L$4,Master!$D$9:$G$20,4,FALSE),FALSE)</f>
        <v>308340.42000000004</v>
      </c>
      <c r="L96" s="164">
        <f>VLOOKUP($C96,'2026'!$C$8:$U$195,VLOOKUP($L$4,Master!$D$9:$G$20,4,FALSE),FALSE)</f>
        <v>212848.62</v>
      </c>
      <c r="M96" s="155">
        <f t="shared" si="18"/>
        <v>0.69030398285116157</v>
      </c>
      <c r="N96" s="155">
        <f t="shared" si="19"/>
        <v>2.4852137869836301E-5</v>
      </c>
      <c r="O96" s="156">
        <f t="shared" si="20"/>
        <v>-95491.800000000047</v>
      </c>
      <c r="P96" s="157">
        <f t="shared" si="21"/>
        <v>-0.30969601714883838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IFERROR(VLOOKUP($C97,'2026'!$C$205:$U$392,19,FALSE),0)</f>
        <v>3789424.2600000026</v>
      </c>
      <c r="F97" s="143">
        <f>IFERROR(VLOOKUP($C97,'2026'!$C$8:$U$195,19,FALSE),0)</f>
        <v>2221700.8899999997</v>
      </c>
      <c r="G97" s="144">
        <f t="shared" si="14"/>
        <v>0.58628982599061052</v>
      </c>
      <c r="H97" s="145">
        <f t="shared" si="15"/>
        <v>2.5940509656025961E-4</v>
      </c>
      <c r="I97" s="143">
        <f t="shared" si="16"/>
        <v>-1567723.3700000029</v>
      </c>
      <c r="J97" s="146">
        <f t="shared" si="17"/>
        <v>-0.41371017400938948</v>
      </c>
      <c r="K97" s="142">
        <f>VLOOKUP($C97,'2026'!$C$205:$U$392,VLOOKUP($L$4,Master!$D$9:$G$20,4,FALSE),FALSE)</f>
        <v>1511388.7500000007</v>
      </c>
      <c r="L97" s="143">
        <f>VLOOKUP($C97,'2026'!$C$8:$U$195,VLOOKUP($L$4,Master!$D$9:$G$20,4,FALSE),FALSE)</f>
        <v>930119.48</v>
      </c>
      <c r="M97" s="145">
        <f t="shared" si="18"/>
        <v>0.61540717436198966</v>
      </c>
      <c r="N97" s="145">
        <f t="shared" si="19"/>
        <v>1.0860045769796605E-4</v>
      </c>
      <c r="O97" s="143">
        <f t="shared" si="20"/>
        <v>-581269.27000000072</v>
      </c>
      <c r="P97" s="146">
        <f t="shared" si="21"/>
        <v>-0.38459282563801039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IFERROR(VLOOKUP($C98,'2026'!$C$205:$U$392,19,FALSE),0)</f>
        <v>0</v>
      </c>
      <c r="F98" s="148">
        <f>IFERROR(VLOOKUP($C98,'2026'!$C$8:$U$195,19,FALSE),0)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VLOOKUP($C98,'2026'!$C$205:$U$392,VLOOKUP($L$4,Master!$D$9:$G$20,4,FALSE),FALSE)</f>
        <v>0</v>
      </c>
      <c r="L98" s="148">
        <f>VLOOKUP($C98,'2026'!$C$8:$U$195,VLOOKUP($L$4,Master!$D$9:$G$20,4,FALSE),FALSE)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IFERROR(VLOOKUP($C99,'2026'!$C$205:$U$392,19,FALSE),0)</f>
        <v>0</v>
      </c>
      <c r="F99" s="153">
        <f>IFERROR(VLOOKUP($C99,'2026'!$C$8:$U$195,19,FALSE),0)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VLOOKUP($C99,'2026'!$C$205:$U$392,VLOOKUP($L$4,Master!$D$9:$G$20,4,FALSE),FALSE)</f>
        <v>0</v>
      </c>
      <c r="L99" s="164">
        <f>VLOOKUP($C99,'2026'!$C$8:$U$195,VLOOKUP($L$4,Master!$D$9:$G$20,4,FALSE),FALSE)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IFERROR(VLOOKUP($C100,'2026'!$C$205:$U$392,19,FALSE),0)</f>
        <v>0</v>
      </c>
      <c r="F100" s="148">
        <f>IFERROR(VLOOKUP($C100,'2026'!$C$8:$U$195,19,FALSE),0)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VLOOKUP($C100,'2026'!$C$205:$U$392,VLOOKUP($L$4,Master!$D$9:$G$20,4,FALSE),FALSE)</f>
        <v>0</v>
      </c>
      <c r="L100" s="148">
        <f>VLOOKUP($C100,'2026'!$C$8:$U$195,VLOOKUP($L$4,Master!$D$9:$G$20,4,FALSE),FALSE)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IFERROR(VLOOKUP($C101,'2026'!$C$205:$U$392,19,FALSE),0)</f>
        <v>0</v>
      </c>
      <c r="F101" s="153">
        <f>IFERROR(VLOOKUP($C101,'2026'!$C$8:$U$195,19,FALSE),0)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VLOOKUP($C101,'2026'!$C$205:$U$392,VLOOKUP($L$4,Master!$D$9:$G$20,4,FALSE),FALSE)</f>
        <v>0</v>
      </c>
      <c r="L101" s="164">
        <f>VLOOKUP($C101,'2026'!$C$8:$U$195,VLOOKUP($L$4,Master!$D$9:$G$20,4,FALSE),FALSE)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IFERROR(VLOOKUP($C102,'2026'!$C$205:$U$392,19,FALSE),0)</f>
        <v>0</v>
      </c>
      <c r="F102" s="148">
        <f>IFERROR(VLOOKUP($C102,'2026'!$C$8:$U$195,19,FALSE),0)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VLOOKUP($C102,'2026'!$C$205:$U$392,VLOOKUP($L$4,Master!$D$9:$G$20,4,FALSE),FALSE)</f>
        <v>0</v>
      </c>
      <c r="L102" s="148">
        <f>VLOOKUP($C102,'2026'!$C$8:$U$195,VLOOKUP($L$4,Master!$D$9:$G$20,4,FALSE),FALSE)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IFERROR(VLOOKUP($C103,'2026'!$C$205:$U$392,19,FALSE),0)</f>
        <v>0</v>
      </c>
      <c r="F103" s="153">
        <f>IFERROR(VLOOKUP($C103,'2026'!$C$8:$U$195,19,FALSE),0)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VLOOKUP($C103,'2026'!$C$205:$U$392,VLOOKUP($L$4,Master!$D$9:$G$20,4,FALSE),FALSE)</f>
        <v>0</v>
      </c>
      <c r="L103" s="164">
        <f>VLOOKUP($C103,'2026'!$C$8:$U$195,VLOOKUP($L$4,Master!$D$9:$G$20,4,FALSE),FALSE)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IFERROR(VLOOKUP($C104,'2026'!$C$205:$U$392,19,FALSE),0)</f>
        <v>0</v>
      </c>
      <c r="F104" s="148">
        <f>IFERROR(VLOOKUP($C104,'2026'!$C$8:$U$195,19,FALSE),0)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VLOOKUP($C104,'2026'!$C$205:$U$392,VLOOKUP($L$4,Master!$D$9:$G$20,4,FALSE),FALSE)</f>
        <v>0</v>
      </c>
      <c r="L104" s="148">
        <f>VLOOKUP($C104,'2026'!$C$8:$U$195,VLOOKUP($L$4,Master!$D$9:$G$20,4,FALSE),FALSE)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IFERROR(VLOOKUP($C105,'2026'!$C$205:$U$392,19,FALSE),0)</f>
        <v>0</v>
      </c>
      <c r="F105" s="153">
        <f>IFERROR(VLOOKUP($C105,'2026'!$C$8:$U$195,19,FALSE),0)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VLOOKUP($C105,'2026'!$C$205:$U$392,VLOOKUP($L$4,Master!$D$9:$G$20,4,FALSE),FALSE)</f>
        <v>0</v>
      </c>
      <c r="L105" s="164">
        <f>VLOOKUP($C105,'2026'!$C$8:$U$195,VLOOKUP($L$4,Master!$D$9:$G$20,4,FALSE),FALSE)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IFERROR(VLOOKUP($C106,'2026'!$C$205:$U$392,19,FALSE),0)</f>
        <v>0</v>
      </c>
      <c r="F106" s="148">
        <f>IFERROR(VLOOKUP($C106,'2026'!$C$8:$U$195,19,FALSE),0)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VLOOKUP($C106,'2026'!$C$205:$U$392,VLOOKUP($L$4,Master!$D$9:$G$20,4,FALSE),FALSE)</f>
        <v>0</v>
      </c>
      <c r="L106" s="148">
        <f>VLOOKUP($C106,'2026'!$C$8:$U$195,VLOOKUP($L$4,Master!$D$9:$G$20,4,FALSE),FALSE)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IFERROR(VLOOKUP($C107,'2026'!$C$205:$U$392,19,FALSE),0)</f>
        <v>0</v>
      </c>
      <c r="F107" s="153">
        <f>IFERROR(VLOOKUP($C107,'2026'!$C$8:$U$195,19,FALSE),0)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VLOOKUP($C107,'2026'!$C$205:$U$392,VLOOKUP($L$4,Master!$D$9:$G$20,4,FALSE),FALSE)</f>
        <v>0</v>
      </c>
      <c r="L107" s="164">
        <f>VLOOKUP($C107,'2026'!$C$8:$U$195,VLOOKUP($L$4,Master!$D$9:$G$20,4,FALSE),FALSE)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IFERROR(VLOOKUP($C108,'2026'!$C$205:$U$392,19,FALSE),0)</f>
        <v>3789424.2600000026</v>
      </c>
      <c r="F108" s="148">
        <f>IFERROR(VLOOKUP($C108,'2026'!$C$8:$U$195,19,FALSE),0)</f>
        <v>2221700.8899999997</v>
      </c>
      <c r="G108" s="149">
        <f t="shared" si="14"/>
        <v>0.58628982599061052</v>
      </c>
      <c r="H108" s="150">
        <f t="shared" si="15"/>
        <v>2.5940509656025961E-4</v>
      </c>
      <c r="I108" s="148">
        <f t="shared" si="16"/>
        <v>-1567723.3700000029</v>
      </c>
      <c r="J108" s="151">
        <f t="shared" si="17"/>
        <v>-0.41371017400938948</v>
      </c>
      <c r="K108" s="147">
        <f>VLOOKUP($C108,'2026'!$C$205:$U$392,VLOOKUP($L$4,Master!$D$9:$G$20,4,FALSE),FALSE)</f>
        <v>1511388.7500000007</v>
      </c>
      <c r="L108" s="148">
        <f>VLOOKUP($C108,'2026'!$C$8:$U$195,VLOOKUP($L$4,Master!$D$9:$G$20,4,FALSE),FALSE)</f>
        <v>930119.48</v>
      </c>
      <c r="M108" s="150">
        <f t="shared" si="18"/>
        <v>0.61540717436198966</v>
      </c>
      <c r="N108" s="150">
        <f t="shared" si="19"/>
        <v>1.0860045769796605E-4</v>
      </c>
      <c r="O108" s="148">
        <f t="shared" si="20"/>
        <v>-581269.27000000072</v>
      </c>
      <c r="P108" s="151">
        <f t="shared" si="21"/>
        <v>-0.38459282563801039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IFERROR(VLOOKUP($C109,'2026'!$C$205:$U$392,19,FALSE),0)</f>
        <v>3789424.2600000026</v>
      </c>
      <c r="F109" s="153">
        <f>IFERROR(VLOOKUP($C109,'2026'!$C$8:$U$195,19,FALSE),0)</f>
        <v>2221700.8899999997</v>
      </c>
      <c r="G109" s="154">
        <f t="shared" si="14"/>
        <v>0.58628982599061052</v>
      </c>
      <c r="H109" s="155">
        <f t="shared" si="15"/>
        <v>2.5940509656025961E-4</v>
      </c>
      <c r="I109" s="156">
        <f t="shared" si="16"/>
        <v>-1567723.3700000029</v>
      </c>
      <c r="J109" s="157">
        <f t="shared" si="17"/>
        <v>-0.41371017400938948</v>
      </c>
      <c r="K109" s="163">
        <f>VLOOKUP($C109,'2026'!$C$205:$U$392,VLOOKUP($L$4,Master!$D$9:$G$20,4,FALSE),FALSE)</f>
        <v>1511388.7500000007</v>
      </c>
      <c r="L109" s="164">
        <f>VLOOKUP($C109,'2026'!$C$8:$U$195,VLOOKUP($L$4,Master!$D$9:$G$20,4,FALSE),FALSE)</f>
        <v>930119.48</v>
      </c>
      <c r="M109" s="155">
        <f t="shared" si="18"/>
        <v>0.61540717436198966</v>
      </c>
      <c r="N109" s="155">
        <f t="shared" si="19"/>
        <v>1.0860045769796605E-4</v>
      </c>
      <c r="O109" s="156">
        <f t="shared" si="20"/>
        <v>-581269.27000000072</v>
      </c>
      <c r="P109" s="157">
        <f t="shared" si="21"/>
        <v>-0.38459282563801039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IFERROR(VLOOKUP($C110,'2026'!$C$205:$U$392,19,FALSE),0)</f>
        <v>2770263.72</v>
      </c>
      <c r="F110" s="143">
        <f>IFERROR(VLOOKUP($C110,'2026'!$C$8:$U$195,19,FALSE),0)</f>
        <v>914777.04</v>
      </c>
      <c r="G110" s="144">
        <f t="shared" si="14"/>
        <v>0.33021298058944365</v>
      </c>
      <c r="H110" s="145">
        <f t="shared" si="15"/>
        <v>1.068090792331224E-4</v>
      </c>
      <c r="I110" s="143">
        <f t="shared" si="16"/>
        <v>-1855486.6800000002</v>
      </c>
      <c r="J110" s="146">
        <f t="shared" si="17"/>
        <v>-0.66978701941055629</v>
      </c>
      <c r="K110" s="142">
        <f>VLOOKUP($C110,'2026'!$C$205:$U$392,VLOOKUP($L$4,Master!$D$9:$G$20,4,FALSE),FALSE)</f>
        <v>1319675.1900000004</v>
      </c>
      <c r="L110" s="143">
        <f>VLOOKUP($C110,'2026'!$C$8:$U$195,VLOOKUP($L$4,Master!$D$9:$G$20,4,FALSE),FALSE)</f>
        <v>643597.38000000012</v>
      </c>
      <c r="M110" s="145">
        <f t="shared" si="18"/>
        <v>0.48769377864866881</v>
      </c>
      <c r="N110" s="145">
        <f t="shared" si="19"/>
        <v>7.5146227494570682E-5</v>
      </c>
      <c r="O110" s="143">
        <f t="shared" si="20"/>
        <v>-676077.81000000029</v>
      </c>
      <c r="P110" s="146">
        <f t="shared" si="21"/>
        <v>-0.51230622135133119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IFERROR(VLOOKUP($C111,'2026'!$C$205:$U$392,19,FALSE),0)</f>
        <v>0</v>
      </c>
      <c r="F111" s="148">
        <f>IFERROR(VLOOKUP($C111,'2026'!$C$8:$U$195,19,FALSE),0)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VLOOKUP($C111,'2026'!$C$205:$U$392,VLOOKUP($L$4,Master!$D$9:$G$20,4,FALSE),FALSE)</f>
        <v>0</v>
      </c>
      <c r="L111" s="148">
        <f>VLOOKUP($C111,'2026'!$C$8:$U$195,VLOOKUP($L$4,Master!$D$9:$G$20,4,FALSE),FALSE)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IFERROR(VLOOKUP($C112,'2026'!$C$205:$U$392,19,FALSE),0)</f>
        <v>0</v>
      </c>
      <c r="F112" s="153">
        <f>IFERROR(VLOOKUP($C112,'2026'!$C$8:$U$195,19,FALSE),0)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VLOOKUP($C112,'2026'!$C$205:$U$392,VLOOKUP($L$4,Master!$D$9:$G$20,4,FALSE),FALSE)</f>
        <v>0</v>
      </c>
      <c r="L112" s="164">
        <f>VLOOKUP($C112,'2026'!$C$8:$U$195,VLOOKUP($L$4,Master!$D$9:$G$20,4,FALSE),FALSE)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IFERROR(VLOOKUP($C113,'2026'!$C$205:$U$392,19,FALSE),0)</f>
        <v>0</v>
      </c>
      <c r="F113" s="148">
        <f>IFERROR(VLOOKUP($C113,'2026'!$C$8:$U$195,19,FALSE),0)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VLOOKUP($C113,'2026'!$C$205:$U$392,VLOOKUP($L$4,Master!$D$9:$G$20,4,FALSE),FALSE)</f>
        <v>0</v>
      </c>
      <c r="L113" s="148">
        <f>VLOOKUP($C113,'2026'!$C$8:$U$195,VLOOKUP($L$4,Master!$D$9:$G$20,4,FALSE),FALSE)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IFERROR(VLOOKUP($C114,'2026'!$C$205:$U$392,19,FALSE),0)</f>
        <v>0</v>
      </c>
      <c r="F114" s="153">
        <f>IFERROR(VLOOKUP($C114,'2026'!$C$8:$U$195,19,FALSE),0)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VLOOKUP($C114,'2026'!$C$205:$U$392,VLOOKUP($L$4,Master!$D$9:$G$20,4,FALSE),FALSE)</f>
        <v>0</v>
      </c>
      <c r="L114" s="164">
        <f>VLOOKUP($C114,'2026'!$C$8:$U$195,VLOOKUP($L$4,Master!$D$9:$G$20,4,FALSE),FALSE)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IFERROR(VLOOKUP($C115,'2026'!$C$205:$U$392,19,FALSE),0)</f>
        <v>0</v>
      </c>
      <c r="F115" s="148">
        <f>IFERROR(VLOOKUP($C115,'2026'!$C$8:$U$195,19,FALSE),0)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VLOOKUP($C115,'2026'!$C$205:$U$392,VLOOKUP($L$4,Master!$D$9:$G$20,4,FALSE),FALSE)</f>
        <v>0</v>
      </c>
      <c r="L115" s="148">
        <f>VLOOKUP($C115,'2026'!$C$8:$U$195,VLOOKUP($L$4,Master!$D$9:$G$20,4,FALSE),FALSE)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IFERROR(VLOOKUP($C116,'2026'!$C$205:$U$392,19,FALSE),0)</f>
        <v>0</v>
      </c>
      <c r="F116" s="153">
        <f>IFERROR(VLOOKUP($C116,'2026'!$C$8:$U$195,19,FALSE),0)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VLOOKUP($C116,'2026'!$C$205:$U$392,VLOOKUP($L$4,Master!$D$9:$G$20,4,FALSE),FALSE)</f>
        <v>0</v>
      </c>
      <c r="L116" s="164">
        <f>VLOOKUP($C116,'2026'!$C$8:$U$195,VLOOKUP($L$4,Master!$D$9:$G$20,4,FALSE),FALSE)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IFERROR(VLOOKUP($C117,'2026'!$C$205:$U$392,19,FALSE),0)</f>
        <v>0</v>
      </c>
      <c r="F117" s="148">
        <f>IFERROR(VLOOKUP($C117,'2026'!$C$8:$U$195,19,FALSE),0)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VLOOKUP($C117,'2026'!$C$205:$U$392,VLOOKUP($L$4,Master!$D$9:$G$20,4,FALSE),FALSE)</f>
        <v>0</v>
      </c>
      <c r="L117" s="148">
        <f>VLOOKUP($C117,'2026'!$C$8:$U$195,VLOOKUP($L$4,Master!$D$9:$G$20,4,FALSE),FALSE)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IFERROR(VLOOKUP($C118,'2026'!$C$205:$U$392,19,FALSE),0)</f>
        <v>0</v>
      </c>
      <c r="F118" s="153">
        <f>IFERROR(VLOOKUP($C118,'2026'!$C$8:$U$195,19,FALSE),0)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VLOOKUP($C118,'2026'!$C$205:$U$392,VLOOKUP($L$4,Master!$D$9:$G$20,4,FALSE),FALSE)</f>
        <v>0</v>
      </c>
      <c r="L118" s="164">
        <f>VLOOKUP($C118,'2026'!$C$8:$U$195,VLOOKUP($L$4,Master!$D$9:$G$20,4,FALSE),FALSE)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IFERROR(VLOOKUP($C119,'2026'!$C$205:$U$392,19,FALSE),0)</f>
        <v>0</v>
      </c>
      <c r="F119" s="148">
        <f>IFERROR(VLOOKUP($C119,'2026'!$C$8:$U$195,19,FALSE),0)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VLOOKUP($C119,'2026'!$C$205:$U$392,VLOOKUP($L$4,Master!$D$9:$G$20,4,FALSE),FALSE)</f>
        <v>0</v>
      </c>
      <c r="L119" s="148">
        <f>VLOOKUP($C119,'2026'!$C$8:$U$195,VLOOKUP($L$4,Master!$D$9:$G$20,4,FALSE),FALSE)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IFERROR(VLOOKUP($C120,'2026'!$C$205:$U$392,19,FALSE),0)</f>
        <v>0</v>
      </c>
      <c r="F120" s="153">
        <f>IFERROR(VLOOKUP($C120,'2026'!$C$8:$U$195,19,FALSE),0)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VLOOKUP($C120,'2026'!$C$205:$U$392,VLOOKUP($L$4,Master!$D$9:$G$20,4,FALSE),FALSE)</f>
        <v>0</v>
      </c>
      <c r="L120" s="164">
        <f>VLOOKUP($C120,'2026'!$C$8:$U$195,VLOOKUP($L$4,Master!$D$9:$G$20,4,FALSE),FALSE)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IFERROR(VLOOKUP($C121,'2026'!$C$205:$U$392,19,FALSE),0)</f>
        <v>2770263.72</v>
      </c>
      <c r="F121" s="148">
        <f>IFERROR(VLOOKUP($C121,'2026'!$C$8:$U$195,19,FALSE),0)</f>
        <v>914777.04</v>
      </c>
      <c r="G121" s="149">
        <f t="shared" si="14"/>
        <v>0.33021298058944365</v>
      </c>
      <c r="H121" s="150">
        <f t="shared" si="15"/>
        <v>1.068090792331224E-4</v>
      </c>
      <c r="I121" s="148">
        <f t="shared" si="16"/>
        <v>-1855486.6800000002</v>
      </c>
      <c r="J121" s="151">
        <f t="shared" si="17"/>
        <v>-0.66978701941055629</v>
      </c>
      <c r="K121" s="147">
        <f>VLOOKUP($C121,'2026'!$C$205:$U$392,VLOOKUP($L$4,Master!$D$9:$G$20,4,FALSE),FALSE)</f>
        <v>1319675.1900000004</v>
      </c>
      <c r="L121" s="148">
        <f>VLOOKUP($C121,'2026'!$C$8:$U$195,VLOOKUP($L$4,Master!$D$9:$G$20,4,FALSE),FALSE)</f>
        <v>643597.38000000012</v>
      </c>
      <c r="M121" s="150">
        <f t="shared" si="18"/>
        <v>0.48769377864866881</v>
      </c>
      <c r="N121" s="150">
        <f t="shared" si="19"/>
        <v>7.5146227494570682E-5</v>
      </c>
      <c r="O121" s="148">
        <f t="shared" si="20"/>
        <v>-676077.81000000029</v>
      </c>
      <c r="P121" s="151">
        <f t="shared" si="21"/>
        <v>-0.51230622135133119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IFERROR(VLOOKUP($C122,'2026'!$C$205:$U$392,19,FALSE),0)</f>
        <v>2770263.72</v>
      </c>
      <c r="F122" s="153">
        <f>IFERROR(VLOOKUP($C122,'2026'!$C$8:$U$195,19,FALSE),0)</f>
        <v>914777.04</v>
      </c>
      <c r="G122" s="154">
        <f t="shared" si="14"/>
        <v>0.33021298058944365</v>
      </c>
      <c r="H122" s="155">
        <f t="shared" si="15"/>
        <v>1.068090792331224E-4</v>
      </c>
      <c r="I122" s="156">
        <f t="shared" si="16"/>
        <v>-1855486.6800000002</v>
      </c>
      <c r="J122" s="157">
        <f t="shared" si="17"/>
        <v>-0.66978701941055629</v>
      </c>
      <c r="K122" s="163">
        <f>VLOOKUP($C122,'2026'!$C$205:$U$392,VLOOKUP($L$4,Master!$D$9:$G$20,4,FALSE),FALSE)</f>
        <v>1319675.1900000004</v>
      </c>
      <c r="L122" s="164">
        <f>VLOOKUP($C122,'2026'!$C$8:$U$195,VLOOKUP($L$4,Master!$D$9:$G$20,4,FALSE),FALSE)</f>
        <v>643597.38000000012</v>
      </c>
      <c r="M122" s="155">
        <f t="shared" si="18"/>
        <v>0.48769377864866881</v>
      </c>
      <c r="N122" s="155">
        <f t="shared" si="19"/>
        <v>7.5146227494570682E-5</v>
      </c>
      <c r="O122" s="156">
        <f t="shared" si="20"/>
        <v>-676077.81000000029</v>
      </c>
      <c r="P122" s="157">
        <f t="shared" si="21"/>
        <v>-0.51230622135133119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IFERROR(VLOOKUP($C123,'2026'!$C$205:$U$392,19,FALSE),0)</f>
        <v>89812042.399999946</v>
      </c>
      <c r="F123" s="143">
        <f>IFERROR(VLOOKUP($C123,'2026'!$C$8:$U$195,19,FALSE),0)</f>
        <v>77903888.700000003</v>
      </c>
      <c r="G123" s="144">
        <f t="shared" si="14"/>
        <v>0.86741027837932849</v>
      </c>
      <c r="H123" s="145">
        <f t="shared" si="15"/>
        <v>9.0960335217056265E-3</v>
      </c>
      <c r="I123" s="143">
        <f t="shared" si="16"/>
        <v>-11908153.699999943</v>
      </c>
      <c r="J123" s="146">
        <f t="shared" si="17"/>
        <v>-0.13258972162067156</v>
      </c>
      <c r="K123" s="142">
        <f>VLOOKUP($C123,'2026'!$C$205:$U$392,VLOOKUP($L$4,Master!$D$9:$G$20,4,FALSE),FALSE)</f>
        <v>43925091.719999969</v>
      </c>
      <c r="L123" s="143">
        <f>VLOOKUP($C123,'2026'!$C$8:$U$195,VLOOKUP($L$4,Master!$D$9:$G$20,4,FALSE),FALSE)</f>
        <v>47168202.440000005</v>
      </c>
      <c r="M123" s="145">
        <f t="shared" si="18"/>
        <v>1.0738327592045387</v>
      </c>
      <c r="N123" s="145">
        <f t="shared" si="19"/>
        <v>5.5073444690937117E-3</v>
      </c>
      <c r="O123" s="143">
        <f t="shared" si="20"/>
        <v>3243110.7200000361</v>
      </c>
      <c r="P123" s="146">
        <f t="shared" si="21"/>
        <v>7.3832759204538745E-2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IFERROR(VLOOKUP($C124,'2026'!$C$205:$U$392,19,FALSE),0)</f>
        <v>0</v>
      </c>
      <c r="F124" s="148">
        <f>IFERROR(VLOOKUP($C124,'2026'!$C$8:$U$195,19,FALSE),0)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VLOOKUP($C124,'2026'!$C$205:$U$392,VLOOKUP($L$4,Master!$D$9:$G$20,4,FALSE),FALSE)</f>
        <v>0</v>
      </c>
      <c r="L124" s="148">
        <f>VLOOKUP($C124,'2026'!$C$8:$U$195,VLOOKUP($L$4,Master!$D$9:$G$20,4,FALSE),FALSE)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IFERROR(VLOOKUP($C125,'2026'!$C$205:$U$392,19,FALSE),0)</f>
        <v>0</v>
      </c>
      <c r="F125" s="153">
        <f>IFERROR(VLOOKUP($C125,'2026'!$C$8:$U$195,19,FALSE),0)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VLOOKUP($C125,'2026'!$C$205:$U$392,VLOOKUP($L$4,Master!$D$9:$G$20,4,FALSE),FALSE)</f>
        <v>0</v>
      </c>
      <c r="L125" s="164">
        <f>VLOOKUP($C125,'2026'!$C$8:$U$195,VLOOKUP($L$4,Master!$D$9:$G$20,4,FALSE),FALSE)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IFERROR(VLOOKUP($C126,'2026'!$C$205:$U$392,19,FALSE),0)</f>
        <v>0</v>
      </c>
      <c r="F126" s="153">
        <f>IFERROR(VLOOKUP($C126,'2026'!$C$8:$U$195,19,FALSE),0)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VLOOKUP($C126,'2026'!$C$205:$U$392,VLOOKUP($L$4,Master!$D$9:$G$20,4,FALSE),FALSE)</f>
        <v>0</v>
      </c>
      <c r="L126" s="164">
        <f>VLOOKUP($C126,'2026'!$C$8:$U$195,VLOOKUP($L$4,Master!$D$9:$G$20,4,FALSE),FALSE)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IFERROR(VLOOKUP($C127,'2026'!$C$205:$U$392,19,FALSE),0)</f>
        <v>0</v>
      </c>
      <c r="F127" s="153">
        <f>IFERROR(VLOOKUP($C127,'2026'!$C$8:$U$195,19,FALSE),0)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VLOOKUP($C127,'2026'!$C$205:$U$392,VLOOKUP($L$4,Master!$D$9:$G$20,4,FALSE),FALSE)</f>
        <v>0</v>
      </c>
      <c r="L127" s="164">
        <f>VLOOKUP($C127,'2026'!$C$8:$U$195,VLOOKUP($L$4,Master!$D$9:$G$20,4,FALSE),FALSE)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IFERROR(VLOOKUP($C128,'2026'!$C$205:$U$392,19,FALSE),0)</f>
        <v>0</v>
      </c>
      <c r="F128" s="148">
        <f>IFERROR(VLOOKUP($C128,'2026'!$C$8:$U$195,19,FALSE),0)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VLOOKUP($C128,'2026'!$C$205:$U$392,VLOOKUP($L$4,Master!$D$9:$G$20,4,FALSE),FALSE)</f>
        <v>0</v>
      </c>
      <c r="L128" s="148">
        <f>VLOOKUP($C128,'2026'!$C$8:$U$195,VLOOKUP($L$4,Master!$D$9:$G$20,4,FALSE),FALSE)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IFERROR(VLOOKUP($C129,'2026'!$C$205:$U$392,19,FALSE),0)</f>
        <v>0</v>
      </c>
      <c r="F129" s="153">
        <f>IFERROR(VLOOKUP($C129,'2026'!$C$8:$U$195,19,FALSE),0)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VLOOKUP($C129,'2026'!$C$205:$U$392,VLOOKUP($L$4,Master!$D$9:$G$20,4,FALSE),FALSE)</f>
        <v>0</v>
      </c>
      <c r="L129" s="164">
        <f>VLOOKUP($C129,'2026'!$C$8:$U$195,VLOOKUP($L$4,Master!$D$9:$G$20,4,FALSE),FALSE)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IFERROR(VLOOKUP($C130,'2026'!$C$205:$U$392,19,FALSE),0)</f>
        <v>0</v>
      </c>
      <c r="F130" s="153">
        <f>IFERROR(VLOOKUP($C130,'2026'!$C$8:$U$195,19,FALSE),0)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VLOOKUP($C130,'2026'!$C$205:$U$392,VLOOKUP($L$4,Master!$D$9:$G$20,4,FALSE),FALSE)</f>
        <v>0</v>
      </c>
      <c r="L130" s="164">
        <f>VLOOKUP($C130,'2026'!$C$8:$U$195,VLOOKUP($L$4,Master!$D$9:$G$20,4,FALSE),FALSE)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IFERROR(VLOOKUP($C131,'2026'!$C$205:$U$392,19,FALSE),0)</f>
        <v>0</v>
      </c>
      <c r="F131" s="153">
        <f>IFERROR(VLOOKUP($C131,'2026'!$C$8:$U$195,19,FALSE),0)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VLOOKUP($C131,'2026'!$C$205:$U$392,VLOOKUP($L$4,Master!$D$9:$G$20,4,FALSE),FALSE)</f>
        <v>0</v>
      </c>
      <c r="L131" s="164">
        <f>VLOOKUP($C131,'2026'!$C$8:$U$195,VLOOKUP($L$4,Master!$D$9:$G$20,4,FALSE),FALSE)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IFERROR(VLOOKUP($C132,'2026'!$C$205:$U$392,19,FALSE),0)</f>
        <v>0</v>
      </c>
      <c r="F132" s="153">
        <f>IFERROR(VLOOKUP($C132,'2026'!$C$8:$U$195,19,FALSE),0)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VLOOKUP($C132,'2026'!$C$205:$U$392,VLOOKUP($L$4,Master!$D$9:$G$20,4,FALSE),FALSE)</f>
        <v>0</v>
      </c>
      <c r="L132" s="164">
        <f>VLOOKUP($C132,'2026'!$C$8:$U$195,VLOOKUP($L$4,Master!$D$9:$G$20,4,FALSE),FALSE)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IFERROR(VLOOKUP($C133,'2026'!$C$205:$U$392,19,FALSE),0)</f>
        <v>0</v>
      </c>
      <c r="F133" s="148">
        <f>IFERROR(VLOOKUP($C133,'2026'!$C$8:$U$195,19,FALSE),0)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VLOOKUP($C133,'2026'!$C$205:$U$392,VLOOKUP($L$4,Master!$D$9:$G$20,4,FALSE),FALSE)</f>
        <v>0</v>
      </c>
      <c r="L133" s="148">
        <f>VLOOKUP($C133,'2026'!$C$8:$U$195,VLOOKUP($L$4,Master!$D$9:$G$20,4,FALSE),FALSE)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IFERROR(VLOOKUP($C134,'2026'!$C$205:$U$392,19,FALSE),0)</f>
        <v>0</v>
      </c>
      <c r="F134" s="153">
        <f>IFERROR(VLOOKUP($C134,'2026'!$C$8:$U$195,19,FALSE),0)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VLOOKUP($C134,'2026'!$C$205:$U$392,VLOOKUP($L$4,Master!$D$9:$G$20,4,FALSE),FALSE)</f>
        <v>0</v>
      </c>
      <c r="L134" s="164">
        <f>VLOOKUP($C134,'2026'!$C$8:$U$195,VLOOKUP($L$4,Master!$D$9:$G$20,4,FALSE),FALSE)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IFERROR(VLOOKUP($C135,'2026'!$C$205:$U$392,19,FALSE),0)</f>
        <v>0</v>
      </c>
      <c r="F135" s="153">
        <f>IFERROR(VLOOKUP($C135,'2026'!$C$8:$U$195,19,FALSE),0)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VLOOKUP($C135,'2026'!$C$205:$U$392,VLOOKUP($L$4,Master!$D$9:$G$20,4,FALSE),FALSE)</f>
        <v>0</v>
      </c>
      <c r="L135" s="164">
        <f>VLOOKUP($C135,'2026'!$C$8:$U$195,VLOOKUP($L$4,Master!$D$9:$G$20,4,FALSE),FALSE)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IFERROR(VLOOKUP($C136,'2026'!$C$205:$U$392,19,FALSE),0)</f>
        <v>0</v>
      </c>
      <c r="F136" s="153">
        <f>IFERROR(VLOOKUP($C136,'2026'!$C$8:$U$195,19,FALSE),0)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VLOOKUP($C136,'2026'!$C$205:$U$392,VLOOKUP($L$4,Master!$D$9:$G$20,4,FALSE),FALSE)</f>
        <v>0</v>
      </c>
      <c r="L136" s="164">
        <f>VLOOKUP($C136,'2026'!$C$8:$U$195,VLOOKUP($L$4,Master!$D$9:$G$20,4,FALSE),FALSE)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IFERROR(VLOOKUP($C137,'2026'!$C$205:$U$392,19,FALSE),0)</f>
        <v>0</v>
      </c>
      <c r="F137" s="153">
        <f>IFERROR(VLOOKUP($C137,'2026'!$C$8:$U$195,19,FALSE),0)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VLOOKUP($C137,'2026'!$C$205:$U$392,VLOOKUP($L$4,Master!$D$9:$G$20,4,FALSE),FALSE)</f>
        <v>0</v>
      </c>
      <c r="L137" s="164">
        <f>VLOOKUP($C137,'2026'!$C$8:$U$195,VLOOKUP($L$4,Master!$D$9:$G$20,4,FALSE),FALSE)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IFERROR(VLOOKUP($C138,'2026'!$C$205:$U$392,19,FALSE),0)</f>
        <v>83091909.939999968</v>
      </c>
      <c r="F138" s="148">
        <f>IFERROR(VLOOKUP($C138,'2026'!$C$8:$U$195,19,FALSE),0)</f>
        <v>76204583.25</v>
      </c>
      <c r="G138" s="149">
        <f t="shared" ref="G138:G196" si="22">IFERROR(F138/E138,0)</f>
        <v>0.91711194633781734</v>
      </c>
      <c r="H138" s="150">
        <f t="shared" ref="H138:H196" si="23">F138/$D$4</f>
        <v>8.8976231522779822E-3</v>
      </c>
      <c r="I138" s="148">
        <f t="shared" ref="I138:I196" si="24">F138-E138</f>
        <v>-6887326.6899999678</v>
      </c>
      <c r="J138" s="151">
        <f t="shared" ref="J138:J196" si="25">IFERROR(I138/E138,0)</f>
        <v>-8.2888053662182687E-2</v>
      </c>
      <c r="K138" s="147">
        <f>VLOOKUP($C138,'2026'!$C$205:$U$392,VLOOKUP($L$4,Master!$D$9:$G$20,4,FALSE),FALSE)</f>
        <v>40832406.10999997</v>
      </c>
      <c r="L138" s="148">
        <f>VLOOKUP($C138,'2026'!$C$8:$U$195,VLOOKUP($L$4,Master!$D$9:$G$20,4,FALSE),FALSE)</f>
        <v>46381936.480000004</v>
      </c>
      <c r="M138" s="150">
        <f t="shared" ref="M138:M196" si="26">IFERROR(L138/K138,0)</f>
        <v>1.135909952380713</v>
      </c>
      <c r="N138" s="150">
        <f t="shared" ref="N138:N196" si="27">L138/$D$4</f>
        <v>5.4155403031081436E-3</v>
      </c>
      <c r="O138" s="148">
        <f t="shared" ref="O138:O196" si="28">L138-K138</f>
        <v>5549530.3700000346</v>
      </c>
      <c r="P138" s="151">
        <f t="shared" ref="P138:P196" si="29">IFERROR(O138/K138,0)</f>
        <v>0.1359099523807131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IFERROR(VLOOKUP($C139,'2026'!$C$205:$U$392,19,FALSE),0)</f>
        <v>83091909.939999968</v>
      </c>
      <c r="F139" s="153">
        <f>IFERROR(VLOOKUP($C139,'2026'!$C$8:$U$195,19,FALSE),0)</f>
        <v>76204583.25</v>
      </c>
      <c r="G139" s="154">
        <f t="shared" si="22"/>
        <v>0.91711194633781734</v>
      </c>
      <c r="H139" s="155">
        <f t="shared" si="23"/>
        <v>8.8976231522779822E-3</v>
      </c>
      <c r="I139" s="156">
        <f t="shared" si="24"/>
        <v>-6887326.6899999678</v>
      </c>
      <c r="J139" s="157">
        <f t="shared" si="25"/>
        <v>-8.2888053662182687E-2</v>
      </c>
      <c r="K139" s="163">
        <f>VLOOKUP($C139,'2026'!$C$205:$U$392,VLOOKUP($L$4,Master!$D$9:$G$20,4,FALSE),FALSE)</f>
        <v>40832406.10999997</v>
      </c>
      <c r="L139" s="164">
        <f>VLOOKUP($C139,'2026'!$C$8:$U$195,VLOOKUP($L$4,Master!$D$9:$G$20,4,FALSE),FALSE)</f>
        <v>46381936.480000004</v>
      </c>
      <c r="M139" s="155">
        <f t="shared" si="26"/>
        <v>1.135909952380713</v>
      </c>
      <c r="N139" s="155">
        <f t="shared" si="27"/>
        <v>5.4155403031081436E-3</v>
      </c>
      <c r="O139" s="156">
        <f t="shared" si="28"/>
        <v>5549530.3700000346</v>
      </c>
      <c r="P139" s="157">
        <f t="shared" si="29"/>
        <v>0.1359099523807131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IFERROR(VLOOKUP($C140,'2026'!$C$205:$U$392,19,FALSE),0)</f>
        <v>3885361.1899999995</v>
      </c>
      <c r="F140" s="148">
        <f>IFERROR(VLOOKUP($C140,'2026'!$C$8:$U$195,19,FALSE),0)</f>
        <v>762124.58</v>
      </c>
      <c r="G140" s="149">
        <f t="shared" si="22"/>
        <v>0.19615282665650965</v>
      </c>
      <c r="H140" s="150">
        <f t="shared" si="23"/>
        <v>8.8985426056091343E-5</v>
      </c>
      <c r="I140" s="148">
        <f t="shared" si="24"/>
        <v>-3123236.6099999994</v>
      </c>
      <c r="J140" s="151">
        <f t="shared" si="25"/>
        <v>-0.80384717334349032</v>
      </c>
      <c r="K140" s="147">
        <f>VLOOKUP($C140,'2026'!$C$205:$U$392,VLOOKUP($L$4,Master!$D$9:$G$20,4,FALSE),FALSE)</f>
        <v>1751933.679999999</v>
      </c>
      <c r="L140" s="148">
        <f>VLOOKUP($C140,'2026'!$C$8:$U$195,VLOOKUP($L$4,Master!$D$9:$G$20,4,FALSE),FALSE)</f>
        <v>233421.43000000002</v>
      </c>
      <c r="M140" s="150">
        <f t="shared" si="26"/>
        <v>0.13323645333423817</v>
      </c>
      <c r="N140" s="150">
        <f t="shared" si="27"/>
        <v>2.7254212689442593E-5</v>
      </c>
      <c r="O140" s="148">
        <f t="shared" si="28"/>
        <v>-1518512.2499999991</v>
      </c>
      <c r="P140" s="151">
        <f t="shared" si="29"/>
        <v>-0.86676354666576183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IFERROR(VLOOKUP($C141,'2026'!$C$205:$U$392,19,FALSE),0)</f>
        <v>3885361.1899999995</v>
      </c>
      <c r="F141" s="153">
        <f>IFERROR(VLOOKUP($C141,'2026'!$C$8:$U$195,19,FALSE),0)</f>
        <v>762124.58</v>
      </c>
      <c r="G141" s="154">
        <f t="shared" si="22"/>
        <v>0.19615282665650965</v>
      </c>
      <c r="H141" s="155">
        <f t="shared" si="23"/>
        <v>8.8985426056091343E-5</v>
      </c>
      <c r="I141" s="156">
        <f t="shared" si="24"/>
        <v>-3123236.6099999994</v>
      </c>
      <c r="J141" s="157">
        <f t="shared" si="25"/>
        <v>-0.80384717334349032</v>
      </c>
      <c r="K141" s="163">
        <f>VLOOKUP($C141,'2026'!$C$205:$U$392,VLOOKUP($L$4,Master!$D$9:$G$20,4,FALSE),FALSE)</f>
        <v>1751933.679999999</v>
      </c>
      <c r="L141" s="164">
        <f>VLOOKUP($C141,'2026'!$C$8:$U$195,VLOOKUP($L$4,Master!$D$9:$G$20,4,FALSE),FALSE)</f>
        <v>233421.43000000002</v>
      </c>
      <c r="M141" s="155">
        <f t="shared" si="26"/>
        <v>0.13323645333423817</v>
      </c>
      <c r="N141" s="155">
        <f t="shared" si="27"/>
        <v>2.7254212689442593E-5</v>
      </c>
      <c r="O141" s="156">
        <f t="shared" si="28"/>
        <v>-1518512.2499999991</v>
      </c>
      <c r="P141" s="157">
        <f t="shared" si="29"/>
        <v>-0.86676354666576183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IFERROR(VLOOKUP($C142,'2026'!$C$205:$U$392,19,FALSE),0)</f>
        <v>2834771.2699999986</v>
      </c>
      <c r="F142" s="148">
        <f>IFERROR(VLOOKUP($C142,'2026'!$C$8:$U$195,19,FALSE),0)</f>
        <v>937180.87</v>
      </c>
      <c r="G142" s="149">
        <f t="shared" si="22"/>
        <v>0.33060193600734511</v>
      </c>
      <c r="H142" s="150">
        <f t="shared" si="23"/>
        <v>1.0942494337155267E-4</v>
      </c>
      <c r="I142" s="148">
        <f t="shared" si="24"/>
        <v>-1897590.3999999985</v>
      </c>
      <c r="J142" s="151">
        <f t="shared" si="25"/>
        <v>-0.66939806399265489</v>
      </c>
      <c r="K142" s="147">
        <f>VLOOKUP($C142,'2026'!$C$205:$U$392,VLOOKUP($L$4,Master!$D$9:$G$20,4,FALSE),FALSE)</f>
        <v>1340751.9299999992</v>
      </c>
      <c r="L142" s="148">
        <f>VLOOKUP($C142,'2026'!$C$8:$U$195,VLOOKUP($L$4,Master!$D$9:$G$20,4,FALSE),FALSE)</f>
        <v>552844.53</v>
      </c>
      <c r="M142" s="150">
        <f t="shared" si="26"/>
        <v>0.41233916403909288</v>
      </c>
      <c r="N142" s="150">
        <f t="shared" si="27"/>
        <v>6.4549953296125912E-5</v>
      </c>
      <c r="O142" s="148">
        <f t="shared" si="28"/>
        <v>-787907.39999999921</v>
      </c>
      <c r="P142" s="151">
        <f t="shared" si="29"/>
        <v>-0.58766083596090712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IFERROR(VLOOKUP($C143,'2026'!$C$205:$U$392,19,FALSE),0)</f>
        <v>2834771.2699999986</v>
      </c>
      <c r="F143" s="153">
        <f>IFERROR(VLOOKUP($C143,'2026'!$C$8:$U$195,19,FALSE),0)</f>
        <v>937180.87</v>
      </c>
      <c r="G143" s="154">
        <f t="shared" si="22"/>
        <v>0.33060193600734511</v>
      </c>
      <c r="H143" s="155">
        <f t="shared" si="23"/>
        <v>1.0942494337155267E-4</v>
      </c>
      <c r="I143" s="156">
        <f t="shared" si="24"/>
        <v>-1897590.3999999985</v>
      </c>
      <c r="J143" s="157">
        <f t="shared" si="25"/>
        <v>-0.66939806399265489</v>
      </c>
      <c r="K143" s="163">
        <f>VLOOKUP($C143,'2026'!$C$205:$U$392,VLOOKUP($L$4,Master!$D$9:$G$20,4,FALSE),FALSE)</f>
        <v>1340751.9299999992</v>
      </c>
      <c r="L143" s="164">
        <f>VLOOKUP($C143,'2026'!$C$8:$U$195,VLOOKUP($L$4,Master!$D$9:$G$20,4,FALSE),FALSE)</f>
        <v>552844.53</v>
      </c>
      <c r="M143" s="155">
        <f t="shared" si="26"/>
        <v>0.41233916403909288</v>
      </c>
      <c r="N143" s="155">
        <f t="shared" si="27"/>
        <v>6.4549953296125912E-5</v>
      </c>
      <c r="O143" s="156">
        <f t="shared" si="28"/>
        <v>-787907.39999999921</v>
      </c>
      <c r="P143" s="157">
        <f t="shared" si="29"/>
        <v>-0.58766083596090712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IFERROR(VLOOKUP($C144,'2026'!$C$205:$U$392,19,FALSE),0)</f>
        <v>7599985.4100000057</v>
      </c>
      <c r="F144" s="143">
        <f>IFERROR(VLOOKUP($C144,'2026'!$C$8:$U$195,19,FALSE),0)</f>
        <v>3605096.4400000004</v>
      </c>
      <c r="G144" s="144">
        <f t="shared" si="22"/>
        <v>0.47435570537496569</v>
      </c>
      <c r="H144" s="145">
        <f t="shared" si="23"/>
        <v>4.2092992550732085E-4</v>
      </c>
      <c r="I144" s="143">
        <f t="shared" si="24"/>
        <v>-3994888.9700000053</v>
      </c>
      <c r="J144" s="146">
        <f t="shared" si="25"/>
        <v>-0.52564429462503437</v>
      </c>
      <c r="K144" s="142">
        <f>VLOOKUP($C144,'2026'!$C$205:$U$392,VLOOKUP($L$4,Master!$D$9:$G$20,4,FALSE),FALSE)</f>
        <v>3149187.8000000012</v>
      </c>
      <c r="L144" s="143">
        <f>VLOOKUP($C144,'2026'!$C$8:$U$195,VLOOKUP($L$4,Master!$D$9:$G$20,4,FALSE),FALSE)</f>
        <v>2548280.54</v>
      </c>
      <c r="M144" s="145">
        <f t="shared" si="26"/>
        <v>0.8091865909044863</v>
      </c>
      <c r="N144" s="145">
        <f t="shared" si="27"/>
        <v>2.9753643369217478E-4</v>
      </c>
      <c r="O144" s="143">
        <f t="shared" si="28"/>
        <v>-600907.26000000117</v>
      </c>
      <c r="P144" s="146">
        <f t="shared" si="29"/>
        <v>-0.19081340909551375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IFERROR(VLOOKUP($C145,'2026'!$C$205:$U$392,19,FALSE),0)</f>
        <v>1184629.1900000002</v>
      </c>
      <c r="F145" s="148">
        <f>IFERROR(VLOOKUP($C145,'2026'!$C$8:$U$195,19,FALSE),0)</f>
        <v>420686.11999999994</v>
      </c>
      <c r="G145" s="149">
        <f t="shared" si="22"/>
        <v>0.35512050821573954</v>
      </c>
      <c r="H145" s="150">
        <f t="shared" si="23"/>
        <v>4.9119178945893553E-5</v>
      </c>
      <c r="I145" s="148">
        <f t="shared" si="24"/>
        <v>-763943.0700000003</v>
      </c>
      <c r="J145" s="151">
        <f t="shared" si="25"/>
        <v>-0.64487949178426052</v>
      </c>
      <c r="K145" s="147">
        <f>VLOOKUP($C145,'2026'!$C$205:$U$392,VLOOKUP($L$4,Master!$D$9:$G$20,4,FALSE),FALSE)</f>
        <v>144500.84999999992</v>
      </c>
      <c r="L145" s="148">
        <f>VLOOKUP($C145,'2026'!$C$8:$U$195,VLOOKUP($L$4,Master!$D$9:$G$20,4,FALSE),FALSE)</f>
        <v>379948.33999999997</v>
      </c>
      <c r="M145" s="150">
        <f t="shared" si="26"/>
        <v>2.6293848098471404</v>
      </c>
      <c r="N145" s="150">
        <f t="shared" si="27"/>
        <v>4.4362648576699434E-5</v>
      </c>
      <c r="O145" s="148">
        <f t="shared" si="28"/>
        <v>235447.49000000005</v>
      </c>
      <c r="P145" s="151">
        <f t="shared" si="29"/>
        <v>1.6293848098471406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IFERROR(VLOOKUP($C146,'2026'!$C$205:$U$392,19,FALSE),0)</f>
        <v>1184629.1900000002</v>
      </c>
      <c r="F146" s="153">
        <f>IFERROR(VLOOKUP($C146,'2026'!$C$8:$U$195,19,FALSE),0)</f>
        <v>420686.11999999994</v>
      </c>
      <c r="G146" s="154">
        <f t="shared" si="22"/>
        <v>0.35512050821573954</v>
      </c>
      <c r="H146" s="155">
        <f t="shared" si="23"/>
        <v>4.9119178945893553E-5</v>
      </c>
      <c r="I146" s="156">
        <f t="shared" si="24"/>
        <v>-763943.0700000003</v>
      </c>
      <c r="J146" s="157">
        <f t="shared" si="25"/>
        <v>-0.64487949178426052</v>
      </c>
      <c r="K146" s="163">
        <f>VLOOKUP($C146,'2026'!$C$205:$U$392,VLOOKUP($L$4,Master!$D$9:$G$20,4,FALSE),FALSE)</f>
        <v>144500.84999999992</v>
      </c>
      <c r="L146" s="164">
        <f>VLOOKUP($C146,'2026'!$C$8:$U$195,VLOOKUP($L$4,Master!$D$9:$G$20,4,FALSE),FALSE)</f>
        <v>379948.33999999997</v>
      </c>
      <c r="M146" s="155">
        <f t="shared" si="26"/>
        <v>2.6293848098471404</v>
      </c>
      <c r="N146" s="155">
        <f t="shared" si="27"/>
        <v>4.4362648576699434E-5</v>
      </c>
      <c r="O146" s="156">
        <f t="shared" si="28"/>
        <v>235447.49000000005</v>
      </c>
      <c r="P146" s="157">
        <f t="shared" si="29"/>
        <v>1.6293848098471406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IFERROR(VLOOKUP($C147,'2026'!$C$205:$U$392,19,FALSE),0)</f>
        <v>3167053.1800000048</v>
      </c>
      <c r="F147" s="148">
        <f>IFERROR(VLOOKUP($C147,'2026'!$C$8:$U$195,19,FALSE),0)</f>
        <v>2112112.0900000003</v>
      </c>
      <c r="G147" s="149">
        <f t="shared" si="22"/>
        <v>0.66690136538850198</v>
      </c>
      <c r="H147" s="150">
        <f t="shared" si="23"/>
        <v>2.4660954276907275E-4</v>
      </c>
      <c r="I147" s="148">
        <f t="shared" si="24"/>
        <v>-1054941.0900000045</v>
      </c>
      <c r="J147" s="151">
        <f t="shared" si="25"/>
        <v>-0.33309863461149802</v>
      </c>
      <c r="K147" s="147">
        <f>VLOOKUP($C147,'2026'!$C$205:$U$392,VLOOKUP($L$4,Master!$D$9:$G$20,4,FALSE),FALSE)</f>
        <v>1439185.7600000014</v>
      </c>
      <c r="L147" s="148">
        <f>VLOOKUP($C147,'2026'!$C$8:$U$195,VLOOKUP($L$4,Master!$D$9:$G$20,4,FALSE),FALSE)</f>
        <v>1308330.1100000001</v>
      </c>
      <c r="M147" s="150">
        <f t="shared" si="26"/>
        <v>0.9090766087068558</v>
      </c>
      <c r="N147" s="150">
        <f t="shared" si="27"/>
        <v>1.5276021180206899E-4</v>
      </c>
      <c r="O147" s="148">
        <f t="shared" si="28"/>
        <v>-130855.6500000013</v>
      </c>
      <c r="P147" s="151">
        <f t="shared" si="29"/>
        <v>-9.0923391293144237E-2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IFERROR(VLOOKUP($C148,'2026'!$C$205:$U$392,19,FALSE),0)</f>
        <v>3167053.1800000048</v>
      </c>
      <c r="F148" s="153">
        <f>IFERROR(VLOOKUP($C148,'2026'!$C$8:$U$195,19,FALSE),0)</f>
        <v>2112112.0900000003</v>
      </c>
      <c r="G148" s="154">
        <f t="shared" si="22"/>
        <v>0.66690136538850198</v>
      </c>
      <c r="H148" s="155">
        <f t="shared" si="23"/>
        <v>2.4660954276907275E-4</v>
      </c>
      <c r="I148" s="156">
        <f t="shared" si="24"/>
        <v>-1054941.0900000045</v>
      </c>
      <c r="J148" s="157">
        <f t="shared" si="25"/>
        <v>-0.33309863461149802</v>
      </c>
      <c r="K148" s="163">
        <f>VLOOKUP($C148,'2026'!$C$205:$U$392,VLOOKUP($L$4,Master!$D$9:$G$20,4,FALSE),FALSE)</f>
        <v>1439185.7600000014</v>
      </c>
      <c r="L148" s="164">
        <f>VLOOKUP($C148,'2026'!$C$8:$U$195,VLOOKUP($L$4,Master!$D$9:$G$20,4,FALSE),FALSE)</f>
        <v>1308330.1100000001</v>
      </c>
      <c r="M148" s="155">
        <f t="shared" si="26"/>
        <v>0.9090766087068558</v>
      </c>
      <c r="N148" s="155">
        <f t="shared" si="27"/>
        <v>1.5276021180206899E-4</v>
      </c>
      <c r="O148" s="156">
        <f t="shared" si="28"/>
        <v>-130855.6500000013</v>
      </c>
      <c r="P148" s="157">
        <f t="shared" si="29"/>
        <v>-9.0923391293144237E-2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IFERROR(VLOOKUP($C149,'2026'!$C$205:$U$392,19,FALSE),0)</f>
        <v>0</v>
      </c>
      <c r="F149" s="148">
        <f>IFERROR(VLOOKUP($C149,'2026'!$C$8:$U$195,19,FALSE),0)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VLOOKUP($C149,'2026'!$C$205:$U$392,VLOOKUP($L$4,Master!$D$9:$G$20,4,FALSE),FALSE)</f>
        <v>0</v>
      </c>
      <c r="L149" s="148">
        <f>VLOOKUP($C149,'2026'!$C$8:$U$195,VLOOKUP($L$4,Master!$D$9:$G$20,4,FALSE),FALSE)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IFERROR(VLOOKUP($C150,'2026'!$C$205:$U$392,19,FALSE),0)</f>
        <v>0</v>
      </c>
      <c r="F150" s="153">
        <f>IFERROR(VLOOKUP($C150,'2026'!$C$8:$U$195,19,FALSE),0)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VLOOKUP($C150,'2026'!$C$205:$U$392,VLOOKUP($L$4,Master!$D$9:$G$20,4,FALSE),FALSE)</f>
        <v>0</v>
      </c>
      <c r="L150" s="164">
        <f>VLOOKUP($C150,'2026'!$C$8:$U$195,VLOOKUP($L$4,Master!$D$9:$G$20,4,FALSE),FALSE)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IFERROR(VLOOKUP($C151,'2026'!$C$205:$U$392,19,FALSE),0)</f>
        <v>0</v>
      </c>
      <c r="F151" s="148">
        <f>IFERROR(VLOOKUP($C151,'2026'!$C$8:$U$195,19,FALSE),0)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VLOOKUP($C151,'2026'!$C$205:$U$392,VLOOKUP($L$4,Master!$D$9:$G$20,4,FALSE),FALSE)</f>
        <v>0</v>
      </c>
      <c r="L151" s="148">
        <f>VLOOKUP($C151,'2026'!$C$8:$U$195,VLOOKUP($L$4,Master!$D$9:$G$20,4,FALSE),FALSE)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IFERROR(VLOOKUP($C152,'2026'!$C$205:$U$392,19,FALSE),0)</f>
        <v>0</v>
      </c>
      <c r="F152" s="153">
        <f>IFERROR(VLOOKUP($C152,'2026'!$C$8:$U$195,19,FALSE),0)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VLOOKUP($C152,'2026'!$C$205:$U$392,VLOOKUP($L$4,Master!$D$9:$G$20,4,FALSE),FALSE)</f>
        <v>0</v>
      </c>
      <c r="L152" s="164">
        <f>VLOOKUP($C152,'2026'!$C$8:$U$195,VLOOKUP($L$4,Master!$D$9:$G$20,4,FALSE),FALSE)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IFERROR(VLOOKUP($C153,'2026'!$C$205:$U$392,19,FALSE),0)</f>
        <v>120634.11</v>
      </c>
      <c r="F153" s="148">
        <f>IFERROR(VLOOKUP($C153,'2026'!$C$8:$U$195,19,FALSE),0)</f>
        <v>8332.01</v>
      </c>
      <c r="G153" s="149">
        <f t="shared" si="22"/>
        <v>6.9068441753331627E-2</v>
      </c>
      <c r="H153" s="150">
        <f t="shared" si="23"/>
        <v>9.7284286481563649E-7</v>
      </c>
      <c r="I153" s="148">
        <f t="shared" si="24"/>
        <v>-112302.1</v>
      </c>
      <c r="J153" s="151">
        <f t="shared" si="25"/>
        <v>-0.9309315582466684</v>
      </c>
      <c r="K153" s="147">
        <f>VLOOKUP($C153,'2026'!$C$205:$U$392,VLOOKUP($L$4,Master!$D$9:$G$20,4,FALSE),FALSE)</f>
        <v>48312</v>
      </c>
      <c r="L153" s="148">
        <f>VLOOKUP($C153,'2026'!$C$8:$U$195,VLOOKUP($L$4,Master!$D$9:$G$20,4,FALSE),FALSE)</f>
        <v>8332.01</v>
      </c>
      <c r="M153" s="150">
        <f t="shared" si="26"/>
        <v>0.17246253518794502</v>
      </c>
      <c r="N153" s="150">
        <f t="shared" si="27"/>
        <v>9.7284286481563649E-7</v>
      </c>
      <c r="O153" s="148">
        <f t="shared" si="28"/>
        <v>-39979.99</v>
      </c>
      <c r="P153" s="151">
        <f t="shared" si="29"/>
        <v>-0.82753746481205492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IFERROR(VLOOKUP($C154,'2026'!$C$205:$U$392,19,FALSE),0)</f>
        <v>120634.11</v>
      </c>
      <c r="F154" s="153">
        <f>IFERROR(VLOOKUP($C154,'2026'!$C$8:$U$195,19,FALSE),0)</f>
        <v>8332.01</v>
      </c>
      <c r="G154" s="154">
        <f t="shared" si="22"/>
        <v>6.9068441753331627E-2</v>
      </c>
      <c r="H154" s="155">
        <f t="shared" si="23"/>
        <v>9.7284286481563649E-7</v>
      </c>
      <c r="I154" s="156">
        <f t="shared" si="24"/>
        <v>-112302.1</v>
      </c>
      <c r="J154" s="157">
        <f t="shared" si="25"/>
        <v>-0.9309315582466684</v>
      </c>
      <c r="K154" s="163">
        <f>VLOOKUP($C154,'2026'!$C$205:$U$392,VLOOKUP($L$4,Master!$D$9:$G$20,4,FALSE),FALSE)</f>
        <v>48312</v>
      </c>
      <c r="L154" s="164">
        <f>VLOOKUP($C154,'2026'!$C$8:$U$195,VLOOKUP($L$4,Master!$D$9:$G$20,4,FALSE),FALSE)</f>
        <v>8332.01</v>
      </c>
      <c r="M154" s="155">
        <f t="shared" si="26"/>
        <v>0.17246253518794502</v>
      </c>
      <c r="N154" s="155">
        <f t="shared" si="27"/>
        <v>9.7284286481563649E-7</v>
      </c>
      <c r="O154" s="156">
        <f t="shared" si="28"/>
        <v>-39979.99</v>
      </c>
      <c r="P154" s="157">
        <f t="shared" si="29"/>
        <v>-0.82753746481205492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IFERROR(VLOOKUP($C155,'2026'!$C$205:$U$392,19,FALSE),0)</f>
        <v>3127668.9300000006</v>
      </c>
      <c r="F155" s="148">
        <f>IFERROR(VLOOKUP($C155,'2026'!$C$8:$U$195,19,FALSE),0)</f>
        <v>1063966.2199999997</v>
      </c>
      <c r="G155" s="149">
        <f t="shared" si="22"/>
        <v>0.34017865823157939</v>
      </c>
      <c r="H155" s="150">
        <f t="shared" si="23"/>
        <v>1.242283609275389E-4</v>
      </c>
      <c r="I155" s="148">
        <f t="shared" si="24"/>
        <v>-2063702.7100000009</v>
      </c>
      <c r="J155" s="151">
        <f t="shared" si="25"/>
        <v>-0.65982134176842067</v>
      </c>
      <c r="K155" s="147">
        <f>VLOOKUP($C155,'2026'!$C$205:$U$392,VLOOKUP($L$4,Master!$D$9:$G$20,4,FALSE),FALSE)</f>
        <v>1517189.19</v>
      </c>
      <c r="L155" s="148">
        <f>VLOOKUP($C155,'2026'!$C$8:$U$195,VLOOKUP($L$4,Master!$D$9:$G$20,4,FALSE),FALSE)</f>
        <v>851670.07999999984</v>
      </c>
      <c r="M155" s="150">
        <f t="shared" si="26"/>
        <v>0.56134731621703682</v>
      </c>
      <c r="N155" s="150">
        <f t="shared" si="27"/>
        <v>9.9440730448590689E-5</v>
      </c>
      <c r="O155" s="148">
        <f t="shared" si="28"/>
        <v>-665519.1100000001</v>
      </c>
      <c r="P155" s="151">
        <f t="shared" si="29"/>
        <v>-0.43865268378296324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IFERROR(VLOOKUP($C156,'2026'!$C$205:$U$392,19,FALSE),0)</f>
        <v>3127668.9300000006</v>
      </c>
      <c r="F156" s="153">
        <f>IFERROR(VLOOKUP($C156,'2026'!$C$8:$U$195,19,FALSE),0)</f>
        <v>1063966.2199999997</v>
      </c>
      <c r="G156" s="154">
        <f t="shared" si="22"/>
        <v>0.34017865823157939</v>
      </c>
      <c r="H156" s="155">
        <f t="shared" si="23"/>
        <v>1.242283609275389E-4</v>
      </c>
      <c r="I156" s="156">
        <f t="shared" si="24"/>
        <v>-2063702.7100000009</v>
      </c>
      <c r="J156" s="157">
        <f t="shared" si="25"/>
        <v>-0.65982134176842067</v>
      </c>
      <c r="K156" s="163">
        <f>VLOOKUP($C156,'2026'!$C$205:$U$392,VLOOKUP($L$4,Master!$D$9:$G$20,4,FALSE),FALSE)</f>
        <v>1517189.19</v>
      </c>
      <c r="L156" s="164">
        <f>VLOOKUP($C156,'2026'!$C$8:$U$195,VLOOKUP($L$4,Master!$D$9:$G$20,4,FALSE),FALSE)</f>
        <v>851670.07999999984</v>
      </c>
      <c r="M156" s="155">
        <f t="shared" si="26"/>
        <v>0.56134731621703682</v>
      </c>
      <c r="N156" s="155">
        <f t="shared" si="27"/>
        <v>9.9440730448590689E-5</v>
      </c>
      <c r="O156" s="156">
        <f t="shared" si="28"/>
        <v>-665519.1100000001</v>
      </c>
      <c r="P156" s="157">
        <f t="shared" si="29"/>
        <v>-0.43865268378296324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IFERROR(VLOOKUP($C157,'2026'!$C$205:$U$392,19,FALSE),0)</f>
        <v>55872355.659999996</v>
      </c>
      <c r="F157" s="143">
        <f>IFERROR(VLOOKUP($C157,'2026'!$C$8:$U$195,19,FALSE),0)</f>
        <v>48007456.910000004</v>
      </c>
      <c r="G157" s="144">
        <f t="shared" si="22"/>
        <v>0.85923452381603072</v>
      </c>
      <c r="H157" s="145">
        <f t="shared" si="23"/>
        <v>5.6053355568269391E-3</v>
      </c>
      <c r="I157" s="143">
        <f t="shared" si="24"/>
        <v>-7864898.7499999925</v>
      </c>
      <c r="J157" s="146">
        <f t="shared" si="25"/>
        <v>-0.14076547618396931</v>
      </c>
      <c r="K157" s="142">
        <f>VLOOKUP($C157,'2026'!$C$205:$U$392,VLOOKUP($L$4,Master!$D$9:$G$20,4,FALSE),FALSE)</f>
        <v>27818622.91</v>
      </c>
      <c r="L157" s="143">
        <f>VLOOKUP($C157,'2026'!$C$8:$U$195,VLOOKUP($L$4,Master!$D$9:$G$20,4,FALSE),FALSE)</f>
        <v>28595312.010000002</v>
      </c>
      <c r="M157" s="145">
        <f t="shared" si="26"/>
        <v>1.0279197537028624</v>
      </c>
      <c r="N157" s="145">
        <f t="shared" si="27"/>
        <v>3.3387796289377205E-3</v>
      </c>
      <c r="O157" s="143">
        <f t="shared" si="28"/>
        <v>776689.10000000149</v>
      </c>
      <c r="P157" s="146">
        <f t="shared" si="29"/>
        <v>2.7919753702862263E-2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IFERROR(VLOOKUP($C158,'2026'!$C$205:$U$392,19,FALSE),0)</f>
        <v>28882202.529999997</v>
      </c>
      <c r="F158" s="148">
        <f>IFERROR(VLOOKUP($C158,'2026'!$C$8:$U$195,19,FALSE),0)</f>
        <v>29132770.370000005</v>
      </c>
      <c r="G158" s="149">
        <f t="shared" si="22"/>
        <v>1.0086755101083356</v>
      </c>
      <c r="H158" s="150">
        <f t="shared" si="23"/>
        <v>3.4015330978679685E-3</v>
      </c>
      <c r="I158" s="148">
        <f t="shared" si="24"/>
        <v>250567.8400000073</v>
      </c>
      <c r="J158" s="151">
        <f t="shared" si="25"/>
        <v>8.6755101083354717E-3</v>
      </c>
      <c r="K158" s="147">
        <f>VLOOKUP($C158,'2026'!$C$205:$U$392,VLOOKUP($L$4,Master!$D$9:$G$20,4,FALSE),FALSE)</f>
        <v>13985243.43</v>
      </c>
      <c r="L158" s="148">
        <f>VLOOKUP($C158,'2026'!$C$8:$U$195,VLOOKUP($L$4,Master!$D$9:$G$20,4,FALSE),FALSE)</f>
        <v>15469150.730000002</v>
      </c>
      <c r="M158" s="150">
        <f t="shared" si="26"/>
        <v>1.1061052177909787</v>
      </c>
      <c r="N158" s="150">
        <f t="shared" si="27"/>
        <v>1.8061731697919345E-3</v>
      </c>
      <c r="O158" s="148">
        <f t="shared" si="28"/>
        <v>1483907.3000000026</v>
      </c>
      <c r="P158" s="151">
        <f t="shared" si="29"/>
        <v>0.1061052177909786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IFERROR(VLOOKUP($C159,'2026'!$C$205:$U$392,19,FALSE),0)</f>
        <v>7516657.1699999999</v>
      </c>
      <c r="F159" s="153">
        <f>IFERROR(VLOOKUP($C159,'2026'!$C$8:$U$195,19,FALSE),0)</f>
        <v>7567686.160000002</v>
      </c>
      <c r="G159" s="154">
        <f t="shared" si="22"/>
        <v>1.0067887877344819</v>
      </c>
      <c r="H159" s="155">
        <f t="shared" si="23"/>
        <v>8.8360065385423747E-4</v>
      </c>
      <c r="I159" s="156">
        <f t="shared" si="24"/>
        <v>51028.990000002086</v>
      </c>
      <c r="J159" s="157">
        <f t="shared" si="25"/>
        <v>6.7887877344819875E-3</v>
      </c>
      <c r="K159" s="163">
        <f>VLOOKUP($C159,'2026'!$C$205:$U$392,VLOOKUP($L$4,Master!$D$9:$G$20,4,FALSE),FALSE)</f>
        <v>3483301.4699999997</v>
      </c>
      <c r="L159" s="164">
        <f>VLOOKUP($C159,'2026'!$C$8:$U$195,VLOOKUP($L$4,Master!$D$9:$G$20,4,FALSE),FALSE)</f>
        <v>3978643.8200000003</v>
      </c>
      <c r="M159" s="155">
        <f t="shared" si="26"/>
        <v>1.1422048462546657</v>
      </c>
      <c r="N159" s="155">
        <f t="shared" si="27"/>
        <v>4.6454520000934081E-4</v>
      </c>
      <c r="O159" s="156">
        <f t="shared" si="28"/>
        <v>495342.35000000056</v>
      </c>
      <c r="P159" s="157">
        <f t="shared" si="29"/>
        <v>0.14220484625466559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IFERROR(VLOOKUP($C160,'2026'!$C$205:$U$392,19,FALSE),0)</f>
        <v>21365545.359999999</v>
      </c>
      <c r="F160" s="153">
        <f>IFERROR(VLOOKUP($C160,'2026'!$C$8:$U$195,19,FALSE),0)</f>
        <v>21565084.210000001</v>
      </c>
      <c r="G160" s="154">
        <f t="shared" si="22"/>
        <v>1.0093392818501874</v>
      </c>
      <c r="H160" s="155">
        <f t="shared" si="23"/>
        <v>2.5179324440137312E-3</v>
      </c>
      <c r="I160" s="156">
        <f t="shared" si="24"/>
        <v>199538.85000000149</v>
      </c>
      <c r="J160" s="157">
        <f t="shared" si="25"/>
        <v>9.3392818501873004E-3</v>
      </c>
      <c r="K160" s="163">
        <f>VLOOKUP($C160,'2026'!$C$205:$U$392,VLOOKUP($L$4,Master!$D$9:$G$20,4,FALSE),FALSE)</f>
        <v>10501941.959999999</v>
      </c>
      <c r="L160" s="164">
        <f>VLOOKUP($C160,'2026'!$C$8:$U$195,VLOOKUP($L$4,Master!$D$9:$G$20,4,FALSE),FALSE)</f>
        <v>11490506.910000002</v>
      </c>
      <c r="M160" s="155">
        <f t="shared" si="26"/>
        <v>1.0941316333460296</v>
      </c>
      <c r="N160" s="155">
        <f t="shared" si="27"/>
        <v>1.3416279697825936E-3</v>
      </c>
      <c r="O160" s="156">
        <f t="shared" si="28"/>
        <v>988564.95000000298</v>
      </c>
      <c r="P160" s="157">
        <f t="shared" si="29"/>
        <v>9.4131633346029558E-2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IFERROR(VLOOKUP($C161,'2026'!$C$205:$U$392,19,FALSE),0)</f>
        <v>9499931.4400000013</v>
      </c>
      <c r="F161" s="148">
        <f>IFERROR(VLOOKUP($C161,'2026'!$C$8:$U$195,19,FALSE),0)</f>
        <v>9505171.5899999999</v>
      </c>
      <c r="G161" s="149">
        <f t="shared" si="22"/>
        <v>1.0005515987176428</v>
      </c>
      <c r="H161" s="150">
        <f t="shared" si="23"/>
        <v>1.1098208427714079E-3</v>
      </c>
      <c r="I161" s="148">
        <f t="shared" si="24"/>
        <v>5240.1499999985099</v>
      </c>
      <c r="J161" s="151">
        <f t="shared" si="25"/>
        <v>5.5159871764279907E-4</v>
      </c>
      <c r="K161" s="147">
        <f>VLOOKUP($C161,'2026'!$C$205:$U$392,VLOOKUP($L$4,Master!$D$9:$G$20,4,FALSE),FALSE)</f>
        <v>4682864.5800000019</v>
      </c>
      <c r="L161" s="148">
        <f>VLOOKUP($C161,'2026'!$C$8:$U$195,VLOOKUP($L$4,Master!$D$9:$G$20,4,FALSE),FALSE)</f>
        <v>5051071.209999999</v>
      </c>
      <c r="M161" s="150">
        <f t="shared" si="26"/>
        <v>1.0786285026418587</v>
      </c>
      <c r="N161" s="150">
        <f t="shared" si="27"/>
        <v>5.8976148448263777E-4</v>
      </c>
      <c r="O161" s="148">
        <f t="shared" si="28"/>
        <v>368206.62999999709</v>
      </c>
      <c r="P161" s="151">
        <f t="shared" si="29"/>
        <v>7.8628502641858791E-2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IFERROR(VLOOKUP($C162,'2026'!$C$205:$U$392,19,FALSE),0)</f>
        <v>0</v>
      </c>
      <c r="F162" s="153">
        <f>IFERROR(VLOOKUP($C162,'2026'!$C$8:$U$195,19,FALSE),0)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VLOOKUP($C162,'2026'!$C$205:$U$392,VLOOKUP($L$4,Master!$D$9:$G$20,4,FALSE),FALSE)</f>
        <v>0</v>
      </c>
      <c r="L162" s="164">
        <f>VLOOKUP($C162,'2026'!$C$8:$U$195,VLOOKUP($L$4,Master!$D$9:$G$20,4,FALSE),FALSE)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IFERROR(VLOOKUP($C163,'2026'!$C$205:$U$392,19,FALSE),0)</f>
        <v>9499931.4400000013</v>
      </c>
      <c r="F163" s="153">
        <f>IFERROR(VLOOKUP($C163,'2026'!$C$8:$U$195,19,FALSE),0)</f>
        <v>9505171.5899999999</v>
      </c>
      <c r="G163" s="154">
        <f t="shared" si="22"/>
        <v>1.0005515987176428</v>
      </c>
      <c r="H163" s="155">
        <f t="shared" si="23"/>
        <v>1.1098208427714079E-3</v>
      </c>
      <c r="I163" s="156">
        <f t="shared" si="24"/>
        <v>5240.1499999985099</v>
      </c>
      <c r="J163" s="157">
        <f t="shared" si="25"/>
        <v>5.5159871764279907E-4</v>
      </c>
      <c r="K163" s="163">
        <f>VLOOKUP($C163,'2026'!$C$205:$U$392,VLOOKUP($L$4,Master!$D$9:$G$20,4,FALSE),FALSE)</f>
        <v>4682864.5800000019</v>
      </c>
      <c r="L163" s="164">
        <f>VLOOKUP($C163,'2026'!$C$8:$U$195,VLOOKUP($L$4,Master!$D$9:$G$20,4,FALSE),FALSE)</f>
        <v>5051071.209999999</v>
      </c>
      <c r="M163" s="155">
        <f t="shared" si="26"/>
        <v>1.0786285026418587</v>
      </c>
      <c r="N163" s="155">
        <f t="shared" si="27"/>
        <v>5.8976148448263777E-4</v>
      </c>
      <c r="O163" s="156">
        <f t="shared" si="28"/>
        <v>368206.62999999709</v>
      </c>
      <c r="P163" s="157">
        <f t="shared" si="29"/>
        <v>7.8628502641858791E-2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IFERROR(VLOOKUP($C164,'2026'!$C$205:$U$392,19,FALSE),0)</f>
        <v>0</v>
      </c>
      <c r="F164" s="148">
        <f>IFERROR(VLOOKUP($C164,'2026'!$C$8:$U$195,19,FALSE),0)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VLOOKUP($C164,'2026'!$C$205:$U$392,VLOOKUP($L$4,Master!$D$9:$G$20,4,FALSE),FALSE)</f>
        <v>0</v>
      </c>
      <c r="L164" s="148">
        <f>VLOOKUP($C164,'2026'!$C$8:$U$195,VLOOKUP($L$4,Master!$D$9:$G$20,4,FALSE),FALSE)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IFERROR(VLOOKUP($C165,'2026'!$C$205:$U$392,19,FALSE),0)</f>
        <v>0</v>
      </c>
      <c r="F165" s="153">
        <f>IFERROR(VLOOKUP($C165,'2026'!$C$8:$U$195,19,FALSE),0)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VLOOKUP($C165,'2026'!$C$205:$U$392,VLOOKUP($L$4,Master!$D$9:$G$20,4,FALSE),FALSE)</f>
        <v>0</v>
      </c>
      <c r="L165" s="164">
        <f>VLOOKUP($C165,'2026'!$C$8:$U$195,VLOOKUP($L$4,Master!$D$9:$G$20,4,FALSE),FALSE)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IFERROR(VLOOKUP($C166,'2026'!$C$205:$U$392,19,FALSE),0)</f>
        <v>7529085.3000000007</v>
      </c>
      <c r="F166" s="148">
        <f>IFERROR(VLOOKUP($C166,'2026'!$C$8:$U$195,19,FALSE),0)</f>
        <v>3805499.26</v>
      </c>
      <c r="G166" s="149">
        <f t="shared" si="22"/>
        <v>0.50543978562708003</v>
      </c>
      <c r="H166" s="150">
        <f t="shared" si="23"/>
        <v>4.4432889568689723E-4</v>
      </c>
      <c r="I166" s="148">
        <f t="shared" si="24"/>
        <v>-3723586.040000001</v>
      </c>
      <c r="J166" s="151">
        <f t="shared" si="25"/>
        <v>-0.49456021437291997</v>
      </c>
      <c r="K166" s="147">
        <f>VLOOKUP($C166,'2026'!$C$205:$U$392,VLOOKUP($L$4,Master!$D$9:$G$20,4,FALSE),FALSE)</f>
        <v>3758386.32</v>
      </c>
      <c r="L166" s="148">
        <f>VLOOKUP($C166,'2026'!$C$8:$U$195,VLOOKUP($L$4,Master!$D$9:$G$20,4,FALSE),FALSE)</f>
        <v>3657673.32</v>
      </c>
      <c r="M166" s="150">
        <f t="shared" si="26"/>
        <v>0.97320312723999058</v>
      </c>
      <c r="N166" s="150">
        <f t="shared" si="27"/>
        <v>4.2706878546575435E-4</v>
      </c>
      <c r="O166" s="148">
        <f t="shared" si="28"/>
        <v>-100713</v>
      </c>
      <c r="P166" s="151">
        <f t="shared" si="29"/>
        <v>-2.6796872760009409E-2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IFERROR(VLOOKUP($C167,'2026'!$C$205:$U$392,19,FALSE),0)</f>
        <v>7359085.3000000007</v>
      </c>
      <c r="F167" s="153">
        <f>IFERROR(VLOOKUP($C167,'2026'!$C$8:$U$195,19,FALSE),0)</f>
        <v>3805499.26</v>
      </c>
      <c r="G167" s="154">
        <f t="shared" si="22"/>
        <v>0.51711579698634547</v>
      </c>
      <c r="H167" s="155">
        <f t="shared" si="23"/>
        <v>4.4432889568689723E-4</v>
      </c>
      <c r="I167" s="156">
        <f t="shared" si="24"/>
        <v>-3553586.040000001</v>
      </c>
      <c r="J167" s="157">
        <f t="shared" si="25"/>
        <v>-0.48288420301365453</v>
      </c>
      <c r="K167" s="163">
        <f>VLOOKUP($C167,'2026'!$C$205:$U$392,VLOOKUP($L$4,Master!$D$9:$G$20,4,FALSE),FALSE)</f>
        <v>3673386.32</v>
      </c>
      <c r="L167" s="164">
        <f>VLOOKUP($C167,'2026'!$C$8:$U$195,VLOOKUP($L$4,Master!$D$9:$G$20,4,FALSE),FALSE)</f>
        <v>3657673.32</v>
      </c>
      <c r="M167" s="155">
        <f t="shared" si="26"/>
        <v>0.9957224754950359</v>
      </c>
      <c r="N167" s="155">
        <f t="shared" si="27"/>
        <v>4.2706878546575435E-4</v>
      </c>
      <c r="O167" s="156">
        <f t="shared" si="28"/>
        <v>-15713</v>
      </c>
      <c r="P167" s="157">
        <f t="shared" si="29"/>
        <v>-4.2775245049641282E-3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IFERROR(VLOOKUP($C168,'2026'!$C$205:$U$392,19,FALSE),0)</f>
        <v>170000</v>
      </c>
      <c r="F168" s="153">
        <f>IFERROR(VLOOKUP($C168,'2026'!$C$8:$U$195,19,FALSE),0)</f>
        <v>0</v>
      </c>
      <c r="G168" s="154">
        <f t="shared" si="22"/>
        <v>0</v>
      </c>
      <c r="H168" s="155">
        <f t="shared" si="23"/>
        <v>0</v>
      </c>
      <c r="I168" s="156">
        <f t="shared" si="24"/>
        <v>-170000</v>
      </c>
      <c r="J168" s="157">
        <f t="shared" si="25"/>
        <v>-1</v>
      </c>
      <c r="K168" s="163">
        <f>VLOOKUP($C168,'2026'!$C$205:$U$392,VLOOKUP($L$4,Master!$D$9:$G$20,4,FALSE),FALSE)</f>
        <v>85000</v>
      </c>
      <c r="L168" s="164">
        <f>VLOOKUP($C168,'2026'!$C$8:$U$195,VLOOKUP($L$4,Master!$D$9:$G$20,4,FALSE),FALSE)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-85000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IFERROR(VLOOKUP($C169,'2026'!$C$205:$U$392,19,FALSE),0)</f>
        <v>0</v>
      </c>
      <c r="F169" s="148">
        <f>IFERROR(VLOOKUP($C169,'2026'!$C$8:$U$195,19,FALSE),0)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VLOOKUP($C169,'2026'!$C$205:$U$392,VLOOKUP($L$4,Master!$D$9:$G$20,4,FALSE),FALSE)</f>
        <v>0</v>
      </c>
      <c r="L169" s="148">
        <f>VLOOKUP($C169,'2026'!$C$8:$U$195,VLOOKUP($L$4,Master!$D$9:$G$20,4,FALSE),FALSE)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IFERROR(VLOOKUP($C170,'2026'!$C$205:$U$392,19,FALSE),0)</f>
        <v>0</v>
      </c>
      <c r="F170" s="153">
        <f>IFERROR(VLOOKUP($C170,'2026'!$C$8:$U$195,19,FALSE),0)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VLOOKUP($C170,'2026'!$C$205:$U$392,VLOOKUP($L$4,Master!$D$9:$G$20,4,FALSE),FALSE)</f>
        <v>0</v>
      </c>
      <c r="L170" s="164">
        <f>VLOOKUP($C170,'2026'!$C$8:$U$195,VLOOKUP($L$4,Master!$D$9:$G$20,4,FALSE),FALSE)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IFERROR(VLOOKUP($C171,'2026'!$C$205:$U$392,19,FALSE),0)</f>
        <v>6931664</v>
      </c>
      <c r="F171" s="148">
        <f>IFERROR(VLOOKUP($C171,'2026'!$C$8:$U$195,19,FALSE),0)</f>
        <v>3973738.09</v>
      </c>
      <c r="G171" s="149">
        <f t="shared" si="22"/>
        <v>0.57327332802051567</v>
      </c>
      <c r="H171" s="150">
        <f t="shared" si="23"/>
        <v>4.6397240851878661E-4</v>
      </c>
      <c r="I171" s="148">
        <f t="shared" si="24"/>
        <v>-2957925.91</v>
      </c>
      <c r="J171" s="151">
        <f t="shared" si="25"/>
        <v>-0.42672667197948433</v>
      </c>
      <c r="K171" s="147">
        <f>VLOOKUP($C171,'2026'!$C$205:$U$392,VLOOKUP($L$4,Master!$D$9:$G$20,4,FALSE),FALSE)</f>
        <v>3948594.1300000004</v>
      </c>
      <c r="L171" s="148">
        <f>VLOOKUP($C171,'2026'!$C$8:$U$195,VLOOKUP($L$4,Master!$D$9:$G$20,4,FALSE),FALSE)</f>
        <v>3674351.29</v>
      </c>
      <c r="M171" s="150">
        <f t="shared" si="26"/>
        <v>0.93054671334376915</v>
      </c>
      <c r="N171" s="150">
        <f t="shared" si="27"/>
        <v>4.2901609999299441E-4</v>
      </c>
      <c r="O171" s="148">
        <f t="shared" si="28"/>
        <v>-274242.84000000032</v>
      </c>
      <c r="P171" s="151">
        <f t="shared" si="29"/>
        <v>-6.9453286656230809E-2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IFERROR(VLOOKUP($C172,'2026'!$C$205:$U$392,19,FALSE),0)</f>
        <v>6931664</v>
      </c>
      <c r="F172" s="153">
        <f>IFERROR(VLOOKUP($C172,'2026'!$C$8:$U$195,19,FALSE),0)</f>
        <v>3973738.09</v>
      </c>
      <c r="G172" s="154">
        <f t="shared" si="22"/>
        <v>0.57327332802051567</v>
      </c>
      <c r="H172" s="155">
        <f t="shared" si="23"/>
        <v>4.6397240851878661E-4</v>
      </c>
      <c r="I172" s="156">
        <f t="shared" si="24"/>
        <v>-2957925.91</v>
      </c>
      <c r="J172" s="157">
        <f t="shared" si="25"/>
        <v>-0.42672667197948433</v>
      </c>
      <c r="K172" s="163">
        <f>VLOOKUP($C172,'2026'!$C$205:$U$392,VLOOKUP($L$4,Master!$D$9:$G$20,4,FALSE),FALSE)</f>
        <v>3948594.1300000004</v>
      </c>
      <c r="L172" s="164">
        <f>VLOOKUP($C172,'2026'!$C$8:$U$195,VLOOKUP($L$4,Master!$D$9:$G$20,4,FALSE),FALSE)</f>
        <v>3674351.29</v>
      </c>
      <c r="M172" s="155">
        <f t="shared" si="26"/>
        <v>0.93054671334376915</v>
      </c>
      <c r="N172" s="155">
        <f t="shared" si="27"/>
        <v>4.2901609999299441E-4</v>
      </c>
      <c r="O172" s="156">
        <f t="shared" si="28"/>
        <v>-274242.84000000032</v>
      </c>
      <c r="P172" s="157">
        <f t="shared" si="29"/>
        <v>-6.9453286656230809E-2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IFERROR(VLOOKUP($C173,'2026'!$C$205:$U$392,19,FALSE),0)</f>
        <v>0</v>
      </c>
      <c r="F173" s="148">
        <f>IFERROR(VLOOKUP($C173,'2026'!$C$8:$U$195,19,FALSE),0)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VLOOKUP($C173,'2026'!$C$205:$U$392,VLOOKUP($L$4,Master!$D$9:$G$20,4,FALSE),FALSE)</f>
        <v>0</v>
      </c>
      <c r="L173" s="148">
        <f>VLOOKUP($C173,'2026'!$C$8:$U$195,VLOOKUP($L$4,Master!$D$9:$G$20,4,FALSE),FALSE)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IFERROR(VLOOKUP($C174,'2026'!$C$205:$U$392,19,FALSE),0)</f>
        <v>0</v>
      </c>
      <c r="F174" s="153">
        <f>IFERROR(VLOOKUP($C174,'2026'!$C$8:$U$195,19,FALSE),0)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VLOOKUP($C174,'2026'!$C$205:$U$392,VLOOKUP($L$4,Master!$D$9:$G$20,4,FALSE),FALSE)</f>
        <v>0</v>
      </c>
      <c r="L174" s="164">
        <f>VLOOKUP($C174,'2026'!$C$8:$U$195,VLOOKUP($L$4,Master!$D$9:$G$20,4,FALSE),FALSE)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IFERROR(VLOOKUP($C175,'2026'!$C$205:$U$392,19,FALSE),0)</f>
        <v>3029472.3899999997</v>
      </c>
      <c r="F175" s="148">
        <f>IFERROR(VLOOKUP($C175,'2026'!$C$8:$U$195,19,FALSE),0)</f>
        <v>1590277.6</v>
      </c>
      <c r="G175" s="149">
        <f t="shared" si="22"/>
        <v>0.52493549875197909</v>
      </c>
      <c r="H175" s="150">
        <f t="shared" si="23"/>
        <v>1.8568031198187891E-4</v>
      </c>
      <c r="I175" s="148">
        <f t="shared" si="24"/>
        <v>-1439194.7899999996</v>
      </c>
      <c r="J175" s="151">
        <f t="shared" si="25"/>
        <v>-0.47506450124802085</v>
      </c>
      <c r="K175" s="147">
        <f>VLOOKUP($C175,'2026'!$C$205:$U$392,VLOOKUP($L$4,Master!$D$9:$G$20,4,FALSE),FALSE)</f>
        <v>1443534.4499999997</v>
      </c>
      <c r="L175" s="148">
        <f>VLOOKUP($C175,'2026'!$C$8:$U$195,VLOOKUP($L$4,Master!$D$9:$G$20,4,FALSE),FALSE)</f>
        <v>743065.4600000002</v>
      </c>
      <c r="M175" s="150">
        <f t="shared" si="26"/>
        <v>0.51475422702935858</v>
      </c>
      <c r="N175" s="150">
        <f t="shared" si="27"/>
        <v>8.6760089204399526E-5</v>
      </c>
      <c r="O175" s="148">
        <f t="shared" si="28"/>
        <v>-700468.98999999953</v>
      </c>
      <c r="P175" s="151">
        <f t="shared" si="29"/>
        <v>-0.48524577297064136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IFERROR(VLOOKUP($C176,'2026'!$C$205:$U$392,19,FALSE),0)</f>
        <v>3029472.3899999997</v>
      </c>
      <c r="F176" s="153">
        <f>IFERROR(VLOOKUP($C176,'2026'!$C$8:$U$195,19,FALSE),0)</f>
        <v>1590277.6</v>
      </c>
      <c r="G176" s="154">
        <f t="shared" si="22"/>
        <v>0.52493549875197909</v>
      </c>
      <c r="H176" s="155">
        <f t="shared" si="23"/>
        <v>1.8568031198187891E-4</v>
      </c>
      <c r="I176" s="156">
        <f t="shared" si="24"/>
        <v>-1439194.7899999996</v>
      </c>
      <c r="J176" s="157">
        <f t="shared" si="25"/>
        <v>-0.47506450124802085</v>
      </c>
      <c r="K176" s="163">
        <f>VLOOKUP($C176,'2026'!$C$205:$U$392,VLOOKUP($L$4,Master!$D$9:$G$20,4,FALSE),FALSE)</f>
        <v>1443534.4499999997</v>
      </c>
      <c r="L176" s="164">
        <f>VLOOKUP($C176,'2026'!$C$8:$U$195,VLOOKUP($L$4,Master!$D$9:$G$20,4,FALSE),FALSE)</f>
        <v>743065.4600000002</v>
      </c>
      <c r="M176" s="155">
        <f t="shared" si="26"/>
        <v>0.51475422702935858</v>
      </c>
      <c r="N176" s="155">
        <f t="shared" si="27"/>
        <v>8.6760089204399526E-5</v>
      </c>
      <c r="O176" s="156">
        <f t="shared" si="28"/>
        <v>-700468.98999999953</v>
      </c>
      <c r="P176" s="157">
        <f t="shared" si="29"/>
        <v>-0.48524577297064136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IFERROR(VLOOKUP($C177,'2026'!$C$205:$U$392,19,FALSE),0)</f>
        <v>199085325.1699999</v>
      </c>
      <c r="F177" s="143">
        <f>IFERROR(VLOOKUP($C177,'2026'!$C$8:$U$195,19,FALSE),0)</f>
        <v>191547221.78000003</v>
      </c>
      <c r="G177" s="144">
        <f t="shared" si="22"/>
        <v>0.96213631826673796</v>
      </c>
      <c r="H177" s="145">
        <f t="shared" si="23"/>
        <v>2.2364993319010814E-2</v>
      </c>
      <c r="I177" s="143">
        <f t="shared" si="24"/>
        <v>-7538103.3899998665</v>
      </c>
      <c r="J177" s="146">
        <f t="shared" si="25"/>
        <v>-3.7863681733262079E-2</v>
      </c>
      <c r="K177" s="142">
        <f>VLOOKUP($C177,'2026'!$C$205:$U$392,VLOOKUP($L$4,Master!$D$9:$G$20,4,FALSE),FALSE)</f>
        <v>101513386.82999998</v>
      </c>
      <c r="L177" s="143">
        <f>VLOOKUP($C177,'2026'!$C$8:$U$195,VLOOKUP($L$4,Master!$D$9:$G$20,4,FALSE),FALSE)</f>
        <v>99183637.25000003</v>
      </c>
      <c r="M177" s="145">
        <f t="shared" si="26"/>
        <v>0.9770498290644023</v>
      </c>
      <c r="N177" s="145">
        <f t="shared" si="27"/>
        <v>1.1580650263876892E-2</v>
      </c>
      <c r="O177" s="143">
        <f t="shared" si="28"/>
        <v>-2329749.5799999535</v>
      </c>
      <c r="P177" s="146">
        <f t="shared" si="29"/>
        <v>-2.2950170935597716E-2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IFERROR(VLOOKUP($C178,'2026'!$C$205:$U$392,19,FALSE),0)</f>
        <v>0</v>
      </c>
      <c r="F178" s="148">
        <f>IFERROR(VLOOKUP($C178,'2026'!$C$8:$U$195,19,FALSE),0)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VLOOKUP($C178,'2026'!$C$205:$U$392,VLOOKUP($L$4,Master!$D$9:$G$20,4,FALSE),FALSE)</f>
        <v>0</v>
      </c>
      <c r="L178" s="148">
        <f>VLOOKUP($C178,'2026'!$C$8:$U$195,VLOOKUP($L$4,Master!$D$9:$G$20,4,FALSE),FALSE)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IFERROR(VLOOKUP($C179,'2026'!$C$205:$U$392,19,FALSE),0)</f>
        <v>0</v>
      </c>
      <c r="F179" s="153">
        <f>IFERROR(VLOOKUP($C179,'2026'!$C$8:$U$195,19,FALSE),0)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VLOOKUP($C179,'2026'!$C$205:$U$392,VLOOKUP($L$4,Master!$D$9:$G$20,4,FALSE),FALSE)</f>
        <v>0</v>
      </c>
      <c r="L179" s="164">
        <f>VLOOKUP($C179,'2026'!$C$8:$U$195,VLOOKUP($L$4,Master!$D$9:$G$20,4,FALSE),FALSE)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IFERROR(VLOOKUP($C180,'2026'!$C$205:$U$392,19,FALSE),0)</f>
        <v>0</v>
      </c>
      <c r="F180" s="153">
        <f>IFERROR(VLOOKUP($C180,'2026'!$C$8:$U$195,19,FALSE),0)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VLOOKUP($C180,'2026'!$C$205:$U$392,VLOOKUP($L$4,Master!$D$9:$G$20,4,FALSE),FALSE)</f>
        <v>0</v>
      </c>
      <c r="L180" s="164">
        <f>VLOOKUP($C180,'2026'!$C$8:$U$195,VLOOKUP($L$4,Master!$D$9:$G$20,4,FALSE),FALSE)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IFERROR(VLOOKUP($C181,'2026'!$C$205:$U$392,19,FALSE),0)</f>
        <v>139271259.98000002</v>
      </c>
      <c r="F181" s="148">
        <f>IFERROR(VLOOKUP($C181,'2026'!$C$8:$U$195,19,FALSE),0)</f>
        <v>137193305.98000002</v>
      </c>
      <c r="G181" s="149">
        <f t="shared" si="22"/>
        <v>0.98507980756188751</v>
      </c>
      <c r="H181" s="150">
        <f t="shared" si="23"/>
        <v>1.6018647219951897E-2</v>
      </c>
      <c r="I181" s="148">
        <f t="shared" si="24"/>
        <v>-2077954</v>
      </c>
      <c r="J181" s="151">
        <f t="shared" si="25"/>
        <v>-1.4920192438112526E-2</v>
      </c>
      <c r="K181" s="147">
        <f>VLOOKUP($C181,'2026'!$C$205:$U$392,VLOOKUP($L$4,Master!$D$9:$G$20,4,FALSE),FALSE)</f>
        <v>70874712.120000005</v>
      </c>
      <c r="L181" s="148">
        <f>VLOOKUP($C181,'2026'!$C$8:$U$195,VLOOKUP($L$4,Master!$D$9:$G$20,4,FALSE),FALSE)</f>
        <v>69123290.460000038</v>
      </c>
      <c r="M181" s="150">
        <f t="shared" si="26"/>
        <v>0.97528848290720982</v>
      </c>
      <c r="N181" s="150">
        <f t="shared" si="27"/>
        <v>8.0708136351960447E-3</v>
      </c>
      <c r="O181" s="148">
        <f t="shared" si="28"/>
        <v>-1751421.6599999666</v>
      </c>
      <c r="P181" s="151">
        <f t="shared" si="29"/>
        <v>-2.4711517092790226E-2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IFERROR(VLOOKUP($C182,'2026'!$C$205:$U$392,19,FALSE),0)</f>
        <v>139271259.98000002</v>
      </c>
      <c r="F182" s="153">
        <f>IFERROR(VLOOKUP($C182,'2026'!$C$8:$U$195,19,FALSE),0)</f>
        <v>137193305.98000002</v>
      </c>
      <c r="G182" s="154">
        <f t="shared" si="22"/>
        <v>0.98507980756188751</v>
      </c>
      <c r="H182" s="155">
        <f t="shared" si="23"/>
        <v>1.6018647219951897E-2</v>
      </c>
      <c r="I182" s="156">
        <f t="shared" si="24"/>
        <v>-2077954</v>
      </c>
      <c r="J182" s="157">
        <f t="shared" si="25"/>
        <v>-1.4920192438112526E-2</v>
      </c>
      <c r="K182" s="163">
        <f>VLOOKUP($C182,'2026'!$C$205:$U$392,VLOOKUP($L$4,Master!$D$9:$G$20,4,FALSE),FALSE)</f>
        <v>70874712.120000005</v>
      </c>
      <c r="L182" s="164">
        <f>VLOOKUP($C182,'2026'!$C$8:$U$195,VLOOKUP($L$4,Master!$D$9:$G$20,4,FALSE),FALSE)</f>
        <v>69123290.460000038</v>
      </c>
      <c r="M182" s="155">
        <f t="shared" si="26"/>
        <v>0.97528848290720982</v>
      </c>
      <c r="N182" s="155">
        <f t="shared" si="27"/>
        <v>8.0708136351960447E-3</v>
      </c>
      <c r="O182" s="156">
        <f t="shared" si="28"/>
        <v>-1751421.6599999666</v>
      </c>
      <c r="P182" s="157">
        <f t="shared" si="29"/>
        <v>-2.4711517092790226E-2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IFERROR(VLOOKUP($C183,'2026'!$C$205:$U$392,19,FALSE),0)</f>
        <v>0</v>
      </c>
      <c r="F183" s="148">
        <f>IFERROR(VLOOKUP($C183,'2026'!$C$8:$U$195,19,FALSE),0)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VLOOKUP($C183,'2026'!$C$205:$U$392,VLOOKUP($L$4,Master!$D$9:$G$20,4,FALSE),FALSE)</f>
        <v>0</v>
      </c>
      <c r="L183" s="148">
        <f>VLOOKUP($C183,'2026'!$C$8:$U$195,VLOOKUP($L$4,Master!$D$9:$G$20,4,FALSE),FALSE)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IFERROR(VLOOKUP($C184,'2026'!$C$205:$U$392,19,FALSE),0)</f>
        <v>0</v>
      </c>
      <c r="F184" s="153">
        <f>IFERROR(VLOOKUP($C184,'2026'!$C$8:$U$195,19,FALSE),0)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VLOOKUP($C184,'2026'!$C$205:$U$392,VLOOKUP($L$4,Master!$D$9:$G$20,4,FALSE),FALSE)</f>
        <v>0</v>
      </c>
      <c r="L184" s="164">
        <f>VLOOKUP($C184,'2026'!$C$8:$U$195,VLOOKUP($L$4,Master!$D$9:$G$20,4,FALSE),FALSE)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IFERROR(VLOOKUP($C185,'2026'!$C$205:$U$392,19,FALSE),0)</f>
        <v>0</v>
      </c>
      <c r="F185" s="148">
        <f>IFERROR(VLOOKUP($C185,'2026'!$C$8:$U$195,19,FALSE),0)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VLOOKUP($C185,'2026'!$C$205:$U$392,VLOOKUP($L$4,Master!$D$9:$G$20,4,FALSE),FALSE)</f>
        <v>0</v>
      </c>
      <c r="L185" s="148">
        <f>VLOOKUP($C185,'2026'!$C$8:$U$195,VLOOKUP($L$4,Master!$D$9:$G$20,4,FALSE),FALSE)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IFERROR(VLOOKUP($C186,'2026'!$C$205:$U$392,19,FALSE),0)</f>
        <v>0</v>
      </c>
      <c r="F186" s="153">
        <f>IFERROR(VLOOKUP($C186,'2026'!$C$8:$U$195,19,FALSE),0)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VLOOKUP($C186,'2026'!$C$205:$U$392,VLOOKUP($L$4,Master!$D$9:$G$20,4,FALSE),FALSE)</f>
        <v>0</v>
      </c>
      <c r="L186" s="164">
        <f>VLOOKUP($C186,'2026'!$C$8:$U$195,VLOOKUP($L$4,Master!$D$9:$G$20,4,FALSE),FALSE)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IFERROR(VLOOKUP($C187,'2026'!$C$205:$U$392,19,FALSE),0)</f>
        <v>9607854.1400000006</v>
      </c>
      <c r="F187" s="148">
        <f>IFERROR(VLOOKUP($C187,'2026'!$C$8:$U$195,19,FALSE),0)</f>
        <v>9641747.5299999937</v>
      </c>
      <c r="G187" s="149">
        <f t="shared" si="22"/>
        <v>1.00352767532751</v>
      </c>
      <c r="H187" s="150">
        <f t="shared" si="23"/>
        <v>1.1257674065338712E-3</v>
      </c>
      <c r="I187" s="148">
        <f t="shared" si="24"/>
        <v>33893.389999993145</v>
      </c>
      <c r="J187" s="151">
        <f t="shared" si="25"/>
        <v>3.5276753275100348E-3</v>
      </c>
      <c r="K187" s="147">
        <f>VLOOKUP($C187,'2026'!$C$205:$U$392,VLOOKUP($L$4,Master!$D$9:$G$20,4,FALSE),FALSE)</f>
        <v>4407033.96</v>
      </c>
      <c r="L187" s="148">
        <f>VLOOKUP($C187,'2026'!$C$8:$U$195,VLOOKUP($L$4,Master!$D$9:$G$20,4,FALSE),FALSE)</f>
        <v>7252480.0299999956</v>
      </c>
      <c r="M187" s="150">
        <f t="shared" si="26"/>
        <v>1.645660118761598</v>
      </c>
      <c r="N187" s="150">
        <f t="shared" si="27"/>
        <v>8.4679728533731827E-4</v>
      </c>
      <c r="O187" s="148">
        <f t="shared" si="28"/>
        <v>2845446.0699999956</v>
      </c>
      <c r="P187" s="151">
        <f t="shared" si="29"/>
        <v>0.64566011876159801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IFERROR(VLOOKUP($C188,'2026'!$C$205:$U$392,19,FALSE),0)</f>
        <v>9607854.1400000006</v>
      </c>
      <c r="F188" s="153">
        <f>IFERROR(VLOOKUP($C188,'2026'!$C$8:$U$195,19,FALSE),0)</f>
        <v>9641747.5299999937</v>
      </c>
      <c r="G188" s="154">
        <f t="shared" si="22"/>
        <v>1.00352767532751</v>
      </c>
      <c r="H188" s="155">
        <f t="shared" si="23"/>
        <v>1.1257674065338712E-3</v>
      </c>
      <c r="I188" s="156">
        <f t="shared" si="24"/>
        <v>33893.389999993145</v>
      </c>
      <c r="J188" s="157">
        <f t="shared" si="25"/>
        <v>3.5276753275100348E-3</v>
      </c>
      <c r="K188" s="163">
        <f>VLOOKUP($C188,'2026'!$C$205:$U$392,VLOOKUP($L$4,Master!$D$9:$G$20,4,FALSE),FALSE)</f>
        <v>4407033.96</v>
      </c>
      <c r="L188" s="164">
        <f>VLOOKUP($C188,'2026'!$C$8:$U$195,VLOOKUP($L$4,Master!$D$9:$G$20,4,FALSE),FALSE)</f>
        <v>7252480.0299999956</v>
      </c>
      <c r="M188" s="155">
        <f t="shared" si="26"/>
        <v>1.645660118761598</v>
      </c>
      <c r="N188" s="155">
        <f t="shared" si="27"/>
        <v>8.4679728533731827E-4</v>
      </c>
      <c r="O188" s="156">
        <f t="shared" si="28"/>
        <v>2845446.0699999956</v>
      </c>
      <c r="P188" s="157">
        <f t="shared" si="29"/>
        <v>0.64566011876159801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IFERROR(VLOOKUP($C189,'2026'!$C$205:$U$392,19,FALSE),0)</f>
        <v>0</v>
      </c>
      <c r="F189" s="148">
        <f>IFERROR(VLOOKUP($C189,'2026'!$C$8:$U$195,19,FALSE),0)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VLOOKUP($C189,'2026'!$C$205:$U$392,VLOOKUP($L$4,Master!$D$9:$G$20,4,FALSE),FALSE)</f>
        <v>0</v>
      </c>
      <c r="L189" s="148">
        <f>VLOOKUP($C189,'2026'!$C$8:$U$195,VLOOKUP($L$4,Master!$D$9:$G$20,4,FALSE),FALSE)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IFERROR(VLOOKUP($C190,'2026'!$C$205:$U$392,19,FALSE),0)</f>
        <v>0</v>
      </c>
      <c r="F190" s="153">
        <f>IFERROR(VLOOKUP($C190,'2026'!$C$8:$U$195,19,FALSE),0)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VLOOKUP($C190,'2026'!$C$205:$U$392,VLOOKUP($L$4,Master!$D$9:$G$20,4,FALSE),FALSE)</f>
        <v>0</v>
      </c>
      <c r="L190" s="164">
        <f>VLOOKUP($C190,'2026'!$C$8:$U$195,VLOOKUP($L$4,Master!$D$9:$G$20,4,FALSE),FALSE)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IFERROR(VLOOKUP($C191,'2026'!$C$205:$U$392,19,FALSE),0)</f>
        <v>76267.820000000007</v>
      </c>
      <c r="F191" s="148">
        <f>IFERROR(VLOOKUP($C191,'2026'!$C$8:$U$195,19,FALSE),0)</f>
        <v>66666.66</v>
      </c>
      <c r="G191" s="149">
        <f t="shared" si="22"/>
        <v>0.87411256805294812</v>
      </c>
      <c r="H191" s="150">
        <f t="shared" si="23"/>
        <v>7.783978235994677E-6</v>
      </c>
      <c r="I191" s="148">
        <f t="shared" si="24"/>
        <v>-9601.1600000000035</v>
      </c>
      <c r="J191" s="151">
        <f t="shared" si="25"/>
        <v>-0.12588743194705188</v>
      </c>
      <c r="K191" s="147">
        <f>VLOOKUP($C191,'2026'!$C$205:$U$392,VLOOKUP($L$4,Master!$D$9:$G$20,4,FALSE),FALSE)</f>
        <v>35526.660000000003</v>
      </c>
      <c r="L191" s="148">
        <f>VLOOKUP($C191,'2026'!$C$8:$U$195,VLOOKUP($L$4,Master!$D$9:$G$20,4,FALSE),FALSE)</f>
        <v>33333.33</v>
      </c>
      <c r="M191" s="150">
        <f t="shared" si="26"/>
        <v>0.93826242039077123</v>
      </c>
      <c r="N191" s="150">
        <f t="shared" si="27"/>
        <v>3.8919891179973385E-6</v>
      </c>
      <c r="O191" s="148">
        <f t="shared" si="28"/>
        <v>-2193.3300000000017</v>
      </c>
      <c r="P191" s="151">
        <f t="shared" si="29"/>
        <v>-6.1737579609228717E-2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IFERROR(VLOOKUP($C192,'2026'!$C$205:$U$392,19,FALSE),0)</f>
        <v>76267.820000000007</v>
      </c>
      <c r="F192" s="153">
        <f>IFERROR(VLOOKUP($C192,'2026'!$C$8:$U$195,19,FALSE),0)</f>
        <v>66666.66</v>
      </c>
      <c r="G192" s="154">
        <f t="shared" si="22"/>
        <v>0.87411256805294812</v>
      </c>
      <c r="H192" s="155">
        <f t="shared" si="23"/>
        <v>7.783978235994677E-6</v>
      </c>
      <c r="I192" s="156">
        <f t="shared" si="24"/>
        <v>-9601.1600000000035</v>
      </c>
      <c r="J192" s="157">
        <f t="shared" si="25"/>
        <v>-0.12588743194705188</v>
      </c>
      <c r="K192" s="163">
        <f>VLOOKUP($C192,'2026'!$C$205:$U$392,VLOOKUP($L$4,Master!$D$9:$G$20,4,FALSE),FALSE)</f>
        <v>35526.660000000003</v>
      </c>
      <c r="L192" s="164">
        <f>VLOOKUP($C192,'2026'!$C$8:$U$195,VLOOKUP($L$4,Master!$D$9:$G$20,4,FALSE),FALSE)</f>
        <v>33333.33</v>
      </c>
      <c r="M192" s="155">
        <f t="shared" si="26"/>
        <v>0.93826242039077123</v>
      </c>
      <c r="N192" s="155">
        <f t="shared" si="27"/>
        <v>3.8919891179973385E-6</v>
      </c>
      <c r="O192" s="156">
        <f t="shared" si="28"/>
        <v>-2193.3300000000017</v>
      </c>
      <c r="P192" s="157">
        <f t="shared" si="29"/>
        <v>-6.1737579609228717E-2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IFERROR(VLOOKUP($C193,'2026'!$C$205:$U$392,19,FALSE),0)</f>
        <v>0</v>
      </c>
      <c r="F193" s="148">
        <f>IFERROR(VLOOKUP($C193,'2026'!$C$8:$U$195,19,FALSE),0)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VLOOKUP($C193,'2026'!$C$205:$U$392,VLOOKUP($L$4,Master!$D$9:$G$20,4,FALSE),FALSE)</f>
        <v>0</v>
      </c>
      <c r="L193" s="148">
        <f>VLOOKUP($C193,'2026'!$C$8:$U$195,VLOOKUP($L$4,Master!$D$9:$G$20,4,FALSE),FALSE)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IFERROR(VLOOKUP($C194,'2026'!$C$205:$U$392,19,FALSE),0)</f>
        <v>0</v>
      </c>
      <c r="F194" s="153">
        <f>IFERROR(VLOOKUP($C194,'2026'!$C$8:$U$195,19,FALSE),0)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VLOOKUP($C194,'2026'!$C$205:$U$392,VLOOKUP($L$4,Master!$D$9:$G$20,4,FALSE),FALSE)</f>
        <v>0</v>
      </c>
      <c r="L194" s="164">
        <f>VLOOKUP($C194,'2026'!$C$8:$U$195,VLOOKUP($L$4,Master!$D$9:$G$20,4,FALSE),FALSE)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IFERROR(VLOOKUP($C195,'2026'!$C$205:$U$392,19,FALSE),0)</f>
        <v>50129943.229999922</v>
      </c>
      <c r="F195" s="148">
        <f>IFERROR(VLOOKUP($C195,'2026'!$C$8:$U$195,19,FALSE),0)</f>
        <v>44645501.609999999</v>
      </c>
      <c r="G195" s="149">
        <f t="shared" si="22"/>
        <v>0.89059549509487979</v>
      </c>
      <c r="H195" s="150">
        <f t="shared" si="23"/>
        <v>5.2127947142890504E-3</v>
      </c>
      <c r="I195" s="148">
        <f t="shared" si="24"/>
        <v>-5484441.6199999228</v>
      </c>
      <c r="J195" s="151">
        <f t="shared" si="25"/>
        <v>-0.10940450490512019</v>
      </c>
      <c r="K195" s="147">
        <f>VLOOKUP($C195,'2026'!$C$205:$U$392,VLOOKUP($L$4,Master!$D$9:$G$20,4,FALSE),FALSE)</f>
        <v>26196114.089999981</v>
      </c>
      <c r="L195" s="148">
        <f>VLOOKUP($C195,'2026'!$C$8:$U$195,VLOOKUP($L$4,Master!$D$9:$G$20,4,FALSE),FALSE)</f>
        <v>22774533.43</v>
      </c>
      <c r="M195" s="150">
        <f t="shared" si="26"/>
        <v>0.86938594601303387</v>
      </c>
      <c r="N195" s="150">
        <f t="shared" si="27"/>
        <v>2.6591473542255332E-3</v>
      </c>
      <c r="O195" s="148">
        <f t="shared" si="28"/>
        <v>-3421580.6599999815</v>
      </c>
      <c r="P195" s="151">
        <f t="shared" si="29"/>
        <v>-0.13061405398696613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IFERROR(VLOOKUP($C196,'2026'!$C$205:$U$392,19,FALSE),0)</f>
        <v>50129943.229999922</v>
      </c>
      <c r="F196" s="159">
        <f>IFERROR(VLOOKUP($C196,'2026'!$C$8:$U$195,19,FALSE),0)</f>
        <v>44645501.609999999</v>
      </c>
      <c r="G196" s="160">
        <f t="shared" si="22"/>
        <v>0.89059549509487979</v>
      </c>
      <c r="H196" s="161">
        <f t="shared" si="23"/>
        <v>5.2127947142890504E-3</v>
      </c>
      <c r="I196" s="159">
        <f t="shared" si="24"/>
        <v>-5484441.6199999228</v>
      </c>
      <c r="J196" s="162">
        <f t="shared" si="25"/>
        <v>-0.10940450490512019</v>
      </c>
      <c r="K196" s="158">
        <f>VLOOKUP($C196,'2026'!$C$205:$U$392,VLOOKUP($L$4,Master!$D$9:$G$20,4,FALSE),FALSE)</f>
        <v>26196114.089999981</v>
      </c>
      <c r="L196" s="159">
        <f>VLOOKUP($C196,'2026'!$C$8:$U$195,VLOOKUP($L$4,Master!$D$9:$G$20,4,FALSE),FALSE)</f>
        <v>22774533.43</v>
      </c>
      <c r="M196" s="161">
        <f t="shared" si="26"/>
        <v>0.86938594601303387</v>
      </c>
      <c r="N196" s="161">
        <f t="shared" si="27"/>
        <v>2.6591473542255332E-3</v>
      </c>
      <c r="O196" s="159">
        <f t="shared" si="28"/>
        <v>-3421580.6599999815</v>
      </c>
      <c r="P196" s="162">
        <f t="shared" si="29"/>
        <v>-0.13061405398696613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VIcUBoo4P3hlFqa+tRdUzvLS/WTVqXbVqyZxMoKhIkSzIdl/Aq19l9qpP6ooSjsDlVI+j9xiFfmdE3if11G3jA==" saltValue="6HXGVrb+Jc05vIBgUuKTt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23873-7072-4C0E-8C45-282638BA886D}">
  <dimension ref="B1:Y394"/>
  <sheetViews>
    <sheetView showGridLines="0" zoomScale="80" zoomScaleNormal="80" workbookViewId="0">
      <selection activeCell="Y30" sqref="Y30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362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189005130.63000005</v>
      </c>
      <c r="F7" s="96">
        <v>222510429.56999999</v>
      </c>
      <c r="G7" s="96">
        <v>316844546.38999999</v>
      </c>
      <c r="H7" s="96">
        <v>792458535.42999995</v>
      </c>
      <c r="I7" s="96">
        <v>286133713.04000002</v>
      </c>
      <c r="J7" s="96">
        <v>306340034.32000005</v>
      </c>
      <c r="K7" s="96">
        <v>277241553.75999999</v>
      </c>
      <c r="L7" s="96">
        <v>242989572.17999998</v>
      </c>
      <c r="M7" s="96">
        <v>303702682.88999999</v>
      </c>
      <c r="N7" s="96">
        <v>286329921.20999992</v>
      </c>
      <c r="O7" s="96">
        <v>277576237.52000004</v>
      </c>
      <c r="P7" s="96">
        <v>506357137.70000017</v>
      </c>
      <c r="Q7" s="96">
        <f>SUM(E7:P7)</f>
        <v>4007489494.6400003</v>
      </c>
      <c r="R7" s="97"/>
      <c r="T7" s="95"/>
      <c r="U7" s="96">
        <f>SUM(U8:U195)</f>
        <v>1234546680.5999999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48277697.850000001</v>
      </c>
      <c r="F8" s="135">
        <v>22928695.82</v>
      </c>
      <c r="G8" s="135">
        <v>94428008.859999999</v>
      </c>
      <c r="H8" s="135">
        <v>563490560.26999998</v>
      </c>
      <c r="I8" s="135">
        <v>76024579.449999988</v>
      </c>
      <c r="J8" s="135">
        <v>63821584.409999989</v>
      </c>
      <c r="K8" s="135">
        <v>59369621.940000005</v>
      </c>
      <c r="L8" s="135">
        <v>24008649.309999999</v>
      </c>
      <c r="M8" s="135">
        <v>70146155.399999991</v>
      </c>
      <c r="N8" s="135">
        <v>46077846.999999985</v>
      </c>
      <c r="O8" s="135">
        <v>47649926.460000008</v>
      </c>
      <c r="P8" s="135">
        <v>106380190.04000002</v>
      </c>
      <c r="Q8" s="135">
        <f t="shared" ref="Q8:Q70" si="0">SUM(E8:P8)</f>
        <v>1222603516.8099999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71206393.670000002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43617655.920000009</v>
      </c>
      <c r="F9" s="136">
        <v>18074627.48</v>
      </c>
      <c r="G9" s="136">
        <v>67145188.849999994</v>
      </c>
      <c r="H9" s="136">
        <v>526006044.86000001</v>
      </c>
      <c r="I9" s="136">
        <v>62257748.629999988</v>
      </c>
      <c r="J9" s="136">
        <v>50891717.43999999</v>
      </c>
      <c r="K9" s="136">
        <v>49244031.510000005</v>
      </c>
      <c r="L9" s="136">
        <v>19415537.870000001</v>
      </c>
      <c r="M9" s="136">
        <v>45306031.289999992</v>
      </c>
      <c r="N9" s="136">
        <v>26199691.199999992</v>
      </c>
      <c r="O9" s="136">
        <v>36269170.190000005</v>
      </c>
      <c r="P9" s="136">
        <v>64177954.670000024</v>
      </c>
      <c r="Q9" s="136">
        <f t="shared" si="0"/>
        <v>1008605399.9100001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61692283.400000006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1190830.77</v>
      </c>
      <c r="F10" s="100">
        <v>2129253.2900000005</v>
      </c>
      <c r="G10" s="100">
        <v>5630522.1799999988</v>
      </c>
      <c r="H10" s="100">
        <v>7285799.2199999997</v>
      </c>
      <c r="I10" s="100">
        <v>4329275.43</v>
      </c>
      <c r="J10" s="100">
        <v>2657960.4599999986</v>
      </c>
      <c r="K10" s="100">
        <v>4063557.2699999996</v>
      </c>
      <c r="L10" s="100">
        <v>2448178.8499999992</v>
      </c>
      <c r="M10" s="100">
        <v>3492276.0999999996</v>
      </c>
      <c r="N10" s="100">
        <v>7640656.4000000013</v>
      </c>
      <c r="O10" s="100">
        <v>2481635.9200000009</v>
      </c>
      <c r="P10" s="100">
        <v>9592344.8799999971</v>
      </c>
      <c r="Q10" s="100">
        <f t="shared" si="0"/>
        <v>52942290.769999988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3320084.0600000005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41578743.480000004</v>
      </c>
      <c r="F11" s="100">
        <v>14106459.859999999</v>
      </c>
      <c r="G11" s="100">
        <v>59439484.50999999</v>
      </c>
      <c r="H11" s="100">
        <v>516635656.33999997</v>
      </c>
      <c r="I11" s="100">
        <v>56125685.409999989</v>
      </c>
      <c r="J11" s="100">
        <v>46094799.529999986</v>
      </c>
      <c r="K11" s="100">
        <v>42833133.899999999</v>
      </c>
      <c r="L11" s="100">
        <v>14859519.410000002</v>
      </c>
      <c r="M11" s="100">
        <v>39826920.50999999</v>
      </c>
      <c r="N11" s="100">
        <v>15644754.489999993</v>
      </c>
      <c r="O11" s="100">
        <v>31370451.450000003</v>
      </c>
      <c r="P11" s="100">
        <v>50479573.440000027</v>
      </c>
      <c r="Q11" s="100">
        <f t="shared" si="0"/>
        <v>928995182.32999992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55685203.340000004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1838914.3299999994</v>
      </c>
      <c r="G12" s="100">
        <v>2075182.1599999997</v>
      </c>
      <c r="H12" s="100">
        <v>2084589.2999999996</v>
      </c>
      <c r="I12" s="100">
        <v>1802787.7899999998</v>
      </c>
      <c r="J12" s="100">
        <v>2138957.4500000002</v>
      </c>
      <c r="K12" s="100">
        <v>2347340.34</v>
      </c>
      <c r="L12" s="100">
        <v>2107839.61</v>
      </c>
      <c r="M12" s="100">
        <v>1986834.6800000002</v>
      </c>
      <c r="N12" s="100">
        <v>2914280.31</v>
      </c>
      <c r="O12" s="100">
        <v>2417082.8199999989</v>
      </c>
      <c r="P12" s="100">
        <v>4106036.35</v>
      </c>
      <c r="Q12" s="100">
        <f t="shared" si="0"/>
        <v>26667926.809999999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2686995.9999999991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588015.47</v>
      </c>
      <c r="F16" s="136">
        <v>965973.56</v>
      </c>
      <c r="G16" s="136">
        <v>977262.09000000008</v>
      </c>
      <c r="H16" s="136">
        <v>921949.68</v>
      </c>
      <c r="I16" s="136">
        <v>890612.12</v>
      </c>
      <c r="J16" s="136">
        <v>1157893.0699999998</v>
      </c>
      <c r="K16" s="136">
        <v>3322007.1099999994</v>
      </c>
      <c r="L16" s="136">
        <v>964754.20000000007</v>
      </c>
      <c r="M16" s="136">
        <v>810067.86</v>
      </c>
      <c r="N16" s="136">
        <v>1000370.1599999998</v>
      </c>
      <c r="O16" s="136">
        <v>1698890.17</v>
      </c>
      <c r="P16" s="136">
        <v>4848712.8100000005</v>
      </c>
      <c r="Q16" s="136">
        <f t="shared" si="0"/>
        <v>18146508.299999997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1553989.03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>
        <v>371890.2699999999</v>
      </c>
      <c r="G17" s="100">
        <v>263521.87999999995</v>
      </c>
      <c r="H17" s="100">
        <v>240511.02000000002</v>
      </c>
      <c r="I17" s="100">
        <v>252965.79</v>
      </c>
      <c r="J17" s="100">
        <v>341864.94999999995</v>
      </c>
      <c r="K17" s="100">
        <v>367660.60999999993</v>
      </c>
      <c r="L17" s="100">
        <v>138613.96999999997</v>
      </c>
      <c r="M17" s="100">
        <v>106191.36999999998</v>
      </c>
      <c r="N17" s="100">
        <v>134639.70999999996</v>
      </c>
      <c r="O17" s="100">
        <v>125282.70999999993</v>
      </c>
      <c r="P17" s="100">
        <v>1292265.2399999998</v>
      </c>
      <c r="Q17" s="100">
        <f t="shared" si="0"/>
        <v>3834350.6099999994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570833.35999999987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>
        <v>151275.4</v>
      </c>
      <c r="G18" s="100">
        <v>227729.17000000004</v>
      </c>
      <c r="H18" s="100">
        <v>189268.93999999994</v>
      </c>
      <c r="I18" s="100">
        <v>180029.17</v>
      </c>
      <c r="J18" s="100">
        <v>255194.90999999997</v>
      </c>
      <c r="K18" s="100">
        <v>179637.27000000002</v>
      </c>
      <c r="L18" s="100">
        <v>231789.43999999994</v>
      </c>
      <c r="M18" s="100">
        <v>220269.13999999998</v>
      </c>
      <c r="N18" s="100">
        <v>240564.93999999997</v>
      </c>
      <c r="O18" s="100">
        <v>202346.20999999993</v>
      </c>
      <c r="P18" s="100">
        <v>600412.82000000007</v>
      </c>
      <c r="Q18" s="100">
        <f t="shared" si="0"/>
        <v>2773287.1499999994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246045.14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294302.64</v>
      </c>
      <c r="F19" s="100">
        <v>442807.89000000007</v>
      </c>
      <c r="G19" s="100">
        <v>486011.04000000015</v>
      </c>
      <c r="H19" s="100">
        <v>492169.72000000009</v>
      </c>
      <c r="I19" s="100">
        <v>457617.16</v>
      </c>
      <c r="J19" s="100">
        <v>560833.21000000008</v>
      </c>
      <c r="K19" s="100">
        <v>2774709.2299999995</v>
      </c>
      <c r="L19" s="100">
        <v>594350.79000000015</v>
      </c>
      <c r="M19" s="100">
        <v>483607.35000000003</v>
      </c>
      <c r="N19" s="100">
        <v>625165.50999999989</v>
      </c>
      <c r="O19" s="100">
        <v>1371261.25</v>
      </c>
      <c r="P19" s="100">
        <v>2956034.7500000005</v>
      </c>
      <c r="Q19" s="100">
        <f t="shared" si="0"/>
        <v>11538870.539999999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737110.53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66178.12</v>
      </c>
      <c r="F20" s="136">
        <v>206296.87000000002</v>
      </c>
      <c r="G20" s="136">
        <v>362320.24000000005</v>
      </c>
      <c r="H20" s="136">
        <v>548060.9</v>
      </c>
      <c r="I20" s="136">
        <v>1802892.7699999998</v>
      </c>
      <c r="J20" s="136">
        <v>4208015.17</v>
      </c>
      <c r="K20" s="136">
        <v>1101325.3500000001</v>
      </c>
      <c r="L20" s="136">
        <v>576755.45000000007</v>
      </c>
      <c r="M20" s="136">
        <v>364257.46000000008</v>
      </c>
      <c r="N20" s="136">
        <v>575847.03999999992</v>
      </c>
      <c r="O20" s="136">
        <v>999399.45000000007</v>
      </c>
      <c r="P20" s="136">
        <v>2006733.8599999996</v>
      </c>
      <c r="Q20" s="136">
        <f t="shared" si="0"/>
        <v>12818082.679999998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272474.99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66178.12</v>
      </c>
      <c r="F21" s="100">
        <v>206296.87000000002</v>
      </c>
      <c r="G21" s="100">
        <v>362320.24000000005</v>
      </c>
      <c r="H21" s="100">
        <v>548060.9</v>
      </c>
      <c r="I21" s="100">
        <v>1802892.7699999998</v>
      </c>
      <c r="J21" s="100">
        <v>4208015.17</v>
      </c>
      <c r="K21" s="100">
        <v>1101325.3500000001</v>
      </c>
      <c r="L21" s="100">
        <v>576755.45000000007</v>
      </c>
      <c r="M21" s="100">
        <v>364257.46000000008</v>
      </c>
      <c r="N21" s="100">
        <v>575847.03999999992</v>
      </c>
      <c r="O21" s="100">
        <v>999399.45000000007</v>
      </c>
      <c r="P21" s="100">
        <v>2006733.8599999996</v>
      </c>
      <c r="Q21" s="100">
        <f t="shared" si="0"/>
        <v>12818082.679999998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272474.99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136749.22000000003</v>
      </c>
      <c r="F24" s="136">
        <v>188758.82000000007</v>
      </c>
      <c r="G24" s="136">
        <v>247249.93000000005</v>
      </c>
      <c r="H24" s="136">
        <v>308890.64</v>
      </c>
      <c r="I24" s="136">
        <v>196734.60000000003</v>
      </c>
      <c r="J24" s="136">
        <v>232250.67999999991</v>
      </c>
      <c r="K24" s="136">
        <v>388571.53</v>
      </c>
      <c r="L24" s="136">
        <v>249041.79000000004</v>
      </c>
      <c r="M24" s="136">
        <v>258565.34</v>
      </c>
      <c r="N24" s="136">
        <v>323052.91000000003</v>
      </c>
      <c r="O24" s="136">
        <v>283687.59999999992</v>
      </c>
      <c r="P24" s="136">
        <v>494625.67000000004</v>
      </c>
      <c r="Q24" s="136">
        <f t="shared" si="0"/>
        <v>3308178.7300000004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325508.0400000001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136749.22000000003</v>
      </c>
      <c r="F25" s="100">
        <v>188758.82000000007</v>
      </c>
      <c r="G25" s="100">
        <v>247249.93000000005</v>
      </c>
      <c r="H25" s="100">
        <v>308890.64</v>
      </c>
      <c r="I25" s="100">
        <v>196734.60000000003</v>
      </c>
      <c r="J25" s="100">
        <v>232250.67999999991</v>
      </c>
      <c r="K25" s="100">
        <v>388571.53</v>
      </c>
      <c r="L25" s="100">
        <v>249041.79000000004</v>
      </c>
      <c r="M25" s="100">
        <v>258565.34</v>
      </c>
      <c r="N25" s="100">
        <v>323052.91000000003</v>
      </c>
      <c r="O25" s="100">
        <v>283687.59999999992</v>
      </c>
      <c r="P25" s="100">
        <v>494625.67000000004</v>
      </c>
      <c r="Q25" s="100">
        <f t="shared" si="0"/>
        <v>3308178.7300000004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325508.0400000001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3493039.09</v>
      </c>
      <c r="G26" s="136">
        <v>25695987.750000004</v>
      </c>
      <c r="H26" s="136">
        <v>35705614.189999998</v>
      </c>
      <c r="I26" s="136">
        <v>10876591.33</v>
      </c>
      <c r="J26" s="136">
        <v>7331708.0499999989</v>
      </c>
      <c r="K26" s="136">
        <v>5313686.4399999995</v>
      </c>
      <c r="L26" s="136">
        <v>2802560</v>
      </c>
      <c r="M26" s="136">
        <v>23407233.449999999</v>
      </c>
      <c r="N26" s="136">
        <v>17978885.689999998</v>
      </c>
      <c r="O26" s="136">
        <v>8398779.0500000007</v>
      </c>
      <c r="P26" s="136">
        <v>34852163.029999994</v>
      </c>
      <c r="Q26" s="136">
        <f t="shared" si="0"/>
        <v>179725347.19000003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7362138.21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3493039.09</v>
      </c>
      <c r="G27" s="100">
        <v>25695987.750000004</v>
      </c>
      <c r="H27" s="100">
        <v>35705614.189999998</v>
      </c>
      <c r="I27" s="100">
        <v>10876591.33</v>
      </c>
      <c r="J27" s="100">
        <v>7331708.0499999989</v>
      </c>
      <c r="K27" s="100">
        <v>5313686.4399999995</v>
      </c>
      <c r="L27" s="100">
        <v>2802560</v>
      </c>
      <c r="M27" s="100">
        <v>23407233.449999999</v>
      </c>
      <c r="N27" s="100">
        <v>17978885.689999998</v>
      </c>
      <c r="O27" s="100">
        <v>8398779.0500000007</v>
      </c>
      <c r="P27" s="100">
        <v>34852163.029999994</v>
      </c>
      <c r="Q27" s="100">
        <f t="shared" si="0"/>
        <v>179725347.19000003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7362138.21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3345745.0000000005</v>
      </c>
      <c r="F30" s="135">
        <v>5366295.6699999981</v>
      </c>
      <c r="G30" s="135">
        <v>4420179.3299999991</v>
      </c>
      <c r="H30" s="135">
        <v>26032435.789999995</v>
      </c>
      <c r="I30" s="135">
        <v>5066351.9000000004</v>
      </c>
      <c r="J30" s="135">
        <v>33515074.41</v>
      </c>
      <c r="K30" s="135">
        <v>5697315.3399999989</v>
      </c>
      <c r="L30" s="135">
        <v>7974250.1900000004</v>
      </c>
      <c r="M30" s="135">
        <v>14981499.370000003</v>
      </c>
      <c r="N30" s="135">
        <v>5667667.8400000036</v>
      </c>
      <c r="O30" s="135">
        <v>6470517.0900000026</v>
      </c>
      <c r="P30" s="135">
        <v>19311363.500000007</v>
      </c>
      <c r="Q30" s="135">
        <f t="shared" si="0"/>
        <v>137848695.43000001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8712040.6699999981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3314414.3400000003</v>
      </c>
      <c r="F31" s="136">
        <v>5333321.1899999976</v>
      </c>
      <c r="G31" s="136">
        <v>4382596.4499999993</v>
      </c>
      <c r="H31" s="136">
        <v>25993994.309999995</v>
      </c>
      <c r="I31" s="136">
        <v>5033184.78</v>
      </c>
      <c r="J31" s="136">
        <v>33480095.57</v>
      </c>
      <c r="K31" s="136">
        <v>5649851.7899999991</v>
      </c>
      <c r="L31" s="136">
        <v>7936383.04</v>
      </c>
      <c r="M31" s="136">
        <v>14943220.870000003</v>
      </c>
      <c r="N31" s="136">
        <v>5625577.8500000034</v>
      </c>
      <c r="O31" s="136">
        <v>6436159.0500000026</v>
      </c>
      <c r="P31" s="136">
        <v>19078272.560000006</v>
      </c>
      <c r="Q31" s="136">
        <f t="shared" si="0"/>
        <v>137207071.80000001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8647735.5299999975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3314414.3400000003</v>
      </c>
      <c r="F32" s="100">
        <v>5333321.1899999976</v>
      </c>
      <c r="G32" s="100">
        <v>4382596.4499999993</v>
      </c>
      <c r="H32" s="100">
        <v>25993994.309999995</v>
      </c>
      <c r="I32" s="100">
        <v>5033184.78</v>
      </c>
      <c r="J32" s="100">
        <v>33480095.57</v>
      </c>
      <c r="K32" s="100">
        <v>5649851.7899999991</v>
      </c>
      <c r="L32" s="100">
        <v>7936383.04</v>
      </c>
      <c r="M32" s="100">
        <v>14943220.870000003</v>
      </c>
      <c r="N32" s="100">
        <v>5625577.8500000034</v>
      </c>
      <c r="O32" s="100">
        <v>6436159.0500000026</v>
      </c>
      <c r="P32" s="100">
        <v>19078272.560000006</v>
      </c>
      <c r="Q32" s="100">
        <f t="shared" si="0"/>
        <v>137207071.80000001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8647735.5299999975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>
        <v>37867.150000000009</v>
      </c>
      <c r="M39" s="136">
        <v>38278.5</v>
      </c>
      <c r="N39" s="136">
        <v>42089.99</v>
      </c>
      <c r="O39" s="136">
        <v>34358.04</v>
      </c>
      <c r="P39" s="136">
        <v>233090.94</v>
      </c>
      <c r="Q39" s="136">
        <f t="shared" si="0"/>
        <v>641623.62999999989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64305.14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>
        <v>37867.150000000009</v>
      </c>
      <c r="M40" s="100">
        <v>38278.5</v>
      </c>
      <c r="N40" s="100">
        <v>42089.99</v>
      </c>
      <c r="O40" s="100">
        <v>34358.04</v>
      </c>
      <c r="P40" s="100">
        <v>233090.94</v>
      </c>
      <c r="Q40" s="100">
        <f t="shared" si="0"/>
        <v>641623.62999999989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64305.14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11190726.070000002</v>
      </c>
      <c r="F41" s="135">
        <v>14348743.050000001</v>
      </c>
      <c r="G41" s="135">
        <v>16611773.330000002</v>
      </c>
      <c r="H41" s="135">
        <v>15568989.189999996</v>
      </c>
      <c r="I41" s="135">
        <v>14863946.529999999</v>
      </c>
      <c r="J41" s="135">
        <v>17629216.99000001</v>
      </c>
      <c r="K41" s="135">
        <v>16898569.779999997</v>
      </c>
      <c r="L41" s="135">
        <v>16951887.880000003</v>
      </c>
      <c r="M41" s="135">
        <v>16720216.639999997</v>
      </c>
      <c r="N41" s="135">
        <v>18344745</v>
      </c>
      <c r="O41" s="135">
        <v>18637262.640000004</v>
      </c>
      <c r="P41" s="135">
        <v>37120608.249999985</v>
      </c>
      <c r="Q41" s="135">
        <f t="shared" si="0"/>
        <v>214886685.35000002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25539469.120000005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6185013.370000001</v>
      </c>
      <c r="F42" s="136">
        <v>7921364.7699999996</v>
      </c>
      <c r="G42" s="136">
        <v>8429188.9200000037</v>
      </c>
      <c r="H42" s="136">
        <v>8254238.3199999966</v>
      </c>
      <c r="I42" s="136">
        <v>7485900.7000000048</v>
      </c>
      <c r="J42" s="136">
        <v>9197222.6700000074</v>
      </c>
      <c r="K42" s="136">
        <v>8107680.6999999983</v>
      </c>
      <c r="L42" s="136">
        <v>8751719.2200000044</v>
      </c>
      <c r="M42" s="136">
        <v>8462135.269999994</v>
      </c>
      <c r="N42" s="136">
        <v>9963495.4399999958</v>
      </c>
      <c r="O42" s="136">
        <v>9874113.8900000043</v>
      </c>
      <c r="P42" s="136">
        <v>22946823.409999993</v>
      </c>
      <c r="Q42" s="136">
        <f t="shared" si="0"/>
        <v>115578896.68000001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14106378.140000001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6185013.370000001</v>
      </c>
      <c r="F43" s="100">
        <v>7921364.7699999996</v>
      </c>
      <c r="G43" s="100">
        <v>8429188.9200000037</v>
      </c>
      <c r="H43" s="100">
        <v>8254238.3199999966</v>
      </c>
      <c r="I43" s="100">
        <v>7485900.7000000048</v>
      </c>
      <c r="J43" s="100">
        <v>9197222.6700000074</v>
      </c>
      <c r="K43" s="100">
        <v>8107680.6999999983</v>
      </c>
      <c r="L43" s="100">
        <v>8751719.2200000044</v>
      </c>
      <c r="M43" s="100">
        <v>8462135.269999994</v>
      </c>
      <c r="N43" s="100">
        <v>9963495.4399999958</v>
      </c>
      <c r="O43" s="100">
        <v>9874113.8900000043</v>
      </c>
      <c r="P43" s="100">
        <v>22946823.409999993</v>
      </c>
      <c r="Q43" s="100">
        <f t="shared" si="0"/>
        <v>115578896.68000001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14106378.140000001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>
        <v>0</v>
      </c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2943595.5700000017</v>
      </c>
      <c r="F46" s="136">
        <v>3579076.9700000025</v>
      </c>
      <c r="G46" s="136">
        <v>4253040.1999999993</v>
      </c>
      <c r="H46" s="136">
        <v>3946243.1899999976</v>
      </c>
      <c r="I46" s="136">
        <v>3786989.579999994</v>
      </c>
      <c r="J46" s="136">
        <v>3978415.3700000024</v>
      </c>
      <c r="K46" s="136">
        <v>4122474.6899999962</v>
      </c>
      <c r="L46" s="136">
        <v>3626415.1799999997</v>
      </c>
      <c r="M46" s="136">
        <v>4439560.0000000028</v>
      </c>
      <c r="N46" s="136">
        <v>4462395.1800000034</v>
      </c>
      <c r="O46" s="136">
        <v>4689978.6100000003</v>
      </c>
      <c r="P46" s="136">
        <v>7450631.2199999969</v>
      </c>
      <c r="Q46" s="136">
        <f t="shared" si="0"/>
        <v>51278815.75999999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6522672.5400000047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2943595.5700000017</v>
      </c>
      <c r="F47" s="100">
        <v>3579076.9700000025</v>
      </c>
      <c r="G47" s="100">
        <v>4253040.1999999993</v>
      </c>
      <c r="H47" s="100">
        <v>3946243.1899999976</v>
      </c>
      <c r="I47" s="100">
        <v>3786989.579999994</v>
      </c>
      <c r="J47" s="100">
        <v>3978415.3700000024</v>
      </c>
      <c r="K47" s="100">
        <v>4122474.6899999962</v>
      </c>
      <c r="L47" s="100">
        <v>3626415.1799999997</v>
      </c>
      <c r="M47" s="100">
        <v>4439560.0000000028</v>
      </c>
      <c r="N47" s="100">
        <v>4462395.1800000034</v>
      </c>
      <c r="O47" s="100">
        <v>4689978.6100000003</v>
      </c>
      <c r="P47" s="100">
        <v>7450631.2199999969</v>
      </c>
      <c r="Q47" s="100">
        <f t="shared" si="0"/>
        <v>51278815.75999999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6522672.5400000047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732653.75999999989</v>
      </c>
      <c r="F48" s="136">
        <v>1008228.69</v>
      </c>
      <c r="G48" s="136">
        <v>1259738.4899999998</v>
      </c>
      <c r="H48" s="136">
        <v>1032743.4799999999</v>
      </c>
      <c r="I48" s="136">
        <v>1034481.2200000001</v>
      </c>
      <c r="J48" s="136">
        <v>1370632.8299999998</v>
      </c>
      <c r="K48" s="136">
        <v>1545214.98</v>
      </c>
      <c r="L48" s="136">
        <v>1464131.9000000004</v>
      </c>
      <c r="M48" s="136">
        <v>1246024.5400000003</v>
      </c>
      <c r="N48" s="136">
        <v>1242760.29</v>
      </c>
      <c r="O48" s="136">
        <v>1226202.42</v>
      </c>
      <c r="P48" s="136">
        <v>2095666.2200000004</v>
      </c>
      <c r="Q48" s="136">
        <f t="shared" si="0"/>
        <v>15258478.82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1740882.4499999997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732653.75999999989</v>
      </c>
      <c r="F49" s="100">
        <v>1008228.69</v>
      </c>
      <c r="G49" s="100">
        <v>1259738.4899999998</v>
      </c>
      <c r="H49" s="100">
        <v>1032743.4799999999</v>
      </c>
      <c r="I49" s="100">
        <v>1034481.2200000001</v>
      </c>
      <c r="J49" s="100">
        <v>1370632.8299999998</v>
      </c>
      <c r="K49" s="100">
        <v>1545214.98</v>
      </c>
      <c r="L49" s="100">
        <v>1464131.9000000004</v>
      </c>
      <c r="M49" s="100">
        <v>1246024.5400000003</v>
      </c>
      <c r="N49" s="100">
        <v>1242760.29</v>
      </c>
      <c r="O49" s="100">
        <v>1226202.42</v>
      </c>
      <c r="P49" s="100">
        <v>2095666.2200000004</v>
      </c>
      <c r="Q49" s="100">
        <f t="shared" si="0"/>
        <v>15258478.82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1740882.4499999997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1329463.3699999987</v>
      </c>
      <c r="F52" s="136">
        <v>1840072.62</v>
      </c>
      <c r="G52" s="136">
        <v>2669805.7199999993</v>
      </c>
      <c r="H52" s="136">
        <v>2335764.2000000007</v>
      </c>
      <c r="I52" s="136">
        <v>2556575.0299999998</v>
      </c>
      <c r="J52" s="136">
        <v>3082946.12</v>
      </c>
      <c r="K52" s="136">
        <v>3123199.4100000006</v>
      </c>
      <c r="L52" s="136">
        <v>3109621.5799999991</v>
      </c>
      <c r="M52" s="136">
        <v>2572496.8299999991</v>
      </c>
      <c r="N52" s="136">
        <v>2676094.089999998</v>
      </c>
      <c r="O52" s="136">
        <v>2846967.7200000011</v>
      </c>
      <c r="P52" s="136">
        <v>4627487.4000000004</v>
      </c>
      <c r="Q52" s="136">
        <f t="shared" si="0"/>
        <v>32770494.089999996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3169535.9899999988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1329463.3699999987</v>
      </c>
      <c r="F53" s="100">
        <v>1840072.62</v>
      </c>
      <c r="G53" s="100">
        <v>2669805.7199999993</v>
      </c>
      <c r="H53" s="100">
        <v>2335764.2000000007</v>
      </c>
      <c r="I53" s="100">
        <v>2556575.0299999998</v>
      </c>
      <c r="J53" s="100">
        <v>3082946.12</v>
      </c>
      <c r="K53" s="100">
        <v>3123199.4100000006</v>
      </c>
      <c r="L53" s="100">
        <v>3109621.5799999991</v>
      </c>
      <c r="M53" s="100">
        <v>2572496.8299999991</v>
      </c>
      <c r="N53" s="100">
        <v>2676094.089999998</v>
      </c>
      <c r="O53" s="100">
        <v>2846967.7200000011</v>
      </c>
      <c r="P53" s="100">
        <v>4627487.4000000004</v>
      </c>
      <c r="Q53" s="100">
        <f t="shared" si="0"/>
        <v>32770494.089999996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3169535.9899999988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4571950.3600000013</v>
      </c>
      <c r="F54" s="135">
        <v>15419855.409999998</v>
      </c>
      <c r="G54" s="135">
        <v>19655142.629999999</v>
      </c>
      <c r="H54" s="135">
        <v>22079702.289999999</v>
      </c>
      <c r="I54" s="135">
        <v>17136709.530000001</v>
      </c>
      <c r="J54" s="135">
        <v>21390865.149999999</v>
      </c>
      <c r="K54" s="135">
        <v>37930579.660000004</v>
      </c>
      <c r="L54" s="135">
        <v>23583407.989999998</v>
      </c>
      <c r="M54" s="135">
        <v>28236304.070000004</v>
      </c>
      <c r="N54" s="135">
        <v>38543225.289999999</v>
      </c>
      <c r="O54" s="135">
        <v>40954779.310000002</v>
      </c>
      <c r="P54" s="135">
        <v>99065792.590000004</v>
      </c>
      <c r="Q54" s="135">
        <f t="shared" si="0"/>
        <v>368568314.27999997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19991805.77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1304337.5900000005</v>
      </c>
      <c r="F55" s="136">
        <v>1936688.6599999988</v>
      </c>
      <c r="G55" s="136">
        <v>3297737.959999999</v>
      </c>
      <c r="H55" s="136">
        <v>2251450.9500000011</v>
      </c>
      <c r="I55" s="136">
        <v>2747805.0500000003</v>
      </c>
      <c r="J55" s="136">
        <v>3443592.4299999983</v>
      </c>
      <c r="K55" s="136">
        <v>6094710.9900000058</v>
      </c>
      <c r="L55" s="136">
        <v>2481087.3899999983</v>
      </c>
      <c r="M55" s="136">
        <v>3122606.2199999993</v>
      </c>
      <c r="N55" s="136">
        <v>5927880.8499999987</v>
      </c>
      <c r="O55" s="136">
        <v>5610187.6400000006</v>
      </c>
      <c r="P55" s="136">
        <v>18248058.680000003</v>
      </c>
      <c r="Q55" s="136">
        <f t="shared" si="0"/>
        <v>56466144.409999996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3241026.2499999991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1304337.5900000005</v>
      </c>
      <c r="F56" s="100">
        <v>1936688.6599999988</v>
      </c>
      <c r="G56" s="100">
        <v>3297737.959999999</v>
      </c>
      <c r="H56" s="100">
        <v>2251450.9500000011</v>
      </c>
      <c r="I56" s="100">
        <v>2747805.0500000003</v>
      </c>
      <c r="J56" s="100">
        <v>3443592.4299999983</v>
      </c>
      <c r="K56" s="100">
        <v>6094710.9900000058</v>
      </c>
      <c r="L56" s="100">
        <v>2481087.3899999983</v>
      </c>
      <c r="M56" s="100">
        <v>3122606.2199999993</v>
      </c>
      <c r="N56" s="100">
        <v>5927880.8499999987</v>
      </c>
      <c r="O56" s="100">
        <v>5610187.6400000006</v>
      </c>
      <c r="P56" s="100">
        <v>18248058.680000003</v>
      </c>
      <c r="Q56" s="100">
        <f t="shared" si="0"/>
        <v>56466144.409999996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3241026.2499999991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615603.67000000004</v>
      </c>
      <c r="H58" s="136">
        <v>6830924.1699999999</v>
      </c>
      <c r="I58" s="136">
        <v>1990736.639999999</v>
      </c>
      <c r="J58" s="136">
        <v>4374229.92</v>
      </c>
      <c r="K58" s="136">
        <v>3019537.3499999987</v>
      </c>
      <c r="L58" s="136">
        <v>5730146.9799999995</v>
      </c>
      <c r="M58" s="136">
        <v>3821731.7500000005</v>
      </c>
      <c r="N58" s="136">
        <v>8101457.5199999996</v>
      </c>
      <c r="O58" s="136">
        <v>9136359.6800000016</v>
      </c>
      <c r="P58" s="136">
        <v>16027986.939999999</v>
      </c>
      <c r="Q58" s="136">
        <f t="shared" si="0"/>
        <v>61852814.29999999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2204099.6799999997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590290.71</v>
      </c>
      <c r="H59" s="100">
        <v>6787239.4099999992</v>
      </c>
      <c r="I59" s="100">
        <v>1965449.639999999</v>
      </c>
      <c r="J59" s="100">
        <v>4313122.3</v>
      </c>
      <c r="K59" s="100">
        <v>2973496.189999999</v>
      </c>
      <c r="L59" s="100">
        <v>5643866.46</v>
      </c>
      <c r="M59" s="100">
        <v>3740442.6500000004</v>
      </c>
      <c r="N59" s="100">
        <v>8000751.6799999997</v>
      </c>
      <c r="O59" s="100">
        <v>9019336.4700000025</v>
      </c>
      <c r="P59" s="100">
        <v>15110775.26</v>
      </c>
      <c r="Q59" s="100">
        <f t="shared" si="0"/>
        <v>60302242.789999999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2157472.0199999996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28939.319999999996</v>
      </c>
      <c r="I60" s="100">
        <v>10442.540000000001</v>
      </c>
      <c r="J60" s="100">
        <v>26911.32</v>
      </c>
      <c r="K60" s="100">
        <v>11983.130000000001</v>
      </c>
      <c r="L60" s="100">
        <v>21887.5</v>
      </c>
      <c r="M60" s="100">
        <v>22674.62</v>
      </c>
      <c r="N60" s="100">
        <v>18399.249999999996</v>
      </c>
      <c r="O60" s="100">
        <v>14893.359999999999</v>
      </c>
      <c r="P60" s="100">
        <v>107136.44</v>
      </c>
      <c r="Q60" s="100">
        <f t="shared" si="0"/>
        <v>292601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19571.870000000003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>
        <v>64393.020000000004</v>
      </c>
      <c r="M61" s="100">
        <v>58614.479999999996</v>
      </c>
      <c r="N61" s="100">
        <v>82306.59</v>
      </c>
      <c r="O61" s="100">
        <v>102129.84999999999</v>
      </c>
      <c r="P61" s="100">
        <v>810075.23999999987</v>
      </c>
      <c r="Q61" s="100">
        <f t="shared" si="0"/>
        <v>1257970.5099999998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27055.79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15823.339999999998</v>
      </c>
      <c r="J62" s="136">
        <v>21266.94</v>
      </c>
      <c r="K62" s="136">
        <v>15136.42</v>
      </c>
      <c r="L62" s="136">
        <v>24681.930000000004</v>
      </c>
      <c r="M62" s="136">
        <v>27895.030000000006</v>
      </c>
      <c r="N62" s="136">
        <v>27826.799999999999</v>
      </c>
      <c r="O62" s="136">
        <v>14589.960000000001</v>
      </c>
      <c r="P62" s="136">
        <v>88389.779999999984</v>
      </c>
      <c r="Q62" s="136">
        <f t="shared" si="0"/>
        <v>306784.82999999996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25770.850000000006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15823.339999999998</v>
      </c>
      <c r="J64" s="100">
        <v>21266.94</v>
      </c>
      <c r="K64" s="100">
        <v>15136.42</v>
      </c>
      <c r="L64" s="100">
        <v>24681.930000000004</v>
      </c>
      <c r="M64" s="100">
        <v>27895.030000000006</v>
      </c>
      <c r="N64" s="100">
        <v>27826.799999999999</v>
      </c>
      <c r="O64" s="100">
        <v>14589.960000000001</v>
      </c>
      <c r="P64" s="100">
        <v>88389.779999999984</v>
      </c>
      <c r="Q64" s="100">
        <f t="shared" si="0"/>
        <v>306784.82999999996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25770.850000000006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53265.140000000021</v>
      </c>
      <c r="F69" s="136">
        <v>72257.459999999992</v>
      </c>
      <c r="G69" s="136">
        <v>133178.69999999998</v>
      </c>
      <c r="H69" s="136">
        <v>383455.09000000008</v>
      </c>
      <c r="I69" s="136">
        <v>262147.37</v>
      </c>
      <c r="J69" s="136">
        <v>52103.92</v>
      </c>
      <c r="K69" s="136">
        <v>132888.97</v>
      </c>
      <c r="L69" s="136">
        <v>262065.80000000002</v>
      </c>
      <c r="M69" s="136">
        <v>166037.12999999992</v>
      </c>
      <c r="N69" s="136">
        <v>186088.77</v>
      </c>
      <c r="O69" s="136">
        <v>270076.32</v>
      </c>
      <c r="P69" s="136">
        <v>1588853.1999999974</v>
      </c>
      <c r="Q69" s="136">
        <f t="shared" si="0"/>
        <v>3562417.8699999973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125522.6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53265.140000000021</v>
      </c>
      <c r="F72" s="100">
        <v>72257.459999999992</v>
      </c>
      <c r="G72" s="100">
        <v>133178.69999999998</v>
      </c>
      <c r="H72" s="100">
        <v>383455.09000000008</v>
      </c>
      <c r="I72" s="100">
        <v>262147.37</v>
      </c>
      <c r="J72" s="100">
        <v>52103.92</v>
      </c>
      <c r="K72" s="100">
        <v>132888.97</v>
      </c>
      <c r="L72" s="100">
        <v>262065.80000000002</v>
      </c>
      <c r="M72" s="100">
        <v>166037.12999999992</v>
      </c>
      <c r="N72" s="100">
        <v>186088.77</v>
      </c>
      <c r="O72" s="100">
        <v>270076.32</v>
      </c>
      <c r="P72" s="100">
        <v>1588853.1999999974</v>
      </c>
      <c r="Q72" s="100">
        <f t="shared" si="1"/>
        <v>3562417.8699999973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125522.6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254822.24000000002</v>
      </c>
      <c r="F73" s="136">
        <v>8344876.2699999996</v>
      </c>
      <c r="G73" s="136">
        <v>10861807.85</v>
      </c>
      <c r="H73" s="136">
        <v>11196541.740000002</v>
      </c>
      <c r="I73" s="136">
        <v>9694562.9700000007</v>
      </c>
      <c r="J73" s="136">
        <v>9235633.0800000001</v>
      </c>
      <c r="K73" s="136">
        <v>14871965.939999998</v>
      </c>
      <c r="L73" s="136">
        <v>11899606.130000001</v>
      </c>
      <c r="M73" s="136">
        <v>15043152.400000002</v>
      </c>
      <c r="N73" s="136">
        <v>18376549.75</v>
      </c>
      <c r="O73" s="136">
        <v>21260641.969999999</v>
      </c>
      <c r="P73" s="136">
        <v>55850454.43</v>
      </c>
      <c r="Q73" s="136">
        <f t="shared" si="1"/>
        <v>186890614.77000001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8599698.5099999998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111415.52</v>
      </c>
      <c r="F74" s="100">
        <v>6761790.1799999997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>
        <v>8475548.9700000007</v>
      </c>
      <c r="M74" s="100">
        <v>12806227.960000003</v>
      </c>
      <c r="N74" s="100">
        <v>15848899.550000001</v>
      </c>
      <c r="O74" s="100">
        <v>18768231.179999996</v>
      </c>
      <c r="P74" s="100">
        <v>50197591.93</v>
      </c>
      <c r="Q74" s="100">
        <f t="shared" si="1"/>
        <v>159303381.33999997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6873205.6999999993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</v>
      </c>
      <c r="F75" s="100">
        <v>147391.16000000003</v>
      </c>
      <c r="G75" s="100">
        <v>156766.45999999996</v>
      </c>
      <c r="H75" s="100">
        <v>372651.90000000014</v>
      </c>
      <c r="I75" s="100">
        <v>189762.93000000005</v>
      </c>
      <c r="J75" s="100">
        <v>185116.81999999995</v>
      </c>
      <c r="K75" s="100">
        <v>180341.79000000007</v>
      </c>
      <c r="L75" s="100">
        <v>1055433.45</v>
      </c>
      <c r="M75" s="100">
        <v>352626.37</v>
      </c>
      <c r="N75" s="100">
        <v>191142.89</v>
      </c>
      <c r="O75" s="100">
        <v>315587.64</v>
      </c>
      <c r="P75" s="100">
        <v>361706.56999999995</v>
      </c>
      <c r="Q75" s="100">
        <f t="shared" si="1"/>
        <v>3622565.7900000005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261428.97000000003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24166.989999999998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1408396.53</v>
      </c>
      <c r="K76" s="100">
        <v>1414160.82</v>
      </c>
      <c r="L76" s="100">
        <v>2354736.4700000002</v>
      </c>
      <c r="M76" s="100">
        <v>1860168.35</v>
      </c>
      <c r="N76" s="100">
        <v>2330028.54</v>
      </c>
      <c r="O76" s="100">
        <v>2163128.44</v>
      </c>
      <c r="P76" s="100">
        <v>5091682.7200000007</v>
      </c>
      <c r="Q76" s="100">
        <f t="shared" si="1"/>
        <v>23527931.800000004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1447697.1700000002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22430.299999999996</v>
      </c>
      <c r="I77" s="100">
        <v>14225.630000000001</v>
      </c>
      <c r="J77" s="100">
        <v>14080.49</v>
      </c>
      <c r="K77" s="100">
        <v>10241.77</v>
      </c>
      <c r="L77" s="100">
        <v>13887.24</v>
      </c>
      <c r="M77" s="100">
        <v>24129.719999999994</v>
      </c>
      <c r="N77" s="100">
        <v>6478.7699999999995</v>
      </c>
      <c r="O77" s="100">
        <v>13694.71</v>
      </c>
      <c r="P77" s="100">
        <v>199473.21</v>
      </c>
      <c r="Q77" s="100">
        <f t="shared" si="1"/>
        <v>436735.83999999997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17366.669999999998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>
        <v>0</v>
      </c>
      <c r="M79" s="136">
        <v>3392266.66</v>
      </c>
      <c r="N79" s="136">
        <v>1696133.33</v>
      </c>
      <c r="O79" s="136">
        <v>1696133.33</v>
      </c>
      <c r="P79" s="136">
        <v>1696133.33</v>
      </c>
      <c r="Q79" s="136">
        <f t="shared" si="1"/>
        <v>20079999.960000001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2992958.33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>
        <v>0</v>
      </c>
      <c r="M80" s="100">
        <v>3392266.66</v>
      </c>
      <c r="N80" s="100">
        <v>1696133.33</v>
      </c>
      <c r="O80" s="100">
        <v>1696133.33</v>
      </c>
      <c r="P80" s="100">
        <v>1696133.33</v>
      </c>
      <c r="Q80" s="100">
        <f t="shared" si="1"/>
        <v>20079999.960000001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2992958.33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71297.790000000008</v>
      </c>
      <c r="F81" s="136">
        <v>1800122.2000000002</v>
      </c>
      <c r="G81" s="136">
        <v>2436617.4</v>
      </c>
      <c r="H81" s="136">
        <v>766244.64999999991</v>
      </c>
      <c r="I81" s="136">
        <v>203372.57</v>
      </c>
      <c r="J81" s="136">
        <v>1884816.51</v>
      </c>
      <c r="K81" s="136">
        <v>1627460.8599999999</v>
      </c>
      <c r="L81" s="136">
        <v>2496443.9700000002</v>
      </c>
      <c r="M81" s="136">
        <v>1924954.85</v>
      </c>
      <c r="N81" s="136">
        <v>3354936.33</v>
      </c>
      <c r="O81" s="136">
        <v>1897707.4900000002</v>
      </c>
      <c r="P81" s="136">
        <v>4079021.01</v>
      </c>
      <c r="Q81" s="136">
        <f t="shared" si="1"/>
        <v>22542995.630000003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1871419.9900000002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>
        <v>0</v>
      </c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685501.48</v>
      </c>
      <c r="H84" s="100">
        <v>621894.64</v>
      </c>
      <c r="I84" s="100">
        <v>107144.95000000003</v>
      </c>
      <c r="J84" s="100">
        <v>999348.83</v>
      </c>
      <c r="K84" s="100">
        <v>996634.39999999991</v>
      </c>
      <c r="L84" s="100">
        <v>2056016.59</v>
      </c>
      <c r="M84" s="100">
        <v>1635653.22</v>
      </c>
      <c r="N84" s="100">
        <v>2513252.4299999997</v>
      </c>
      <c r="O84" s="100">
        <v>1409137.8900000001</v>
      </c>
      <c r="P84" s="100">
        <v>2818292.85</v>
      </c>
      <c r="Q84" s="100">
        <f t="shared" si="1"/>
        <v>15067006.860000001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1224129.5800000003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34623.94</v>
      </c>
      <c r="F85" s="100">
        <v>612666.47</v>
      </c>
      <c r="G85" s="100">
        <v>1751115.92</v>
      </c>
      <c r="H85" s="100">
        <v>144350.00999999995</v>
      </c>
      <c r="I85" s="100">
        <v>96227.619999999981</v>
      </c>
      <c r="J85" s="100">
        <v>885467.68</v>
      </c>
      <c r="K85" s="100">
        <v>630826.46000000008</v>
      </c>
      <c r="L85" s="100">
        <v>440427.37999999995</v>
      </c>
      <c r="M85" s="100">
        <v>289301.63</v>
      </c>
      <c r="N85" s="100">
        <v>841683.90000000014</v>
      </c>
      <c r="O85" s="100">
        <v>488569.59999999998</v>
      </c>
      <c r="P85" s="100">
        <v>1260728.1599999999</v>
      </c>
      <c r="Q85" s="100">
        <f t="shared" si="1"/>
        <v>7475988.7700000005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647290.40999999992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640725.4600000002</v>
      </c>
      <c r="K86" s="136">
        <v>638398.82000000007</v>
      </c>
      <c r="L86" s="136">
        <v>529198.94000000006</v>
      </c>
      <c r="M86" s="136">
        <v>567781.39</v>
      </c>
      <c r="N86" s="136">
        <v>580687.41999999993</v>
      </c>
      <c r="O86" s="136">
        <v>668845.7799999998</v>
      </c>
      <c r="P86" s="136">
        <v>1086972.5999999999</v>
      </c>
      <c r="Q86" s="136">
        <f t="shared" si="1"/>
        <v>7186977.0700000003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906705.49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>
        <v>0</v>
      </c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571867.90000000014</v>
      </c>
      <c r="K88" s="100">
        <v>573532.88</v>
      </c>
      <c r="L88" s="100">
        <v>494023.68000000011</v>
      </c>
      <c r="M88" s="100">
        <v>520988.39999999997</v>
      </c>
      <c r="N88" s="100">
        <v>529480.5199999999</v>
      </c>
      <c r="O88" s="100">
        <v>631395.51999999979</v>
      </c>
      <c r="P88" s="100">
        <v>1012267.7099999998</v>
      </c>
      <c r="Q88" s="100">
        <f t="shared" si="1"/>
        <v>6620787.0799999991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847239.06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25444.860000000004</v>
      </c>
      <c r="F93" s="100">
        <v>34021.57</v>
      </c>
      <c r="G93" s="100">
        <v>53664.740000000005</v>
      </c>
      <c r="H93" s="100">
        <v>35844.5</v>
      </c>
      <c r="I93" s="100">
        <v>38160.520000000004</v>
      </c>
      <c r="J93" s="100">
        <v>68857.560000000012</v>
      </c>
      <c r="K93" s="100">
        <v>64865.94</v>
      </c>
      <c r="L93" s="100">
        <v>35175.259999999995</v>
      </c>
      <c r="M93" s="100">
        <v>46792.990000000005</v>
      </c>
      <c r="N93" s="100">
        <v>51206.899999999994</v>
      </c>
      <c r="O93" s="100">
        <v>37450.259999999987</v>
      </c>
      <c r="P93" s="100">
        <v>74704.89</v>
      </c>
      <c r="Q93" s="100">
        <f t="shared" si="1"/>
        <v>566189.99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59466.430000000008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15690.029999999999</v>
      </c>
      <c r="I94" s="136">
        <v>18679.739999999998</v>
      </c>
      <c r="J94" s="136">
        <v>42363.55999999999</v>
      </c>
      <c r="K94" s="136">
        <v>8138213.6500000004</v>
      </c>
      <c r="L94" s="136">
        <v>160176.85000000003</v>
      </c>
      <c r="M94" s="136">
        <v>169878.64000000007</v>
      </c>
      <c r="N94" s="136">
        <v>291664.51999999996</v>
      </c>
      <c r="O94" s="136">
        <v>400237.13999999996</v>
      </c>
      <c r="P94" s="136">
        <v>399922.62000000005</v>
      </c>
      <c r="Q94" s="136">
        <f t="shared" si="1"/>
        <v>9679565.4399999995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24604.07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15690.029999999999</v>
      </c>
      <c r="I95" s="100">
        <v>18679.739999999998</v>
      </c>
      <c r="J95" s="100">
        <v>42363.55999999999</v>
      </c>
      <c r="K95" s="100">
        <v>8138213.6500000004</v>
      </c>
      <c r="L95" s="100">
        <v>160176.85000000003</v>
      </c>
      <c r="M95" s="100">
        <v>169878.64000000007</v>
      </c>
      <c r="N95" s="100">
        <v>291664.51999999996</v>
      </c>
      <c r="O95" s="100">
        <v>400237.13999999996</v>
      </c>
      <c r="P95" s="100">
        <v>399922.62000000005</v>
      </c>
      <c r="Q95" s="100">
        <f t="shared" si="1"/>
        <v>9679565.4399999995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24604.07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>
        <v>1670351.3499999996</v>
      </c>
      <c r="M96" s="135">
        <v>1622131.3499999996</v>
      </c>
      <c r="N96" s="135">
        <v>1605423.79</v>
      </c>
      <c r="O96" s="135">
        <v>1675035.9200000004</v>
      </c>
      <c r="P96" s="135">
        <v>5308934.24</v>
      </c>
      <c r="Q96" s="135">
        <f t="shared" si="1"/>
        <v>21815280.27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896353.54999999993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v>0</v>
      </c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>
        <v>0</v>
      </c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>
        <v>0</v>
      </c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>
        <v>0</v>
      </c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>
        <v>0</v>
      </c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>
        <v>0</v>
      </c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>
        <v>0</v>
      </c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>
        <v>1670351.3499999996</v>
      </c>
      <c r="M107" s="136">
        <v>1622131.3499999996</v>
      </c>
      <c r="N107" s="136">
        <v>1605423.79</v>
      </c>
      <c r="O107" s="136">
        <v>1675035.9200000004</v>
      </c>
      <c r="P107" s="136">
        <v>5308934.24</v>
      </c>
      <c r="Q107" s="136">
        <f t="shared" si="1"/>
        <v>21815280.27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896353.54999999993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>
        <v>1670351.3499999996</v>
      </c>
      <c r="M108" s="100">
        <v>1622131.3499999996</v>
      </c>
      <c r="N108" s="100">
        <v>1605423.79</v>
      </c>
      <c r="O108" s="100">
        <v>1675035.9200000004</v>
      </c>
      <c r="P108" s="100">
        <v>5308934.24</v>
      </c>
      <c r="Q108" s="100">
        <f t="shared" si="1"/>
        <v>21815280.27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896353.54999999993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390982.63000000006</v>
      </c>
      <c r="G109" s="135">
        <v>722765.11999999988</v>
      </c>
      <c r="H109" s="135">
        <v>574967.4700000002</v>
      </c>
      <c r="I109" s="135">
        <v>493709.73000000004</v>
      </c>
      <c r="J109" s="135">
        <v>337242.82000000007</v>
      </c>
      <c r="K109" s="135">
        <v>480894.96999999986</v>
      </c>
      <c r="L109" s="135">
        <v>572140.65000000026</v>
      </c>
      <c r="M109" s="135">
        <v>486214.03999999986</v>
      </c>
      <c r="N109" s="135">
        <v>484994.21000000008</v>
      </c>
      <c r="O109" s="135">
        <v>524868.49999999977</v>
      </c>
      <c r="P109" s="135">
        <v>1576328.4700000002</v>
      </c>
      <c r="Q109" s="135">
        <f t="shared" si="1"/>
        <v>6911915.620000001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657789.64000000013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>
        <v>0</v>
      </c>
      <c r="P110" s="136">
        <v>0</v>
      </c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>
        <v>0</v>
      </c>
      <c r="P112" s="136">
        <v>0</v>
      </c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>
        <v>0</v>
      </c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>
        <v>0</v>
      </c>
      <c r="P116" s="136">
        <v>0</v>
      </c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>
        <v>0</v>
      </c>
      <c r="P117" s="100">
        <v>0</v>
      </c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>
        <v>0</v>
      </c>
      <c r="P118" s="136">
        <v>0</v>
      </c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>
        <v>0</v>
      </c>
      <c r="P119" s="100">
        <v>0</v>
      </c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390982.63000000006</v>
      </c>
      <c r="G120" s="136">
        <v>722765.11999999988</v>
      </c>
      <c r="H120" s="136">
        <v>574967.4700000002</v>
      </c>
      <c r="I120" s="136">
        <v>493709.73000000004</v>
      </c>
      <c r="J120" s="136">
        <v>337242.82000000007</v>
      </c>
      <c r="K120" s="136">
        <v>480894.96999999986</v>
      </c>
      <c r="L120" s="136">
        <v>572140.65000000026</v>
      </c>
      <c r="M120" s="136">
        <v>486214.03999999986</v>
      </c>
      <c r="N120" s="136">
        <v>484994.21000000008</v>
      </c>
      <c r="O120" s="136">
        <v>524868.49999999977</v>
      </c>
      <c r="P120" s="136">
        <v>1576328.4700000002</v>
      </c>
      <c r="Q120" s="136">
        <f t="shared" si="1"/>
        <v>6911915.620000001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657789.64000000013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390982.63000000006</v>
      </c>
      <c r="G121" s="100">
        <v>722765.11999999988</v>
      </c>
      <c r="H121" s="100">
        <v>574967.4700000002</v>
      </c>
      <c r="I121" s="100">
        <v>493709.73000000004</v>
      </c>
      <c r="J121" s="100">
        <v>337242.82000000007</v>
      </c>
      <c r="K121" s="100">
        <v>480894.96999999986</v>
      </c>
      <c r="L121" s="100">
        <v>572140.65000000026</v>
      </c>
      <c r="M121" s="100">
        <v>486214.03999999986</v>
      </c>
      <c r="N121" s="100">
        <v>484994.21000000008</v>
      </c>
      <c r="O121" s="100">
        <v>524868.49999999977</v>
      </c>
      <c r="P121" s="100">
        <v>1576328.4700000002</v>
      </c>
      <c r="Q121" s="100">
        <f t="shared" si="1"/>
        <v>6911915.620000001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657789.64000000013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14641464.189999999</v>
      </c>
      <c r="F122" s="135">
        <v>37430094.980000004</v>
      </c>
      <c r="G122" s="135">
        <v>47344929.43</v>
      </c>
      <c r="H122" s="135">
        <v>36272989.619999997</v>
      </c>
      <c r="I122" s="135">
        <v>48121968.25999999</v>
      </c>
      <c r="J122" s="135">
        <v>40732978.349999994</v>
      </c>
      <c r="K122" s="135">
        <v>27174312.029999997</v>
      </c>
      <c r="L122" s="135">
        <v>39897898.279999994</v>
      </c>
      <c r="M122" s="135">
        <v>46508698.219999991</v>
      </c>
      <c r="N122" s="135">
        <v>40353405.469999984</v>
      </c>
      <c r="O122" s="135">
        <v>39852193.56000001</v>
      </c>
      <c r="P122" s="135">
        <v>66944320.82</v>
      </c>
      <c r="Q122" s="135">
        <f t="shared" si="1"/>
        <v>485275253.20999992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52071559.170000002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>
        <v>0</v>
      </c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>
        <v>0</v>
      </c>
      <c r="P124" s="100">
        <v>0</v>
      </c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>
        <v>0</v>
      </c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>
        <v>0</v>
      </c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0</v>
      </c>
      <c r="P127" s="136">
        <v>0</v>
      </c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>
        <v>0</v>
      </c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0</v>
      </c>
      <c r="P129" s="100">
        <v>0</v>
      </c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>
        <v>0</v>
      </c>
      <c r="P130" s="100">
        <v>0</v>
      </c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>
        <v>0</v>
      </c>
      <c r="P131" s="100">
        <v>0</v>
      </c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>
        <v>0</v>
      </c>
      <c r="P132" s="136">
        <v>0</v>
      </c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>
        <v>0</v>
      </c>
      <c r="P133" s="100">
        <v>0</v>
      </c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>
        <v>0</v>
      </c>
      <c r="P134" s="100">
        <v>0</v>
      </c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>
        <v>0</v>
      </c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>
        <v>0</v>
      </c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</v>
      </c>
      <c r="F137" s="136">
        <v>36320706.410000004</v>
      </c>
      <c r="G137" s="136">
        <v>45410205.509999998</v>
      </c>
      <c r="H137" s="136">
        <v>35248622.339999996</v>
      </c>
      <c r="I137" s="136">
        <v>47486727.289999992</v>
      </c>
      <c r="J137" s="136">
        <v>39194857.449999996</v>
      </c>
      <c r="K137" s="136">
        <v>25710350</v>
      </c>
      <c r="L137" s="136">
        <v>37949159.379999995</v>
      </c>
      <c r="M137" s="136">
        <v>40758309.339999996</v>
      </c>
      <c r="N137" s="136">
        <v>39313693.819999985</v>
      </c>
      <c r="O137" s="136">
        <v>38604486.250000007</v>
      </c>
      <c r="P137" s="136">
        <v>57043174.07</v>
      </c>
      <c r="Q137" s="136">
        <f t="shared" si="2"/>
        <v>457159986.59999996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50440401.150000006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</v>
      </c>
      <c r="F138" s="100">
        <v>36320706.410000004</v>
      </c>
      <c r="G138" s="100">
        <v>45410205.509999998</v>
      </c>
      <c r="H138" s="100">
        <v>35248622.339999996</v>
      </c>
      <c r="I138" s="100">
        <v>47486727.289999992</v>
      </c>
      <c r="J138" s="100">
        <v>39194857.449999996</v>
      </c>
      <c r="K138" s="100">
        <v>25710350</v>
      </c>
      <c r="L138" s="100">
        <v>37949159.379999995</v>
      </c>
      <c r="M138" s="100">
        <v>40758309.339999996</v>
      </c>
      <c r="N138" s="100">
        <v>39313693.819999985</v>
      </c>
      <c r="O138" s="100">
        <v>38604486.250000007</v>
      </c>
      <c r="P138" s="100">
        <v>57043174.07</v>
      </c>
      <c r="Q138" s="100">
        <f t="shared" si="2"/>
        <v>457159986.59999996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50440401.150000006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746795.01</v>
      </c>
      <c r="G139" s="136">
        <v>1157981.6400000001</v>
      </c>
      <c r="H139" s="136">
        <v>510048.99</v>
      </c>
      <c r="I139" s="136">
        <v>227102.25000000006</v>
      </c>
      <c r="J139" s="136">
        <v>597279.78</v>
      </c>
      <c r="K139" s="136">
        <v>555289.64999999991</v>
      </c>
      <c r="L139" s="136">
        <v>1589980.82</v>
      </c>
      <c r="M139" s="136">
        <v>1349891.19</v>
      </c>
      <c r="N139" s="136">
        <v>469194.99999999994</v>
      </c>
      <c r="O139" s="136">
        <v>371350.75</v>
      </c>
      <c r="P139" s="136">
        <v>7922773.5399999991</v>
      </c>
      <c r="Q139" s="136">
        <f t="shared" si="2"/>
        <v>15649125.559999999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898231.95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746795.01</v>
      </c>
      <c r="G140" s="100">
        <v>1157981.6400000001</v>
      </c>
      <c r="H140" s="100">
        <v>510048.99</v>
      </c>
      <c r="I140" s="100">
        <v>227102.25000000006</v>
      </c>
      <c r="J140" s="100">
        <v>597279.78</v>
      </c>
      <c r="K140" s="100">
        <v>555289.64999999991</v>
      </c>
      <c r="L140" s="100">
        <v>1589980.82</v>
      </c>
      <c r="M140" s="100">
        <v>1349891.19</v>
      </c>
      <c r="N140" s="100">
        <v>469194.99999999994</v>
      </c>
      <c r="O140" s="100">
        <v>371350.75</v>
      </c>
      <c r="P140" s="100">
        <v>7922773.5399999991</v>
      </c>
      <c r="Q140" s="100">
        <f t="shared" si="2"/>
        <v>15649125.559999999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898231.95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</v>
      </c>
      <c r="I141" s="136">
        <v>408138.71999999991</v>
      </c>
      <c r="J141" s="136">
        <v>940841.12</v>
      </c>
      <c r="K141" s="136">
        <v>908672.38</v>
      </c>
      <c r="L141" s="136">
        <v>358758.07999999996</v>
      </c>
      <c r="M141" s="136">
        <v>4400497.6899999995</v>
      </c>
      <c r="N141" s="136">
        <v>570516.65</v>
      </c>
      <c r="O141" s="136">
        <v>876356.56</v>
      </c>
      <c r="P141" s="136">
        <v>1978373.21</v>
      </c>
      <c r="Q141" s="136">
        <f t="shared" si="2"/>
        <v>12466141.050000001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732926.07000000007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</v>
      </c>
      <c r="I142" s="100">
        <v>408138.71999999991</v>
      </c>
      <c r="J142" s="100">
        <v>940841.12</v>
      </c>
      <c r="K142" s="100">
        <v>908672.38</v>
      </c>
      <c r="L142" s="100">
        <v>358758.07999999996</v>
      </c>
      <c r="M142" s="100">
        <v>4400497.6899999995</v>
      </c>
      <c r="N142" s="100">
        <v>570516.65</v>
      </c>
      <c r="O142" s="100">
        <v>876356.56</v>
      </c>
      <c r="P142" s="100">
        <v>1978373.21</v>
      </c>
      <c r="Q142" s="100">
        <f t="shared" si="2"/>
        <v>12466141.050000001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732926.07000000007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1974882.2099999995</v>
      </c>
      <c r="G143" s="135">
        <v>5551444.46</v>
      </c>
      <c r="H143" s="135">
        <v>3856774.1900000009</v>
      </c>
      <c r="I143" s="135">
        <v>1947746.0999999992</v>
      </c>
      <c r="J143" s="135">
        <v>3359981.8000000007</v>
      </c>
      <c r="K143" s="135">
        <v>7798399.1300000008</v>
      </c>
      <c r="L143" s="135">
        <v>2941379.2499999995</v>
      </c>
      <c r="M143" s="135">
        <v>2947521.6700000004</v>
      </c>
      <c r="N143" s="135">
        <v>3561538.66</v>
      </c>
      <c r="O143" s="135">
        <v>6003882.4400000013</v>
      </c>
      <c r="P143" s="135">
        <v>14825066.950000001</v>
      </c>
      <c r="Q143" s="135">
        <f t="shared" si="2"/>
        <v>55752478.980000004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2958744.3299999996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60680.830000000016</v>
      </c>
      <c r="G144" s="136">
        <v>3743562.2</v>
      </c>
      <c r="H144" s="136">
        <v>1404334.25</v>
      </c>
      <c r="I144" s="136">
        <v>248494.27000000002</v>
      </c>
      <c r="J144" s="136">
        <v>367149.33999999991</v>
      </c>
      <c r="K144" s="136">
        <v>3612125.62</v>
      </c>
      <c r="L144" s="136">
        <v>468285.94</v>
      </c>
      <c r="M144" s="136">
        <v>332579.36999999988</v>
      </c>
      <c r="N144" s="136">
        <v>663966.22</v>
      </c>
      <c r="O144" s="136">
        <v>314037.54000000062</v>
      </c>
      <c r="P144" s="136">
        <v>1545346.4100000006</v>
      </c>
      <c r="Q144" s="136">
        <f t="shared" si="2"/>
        <v>12801377.550000001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101496.39000000001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60680.830000000016</v>
      </c>
      <c r="G145" s="100">
        <v>3743562.2</v>
      </c>
      <c r="H145" s="100">
        <v>1404334.25</v>
      </c>
      <c r="I145" s="100">
        <v>248494.27000000002</v>
      </c>
      <c r="J145" s="100">
        <v>367149.33999999991</v>
      </c>
      <c r="K145" s="100">
        <v>3612125.62</v>
      </c>
      <c r="L145" s="100">
        <v>468285.94</v>
      </c>
      <c r="M145" s="100">
        <v>332579.36999999988</v>
      </c>
      <c r="N145" s="100">
        <v>663966.22</v>
      </c>
      <c r="O145" s="100">
        <v>314037.54000000062</v>
      </c>
      <c r="P145" s="100">
        <v>1545346.4100000006</v>
      </c>
      <c r="Q145" s="100">
        <f t="shared" si="2"/>
        <v>12801377.550000001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101496.39000000001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1059665.4699999995</v>
      </c>
      <c r="G146" s="136">
        <v>1235446.76</v>
      </c>
      <c r="H146" s="136">
        <v>1687711.280000001</v>
      </c>
      <c r="I146" s="136">
        <v>1227968.5499999991</v>
      </c>
      <c r="J146" s="136">
        <v>1774197.2400000005</v>
      </c>
      <c r="K146" s="136">
        <v>2823071.1100000008</v>
      </c>
      <c r="L146" s="136">
        <v>1592536.8399999994</v>
      </c>
      <c r="M146" s="136">
        <v>1555462.7000000004</v>
      </c>
      <c r="N146" s="136">
        <v>1664072.9400000004</v>
      </c>
      <c r="O146" s="136">
        <v>2488629.9100000006</v>
      </c>
      <c r="P146" s="136">
        <v>4731175.7299999995</v>
      </c>
      <c r="Q146" s="136">
        <f t="shared" si="2"/>
        <v>22619417.100000001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1839144.0399999996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1059665.4699999995</v>
      </c>
      <c r="G147" s="100">
        <v>1235446.76</v>
      </c>
      <c r="H147" s="100">
        <v>1687711.280000001</v>
      </c>
      <c r="I147" s="100">
        <v>1227968.5499999991</v>
      </c>
      <c r="J147" s="100">
        <v>1774197.2400000005</v>
      </c>
      <c r="K147" s="100">
        <v>2823071.1100000008</v>
      </c>
      <c r="L147" s="100">
        <v>1592536.8399999994</v>
      </c>
      <c r="M147" s="100">
        <v>1555462.7000000004</v>
      </c>
      <c r="N147" s="100">
        <v>1664072.9400000004</v>
      </c>
      <c r="O147" s="100">
        <v>2488629.9100000006</v>
      </c>
      <c r="P147" s="100">
        <v>4731175.7299999995</v>
      </c>
      <c r="Q147" s="100">
        <f t="shared" si="2"/>
        <v>22619417.100000001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1839144.0399999996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>
        <v>0</v>
      </c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0">
        <v>0</v>
      </c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>
        <v>0</v>
      </c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>
        <v>0</v>
      </c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567.46</v>
      </c>
      <c r="G152" s="136">
        <v>1552.43</v>
      </c>
      <c r="H152" s="136">
        <v>1984.25</v>
      </c>
      <c r="I152" s="136">
        <v>448.26</v>
      </c>
      <c r="J152" s="136">
        <v>2299.4799999999996</v>
      </c>
      <c r="K152" s="136">
        <v>53917.86</v>
      </c>
      <c r="L152" s="136">
        <v>65240.89</v>
      </c>
      <c r="M152" s="136">
        <v>91015.85</v>
      </c>
      <c r="N152" s="136">
        <v>46310.53</v>
      </c>
      <c r="O152" s="136">
        <v>556066.05000000005</v>
      </c>
      <c r="P152" s="136">
        <v>459476.42</v>
      </c>
      <c r="Q152" s="136">
        <f t="shared" si="2"/>
        <v>1279864.45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1552.43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567.46</v>
      </c>
      <c r="G153" s="100">
        <v>1552.43</v>
      </c>
      <c r="H153" s="100">
        <v>1984.25</v>
      </c>
      <c r="I153" s="100">
        <v>448.26</v>
      </c>
      <c r="J153" s="100">
        <v>2299.4799999999996</v>
      </c>
      <c r="K153" s="100">
        <v>53917.86</v>
      </c>
      <c r="L153" s="100">
        <v>65240.89</v>
      </c>
      <c r="M153" s="100">
        <v>91015.85</v>
      </c>
      <c r="N153" s="100">
        <v>46310.53</v>
      </c>
      <c r="O153" s="100">
        <v>556066.05000000005</v>
      </c>
      <c r="P153" s="100">
        <v>459476.42</v>
      </c>
      <c r="Q153" s="100">
        <f t="shared" si="2"/>
        <v>1279864.45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1552.43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162583.01999999999</v>
      </c>
      <c r="F154" s="136">
        <v>853968.45</v>
      </c>
      <c r="G154" s="136">
        <v>570883.06999999995</v>
      </c>
      <c r="H154" s="136">
        <v>762744.4099999998</v>
      </c>
      <c r="I154" s="136">
        <v>470835.02000000008</v>
      </c>
      <c r="J154" s="136">
        <v>1216335.74</v>
      </c>
      <c r="K154" s="136">
        <v>1309284.54</v>
      </c>
      <c r="L154" s="136">
        <v>815315.58000000007</v>
      </c>
      <c r="M154" s="136">
        <v>968463.75</v>
      </c>
      <c r="N154" s="136">
        <v>1187188.97</v>
      </c>
      <c r="O154" s="136">
        <v>2645148.9400000004</v>
      </c>
      <c r="P154" s="136">
        <v>8089068.3900000006</v>
      </c>
      <c r="Q154" s="136">
        <f t="shared" si="2"/>
        <v>19051819.880000003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1016551.47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162583.01999999999</v>
      </c>
      <c r="F155" s="100">
        <v>853968.45</v>
      </c>
      <c r="G155" s="100">
        <v>570883.06999999995</v>
      </c>
      <c r="H155" s="100">
        <v>762744.4099999998</v>
      </c>
      <c r="I155" s="100">
        <v>470835.02000000008</v>
      </c>
      <c r="J155" s="100">
        <v>1216335.74</v>
      </c>
      <c r="K155" s="100">
        <v>1309284.54</v>
      </c>
      <c r="L155" s="100">
        <v>815315.58000000007</v>
      </c>
      <c r="M155" s="100">
        <v>968463.75</v>
      </c>
      <c r="N155" s="100">
        <v>1187188.97</v>
      </c>
      <c r="O155" s="100">
        <v>2645148.9400000004</v>
      </c>
      <c r="P155" s="100">
        <v>8089068.3900000006</v>
      </c>
      <c r="Q155" s="100">
        <f t="shared" si="2"/>
        <v>19051819.880000003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1016551.47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28412864.960000001</v>
      </c>
      <c r="G156" s="135">
        <v>29279087.539999999</v>
      </c>
      <c r="H156" s="135">
        <v>28492140.190000005</v>
      </c>
      <c r="I156" s="135">
        <v>26543122.73</v>
      </c>
      <c r="J156" s="135">
        <v>26785535.459999997</v>
      </c>
      <c r="K156" s="135">
        <v>21585305.590000004</v>
      </c>
      <c r="L156" s="135">
        <v>29961178.899999999</v>
      </c>
      <c r="M156" s="135">
        <v>28673648.590000004</v>
      </c>
      <c r="N156" s="135">
        <v>33058686.609999996</v>
      </c>
      <c r="O156" s="135">
        <v>23891427.09</v>
      </c>
      <c r="P156" s="135">
        <v>42232129.559999995</v>
      </c>
      <c r="Q156" s="135">
        <f t="shared" si="2"/>
        <v>339739425.70999998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49237163.450000003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</v>
      </c>
      <c r="F157" s="136">
        <v>15246194.070000002</v>
      </c>
      <c r="G157" s="136">
        <v>15433790.939999999</v>
      </c>
      <c r="H157" s="136">
        <v>14988678.630000003</v>
      </c>
      <c r="I157" s="136">
        <v>14173765.470000003</v>
      </c>
      <c r="J157" s="136">
        <v>14347396.140000001</v>
      </c>
      <c r="K157" s="136">
        <v>13851696.950000003</v>
      </c>
      <c r="L157" s="136">
        <v>16372055.579999998</v>
      </c>
      <c r="M157" s="136">
        <v>13837521.710000001</v>
      </c>
      <c r="N157" s="136">
        <v>16302848.719999997</v>
      </c>
      <c r="O157" s="136">
        <v>14560223.280000001</v>
      </c>
      <c r="P157" s="136">
        <v>20957700.119999994</v>
      </c>
      <c r="Q157" s="136">
        <f t="shared" si="2"/>
        <v>183223652.44000003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28397974.900000002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</v>
      </c>
      <c r="F158" s="100">
        <v>3900501.350000001</v>
      </c>
      <c r="G158" s="100">
        <v>4156069.8400000003</v>
      </c>
      <c r="H158" s="100">
        <v>3709662.71</v>
      </c>
      <c r="I158" s="100">
        <v>3598872.3000000003</v>
      </c>
      <c r="J158" s="100">
        <v>3731059.5500000003</v>
      </c>
      <c r="K158" s="100">
        <v>3739407.2100000004</v>
      </c>
      <c r="L158" s="100">
        <v>3816887.3600000003</v>
      </c>
      <c r="M158" s="100">
        <v>4320410.5499999989</v>
      </c>
      <c r="N158" s="100">
        <v>3866009.6099999994</v>
      </c>
      <c r="O158" s="100">
        <v>4069123.0900000008</v>
      </c>
      <c r="P158" s="100">
        <v>4677383.5799999982</v>
      </c>
      <c r="Q158" s="100">
        <f t="shared" si="2"/>
        <v>46981832.760000005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7296946.9600000009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11345692.720000001</v>
      </c>
      <c r="G159" s="100">
        <v>11277721.1</v>
      </c>
      <c r="H159" s="100">
        <v>11279015.920000004</v>
      </c>
      <c r="I159" s="100">
        <v>10574893.170000002</v>
      </c>
      <c r="J159" s="100">
        <v>10616336.59</v>
      </c>
      <c r="K159" s="100">
        <v>10112289.740000002</v>
      </c>
      <c r="L159" s="100">
        <v>12555168.219999999</v>
      </c>
      <c r="M159" s="100">
        <v>9517111.160000002</v>
      </c>
      <c r="N159" s="100">
        <v>12436839.109999998</v>
      </c>
      <c r="O159" s="100">
        <v>10491100.189999999</v>
      </c>
      <c r="P159" s="100">
        <v>16280316.539999995</v>
      </c>
      <c r="Q159" s="100">
        <f t="shared" si="2"/>
        <v>136241819.68000001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21101027.940000001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>
        <v>5122616.5199999986</v>
      </c>
      <c r="G160" s="136">
        <v>4687651.4399999985</v>
      </c>
      <c r="H160" s="136">
        <v>5225613.6099999975</v>
      </c>
      <c r="I160" s="136">
        <v>4647809.1699999953</v>
      </c>
      <c r="J160" s="136">
        <v>4756253.1899999995</v>
      </c>
      <c r="K160" s="136">
        <v>4207188.8899999987</v>
      </c>
      <c r="L160" s="136">
        <v>4740982.0099999988</v>
      </c>
      <c r="M160" s="136">
        <v>4577069.4000000022</v>
      </c>
      <c r="N160" s="136">
        <v>4832412.5999999996</v>
      </c>
      <c r="O160" s="136">
        <v>5202190.2</v>
      </c>
      <c r="P160" s="136">
        <v>5892098.9900000012</v>
      </c>
      <c r="Q160" s="136">
        <f t="shared" si="2"/>
        <v>57973448.799999997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9204179.299999997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>
        <v>0</v>
      </c>
      <c r="P161" s="100">
        <v>0</v>
      </c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>
        <v>5122616.5199999986</v>
      </c>
      <c r="G162" s="100">
        <v>4687651.4399999985</v>
      </c>
      <c r="H162" s="100">
        <v>5225613.6099999975</v>
      </c>
      <c r="I162" s="100">
        <v>4647809.1699999953</v>
      </c>
      <c r="J162" s="100">
        <v>4756253.1899999995</v>
      </c>
      <c r="K162" s="100">
        <v>4207188.8899999987</v>
      </c>
      <c r="L162" s="100">
        <v>4740982.0099999988</v>
      </c>
      <c r="M162" s="100">
        <v>4577069.4000000022</v>
      </c>
      <c r="N162" s="100">
        <v>4832412.5999999996</v>
      </c>
      <c r="O162" s="100">
        <v>5202190.2</v>
      </c>
      <c r="P162" s="100">
        <v>5892098.9900000012</v>
      </c>
      <c r="Q162" s="100">
        <f t="shared" si="2"/>
        <v>57973448.799999997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9204179.299999997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>
        <v>0</v>
      </c>
      <c r="P163" s="136">
        <v>0</v>
      </c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>
        <v>0</v>
      </c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>
        <v>3468592.9099999997</v>
      </c>
      <c r="M165" s="136">
        <v>3753416.1</v>
      </c>
      <c r="N165" s="136">
        <v>6928064.7599999998</v>
      </c>
      <c r="O165" s="136">
        <v>335153.02</v>
      </c>
      <c r="P165" s="136">
        <v>6972876.0800000001</v>
      </c>
      <c r="Q165" s="136">
        <f t="shared" si="2"/>
        <v>42701793.400000006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6661949.9100000001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>
        <v>3468592.9099999997</v>
      </c>
      <c r="M166" s="100">
        <v>3753416.1</v>
      </c>
      <c r="N166" s="100">
        <v>6928064.7599999998</v>
      </c>
      <c r="O166" s="100">
        <v>335153.02</v>
      </c>
      <c r="P166" s="100">
        <v>6972876.0800000001</v>
      </c>
      <c r="Q166" s="100">
        <f t="shared" si="2"/>
        <v>42505470.280000009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6465626.790000001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>
        <v>0</v>
      </c>
      <c r="O167" s="100">
        <v>0</v>
      </c>
      <c r="P167" s="100">
        <v>0</v>
      </c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>
        <v>0</v>
      </c>
      <c r="P168" s="136">
        <v>0</v>
      </c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0">
        <v>0</v>
      </c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302783.08999999991</v>
      </c>
      <c r="F170" s="136">
        <v>3370992.46</v>
      </c>
      <c r="G170" s="136">
        <v>4269201.16</v>
      </c>
      <c r="H170" s="136">
        <v>3912606.2800000003</v>
      </c>
      <c r="I170" s="136">
        <v>3285682.78</v>
      </c>
      <c r="J170" s="136">
        <v>3335641.0799999996</v>
      </c>
      <c r="K170" s="136">
        <v>2407651.1799999997</v>
      </c>
      <c r="L170" s="136">
        <v>2189608.8699999996</v>
      </c>
      <c r="M170" s="136">
        <v>3643949.5099999993</v>
      </c>
      <c r="N170" s="136">
        <v>3324383.0599999996</v>
      </c>
      <c r="O170" s="136">
        <v>1883560.9399999997</v>
      </c>
      <c r="P170" s="136">
        <v>4692228.4000000004</v>
      </c>
      <c r="Q170" s="136">
        <f t="shared" si="2"/>
        <v>36618288.809999995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3673775.55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302783.08999999991</v>
      </c>
      <c r="F171" s="100">
        <v>3370992.46</v>
      </c>
      <c r="G171" s="100">
        <v>4269201.16</v>
      </c>
      <c r="H171" s="100">
        <v>3912606.2800000003</v>
      </c>
      <c r="I171" s="100">
        <v>3285682.78</v>
      </c>
      <c r="J171" s="100">
        <v>3335641.0799999996</v>
      </c>
      <c r="K171" s="100">
        <v>2407651.1799999997</v>
      </c>
      <c r="L171" s="100">
        <v>2189608.8699999996</v>
      </c>
      <c r="M171" s="100">
        <v>3643949.5099999993</v>
      </c>
      <c r="N171" s="100">
        <v>3324383.0599999996</v>
      </c>
      <c r="O171" s="100">
        <v>1883560.9399999997</v>
      </c>
      <c r="P171" s="100">
        <v>4692228.4000000004</v>
      </c>
      <c r="Q171" s="100">
        <f t="shared" si="2"/>
        <v>36618288.809999995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3673775.55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>
        <v>0</v>
      </c>
      <c r="P172" s="136">
        <v>0</v>
      </c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0">
        <v>0</v>
      </c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1360939.9600000002</v>
      </c>
      <c r="H174" s="136">
        <v>788922.85999999987</v>
      </c>
      <c r="I174" s="136">
        <v>748456.27999999968</v>
      </c>
      <c r="J174" s="136">
        <v>810570.16</v>
      </c>
      <c r="K174" s="136">
        <v>863934.72000000009</v>
      </c>
      <c r="L174" s="136">
        <v>3189939.53</v>
      </c>
      <c r="M174" s="136">
        <v>2861691.870000001</v>
      </c>
      <c r="N174" s="136">
        <v>1670977.4700000002</v>
      </c>
      <c r="O174" s="136">
        <v>1910299.6499999997</v>
      </c>
      <c r="P174" s="136">
        <v>3717225.9699999997</v>
      </c>
      <c r="Q174" s="136">
        <f t="shared" si="2"/>
        <v>19222242.260000002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1299283.7899999998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1360939.9600000002</v>
      </c>
      <c r="H175" s="100">
        <v>788922.85999999987</v>
      </c>
      <c r="I175" s="100">
        <v>748456.27999999968</v>
      </c>
      <c r="J175" s="100">
        <v>810570.16</v>
      </c>
      <c r="K175" s="100">
        <v>863934.72000000009</v>
      </c>
      <c r="L175" s="100">
        <v>3189939.53</v>
      </c>
      <c r="M175" s="100">
        <v>2861691.870000001</v>
      </c>
      <c r="N175" s="100">
        <v>1670977.4700000002</v>
      </c>
      <c r="O175" s="100">
        <v>1910299.6499999997</v>
      </c>
      <c r="P175" s="100">
        <v>3717225.9699999997</v>
      </c>
      <c r="Q175" s="100">
        <f t="shared" si="2"/>
        <v>19222242.260000002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1299283.7899999998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84804164.840000033</v>
      </c>
      <c r="F176" s="135">
        <v>95440075.989999995</v>
      </c>
      <c r="G176" s="135">
        <v>96969123.559999987</v>
      </c>
      <c r="H176" s="135">
        <v>95673792.399999991</v>
      </c>
      <c r="I176" s="135">
        <v>94324515.410000026</v>
      </c>
      <c r="J176" s="135">
        <v>96891736.909999996</v>
      </c>
      <c r="K176" s="135">
        <v>97034662.819999993</v>
      </c>
      <c r="L176" s="135">
        <v>95428428.379999965</v>
      </c>
      <c r="M176" s="135">
        <v>93380293.540000007</v>
      </c>
      <c r="N176" s="135">
        <v>98632387.340000004</v>
      </c>
      <c r="O176" s="135">
        <v>91916344.510000005</v>
      </c>
      <c r="P176" s="135">
        <v>113592403.28000015</v>
      </c>
      <c r="Q176" s="135">
        <f t="shared" si="2"/>
        <v>1154087928.9800003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180244240.83000004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>
        <v>0</v>
      </c>
      <c r="P177" s="136">
        <v>0</v>
      </c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>
        <v>0</v>
      </c>
      <c r="P178" s="100">
        <v>0</v>
      </c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>
        <v>0</v>
      </c>
      <c r="P179" s="100">
        <v>0</v>
      </c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63148705.050000027</v>
      </c>
      <c r="F180" s="136">
        <v>65718967</v>
      </c>
      <c r="G180" s="136">
        <v>65770349.189999983</v>
      </c>
      <c r="H180" s="136">
        <v>66171444.319999993</v>
      </c>
      <c r="I180" s="136">
        <v>65995561.740000024</v>
      </c>
      <c r="J180" s="136">
        <v>67345055.760000005</v>
      </c>
      <c r="K180" s="136">
        <v>67153451.820000008</v>
      </c>
      <c r="L180" s="136">
        <v>67245971.969999984</v>
      </c>
      <c r="M180" s="136">
        <v>67431779.359999999</v>
      </c>
      <c r="N180" s="136">
        <v>68288553.979999989</v>
      </c>
      <c r="O180" s="136">
        <v>68158665.330000013</v>
      </c>
      <c r="P180" s="136">
        <v>68845841.310000017</v>
      </c>
      <c r="Q180" s="136">
        <f t="shared" si="2"/>
        <v>801274346.83000004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128867672.05000003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63148705.050000027</v>
      </c>
      <c r="F181" s="100">
        <v>65718967</v>
      </c>
      <c r="G181" s="100">
        <v>65770349.189999983</v>
      </c>
      <c r="H181" s="100">
        <v>66171444.319999993</v>
      </c>
      <c r="I181" s="100">
        <v>65995561.740000024</v>
      </c>
      <c r="J181" s="100">
        <v>67345055.760000005</v>
      </c>
      <c r="K181" s="100">
        <v>67153451.820000008</v>
      </c>
      <c r="L181" s="100">
        <v>67245971.969999984</v>
      </c>
      <c r="M181" s="100">
        <v>67431779.359999999</v>
      </c>
      <c r="N181" s="100">
        <v>68288553.979999989</v>
      </c>
      <c r="O181" s="100">
        <v>68158665.330000013</v>
      </c>
      <c r="P181" s="100">
        <v>68845841.310000017</v>
      </c>
      <c r="Q181" s="100">
        <f t="shared" si="2"/>
        <v>801274346.83000004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128867672.05000003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>
        <v>0</v>
      </c>
      <c r="P182" s="136">
        <v>0</v>
      </c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0</v>
      </c>
      <c r="P183" s="100">
        <v>0</v>
      </c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>
        <v>0</v>
      </c>
      <c r="P184" s="136">
        <v>0</v>
      </c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0</v>
      </c>
      <c r="P185" s="100">
        <v>0</v>
      </c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1072208.2800000005</v>
      </c>
      <c r="F186" s="136">
        <v>5817441.3499999931</v>
      </c>
      <c r="G186" s="136">
        <v>7680353.9800000004</v>
      </c>
      <c r="H186" s="136">
        <v>6514182.2199999942</v>
      </c>
      <c r="I186" s="136">
        <v>5769782.8299999982</v>
      </c>
      <c r="J186" s="136">
        <v>6441013.309999994</v>
      </c>
      <c r="K186" s="136">
        <v>5846775.2999999942</v>
      </c>
      <c r="L186" s="136">
        <v>4648129.0099999942</v>
      </c>
      <c r="M186" s="136">
        <v>2557520.1299999994</v>
      </c>
      <c r="N186" s="136">
        <v>2917615.26</v>
      </c>
      <c r="O186" s="136">
        <v>2964066.7600000002</v>
      </c>
      <c r="P186" s="136">
        <v>22506942.650000148</v>
      </c>
      <c r="Q186" s="136">
        <f t="shared" si="2"/>
        <v>74736031.080000117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6889649.6299999934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1072208.2800000005</v>
      </c>
      <c r="F187" s="100">
        <v>5817441.3499999931</v>
      </c>
      <c r="G187" s="100">
        <v>7680353.9800000004</v>
      </c>
      <c r="H187" s="100">
        <v>6514182.2199999942</v>
      </c>
      <c r="I187" s="100">
        <v>5769782.8299999982</v>
      </c>
      <c r="J187" s="100">
        <v>6441013.309999994</v>
      </c>
      <c r="K187" s="100">
        <v>5846775.2999999942</v>
      </c>
      <c r="L187" s="100">
        <v>4648129.0099999942</v>
      </c>
      <c r="M187" s="100">
        <v>2557520.1299999994</v>
      </c>
      <c r="N187" s="100">
        <v>2917615.26</v>
      </c>
      <c r="O187" s="100">
        <v>2964066.7600000002</v>
      </c>
      <c r="P187" s="100">
        <v>22506942.650000148</v>
      </c>
      <c r="Q187" s="100">
        <f t="shared" si="2"/>
        <v>74736031.080000117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6889649.6299999934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>
        <v>0</v>
      </c>
      <c r="P188" s="136">
        <v>0</v>
      </c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>
        <v>0</v>
      </c>
      <c r="P189" s="100">
        <v>0</v>
      </c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>
        <v>0</v>
      </c>
      <c r="M190" s="136">
        <v>91229.06</v>
      </c>
      <c r="N190" s="136">
        <v>45614.53</v>
      </c>
      <c r="O190" s="136">
        <v>12281.21</v>
      </c>
      <c r="P190" s="136">
        <v>45614.53</v>
      </c>
      <c r="Q190" s="136">
        <f t="shared" si="2"/>
        <v>400000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5260.67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>
        <v>0</v>
      </c>
      <c r="M191" s="100">
        <v>91229.06</v>
      </c>
      <c r="N191" s="100">
        <v>45614.53</v>
      </c>
      <c r="O191" s="100">
        <v>12281.21</v>
      </c>
      <c r="P191" s="100">
        <v>45614.53</v>
      </c>
      <c r="Q191" s="100">
        <f t="shared" si="2"/>
        <v>400000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5260.67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>
        <v>0</v>
      </c>
      <c r="P192" s="136">
        <v>0</v>
      </c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>
        <v>0</v>
      </c>
      <c r="P193" s="100">
        <v>0</v>
      </c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20583251.510000005</v>
      </c>
      <c r="F194" s="136">
        <v>23898406.969999999</v>
      </c>
      <c r="G194" s="136">
        <v>23479826.390000004</v>
      </c>
      <c r="H194" s="136">
        <v>22954832.529999997</v>
      </c>
      <c r="I194" s="136">
        <v>22497764.830000002</v>
      </c>
      <c r="J194" s="136">
        <v>23072334.510000002</v>
      </c>
      <c r="K194" s="136">
        <v>24001102.369999997</v>
      </c>
      <c r="L194" s="136">
        <v>23534327.399999999</v>
      </c>
      <c r="M194" s="136">
        <v>23299764.990000006</v>
      </c>
      <c r="N194" s="136">
        <v>27380603.570000008</v>
      </c>
      <c r="O194" s="136">
        <v>20781331.20999999</v>
      </c>
      <c r="P194" s="136">
        <v>22194004.789999999</v>
      </c>
      <c r="Q194" s="136">
        <f t="shared" si="2"/>
        <v>277677551.07000005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44481658.480000004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20583251.510000005</v>
      </c>
      <c r="F195" s="100">
        <v>23898406.969999999</v>
      </c>
      <c r="G195" s="100">
        <v>23479826.390000004</v>
      </c>
      <c r="H195" s="100">
        <v>22954832.529999997</v>
      </c>
      <c r="I195" s="100">
        <v>22497764.830000002</v>
      </c>
      <c r="J195" s="100">
        <v>23072334.510000002</v>
      </c>
      <c r="K195" s="100">
        <v>24001102.369999997</v>
      </c>
      <c r="L195" s="100">
        <v>23534327.399999999</v>
      </c>
      <c r="M195" s="100">
        <v>23299764.990000006</v>
      </c>
      <c r="N195" s="100">
        <v>27380603.570000008</v>
      </c>
      <c r="O195" s="100">
        <v>20781331.20999999</v>
      </c>
      <c r="P195" s="100">
        <v>22194004.789999999</v>
      </c>
      <c r="Q195" s="100">
        <f t="shared" si="2"/>
        <v>277677551.07000005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44481658.480000004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363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f>E205+E227+E238+E251+E293+E306+E319+E340+E353+E373</f>
        <v>226473885.43000001</v>
      </c>
      <c r="F204" s="96">
        <f t="shared" ref="F204:P204" si="3">F205+F227+F238+F251+F293+F306+F319+F340+F353+F373</f>
        <v>217710873.49000001</v>
      </c>
      <c r="G204" s="96">
        <f t="shared" si="3"/>
        <v>307702707.52000004</v>
      </c>
      <c r="H204" s="96">
        <f t="shared" si="3"/>
        <v>792753938.45999992</v>
      </c>
      <c r="I204" s="96">
        <f t="shared" si="3"/>
        <v>309961110.41000003</v>
      </c>
      <c r="J204" s="96">
        <f t="shared" si="3"/>
        <v>281975374.79000002</v>
      </c>
      <c r="K204" s="96">
        <f t="shared" si="3"/>
        <v>319655308.02000004</v>
      </c>
      <c r="L204" s="96">
        <f t="shared" si="3"/>
        <v>347329601.0200001</v>
      </c>
      <c r="M204" s="96">
        <f t="shared" si="3"/>
        <v>302748947.90000004</v>
      </c>
      <c r="N204" s="96">
        <f t="shared" si="3"/>
        <v>305103558.04000002</v>
      </c>
      <c r="O204" s="96">
        <f t="shared" si="3"/>
        <v>298920892.88999999</v>
      </c>
      <c r="P204" s="96">
        <f t="shared" si="3"/>
        <v>316498831.71000016</v>
      </c>
      <c r="Q204" s="96">
        <f t="shared" ref="Q204:Q235" si="4">SUM(E204:P204)</f>
        <v>4026835029.6800003</v>
      </c>
      <c r="R204" s="97"/>
      <c r="T204" s="95"/>
      <c r="U204" s="96">
        <f>SUM(U205:U392)</f>
        <v>1332554276.76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54714455.870000005</v>
      </c>
      <c r="F205" s="135">
        <f t="shared" ref="F205:P205" si="5">+F206+F210+F213+F217+F219+F221+F223+F225</f>
        <v>24142482.369999997</v>
      </c>
      <c r="G205" s="135">
        <f t="shared" si="5"/>
        <v>90111011.49000001</v>
      </c>
      <c r="H205" s="135">
        <f t="shared" si="5"/>
        <v>575471786.04999995</v>
      </c>
      <c r="I205" s="135">
        <f t="shared" si="5"/>
        <v>81695846.900000006</v>
      </c>
      <c r="J205" s="135">
        <f t="shared" si="5"/>
        <v>63170130.290000021</v>
      </c>
      <c r="K205" s="135">
        <f t="shared" si="5"/>
        <v>74817011.780000031</v>
      </c>
      <c r="L205" s="135">
        <f t="shared" si="5"/>
        <v>70556393.930000007</v>
      </c>
      <c r="M205" s="135">
        <f t="shared" si="5"/>
        <v>68623185.360000014</v>
      </c>
      <c r="N205" s="135">
        <f t="shared" si="5"/>
        <v>57899269.769999981</v>
      </c>
      <c r="O205" s="135">
        <f t="shared" si="5"/>
        <v>50172725.969999984</v>
      </c>
      <c r="P205" s="135">
        <f t="shared" si="5"/>
        <v>67700322.99000001</v>
      </c>
      <c r="Q205" s="135">
        <f t="shared" si="4"/>
        <v>1279074622.77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78856938.24000001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49774205.460000001</v>
      </c>
      <c r="F206" s="136">
        <f t="shared" ref="F206:P206" si="6">+F207+F208+F209</f>
        <v>19632820.989999998</v>
      </c>
      <c r="G206" s="136">
        <f t="shared" si="6"/>
        <v>62962733.830000006</v>
      </c>
      <c r="H206" s="136">
        <f t="shared" si="6"/>
        <v>537329634.65999997</v>
      </c>
      <c r="I206" s="136">
        <f t="shared" si="6"/>
        <v>66319222.270000003</v>
      </c>
      <c r="J206" s="136">
        <f t="shared" si="6"/>
        <v>50959467.540000014</v>
      </c>
      <c r="K206" s="136">
        <f t="shared" si="6"/>
        <v>67318925.250000015</v>
      </c>
      <c r="L206" s="136">
        <f t="shared" si="6"/>
        <v>52513912.390000015</v>
      </c>
      <c r="M206" s="136">
        <f t="shared" si="6"/>
        <v>50866568.800000012</v>
      </c>
      <c r="N206" s="136">
        <f t="shared" si="6"/>
        <v>40055405.199999988</v>
      </c>
      <c r="O206" s="136">
        <f t="shared" si="6"/>
        <v>32281055.969999995</v>
      </c>
      <c r="P206" s="136">
        <f t="shared" si="6"/>
        <v>49720144.670000024</v>
      </c>
      <c r="Q206" s="135">
        <f t="shared" si="4"/>
        <v>1079734097.03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69407026.450000003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1947230.7700000012</v>
      </c>
      <c r="F207" s="100">
        <v>2172916.9400000009</v>
      </c>
      <c r="G207" s="100">
        <v>5262648.1599999974</v>
      </c>
      <c r="H207" s="100">
        <v>3414013.7799999984</v>
      </c>
      <c r="I207" s="100">
        <v>4589062.2200000016</v>
      </c>
      <c r="J207" s="100">
        <v>2949108.7000000007</v>
      </c>
      <c r="K207" s="100">
        <v>2820905.9800000014</v>
      </c>
      <c r="L207" s="100">
        <v>4388711.0400000159</v>
      </c>
      <c r="M207" s="100">
        <v>4746470.2400000161</v>
      </c>
      <c r="N207" s="100">
        <v>4615184.7700000154</v>
      </c>
      <c r="O207" s="100">
        <v>4442154.2200000165</v>
      </c>
      <c r="P207" s="100">
        <v>4433653.4800000219</v>
      </c>
      <c r="Q207" s="135">
        <f t="shared" si="4"/>
        <v>45782060.300000086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4120147.7100000018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46232317.43</v>
      </c>
      <c r="F208" s="100">
        <v>15879219.92</v>
      </c>
      <c r="G208" s="100">
        <v>55652785.250000007</v>
      </c>
      <c r="H208" s="100">
        <v>531920293.30999994</v>
      </c>
      <c r="I208" s="100">
        <v>59494930.600000001</v>
      </c>
      <c r="J208" s="100">
        <v>45845130.45000001</v>
      </c>
      <c r="K208" s="100">
        <v>62443089.150000006</v>
      </c>
      <c r="L208" s="100">
        <v>45202844.999999993</v>
      </c>
      <c r="M208" s="100">
        <v>43533424.909999989</v>
      </c>
      <c r="N208" s="100">
        <v>33298654.32999998</v>
      </c>
      <c r="O208" s="100">
        <v>25741021.62999998</v>
      </c>
      <c r="P208" s="100">
        <v>43355022.510000005</v>
      </c>
      <c r="Q208" s="135">
        <f t="shared" si="4"/>
        <v>1008598734.4899999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62111537.350000001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1594657.2599999998</v>
      </c>
      <c r="F209" s="100">
        <v>1580684.1299999997</v>
      </c>
      <c r="G209" s="100">
        <v>2047300.4200000006</v>
      </c>
      <c r="H209" s="100">
        <v>1995327.5700000005</v>
      </c>
      <c r="I209" s="100">
        <v>2235229.450000002</v>
      </c>
      <c r="J209" s="100">
        <v>2165228.3899999992</v>
      </c>
      <c r="K209" s="100">
        <v>2054930.1199999999</v>
      </c>
      <c r="L209" s="100">
        <v>2922356.3500000075</v>
      </c>
      <c r="M209" s="100">
        <v>2586673.6500000069</v>
      </c>
      <c r="N209" s="100">
        <v>2141566.0999999978</v>
      </c>
      <c r="O209" s="100">
        <v>2097880.1199999973</v>
      </c>
      <c r="P209" s="100">
        <v>1931468.6799999964</v>
      </c>
      <c r="Q209" s="135">
        <f t="shared" si="4"/>
        <v>25353302.240000006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3175341.3899999997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678071.24000000022</v>
      </c>
      <c r="F213" s="136">
        <f t="shared" ref="F213:P213" si="8">+F214+F215+F216</f>
        <v>746816.65999999992</v>
      </c>
      <c r="G213" s="136">
        <f t="shared" si="8"/>
        <v>1401944.97</v>
      </c>
      <c r="H213" s="136">
        <f t="shared" si="8"/>
        <v>1882182.8600000003</v>
      </c>
      <c r="I213" s="136">
        <f t="shared" si="8"/>
        <v>2678589.0400000014</v>
      </c>
      <c r="J213" s="136">
        <f t="shared" si="8"/>
        <v>1105522.5</v>
      </c>
      <c r="K213" s="136">
        <f t="shared" si="8"/>
        <v>1314440.6800000002</v>
      </c>
      <c r="L213" s="136">
        <f t="shared" si="8"/>
        <v>1599175.2000000002</v>
      </c>
      <c r="M213" s="136">
        <f t="shared" si="8"/>
        <v>1563935.5299999998</v>
      </c>
      <c r="N213" s="136">
        <f t="shared" si="8"/>
        <v>1681756.99</v>
      </c>
      <c r="O213" s="136">
        <f t="shared" si="8"/>
        <v>1694316.74</v>
      </c>
      <c r="P213" s="136">
        <f t="shared" si="8"/>
        <v>1899231.8300000003</v>
      </c>
      <c r="Q213" s="135">
        <f t="shared" si="4"/>
        <v>18245984.240000002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1424887.9000000001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185992.99000000002</v>
      </c>
      <c r="F214" s="100">
        <v>199732.45999999996</v>
      </c>
      <c r="G214" s="100">
        <v>308077.99999999994</v>
      </c>
      <c r="H214" s="100">
        <v>250355.75000000006</v>
      </c>
      <c r="I214" s="100">
        <v>260122.53000000006</v>
      </c>
      <c r="J214" s="100">
        <v>280230.6399999999</v>
      </c>
      <c r="K214" s="100">
        <v>278525.97000000009</v>
      </c>
      <c r="L214" s="100">
        <v>198004.61999999997</v>
      </c>
      <c r="M214" s="100">
        <v>244756.72000000003</v>
      </c>
      <c r="N214" s="100">
        <v>259780.12000000002</v>
      </c>
      <c r="O214" s="100">
        <v>260225.55</v>
      </c>
      <c r="P214" s="100">
        <v>260355.03000000003</v>
      </c>
      <c r="Q214" s="135">
        <f t="shared" si="4"/>
        <v>2986160.38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385725.44999999995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113599.71000000002</v>
      </c>
      <c r="F215" s="100">
        <v>138714.87</v>
      </c>
      <c r="G215" s="100">
        <v>192941.87000000002</v>
      </c>
      <c r="H215" s="100">
        <v>162836.35</v>
      </c>
      <c r="I215" s="100">
        <v>184584.3</v>
      </c>
      <c r="J215" s="100">
        <v>161084.62000000002</v>
      </c>
      <c r="K215" s="100">
        <v>194961.15</v>
      </c>
      <c r="L215" s="100">
        <v>362134.99000000005</v>
      </c>
      <c r="M215" s="100">
        <v>296640.83000000007</v>
      </c>
      <c r="N215" s="100">
        <v>314927.50000000012</v>
      </c>
      <c r="O215" s="100">
        <v>324198.76000000013</v>
      </c>
      <c r="P215" s="100">
        <v>534372.31000000006</v>
      </c>
      <c r="Q215" s="135">
        <f t="shared" si="4"/>
        <v>2980997.2600000007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252314.58000000002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378478.5400000001</v>
      </c>
      <c r="F216" s="100">
        <v>408369.33</v>
      </c>
      <c r="G216" s="100">
        <v>900925.1</v>
      </c>
      <c r="H216" s="100">
        <v>1468990.7600000002</v>
      </c>
      <c r="I216" s="100">
        <v>2233882.2100000014</v>
      </c>
      <c r="J216" s="100">
        <v>664207.24000000022</v>
      </c>
      <c r="K216" s="100">
        <v>840953.56</v>
      </c>
      <c r="L216" s="100">
        <v>1039035.5900000001</v>
      </c>
      <c r="M216" s="100">
        <v>1022537.9799999999</v>
      </c>
      <c r="N216" s="100">
        <v>1107049.3699999999</v>
      </c>
      <c r="O216" s="100">
        <v>1109892.43</v>
      </c>
      <c r="P216" s="100">
        <v>1104504.4900000002</v>
      </c>
      <c r="Q216" s="135">
        <f t="shared" si="4"/>
        <v>12278826.600000001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786847.87000000011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210866.25000000006</v>
      </c>
      <c r="F217" s="136">
        <f t="shared" ref="F217:P217" si="9">+F218</f>
        <v>131383.24000000002</v>
      </c>
      <c r="G217" s="136">
        <f t="shared" si="9"/>
        <v>602064.41999999993</v>
      </c>
      <c r="H217" s="136">
        <f t="shared" si="9"/>
        <v>769417.90999999957</v>
      </c>
      <c r="I217" s="136">
        <f t="shared" si="9"/>
        <v>1931276.8699999999</v>
      </c>
      <c r="J217" s="136">
        <f t="shared" si="9"/>
        <v>4346231.7699999996</v>
      </c>
      <c r="K217" s="136">
        <f t="shared" si="9"/>
        <v>916994.49999999988</v>
      </c>
      <c r="L217" s="136">
        <f t="shared" si="9"/>
        <v>1422776.69</v>
      </c>
      <c r="M217" s="136">
        <f t="shared" si="9"/>
        <v>1013607.25</v>
      </c>
      <c r="N217" s="136">
        <f t="shared" si="9"/>
        <v>1169360.5999999999</v>
      </c>
      <c r="O217" s="136">
        <f t="shared" si="9"/>
        <v>1201736.8699999999</v>
      </c>
      <c r="P217" s="136">
        <f t="shared" si="9"/>
        <v>1174507.5</v>
      </c>
      <c r="Q217" s="135">
        <f t="shared" si="4"/>
        <v>14890223.869999997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342249.49000000011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210866.25000000006</v>
      </c>
      <c r="F218" s="100">
        <v>131383.24000000002</v>
      </c>
      <c r="G218" s="100">
        <v>602064.41999999993</v>
      </c>
      <c r="H218" s="100">
        <v>769417.90999999957</v>
      </c>
      <c r="I218" s="100">
        <v>1931276.8699999999</v>
      </c>
      <c r="J218" s="100">
        <v>4346231.7699999996</v>
      </c>
      <c r="K218" s="100">
        <v>916994.49999999988</v>
      </c>
      <c r="L218" s="100">
        <v>1422776.69</v>
      </c>
      <c r="M218" s="100">
        <v>1013607.25</v>
      </c>
      <c r="N218" s="100">
        <v>1169360.5999999999</v>
      </c>
      <c r="O218" s="100">
        <v>1201736.8699999999</v>
      </c>
      <c r="P218" s="100">
        <v>1174507.5</v>
      </c>
      <c r="Q218" s="135">
        <f t="shared" si="4"/>
        <v>14890223.869999997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342249.49000000011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190347.70999999996</v>
      </c>
      <c r="F221" s="136">
        <f t="shared" ref="F221:P221" si="11">+F222</f>
        <v>206557.59999999995</v>
      </c>
      <c r="G221" s="136">
        <f t="shared" si="11"/>
        <v>348107.11000000004</v>
      </c>
      <c r="H221" s="136">
        <f t="shared" si="11"/>
        <v>247143.05000000008</v>
      </c>
      <c r="I221" s="136">
        <f t="shared" si="11"/>
        <v>220228.77</v>
      </c>
      <c r="J221" s="136">
        <f t="shared" si="11"/>
        <v>244217.76999999996</v>
      </c>
      <c r="K221" s="136">
        <f t="shared" si="11"/>
        <v>231683.33999999991</v>
      </c>
      <c r="L221" s="136">
        <f t="shared" si="11"/>
        <v>418854.14999999997</v>
      </c>
      <c r="M221" s="136">
        <f t="shared" si="11"/>
        <v>577398.28</v>
      </c>
      <c r="N221" s="136">
        <f t="shared" si="11"/>
        <v>391071.4800000001</v>
      </c>
      <c r="O221" s="136">
        <f t="shared" si="11"/>
        <v>393940.89000000007</v>
      </c>
      <c r="P221" s="136">
        <f t="shared" si="11"/>
        <v>304763.48000000004</v>
      </c>
      <c r="Q221" s="135">
        <f t="shared" si="4"/>
        <v>3774313.6300000004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396905.30999999994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190347.70999999996</v>
      </c>
      <c r="F222" s="100">
        <v>206557.59999999995</v>
      </c>
      <c r="G222" s="100">
        <v>348107.11000000004</v>
      </c>
      <c r="H222" s="100">
        <v>247143.05000000008</v>
      </c>
      <c r="I222" s="100">
        <v>220228.77</v>
      </c>
      <c r="J222" s="100">
        <v>244217.76999999996</v>
      </c>
      <c r="K222" s="100">
        <v>231683.33999999991</v>
      </c>
      <c r="L222" s="100">
        <v>418854.14999999997</v>
      </c>
      <c r="M222" s="100">
        <v>577398.28</v>
      </c>
      <c r="N222" s="100">
        <v>391071.4800000001</v>
      </c>
      <c r="O222" s="100">
        <v>393940.89000000007</v>
      </c>
      <c r="P222" s="100">
        <v>304763.48000000004</v>
      </c>
      <c r="Q222" s="135">
        <f t="shared" si="4"/>
        <v>3774313.6300000004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396905.30999999994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3860965.21</v>
      </c>
      <c r="F223" s="136">
        <f t="shared" ref="F223:P223" si="12">+F224</f>
        <v>3424903.88</v>
      </c>
      <c r="G223" s="136">
        <f t="shared" si="12"/>
        <v>24796161.16</v>
      </c>
      <c r="H223" s="136">
        <f t="shared" si="12"/>
        <v>35243407.57</v>
      </c>
      <c r="I223" s="136">
        <f t="shared" si="12"/>
        <v>10546529.949999999</v>
      </c>
      <c r="J223" s="136">
        <f t="shared" si="12"/>
        <v>6514690.71</v>
      </c>
      <c r="K223" s="136">
        <f t="shared" si="12"/>
        <v>5034968.0100000007</v>
      </c>
      <c r="L223" s="136">
        <f t="shared" si="12"/>
        <v>14601675.499999996</v>
      </c>
      <c r="M223" s="136">
        <f t="shared" si="12"/>
        <v>14601675.499999996</v>
      </c>
      <c r="N223" s="136">
        <f t="shared" si="12"/>
        <v>14601675.499999996</v>
      </c>
      <c r="O223" s="136">
        <f t="shared" si="12"/>
        <v>14601675.499999996</v>
      </c>
      <c r="P223" s="136">
        <f t="shared" si="12"/>
        <v>14601675.509999996</v>
      </c>
      <c r="Q223" s="135">
        <f t="shared" si="4"/>
        <v>162430003.99999997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7285869.0899999999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3860965.21</v>
      </c>
      <c r="F224" s="100">
        <v>3424903.88</v>
      </c>
      <c r="G224" s="100">
        <v>24796161.16</v>
      </c>
      <c r="H224" s="100">
        <v>35243407.57</v>
      </c>
      <c r="I224" s="100">
        <v>10546529.949999999</v>
      </c>
      <c r="J224" s="100">
        <v>6514690.71</v>
      </c>
      <c r="K224" s="100">
        <v>5034968.0100000007</v>
      </c>
      <c r="L224" s="100">
        <v>14601675.499999996</v>
      </c>
      <c r="M224" s="100">
        <v>14601675.499999996</v>
      </c>
      <c r="N224" s="100">
        <v>14601675.499999996</v>
      </c>
      <c r="O224" s="100">
        <v>14601675.499999996</v>
      </c>
      <c r="P224" s="100">
        <v>14601675.509999996</v>
      </c>
      <c r="Q224" s="135">
        <f t="shared" si="4"/>
        <v>162430003.99999997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7285869.0899999999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4686221.910000002</v>
      </c>
      <c r="F227" s="135">
        <f t="shared" ref="F227:P227" si="14">+F228+F230+F232+F234+F236</f>
        <v>5098567.5600000033</v>
      </c>
      <c r="G227" s="135">
        <f t="shared" si="14"/>
        <v>5356737.99</v>
      </c>
      <c r="H227" s="135">
        <f t="shared" si="14"/>
        <v>7876485.2599999988</v>
      </c>
      <c r="I227" s="135">
        <f t="shared" si="14"/>
        <v>6571916.020000007</v>
      </c>
      <c r="J227" s="135">
        <f t="shared" si="14"/>
        <v>12450402.819999997</v>
      </c>
      <c r="K227" s="135">
        <f t="shared" si="14"/>
        <v>7194495.3300000029</v>
      </c>
      <c r="L227" s="135">
        <f t="shared" si="14"/>
        <v>11511046.889999993</v>
      </c>
      <c r="M227" s="135">
        <f t="shared" si="14"/>
        <v>8271575.2999999961</v>
      </c>
      <c r="N227" s="135">
        <f t="shared" si="14"/>
        <v>8184427.179999996</v>
      </c>
      <c r="O227" s="135">
        <f t="shared" si="14"/>
        <v>8186454.2999999952</v>
      </c>
      <c r="P227" s="135">
        <f t="shared" si="14"/>
        <v>7870935.0699999966</v>
      </c>
      <c r="Q227" s="135">
        <f t="shared" si="4"/>
        <v>93259265.62999998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9784789.4700000063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4652545.5800000019</v>
      </c>
      <c r="F228" s="136">
        <f t="shared" ref="F228:P228" si="15">+F229</f>
        <v>5064083.7100000037</v>
      </c>
      <c r="G228" s="136">
        <f t="shared" si="15"/>
        <v>5294944.21</v>
      </c>
      <c r="H228" s="136">
        <f t="shared" si="15"/>
        <v>7839877.629999999</v>
      </c>
      <c r="I228" s="136">
        <f t="shared" si="15"/>
        <v>6534181.2900000066</v>
      </c>
      <c r="J228" s="136">
        <f t="shared" si="15"/>
        <v>12417048.339999996</v>
      </c>
      <c r="K228" s="136">
        <f t="shared" si="15"/>
        <v>7163197.1000000024</v>
      </c>
      <c r="L228" s="136">
        <f t="shared" si="15"/>
        <v>11237996.149999993</v>
      </c>
      <c r="M228" s="136">
        <f t="shared" si="15"/>
        <v>7995712.2999999961</v>
      </c>
      <c r="N228" s="136">
        <f t="shared" si="15"/>
        <v>7919959.0499999961</v>
      </c>
      <c r="O228" s="136">
        <f t="shared" si="15"/>
        <v>7921986.1699999953</v>
      </c>
      <c r="P228" s="136">
        <f t="shared" si="15"/>
        <v>7594436.6999999965</v>
      </c>
      <c r="Q228" s="135">
        <f t="shared" si="4"/>
        <v>91635968.229999989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9716629.2900000066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4652545.5800000019</v>
      </c>
      <c r="F229" s="100">
        <v>5064083.7100000037</v>
      </c>
      <c r="G229" s="100">
        <v>5294944.21</v>
      </c>
      <c r="H229" s="100">
        <v>7839877.629999999</v>
      </c>
      <c r="I229" s="100">
        <v>6534181.2900000066</v>
      </c>
      <c r="J229" s="100">
        <v>12417048.339999996</v>
      </c>
      <c r="K229" s="100">
        <v>7163197.1000000024</v>
      </c>
      <c r="L229" s="100">
        <v>11237996.149999993</v>
      </c>
      <c r="M229" s="100">
        <v>7995712.2999999961</v>
      </c>
      <c r="N229" s="100">
        <v>7919959.0499999961</v>
      </c>
      <c r="O229" s="100">
        <v>7921986.1699999953</v>
      </c>
      <c r="P229" s="100">
        <v>7594436.6999999965</v>
      </c>
      <c r="Q229" s="135">
        <f t="shared" si="4"/>
        <v>91635968.229999989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9716629.2900000066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33676.33</v>
      </c>
      <c r="F236" s="136">
        <f t="shared" ref="F236:P236" si="16">+F237</f>
        <v>34483.850000000006</v>
      </c>
      <c r="G236" s="136">
        <f t="shared" si="16"/>
        <v>61793.78</v>
      </c>
      <c r="H236" s="136">
        <f t="shared" si="16"/>
        <v>36607.630000000005</v>
      </c>
      <c r="I236" s="136">
        <f t="shared" si="16"/>
        <v>37734.729999999989</v>
      </c>
      <c r="J236" s="136">
        <f t="shared" si="16"/>
        <v>33354.480000000003</v>
      </c>
      <c r="K236" s="136">
        <f t="shared" si="16"/>
        <v>31298.230000000003</v>
      </c>
      <c r="L236" s="136">
        <f t="shared" si="16"/>
        <v>273050.74</v>
      </c>
      <c r="M236" s="136">
        <f t="shared" si="16"/>
        <v>275863</v>
      </c>
      <c r="N236" s="136">
        <f t="shared" si="16"/>
        <v>264468.13</v>
      </c>
      <c r="O236" s="136">
        <f t="shared" si="16"/>
        <v>264468.13</v>
      </c>
      <c r="P236" s="136">
        <f t="shared" si="16"/>
        <v>276498.37</v>
      </c>
      <c r="Q236" s="135">
        <f t="shared" ref="Q236:Q299" si="17">SUM(E236:P236)</f>
        <v>1623297.4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68160.180000000008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33676.33</v>
      </c>
      <c r="F237" s="100">
        <v>34483.850000000006</v>
      </c>
      <c r="G237" s="100">
        <v>61793.78</v>
      </c>
      <c r="H237" s="100">
        <v>36607.630000000005</v>
      </c>
      <c r="I237" s="100">
        <v>37734.729999999989</v>
      </c>
      <c r="J237" s="100">
        <v>33354.480000000003</v>
      </c>
      <c r="K237" s="100">
        <v>31298.230000000003</v>
      </c>
      <c r="L237" s="100">
        <v>273050.74</v>
      </c>
      <c r="M237" s="100">
        <v>275863</v>
      </c>
      <c r="N237" s="100">
        <v>264468.13</v>
      </c>
      <c r="O237" s="100">
        <v>264468.13</v>
      </c>
      <c r="P237" s="100">
        <v>276498.37</v>
      </c>
      <c r="Q237" s="135">
        <f t="shared" si="17"/>
        <v>1623297.4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68160.180000000008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12573426.59</v>
      </c>
      <c r="F238" s="135">
        <f t="shared" ref="F238:P238" si="18">+F239+F241+F243+F245+F247+F249</f>
        <v>14910659.169999994</v>
      </c>
      <c r="G238" s="135">
        <f t="shared" si="18"/>
        <v>15761338.430000005</v>
      </c>
      <c r="H238" s="135">
        <f t="shared" si="18"/>
        <v>16340627.550000003</v>
      </c>
      <c r="I238" s="135">
        <f t="shared" si="18"/>
        <v>16782222.790000007</v>
      </c>
      <c r="J238" s="135">
        <f t="shared" si="18"/>
        <v>17001829.640000008</v>
      </c>
      <c r="K238" s="135">
        <f t="shared" si="18"/>
        <v>17790986.199999996</v>
      </c>
      <c r="L238" s="135">
        <f t="shared" si="18"/>
        <v>26266647.030000053</v>
      </c>
      <c r="M238" s="135">
        <f t="shared" si="18"/>
        <v>22341593.820000041</v>
      </c>
      <c r="N238" s="135">
        <f t="shared" si="18"/>
        <v>22902862.930000048</v>
      </c>
      <c r="O238" s="135">
        <f t="shared" si="18"/>
        <v>22396256.330000043</v>
      </c>
      <c r="P238" s="135">
        <f t="shared" si="18"/>
        <v>19142931.920000046</v>
      </c>
      <c r="Q238" s="135">
        <f t="shared" si="17"/>
        <v>224211382.40000024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27484085.759999994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6681450.3099999987</v>
      </c>
      <c r="F239" s="136">
        <f t="shared" ref="F239:P239" si="19">+F240</f>
        <v>8545718.9099999983</v>
      </c>
      <c r="G239" s="136">
        <f t="shared" si="19"/>
        <v>7900245.3500000024</v>
      </c>
      <c r="H239" s="136">
        <f t="shared" si="19"/>
        <v>8578097.6600000001</v>
      </c>
      <c r="I239" s="136">
        <f t="shared" si="19"/>
        <v>8917295.1000000052</v>
      </c>
      <c r="J239" s="136">
        <f t="shared" si="19"/>
        <v>8531201.2800000049</v>
      </c>
      <c r="K239" s="136">
        <f t="shared" si="19"/>
        <v>8654407.0799999982</v>
      </c>
      <c r="L239" s="136">
        <f t="shared" si="19"/>
        <v>13892595.079999996</v>
      </c>
      <c r="M239" s="136">
        <f t="shared" si="19"/>
        <v>10957828.059999997</v>
      </c>
      <c r="N239" s="136">
        <f t="shared" si="19"/>
        <v>10608873.959999997</v>
      </c>
      <c r="O239" s="136">
        <f t="shared" si="19"/>
        <v>10103036.119999995</v>
      </c>
      <c r="P239" s="136">
        <f t="shared" si="19"/>
        <v>8345906.240000003</v>
      </c>
      <c r="Q239" s="135">
        <f t="shared" si="17"/>
        <v>111716655.15000001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15227169.219999997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6681450.3099999987</v>
      </c>
      <c r="F240" s="100">
        <v>8545718.9099999983</v>
      </c>
      <c r="G240" s="100">
        <v>7900245.3500000024</v>
      </c>
      <c r="H240" s="100">
        <v>8578097.6600000001</v>
      </c>
      <c r="I240" s="100">
        <v>8917295.1000000052</v>
      </c>
      <c r="J240" s="100">
        <v>8531201.2800000049</v>
      </c>
      <c r="K240" s="100">
        <v>8654407.0799999982</v>
      </c>
      <c r="L240" s="100">
        <v>13892595.079999996</v>
      </c>
      <c r="M240" s="100">
        <v>10957828.059999997</v>
      </c>
      <c r="N240" s="100">
        <v>10608873.959999997</v>
      </c>
      <c r="O240" s="100">
        <v>10103036.119999995</v>
      </c>
      <c r="P240" s="100">
        <v>8345906.240000003</v>
      </c>
      <c r="Q240" s="135">
        <f t="shared" si="17"/>
        <v>111716655.15000001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15227169.219999997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3105339.290000001</v>
      </c>
      <c r="F243" s="136">
        <f t="shared" ref="F243:P243" si="20">+F244</f>
        <v>3106701.1199999978</v>
      </c>
      <c r="G243" s="136">
        <f t="shared" si="20"/>
        <v>3972494.0800000033</v>
      </c>
      <c r="H243" s="136">
        <f t="shared" si="20"/>
        <v>3886412.1700000032</v>
      </c>
      <c r="I243" s="136">
        <f t="shared" si="20"/>
        <v>3680835.2200000011</v>
      </c>
      <c r="J243" s="136">
        <f t="shared" si="20"/>
        <v>3955334.4900000016</v>
      </c>
      <c r="K243" s="136">
        <f t="shared" si="20"/>
        <v>3840829.84</v>
      </c>
      <c r="L243" s="136">
        <f t="shared" si="20"/>
        <v>5666062.9600000512</v>
      </c>
      <c r="M243" s="136">
        <f t="shared" si="20"/>
        <v>4857813.7700000424</v>
      </c>
      <c r="N243" s="136">
        <f t="shared" si="20"/>
        <v>5936436.810000048</v>
      </c>
      <c r="O243" s="136">
        <f t="shared" si="20"/>
        <v>5930978.4100000486</v>
      </c>
      <c r="P243" s="136">
        <f t="shared" si="20"/>
        <v>5206148.2500000438</v>
      </c>
      <c r="Q243" s="135">
        <f t="shared" si="17"/>
        <v>53145386.410000242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6212040.4099999983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3105339.290000001</v>
      </c>
      <c r="F244" s="100">
        <v>3106701.1199999978</v>
      </c>
      <c r="G244" s="100">
        <v>3972494.0800000033</v>
      </c>
      <c r="H244" s="100">
        <v>3886412.1700000032</v>
      </c>
      <c r="I244" s="100">
        <v>3680835.2200000011</v>
      </c>
      <c r="J244" s="100">
        <v>3955334.4900000016</v>
      </c>
      <c r="K244" s="100">
        <v>3840829.84</v>
      </c>
      <c r="L244" s="100">
        <v>5666062.9600000512</v>
      </c>
      <c r="M244" s="100">
        <v>4857813.7700000424</v>
      </c>
      <c r="N244" s="100">
        <v>5936436.810000048</v>
      </c>
      <c r="O244" s="100">
        <v>5930978.4100000486</v>
      </c>
      <c r="P244" s="100">
        <v>5206148.2500000438</v>
      </c>
      <c r="Q244" s="135">
        <f t="shared" si="17"/>
        <v>53145386.410000242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6212040.4099999983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875103.55000000016</v>
      </c>
      <c r="F245" s="136">
        <f t="shared" ref="F245:P245" si="21">+F246</f>
        <v>1104452.8400000003</v>
      </c>
      <c r="G245" s="136">
        <f t="shared" si="21"/>
        <v>1273779.4999999995</v>
      </c>
      <c r="H245" s="136">
        <f t="shared" si="21"/>
        <v>1053629.2899999996</v>
      </c>
      <c r="I245" s="136">
        <f t="shared" si="21"/>
        <v>1049727.0099999998</v>
      </c>
      <c r="J245" s="136">
        <f t="shared" si="21"/>
        <v>1324970.69</v>
      </c>
      <c r="K245" s="136">
        <f t="shared" si="21"/>
        <v>1530113.7699999996</v>
      </c>
      <c r="L245" s="136">
        <f t="shared" si="21"/>
        <v>1463786.5499999998</v>
      </c>
      <c r="M245" s="136">
        <f t="shared" si="21"/>
        <v>1597496.4499999997</v>
      </c>
      <c r="N245" s="136">
        <f t="shared" si="21"/>
        <v>1750830.94</v>
      </c>
      <c r="O245" s="136">
        <f t="shared" si="21"/>
        <v>1768403.5499999998</v>
      </c>
      <c r="P245" s="136">
        <f t="shared" si="21"/>
        <v>1843092.4299999992</v>
      </c>
      <c r="Q245" s="135">
        <f t="shared" si="17"/>
        <v>16635386.569999997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1979556.3900000006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875103.55000000016</v>
      </c>
      <c r="F246" s="100">
        <v>1104452.8400000003</v>
      </c>
      <c r="G246" s="100">
        <v>1273779.4999999995</v>
      </c>
      <c r="H246" s="100">
        <v>1053629.2899999996</v>
      </c>
      <c r="I246" s="100">
        <v>1049727.0099999998</v>
      </c>
      <c r="J246" s="100">
        <v>1324970.69</v>
      </c>
      <c r="K246" s="100">
        <v>1530113.7699999996</v>
      </c>
      <c r="L246" s="100">
        <v>1463786.5499999998</v>
      </c>
      <c r="M246" s="100">
        <v>1597496.4499999997</v>
      </c>
      <c r="N246" s="100">
        <v>1750830.94</v>
      </c>
      <c r="O246" s="100">
        <v>1768403.5499999998</v>
      </c>
      <c r="P246" s="100">
        <v>1843092.4299999992</v>
      </c>
      <c r="Q246" s="135">
        <f t="shared" si="17"/>
        <v>16635386.569999997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1979556.3900000006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1911533.4399999988</v>
      </c>
      <c r="F249" s="136">
        <f t="shared" ref="F249:P249" si="22">+F250</f>
        <v>2153786.2999999998</v>
      </c>
      <c r="G249" s="136">
        <f t="shared" si="22"/>
        <v>2614819.4999999995</v>
      </c>
      <c r="H249" s="136">
        <f t="shared" si="22"/>
        <v>2822488.4299999992</v>
      </c>
      <c r="I249" s="136">
        <f t="shared" si="22"/>
        <v>3134365.4600000009</v>
      </c>
      <c r="J249" s="136">
        <f t="shared" si="22"/>
        <v>3190323.1799999997</v>
      </c>
      <c r="K249" s="136">
        <f t="shared" si="22"/>
        <v>3765635.5099999974</v>
      </c>
      <c r="L249" s="136">
        <f t="shared" si="22"/>
        <v>5244202.4400000041</v>
      </c>
      <c r="M249" s="136">
        <f t="shared" si="22"/>
        <v>4928455.5400000038</v>
      </c>
      <c r="N249" s="136">
        <f t="shared" si="22"/>
        <v>4606721.2200000025</v>
      </c>
      <c r="O249" s="136">
        <f t="shared" si="22"/>
        <v>4593838.2500000019</v>
      </c>
      <c r="P249" s="136">
        <f t="shared" si="22"/>
        <v>3747785</v>
      </c>
      <c r="Q249" s="135">
        <f t="shared" si="17"/>
        <v>42713954.270000011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4065319.7399999984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1911533.4399999988</v>
      </c>
      <c r="F250" s="100">
        <v>2153786.2999999998</v>
      </c>
      <c r="G250" s="100">
        <v>2614819.4999999995</v>
      </c>
      <c r="H250" s="100">
        <v>2822488.4299999992</v>
      </c>
      <c r="I250" s="100">
        <v>3134365.4600000009</v>
      </c>
      <c r="J250" s="100">
        <v>3190323.1799999997</v>
      </c>
      <c r="K250" s="100">
        <v>3765635.5099999974</v>
      </c>
      <c r="L250" s="100">
        <v>5244202.4400000041</v>
      </c>
      <c r="M250" s="100">
        <v>4928455.5400000038</v>
      </c>
      <c r="N250" s="100">
        <v>4606721.2200000025</v>
      </c>
      <c r="O250" s="100">
        <v>4593838.2500000019</v>
      </c>
      <c r="P250" s="100">
        <v>3747785</v>
      </c>
      <c r="Q250" s="135">
        <f t="shared" si="17"/>
        <v>42713954.270000011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4065319.7399999984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10097523.550000003</v>
      </c>
      <c r="F251" s="135">
        <f t="shared" ref="F251:P251" si="23">+F252+F255+F259+F266+F270+F276+F278+F283+F291</f>
        <v>11701470.809999999</v>
      </c>
      <c r="G251" s="135">
        <f t="shared" si="23"/>
        <v>22861657.270000007</v>
      </c>
      <c r="H251" s="135">
        <f t="shared" si="23"/>
        <v>29161586.169999994</v>
      </c>
      <c r="I251" s="135">
        <f t="shared" si="23"/>
        <v>25914641.609999988</v>
      </c>
      <c r="J251" s="135">
        <f t="shared" si="23"/>
        <v>23386681.990000002</v>
      </c>
      <c r="K251" s="135">
        <f t="shared" si="23"/>
        <v>44952003.690000005</v>
      </c>
      <c r="L251" s="135">
        <f t="shared" si="23"/>
        <v>43176032.090000004</v>
      </c>
      <c r="M251" s="135">
        <f t="shared" si="23"/>
        <v>43413500.68</v>
      </c>
      <c r="N251" s="135">
        <f t="shared" si="23"/>
        <v>40722430.019999996</v>
      </c>
      <c r="O251" s="135">
        <f t="shared" si="23"/>
        <v>43801553.610000014</v>
      </c>
      <c r="P251" s="135">
        <f t="shared" si="23"/>
        <v>75856057.350000039</v>
      </c>
      <c r="Q251" s="135">
        <f t="shared" si="17"/>
        <v>415045138.84000003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21798994.359999999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1685806.9200000018</v>
      </c>
      <c r="F252" s="136">
        <f t="shared" ref="F252:P252" si="24">+F253+F254</f>
        <v>1760387.5599999998</v>
      </c>
      <c r="G252" s="136">
        <f t="shared" si="24"/>
        <v>3265049.7300000032</v>
      </c>
      <c r="H252" s="136">
        <f t="shared" si="24"/>
        <v>2973420.7499999991</v>
      </c>
      <c r="I252" s="136">
        <f t="shared" si="24"/>
        <v>3923602.88</v>
      </c>
      <c r="J252" s="136">
        <f t="shared" si="24"/>
        <v>2516348.109999998</v>
      </c>
      <c r="K252" s="136">
        <f t="shared" si="24"/>
        <v>5107064.2499999963</v>
      </c>
      <c r="L252" s="136">
        <f t="shared" si="24"/>
        <v>7481349.6600000123</v>
      </c>
      <c r="M252" s="136">
        <f t="shared" si="24"/>
        <v>7745450.2600000082</v>
      </c>
      <c r="N252" s="136">
        <f t="shared" si="24"/>
        <v>7626818.230000006</v>
      </c>
      <c r="O252" s="136">
        <f t="shared" si="24"/>
        <v>7622690.5600000052</v>
      </c>
      <c r="P252" s="136">
        <f t="shared" si="24"/>
        <v>6878334.5100000137</v>
      </c>
      <c r="Q252" s="135">
        <f t="shared" si="17"/>
        <v>58586323.420000032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3446194.4800000014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1685806.9200000018</v>
      </c>
      <c r="F253" s="100">
        <v>1760387.5599999998</v>
      </c>
      <c r="G253" s="100">
        <v>3265049.7300000032</v>
      </c>
      <c r="H253" s="100">
        <v>2973420.7499999991</v>
      </c>
      <c r="I253" s="100">
        <v>3923602.88</v>
      </c>
      <c r="J253" s="100">
        <v>2516348.109999998</v>
      </c>
      <c r="K253" s="100">
        <v>5107064.2499999963</v>
      </c>
      <c r="L253" s="100">
        <v>7481349.6600000123</v>
      </c>
      <c r="M253" s="100">
        <v>7745450.2600000082</v>
      </c>
      <c r="N253" s="100">
        <v>7626818.230000006</v>
      </c>
      <c r="O253" s="100">
        <v>7622690.5600000052</v>
      </c>
      <c r="P253" s="100">
        <v>6878334.5100000137</v>
      </c>
      <c r="Q253" s="135">
        <f t="shared" si="17"/>
        <v>58586323.420000032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3446194.4800000014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2590705.9300000002</v>
      </c>
      <c r="F255" s="136">
        <f t="shared" ref="F255:P255" si="25">+F256+F257+F258</f>
        <v>815828.74999999988</v>
      </c>
      <c r="G255" s="136">
        <f t="shared" si="25"/>
        <v>1031262.2799999999</v>
      </c>
      <c r="H255" s="136">
        <f t="shared" si="25"/>
        <v>4967497.2399999974</v>
      </c>
      <c r="I255" s="136">
        <f t="shared" si="25"/>
        <v>3687084.2699999996</v>
      </c>
      <c r="J255" s="136">
        <f t="shared" si="25"/>
        <v>3282571.9400000009</v>
      </c>
      <c r="K255" s="136">
        <f t="shared" si="25"/>
        <v>3172453.4100000011</v>
      </c>
      <c r="L255" s="136">
        <f t="shared" si="25"/>
        <v>6908458.2200000016</v>
      </c>
      <c r="M255" s="136">
        <f t="shared" si="25"/>
        <v>6481582.9900000021</v>
      </c>
      <c r="N255" s="136">
        <f t="shared" si="25"/>
        <v>6460308.030000004</v>
      </c>
      <c r="O255" s="136">
        <f t="shared" si="25"/>
        <v>6480695.7500000037</v>
      </c>
      <c r="P255" s="136">
        <f t="shared" si="25"/>
        <v>6330596.1399999959</v>
      </c>
      <c r="Q255" s="135">
        <f t="shared" si="17"/>
        <v>52209044.95000001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3406534.68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2556946.0100000002</v>
      </c>
      <c r="F256" s="100">
        <v>788660.27999999991</v>
      </c>
      <c r="G256" s="100">
        <v>978485.83</v>
      </c>
      <c r="H256" s="100">
        <v>4933586.6099999975</v>
      </c>
      <c r="I256" s="100">
        <v>3602426.0599999996</v>
      </c>
      <c r="J256" s="100">
        <v>3187746.3600000008</v>
      </c>
      <c r="K256" s="100">
        <v>3048071.080000001</v>
      </c>
      <c r="L256" s="100">
        <v>6651492.870000002</v>
      </c>
      <c r="M256" s="100">
        <v>6207191.9400000023</v>
      </c>
      <c r="N256" s="100">
        <v>6187584.1000000043</v>
      </c>
      <c r="O256" s="100">
        <v>6207961.820000004</v>
      </c>
      <c r="P256" s="100">
        <v>6090909.7799999965</v>
      </c>
      <c r="Q256" s="135">
        <f t="shared" si="17"/>
        <v>50441062.740000002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3345606.29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17466.02</v>
      </c>
      <c r="F257" s="100">
        <v>10758.499999999998</v>
      </c>
      <c r="G257" s="100">
        <v>29132.309999999998</v>
      </c>
      <c r="H257" s="100">
        <v>12422.389999999998</v>
      </c>
      <c r="I257" s="100">
        <v>18112.28</v>
      </c>
      <c r="J257" s="100">
        <v>22556.75</v>
      </c>
      <c r="K257" s="100">
        <v>35977.94000000001</v>
      </c>
      <c r="L257" s="100">
        <v>43604.959999999992</v>
      </c>
      <c r="M257" s="100">
        <v>55328.45</v>
      </c>
      <c r="N257" s="100">
        <v>53511.329999999994</v>
      </c>
      <c r="O257" s="100">
        <v>53521.329999999994</v>
      </c>
      <c r="P257" s="100">
        <v>29434.68</v>
      </c>
      <c r="Q257" s="135">
        <f t="shared" si="17"/>
        <v>381826.94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28224.519999999997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16293.9</v>
      </c>
      <c r="F258" s="100">
        <v>16409.969999999998</v>
      </c>
      <c r="G258" s="100">
        <v>23644.140000000003</v>
      </c>
      <c r="H258" s="100">
        <v>21488.240000000002</v>
      </c>
      <c r="I258" s="100">
        <v>66545.929999999993</v>
      </c>
      <c r="J258" s="100">
        <v>72268.830000000016</v>
      </c>
      <c r="K258" s="100">
        <v>88404.39</v>
      </c>
      <c r="L258" s="100">
        <v>213360.39</v>
      </c>
      <c r="M258" s="100">
        <v>219062.6</v>
      </c>
      <c r="N258" s="100">
        <v>219212.6</v>
      </c>
      <c r="O258" s="100">
        <v>219212.6</v>
      </c>
      <c r="P258" s="100">
        <v>210251.68</v>
      </c>
      <c r="Q258" s="135">
        <f t="shared" si="17"/>
        <v>1386155.27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32703.869999999995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10074.780000000001</v>
      </c>
      <c r="F259" s="136">
        <f t="shared" ref="F259:P259" si="26">+F260+F261+F262+F263+F264+F265</f>
        <v>48000.93</v>
      </c>
      <c r="G259" s="136">
        <f t="shared" si="26"/>
        <v>64545.879999999983</v>
      </c>
      <c r="H259" s="136">
        <f t="shared" si="26"/>
        <v>30091.18</v>
      </c>
      <c r="I259" s="136">
        <f t="shared" si="26"/>
        <v>26321.109999999997</v>
      </c>
      <c r="J259" s="136">
        <f t="shared" si="26"/>
        <v>20603.250000000007</v>
      </c>
      <c r="K259" s="136">
        <f t="shared" si="26"/>
        <v>20687.91</v>
      </c>
      <c r="L259" s="136">
        <f t="shared" si="26"/>
        <v>99589.439999999988</v>
      </c>
      <c r="M259" s="136">
        <f t="shared" si="26"/>
        <v>99285.73</v>
      </c>
      <c r="N259" s="136">
        <f t="shared" si="26"/>
        <v>99190.68</v>
      </c>
      <c r="O259" s="136">
        <f t="shared" si="26"/>
        <v>98939.12999999999</v>
      </c>
      <c r="P259" s="136">
        <f t="shared" si="26"/>
        <v>85683.409999999974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58075.71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10074.780000000001</v>
      </c>
      <c r="F261" s="100">
        <v>48000.93</v>
      </c>
      <c r="G261" s="100">
        <v>64545.879999999983</v>
      </c>
      <c r="H261" s="100">
        <v>30091.18</v>
      </c>
      <c r="I261" s="100">
        <v>26321.109999999997</v>
      </c>
      <c r="J261" s="100">
        <v>20603.250000000007</v>
      </c>
      <c r="K261" s="100">
        <v>20687.91</v>
      </c>
      <c r="L261" s="100">
        <v>99589.439999999988</v>
      </c>
      <c r="M261" s="100">
        <v>99285.73</v>
      </c>
      <c r="N261" s="100">
        <v>99190.68</v>
      </c>
      <c r="O261" s="100">
        <v>98939.12999999999</v>
      </c>
      <c r="P261" s="100">
        <v>85683.409999999974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58075.71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60745.59</v>
      </c>
      <c r="F266" s="136">
        <f t="shared" ref="F266:P266" si="27">+F267+F268+F269</f>
        <v>103986.16000000002</v>
      </c>
      <c r="G266" s="136">
        <f t="shared" si="27"/>
        <v>181472.66999999998</v>
      </c>
      <c r="H266" s="136">
        <f t="shared" si="27"/>
        <v>239707.14</v>
      </c>
      <c r="I266" s="136">
        <f t="shared" si="27"/>
        <v>270741.06</v>
      </c>
      <c r="J266" s="136">
        <f t="shared" si="27"/>
        <v>141789.79</v>
      </c>
      <c r="K266" s="136">
        <f t="shared" si="27"/>
        <v>262550.96999999997</v>
      </c>
      <c r="L266" s="136">
        <f t="shared" si="27"/>
        <v>286043.50000000012</v>
      </c>
      <c r="M266" s="136">
        <f t="shared" si="27"/>
        <v>320185.41000000003</v>
      </c>
      <c r="N266" s="136">
        <f t="shared" si="27"/>
        <v>321582.14</v>
      </c>
      <c r="O266" s="136">
        <f t="shared" si="27"/>
        <v>321582.14</v>
      </c>
      <c r="P266" s="136">
        <f t="shared" si="27"/>
        <v>315866.40000000008</v>
      </c>
      <c r="Q266" s="135">
        <f t="shared" si="17"/>
        <v>2826252.9700000007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164731.75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si="17"/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60745.59</v>
      </c>
      <c r="F269" s="100">
        <v>103986.16000000002</v>
      </c>
      <c r="G269" s="100">
        <v>181472.66999999998</v>
      </c>
      <c r="H269" s="100">
        <v>239707.14</v>
      </c>
      <c r="I269" s="100">
        <v>270741.06</v>
      </c>
      <c r="J269" s="100">
        <v>141789.79</v>
      </c>
      <c r="K269" s="100">
        <v>262550.96999999997</v>
      </c>
      <c r="L269" s="100">
        <v>286043.50000000012</v>
      </c>
      <c r="M269" s="100">
        <v>320185.41000000003</v>
      </c>
      <c r="N269" s="100">
        <v>321582.14</v>
      </c>
      <c r="O269" s="100">
        <v>321582.14</v>
      </c>
      <c r="P269" s="100">
        <v>315866.40000000008</v>
      </c>
      <c r="Q269" s="135">
        <f t="shared" si="17"/>
        <v>2826252.9700000007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164731.75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3002118.07</v>
      </c>
      <c r="F270" s="136">
        <f t="shared" ref="F270:P270" si="28">+F271+F272+F273+F274+F275</f>
        <v>5078057.7699999996</v>
      </c>
      <c r="G270" s="136">
        <f t="shared" si="28"/>
        <v>13992282.980000002</v>
      </c>
      <c r="H270" s="136">
        <f t="shared" si="28"/>
        <v>18063027.340000004</v>
      </c>
      <c r="I270" s="136">
        <f t="shared" si="28"/>
        <v>14473554.649999993</v>
      </c>
      <c r="J270" s="136">
        <f t="shared" si="28"/>
        <v>14132993.680000002</v>
      </c>
      <c r="K270" s="136">
        <f t="shared" si="28"/>
        <v>23224684.710000008</v>
      </c>
      <c r="L270" s="136">
        <f t="shared" si="28"/>
        <v>21425421.039999992</v>
      </c>
      <c r="M270" s="136">
        <f t="shared" si="28"/>
        <v>23672530.04999999</v>
      </c>
      <c r="N270" s="136">
        <f t="shared" si="28"/>
        <v>21127643.809999995</v>
      </c>
      <c r="O270" s="136">
        <f t="shared" si="28"/>
        <v>24175093.060000006</v>
      </c>
      <c r="P270" s="136">
        <f t="shared" si="28"/>
        <v>54527075.410000034</v>
      </c>
      <c r="Q270" s="135">
        <f t="shared" si="17"/>
        <v>236894482.57000002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8080175.8399999999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1574778.4</v>
      </c>
      <c r="F271" s="100">
        <v>4037208.1099999994</v>
      </c>
      <c r="G271" s="100">
        <v>11756857.230000002</v>
      </c>
      <c r="H271" s="100">
        <v>16412797.120000003</v>
      </c>
      <c r="I271" s="100">
        <v>12817869.509999994</v>
      </c>
      <c r="J271" s="100">
        <v>12434342.270000001</v>
      </c>
      <c r="K271" s="100">
        <v>21565320.170000009</v>
      </c>
      <c r="L271" s="100">
        <v>17229138.359999988</v>
      </c>
      <c r="M271" s="100">
        <v>19249146.609999988</v>
      </c>
      <c r="N271" s="100">
        <v>17526590.619999994</v>
      </c>
      <c r="O271" s="100">
        <v>21052225.130000003</v>
      </c>
      <c r="P271" s="100">
        <v>51250343.580000028</v>
      </c>
      <c r="Q271" s="135">
        <f t="shared" si="17"/>
        <v>206906617.11000001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5611986.5099999998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168653.9899999999</v>
      </c>
      <c r="F272" s="100">
        <v>142237.99999999997</v>
      </c>
      <c r="G272" s="100">
        <v>186679.46000000005</v>
      </c>
      <c r="H272" s="100">
        <v>233792.54999999996</v>
      </c>
      <c r="I272" s="100">
        <v>205015.19999999992</v>
      </c>
      <c r="J272" s="100">
        <v>189412.96</v>
      </c>
      <c r="K272" s="100">
        <v>212959.51999999993</v>
      </c>
      <c r="L272" s="100">
        <v>598312.51000000013</v>
      </c>
      <c r="M272" s="100">
        <v>476707.75000000012</v>
      </c>
      <c r="N272" s="100">
        <v>467363.82000000007</v>
      </c>
      <c r="O272" s="100">
        <v>460167.7300000001</v>
      </c>
      <c r="P272" s="100">
        <v>537330.35000000009</v>
      </c>
      <c r="Q272" s="135">
        <f t="shared" si="17"/>
        <v>3878633.84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310891.98999999987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1228022.3199999998</v>
      </c>
      <c r="F273" s="100">
        <v>892860.44000000006</v>
      </c>
      <c r="G273" s="100">
        <v>1937975.19</v>
      </c>
      <c r="H273" s="100">
        <v>1249452.3700000003</v>
      </c>
      <c r="I273" s="100">
        <v>1434715.1100000003</v>
      </c>
      <c r="J273" s="100">
        <v>1493854.16</v>
      </c>
      <c r="K273" s="100">
        <v>1399694.96</v>
      </c>
      <c r="L273" s="100">
        <v>3523314.810000001</v>
      </c>
      <c r="M273" s="100">
        <v>3870285.2500000009</v>
      </c>
      <c r="N273" s="100">
        <v>3055278.5600000015</v>
      </c>
      <c r="O273" s="100">
        <v>2583519.1700000009</v>
      </c>
      <c r="P273" s="100">
        <v>2602212.3500000006</v>
      </c>
      <c r="Q273" s="135">
        <f t="shared" si="17"/>
        <v>25271184.690000009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2120882.7599999998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30663.359999999993</v>
      </c>
      <c r="F274" s="100">
        <v>5751.22</v>
      </c>
      <c r="G274" s="100">
        <v>110771.1</v>
      </c>
      <c r="H274" s="100">
        <v>166985.30000000002</v>
      </c>
      <c r="I274" s="100">
        <v>15954.83</v>
      </c>
      <c r="J274" s="100">
        <v>15384.289999999999</v>
      </c>
      <c r="K274" s="100">
        <v>46710.06</v>
      </c>
      <c r="L274" s="100">
        <v>74655.360000000001</v>
      </c>
      <c r="M274" s="100">
        <v>76390.44</v>
      </c>
      <c r="N274" s="100">
        <v>78410.81</v>
      </c>
      <c r="O274" s="100">
        <v>79181.03</v>
      </c>
      <c r="P274" s="100">
        <v>137189.13</v>
      </c>
      <c r="Q274" s="135">
        <f t="shared" si="17"/>
        <v>838046.93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36414.579999999994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17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29">+F277</f>
        <v>1559333.33</v>
      </c>
      <c r="G276" s="136">
        <f t="shared" si="29"/>
        <v>1696133.37</v>
      </c>
      <c r="H276" s="136">
        <f t="shared" si="29"/>
        <v>1696133.33</v>
      </c>
      <c r="I276" s="136">
        <f t="shared" si="29"/>
        <v>1696133.33</v>
      </c>
      <c r="J276" s="136">
        <f t="shared" si="29"/>
        <v>1696133.33</v>
      </c>
      <c r="K276" s="136">
        <f t="shared" si="29"/>
        <v>1696133.33</v>
      </c>
      <c r="L276" s="136">
        <f t="shared" si="29"/>
        <v>1696133.33</v>
      </c>
      <c r="M276" s="136">
        <f t="shared" si="29"/>
        <v>1696133.33</v>
      </c>
      <c r="N276" s="136">
        <f t="shared" si="29"/>
        <v>1696133.33</v>
      </c>
      <c r="O276" s="136">
        <f t="shared" si="29"/>
        <v>1696133.33</v>
      </c>
      <c r="P276" s="136">
        <f t="shared" si="29"/>
        <v>1696133.33</v>
      </c>
      <c r="Q276" s="135">
        <f t="shared" si="17"/>
        <v>20080000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3118666.66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1696133.37</v>
      </c>
      <c r="H277" s="100">
        <v>1696133.33</v>
      </c>
      <c r="I277" s="100">
        <v>1696133.33</v>
      </c>
      <c r="J277" s="100">
        <v>1696133.33</v>
      </c>
      <c r="K277" s="100">
        <v>1696133.33</v>
      </c>
      <c r="L277" s="100">
        <v>1696133.33</v>
      </c>
      <c r="M277" s="100">
        <v>1696133.33</v>
      </c>
      <c r="N277" s="100">
        <v>1696133.33</v>
      </c>
      <c r="O277" s="100">
        <v>1696133.33</v>
      </c>
      <c r="P277" s="100">
        <v>1696133.33</v>
      </c>
      <c r="Q277" s="135">
        <f t="shared" si="17"/>
        <v>20080000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3118666.66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640730.56000000006</v>
      </c>
      <c r="F278" s="136">
        <f t="shared" ref="F278:P278" si="30">+F279+F280+F281+F282</f>
        <v>1802654.77</v>
      </c>
      <c r="G278" s="136">
        <f t="shared" si="30"/>
        <v>2062506.7300000002</v>
      </c>
      <c r="H278" s="136">
        <f t="shared" si="30"/>
        <v>620177.14</v>
      </c>
      <c r="I278" s="136">
        <f t="shared" si="30"/>
        <v>1237720.33</v>
      </c>
      <c r="J278" s="136">
        <f t="shared" si="30"/>
        <v>899094.21999999974</v>
      </c>
      <c r="K278" s="136">
        <f t="shared" si="30"/>
        <v>1569819.54</v>
      </c>
      <c r="L278" s="136">
        <f t="shared" si="30"/>
        <v>4135100.4300000034</v>
      </c>
      <c r="M278" s="136">
        <f t="shared" si="30"/>
        <v>2263545.0599999987</v>
      </c>
      <c r="N278" s="136">
        <f t="shared" si="30"/>
        <v>2263674.149999999</v>
      </c>
      <c r="O278" s="136">
        <f t="shared" si="30"/>
        <v>2278330.5599999987</v>
      </c>
      <c r="P278" s="136">
        <f t="shared" si="30"/>
        <v>5281070.2200000035</v>
      </c>
      <c r="Q278" s="135">
        <f t="shared" si="17"/>
        <v>25054423.710000001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2443385.33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17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17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182324.93000000002</v>
      </c>
      <c r="F281" s="100">
        <v>1308349.8600000001</v>
      </c>
      <c r="G281" s="100">
        <v>566917.99</v>
      </c>
      <c r="H281" s="100">
        <v>479637.16000000003</v>
      </c>
      <c r="I281" s="100">
        <v>779714.69</v>
      </c>
      <c r="J281" s="100">
        <v>341624.21999999991</v>
      </c>
      <c r="K281" s="100">
        <v>979669.69</v>
      </c>
      <c r="L281" s="100">
        <v>3360918.7300000037</v>
      </c>
      <c r="M281" s="100">
        <v>1580689.3499999989</v>
      </c>
      <c r="N281" s="100">
        <v>1580547.209999999</v>
      </c>
      <c r="O281" s="100">
        <v>1590547.209999999</v>
      </c>
      <c r="P281" s="100">
        <v>4340490.5100000035</v>
      </c>
      <c r="Q281" s="135">
        <f t="shared" si="17"/>
        <v>17091431.550000004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1490674.79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458405.63</v>
      </c>
      <c r="F282" s="100">
        <v>494304.91000000003</v>
      </c>
      <c r="G282" s="100">
        <v>1495588.7400000002</v>
      </c>
      <c r="H282" s="100">
        <v>140539.98000000001</v>
      </c>
      <c r="I282" s="100">
        <v>458005.64</v>
      </c>
      <c r="J282" s="100">
        <v>557469.99999999988</v>
      </c>
      <c r="K282" s="100">
        <v>590149.85</v>
      </c>
      <c r="L282" s="100">
        <v>774181.69999999984</v>
      </c>
      <c r="M282" s="100">
        <v>682855.71</v>
      </c>
      <c r="N282" s="100">
        <v>683126.94</v>
      </c>
      <c r="O282" s="100">
        <v>687783.34999999986</v>
      </c>
      <c r="P282" s="100">
        <v>940579.71</v>
      </c>
      <c r="Q282" s="135">
        <f t="shared" si="17"/>
        <v>7962992.1599999992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952710.54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533219.80000000005</v>
      </c>
      <c r="F283" s="136">
        <f t="shared" ref="F283:P283" si="31">+F284+F285+F286+F287+F288+F289+F290</f>
        <v>517761.36</v>
      </c>
      <c r="G283" s="136">
        <f t="shared" si="31"/>
        <v>541263.54999999993</v>
      </c>
      <c r="H283" s="136">
        <f t="shared" si="31"/>
        <v>551999.81000000006</v>
      </c>
      <c r="I283" s="136">
        <f t="shared" si="31"/>
        <v>577392.51000000013</v>
      </c>
      <c r="J283" s="136">
        <f t="shared" si="31"/>
        <v>654794.14000000013</v>
      </c>
      <c r="K283" s="136">
        <f t="shared" si="31"/>
        <v>614911.46999999974</v>
      </c>
      <c r="L283" s="136">
        <f t="shared" si="31"/>
        <v>917053.00999999989</v>
      </c>
      <c r="M283" s="136">
        <f t="shared" si="31"/>
        <v>898456.82</v>
      </c>
      <c r="N283" s="136">
        <f t="shared" si="31"/>
        <v>897047.96999999986</v>
      </c>
      <c r="O283" s="136">
        <f t="shared" si="31"/>
        <v>897971.17</v>
      </c>
      <c r="P283" s="136">
        <f t="shared" si="31"/>
        <v>532087.11</v>
      </c>
      <c r="Q283" s="135">
        <f t="shared" si="17"/>
        <v>8133958.7200000007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1050981.1600000001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17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494929.58000000007</v>
      </c>
      <c r="F285" s="100">
        <v>483730.69</v>
      </c>
      <c r="G285" s="100">
        <v>488046.70999999996</v>
      </c>
      <c r="H285" s="100">
        <v>516752.80000000005</v>
      </c>
      <c r="I285" s="100">
        <v>543955.84000000008</v>
      </c>
      <c r="J285" s="100">
        <v>587600.63000000012</v>
      </c>
      <c r="K285" s="100">
        <v>552902.89999999979</v>
      </c>
      <c r="L285" s="100">
        <v>861099.85999999987</v>
      </c>
      <c r="M285" s="100">
        <v>843118.39999999991</v>
      </c>
      <c r="N285" s="100">
        <v>829108.95999999985</v>
      </c>
      <c r="O285" s="100">
        <v>830032.16</v>
      </c>
      <c r="P285" s="100">
        <v>466680.91</v>
      </c>
      <c r="Q285" s="135">
        <f t="shared" si="17"/>
        <v>7497959.4400000004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978660.27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17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17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17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17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38290.219999999987</v>
      </c>
      <c r="F290" s="100">
        <v>34030.67</v>
      </c>
      <c r="G290" s="100">
        <v>53216.840000000011</v>
      </c>
      <c r="H290" s="100">
        <v>35247.010000000009</v>
      </c>
      <c r="I290" s="100">
        <v>33436.670000000006</v>
      </c>
      <c r="J290" s="100">
        <v>67193.510000000009</v>
      </c>
      <c r="K290" s="100">
        <v>62008.57</v>
      </c>
      <c r="L290" s="100">
        <v>55953.15</v>
      </c>
      <c r="M290" s="100">
        <v>55338.42</v>
      </c>
      <c r="N290" s="100">
        <v>67939.009999999995</v>
      </c>
      <c r="O290" s="100">
        <v>67939.009999999995</v>
      </c>
      <c r="P290" s="100">
        <v>65406.200000000004</v>
      </c>
      <c r="Q290" s="135">
        <f t="shared" si="17"/>
        <v>635999.27999999991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72320.889999999985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14788.57</v>
      </c>
      <c r="F291" s="136">
        <f t="shared" ref="F291:P291" si="32">+F292</f>
        <v>15460.18</v>
      </c>
      <c r="G291" s="136">
        <f t="shared" si="32"/>
        <v>27140.079999999998</v>
      </c>
      <c r="H291" s="136">
        <f t="shared" si="32"/>
        <v>19532.240000000002</v>
      </c>
      <c r="I291" s="136">
        <f t="shared" si="32"/>
        <v>22091.469999999998</v>
      </c>
      <c r="J291" s="136">
        <f t="shared" si="32"/>
        <v>42353.530000000006</v>
      </c>
      <c r="K291" s="136">
        <f t="shared" si="32"/>
        <v>9283698.0999999996</v>
      </c>
      <c r="L291" s="136">
        <f t="shared" si="32"/>
        <v>226883.46000000002</v>
      </c>
      <c r="M291" s="136">
        <f t="shared" si="32"/>
        <v>236331.03000000012</v>
      </c>
      <c r="N291" s="136">
        <f t="shared" si="32"/>
        <v>230031.68000000005</v>
      </c>
      <c r="O291" s="136">
        <f t="shared" si="32"/>
        <v>230117.91000000006</v>
      </c>
      <c r="P291" s="136">
        <f t="shared" si="32"/>
        <v>209210.82000000004</v>
      </c>
      <c r="Q291" s="135">
        <f t="shared" si="17"/>
        <v>10557639.07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30248.75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14788.57</v>
      </c>
      <c r="F292" s="100">
        <v>15460.18</v>
      </c>
      <c r="G292" s="100">
        <v>27140.079999999998</v>
      </c>
      <c r="H292" s="100">
        <v>19532.240000000002</v>
      </c>
      <c r="I292" s="100">
        <v>22091.469999999998</v>
      </c>
      <c r="J292" s="100">
        <v>42353.530000000006</v>
      </c>
      <c r="K292" s="100">
        <v>9283698.0999999996</v>
      </c>
      <c r="L292" s="100">
        <v>226883.46000000002</v>
      </c>
      <c r="M292" s="100">
        <v>236331.03000000012</v>
      </c>
      <c r="N292" s="100">
        <v>230031.68000000005</v>
      </c>
      <c r="O292" s="100">
        <v>230117.91000000006</v>
      </c>
      <c r="P292" s="100">
        <v>209210.82000000004</v>
      </c>
      <c r="Q292" s="135">
        <f t="shared" si="17"/>
        <v>10557639.07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30248.75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758158.43</v>
      </c>
      <c r="F293" s="135">
        <f t="shared" ref="F293:P293" si="33">+F294+F296++F298+F300+F302+F304</f>
        <v>556797.88000000012</v>
      </c>
      <c r="G293" s="135">
        <f t="shared" si="33"/>
        <v>626085.79999999993</v>
      </c>
      <c r="H293" s="135">
        <f t="shared" si="33"/>
        <v>423658.46999999986</v>
      </c>
      <c r="I293" s="135">
        <f t="shared" si="33"/>
        <v>2144449.42</v>
      </c>
      <c r="J293" s="135">
        <f t="shared" si="33"/>
        <v>836494.86999999988</v>
      </c>
      <c r="K293" s="135">
        <f t="shared" si="33"/>
        <v>3018352.8100000005</v>
      </c>
      <c r="L293" s="135">
        <f t="shared" si="33"/>
        <v>3182182.3600000013</v>
      </c>
      <c r="M293" s="135">
        <f t="shared" si="33"/>
        <v>2333176.7399999998</v>
      </c>
      <c r="N293" s="135">
        <f t="shared" si="33"/>
        <v>2231363.2699999996</v>
      </c>
      <c r="O293" s="135">
        <f t="shared" si="33"/>
        <v>2358082.7099999995</v>
      </c>
      <c r="P293" s="135">
        <f t="shared" si="33"/>
        <v>3965154.2500000019</v>
      </c>
      <c r="Q293" s="135">
        <f t="shared" si="17"/>
        <v>22433957.010000005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1314956.31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4">+F295</f>
        <v>0</v>
      </c>
      <c r="G294" s="136">
        <f t="shared" si="34"/>
        <v>0</v>
      </c>
      <c r="H294" s="136">
        <f t="shared" si="34"/>
        <v>0</v>
      </c>
      <c r="I294" s="136">
        <f t="shared" si="34"/>
        <v>0</v>
      </c>
      <c r="J294" s="136">
        <f t="shared" si="34"/>
        <v>0</v>
      </c>
      <c r="K294" s="136">
        <f t="shared" si="34"/>
        <v>0</v>
      </c>
      <c r="L294" s="136">
        <f t="shared" si="34"/>
        <v>0</v>
      </c>
      <c r="M294" s="136">
        <f t="shared" si="34"/>
        <v>0</v>
      </c>
      <c r="N294" s="136">
        <f t="shared" si="34"/>
        <v>0</v>
      </c>
      <c r="O294" s="136">
        <f t="shared" si="34"/>
        <v>0</v>
      </c>
      <c r="P294" s="136">
        <f t="shared" si="34"/>
        <v>0</v>
      </c>
      <c r="Q294" s="135">
        <f t="shared" si="17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17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17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17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17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17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63" si="35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5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5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5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758158.43</v>
      </c>
      <c r="F304" s="136">
        <f t="shared" ref="F304:P304" si="36">+F305</f>
        <v>556797.88000000012</v>
      </c>
      <c r="G304" s="136">
        <f t="shared" si="36"/>
        <v>626085.79999999993</v>
      </c>
      <c r="H304" s="136">
        <f t="shared" si="36"/>
        <v>423658.46999999986</v>
      </c>
      <c r="I304" s="136">
        <f t="shared" si="36"/>
        <v>2144449.42</v>
      </c>
      <c r="J304" s="136">
        <f t="shared" si="36"/>
        <v>836494.86999999988</v>
      </c>
      <c r="K304" s="136">
        <f t="shared" si="36"/>
        <v>3018352.8100000005</v>
      </c>
      <c r="L304" s="136">
        <f t="shared" si="36"/>
        <v>3182182.3600000013</v>
      </c>
      <c r="M304" s="136">
        <f t="shared" si="36"/>
        <v>2333176.7399999998</v>
      </c>
      <c r="N304" s="136">
        <f t="shared" si="36"/>
        <v>2231363.2699999996</v>
      </c>
      <c r="O304" s="136">
        <f t="shared" si="36"/>
        <v>2358082.7099999995</v>
      </c>
      <c r="P304" s="136">
        <f t="shared" si="36"/>
        <v>3965154.2500000019</v>
      </c>
      <c r="Q304" s="135">
        <f t="shared" si="35"/>
        <v>22433957.010000005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1314956.31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758158.43</v>
      </c>
      <c r="F305" s="100">
        <v>556797.88000000012</v>
      </c>
      <c r="G305" s="100">
        <v>626085.79999999993</v>
      </c>
      <c r="H305" s="100">
        <v>423658.46999999986</v>
      </c>
      <c r="I305" s="100">
        <v>2144449.42</v>
      </c>
      <c r="J305" s="100">
        <v>836494.86999999988</v>
      </c>
      <c r="K305" s="100">
        <v>3018352.8100000005</v>
      </c>
      <c r="L305" s="100">
        <v>3182182.3600000013</v>
      </c>
      <c r="M305" s="100">
        <v>2333176.7399999998</v>
      </c>
      <c r="N305" s="100">
        <v>2231363.2699999996</v>
      </c>
      <c r="O305" s="100">
        <v>2358082.7099999995</v>
      </c>
      <c r="P305" s="100">
        <v>3965154.2500000019</v>
      </c>
      <c r="Q305" s="135">
        <f t="shared" si="35"/>
        <v>22433957.010000005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1314956.31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388580.98000000004</v>
      </c>
      <c r="F306" s="135">
        <f t="shared" ref="F306:P306" si="37">+F307+F309+F311+F313+F315+F317</f>
        <v>408063.20999999996</v>
      </c>
      <c r="G306" s="135">
        <f t="shared" si="37"/>
        <v>515699.38999999978</v>
      </c>
      <c r="H306" s="135">
        <f t="shared" si="37"/>
        <v>484003.8400000002</v>
      </c>
      <c r="I306" s="135">
        <f t="shared" si="37"/>
        <v>489039.39999999979</v>
      </c>
      <c r="J306" s="135">
        <f t="shared" si="37"/>
        <v>472546.08999999973</v>
      </c>
      <c r="K306" s="135">
        <f t="shared" si="37"/>
        <v>531767.64000000013</v>
      </c>
      <c r="L306" s="135">
        <f t="shared" si="37"/>
        <v>927975.77</v>
      </c>
      <c r="M306" s="135">
        <f t="shared" si="37"/>
        <v>915793.45999999973</v>
      </c>
      <c r="N306" s="135">
        <f t="shared" si="37"/>
        <v>910019.2699999999</v>
      </c>
      <c r="O306" s="135">
        <f t="shared" si="37"/>
        <v>1393345.1099999999</v>
      </c>
      <c r="P306" s="135">
        <f t="shared" si="37"/>
        <v>1742195.6300000004</v>
      </c>
      <c r="Q306" s="135">
        <f t="shared" si="35"/>
        <v>9179029.790000001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796644.19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5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5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5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5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5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5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5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5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5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5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388580.98000000004</v>
      </c>
      <c r="F317" s="136">
        <f t="shared" ref="F317:P317" si="38">+F318</f>
        <v>408063.20999999996</v>
      </c>
      <c r="G317" s="136">
        <f t="shared" si="38"/>
        <v>515699.38999999978</v>
      </c>
      <c r="H317" s="136">
        <f t="shared" si="38"/>
        <v>484003.8400000002</v>
      </c>
      <c r="I317" s="136">
        <f t="shared" si="38"/>
        <v>489039.39999999979</v>
      </c>
      <c r="J317" s="136">
        <f t="shared" si="38"/>
        <v>472546.08999999973</v>
      </c>
      <c r="K317" s="136">
        <f t="shared" si="38"/>
        <v>531767.64000000013</v>
      </c>
      <c r="L317" s="136">
        <f t="shared" si="38"/>
        <v>927975.77</v>
      </c>
      <c r="M317" s="136">
        <f t="shared" si="38"/>
        <v>915793.45999999973</v>
      </c>
      <c r="N317" s="136">
        <f t="shared" si="38"/>
        <v>910019.2699999999</v>
      </c>
      <c r="O317" s="136">
        <f t="shared" si="38"/>
        <v>1393345.1099999999</v>
      </c>
      <c r="P317" s="136">
        <f t="shared" si="38"/>
        <v>1742195.6300000004</v>
      </c>
      <c r="Q317" s="135">
        <f t="shared" si="35"/>
        <v>9179029.790000001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796644.19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388580.98000000004</v>
      </c>
      <c r="F318" s="100">
        <v>408063.20999999996</v>
      </c>
      <c r="G318" s="100">
        <v>515699.38999999978</v>
      </c>
      <c r="H318" s="100">
        <v>484003.8400000002</v>
      </c>
      <c r="I318" s="100">
        <v>489039.39999999979</v>
      </c>
      <c r="J318" s="100">
        <v>472546.08999999973</v>
      </c>
      <c r="K318" s="100">
        <v>531767.64000000013</v>
      </c>
      <c r="L318" s="100">
        <v>927975.77</v>
      </c>
      <c r="M318" s="100">
        <v>915793.45999999973</v>
      </c>
      <c r="N318" s="100">
        <v>910019.2699999999</v>
      </c>
      <c r="O318" s="100">
        <v>1393345.1099999999</v>
      </c>
      <c r="P318" s="100">
        <v>1742195.6300000004</v>
      </c>
      <c r="Q318" s="135">
        <f t="shared" si="35"/>
        <v>9179029.790000001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796644.19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29191659.070000011</v>
      </c>
      <c r="F319" s="135">
        <f t="shared" ref="F319:P319" si="39">+F320+F324+F329+F334+F336+F338</f>
        <v>34938451.080000013</v>
      </c>
      <c r="G319" s="135">
        <f t="shared" si="39"/>
        <v>37755592.420000002</v>
      </c>
      <c r="H319" s="135">
        <f t="shared" si="39"/>
        <v>36678187.780000009</v>
      </c>
      <c r="I319" s="135">
        <f t="shared" si="39"/>
        <v>50383543.640000001</v>
      </c>
      <c r="J319" s="135">
        <f t="shared" si="39"/>
        <v>38919446.309999987</v>
      </c>
      <c r="K319" s="135">
        <f t="shared" si="39"/>
        <v>40708875.140000008</v>
      </c>
      <c r="L319" s="135">
        <f t="shared" si="39"/>
        <v>49894734.750000015</v>
      </c>
      <c r="M319" s="135">
        <f t="shared" si="39"/>
        <v>46338140.12000002</v>
      </c>
      <c r="N319" s="135">
        <f t="shared" si="39"/>
        <v>45780308.540000021</v>
      </c>
      <c r="O319" s="135">
        <f t="shared" si="39"/>
        <v>43530658.000000007</v>
      </c>
      <c r="P319" s="135">
        <f t="shared" si="39"/>
        <v>22719576.749999993</v>
      </c>
      <c r="Q319" s="135">
        <f t="shared" si="35"/>
        <v>476839173.60000002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64130110.150000021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0">+F321+F322+F323</f>
        <v>0</v>
      </c>
      <c r="G320" s="136">
        <f t="shared" si="40"/>
        <v>0</v>
      </c>
      <c r="H320" s="136">
        <f t="shared" si="40"/>
        <v>0</v>
      </c>
      <c r="I320" s="136">
        <f t="shared" si="40"/>
        <v>0</v>
      </c>
      <c r="J320" s="136">
        <f t="shared" si="40"/>
        <v>0</v>
      </c>
      <c r="K320" s="136">
        <f t="shared" si="40"/>
        <v>0</v>
      </c>
      <c r="L320" s="136">
        <f t="shared" si="40"/>
        <v>0</v>
      </c>
      <c r="M320" s="136">
        <f t="shared" si="40"/>
        <v>0</v>
      </c>
      <c r="N320" s="136">
        <f t="shared" si="40"/>
        <v>0</v>
      </c>
      <c r="O320" s="136">
        <f t="shared" si="40"/>
        <v>0</v>
      </c>
      <c r="P320" s="136">
        <f t="shared" si="40"/>
        <v>0</v>
      </c>
      <c r="Q320" s="135">
        <f t="shared" si="35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5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5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5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5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5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5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5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5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5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5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5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si="35"/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35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28557104.260000009</v>
      </c>
      <c r="F334" s="136">
        <f t="shared" ref="F334:P334" si="41">+F335</f>
        <v>34026278.250000007</v>
      </c>
      <c r="G334" s="136">
        <f t="shared" si="41"/>
        <v>36313108.890000001</v>
      </c>
      <c r="H334" s="136">
        <f t="shared" si="41"/>
        <v>35626898.270000003</v>
      </c>
      <c r="I334" s="136">
        <f t="shared" si="41"/>
        <v>49281732.300000004</v>
      </c>
      <c r="J334" s="136">
        <f t="shared" si="41"/>
        <v>37762898.529999986</v>
      </c>
      <c r="K334" s="136">
        <f t="shared" si="41"/>
        <v>39373725.890000008</v>
      </c>
      <c r="L334" s="136">
        <f t="shared" si="41"/>
        <v>45101727.19000002</v>
      </c>
      <c r="M334" s="136">
        <f t="shared" si="41"/>
        <v>42589274.500000022</v>
      </c>
      <c r="N334" s="136">
        <f t="shared" si="41"/>
        <v>42265746.570000015</v>
      </c>
      <c r="O334" s="136">
        <f t="shared" si="41"/>
        <v>39727500.370000005</v>
      </c>
      <c r="P334" s="136">
        <f t="shared" si="41"/>
        <v>15178306.129999995</v>
      </c>
      <c r="Q334" s="135">
        <f t="shared" si="35"/>
        <v>445804301.15000004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62583382.51000002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28557104.260000009</v>
      </c>
      <c r="F335" s="100">
        <v>34026278.250000007</v>
      </c>
      <c r="G335" s="100">
        <v>36313108.890000001</v>
      </c>
      <c r="H335" s="100">
        <v>35626898.270000003</v>
      </c>
      <c r="I335" s="100">
        <v>49281732.300000004</v>
      </c>
      <c r="J335" s="100">
        <v>37762898.529999986</v>
      </c>
      <c r="K335" s="100">
        <v>39373725.890000008</v>
      </c>
      <c r="L335" s="100">
        <v>45101727.19000002</v>
      </c>
      <c r="M335" s="100">
        <v>42589274.500000022</v>
      </c>
      <c r="N335" s="100">
        <v>42265746.570000015</v>
      </c>
      <c r="O335" s="100">
        <v>39727500.370000005</v>
      </c>
      <c r="P335" s="100">
        <v>15178306.129999995</v>
      </c>
      <c r="Q335" s="135">
        <f t="shared" si="35"/>
        <v>445804301.15000004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62583382.51000002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198626.69</v>
      </c>
      <c r="F336" s="136">
        <f t="shared" ref="F336:P336" si="42">+F337</f>
        <v>537964.94999999995</v>
      </c>
      <c r="G336" s="136">
        <f t="shared" si="42"/>
        <v>721050.58000000007</v>
      </c>
      <c r="H336" s="136">
        <f t="shared" si="42"/>
        <v>538282.80999999994</v>
      </c>
      <c r="I336" s="136">
        <f t="shared" si="42"/>
        <v>326816.75999999995</v>
      </c>
      <c r="J336" s="136">
        <f t="shared" si="42"/>
        <v>586983.54</v>
      </c>
      <c r="K336" s="136">
        <f t="shared" si="42"/>
        <v>422593.31999999995</v>
      </c>
      <c r="L336" s="136">
        <f t="shared" si="42"/>
        <v>3465444.4000000004</v>
      </c>
      <c r="M336" s="136">
        <f t="shared" si="42"/>
        <v>2421770.7800000003</v>
      </c>
      <c r="N336" s="136">
        <f t="shared" si="42"/>
        <v>2090467.1300000001</v>
      </c>
      <c r="O336" s="136">
        <f t="shared" si="42"/>
        <v>2366082.5300000003</v>
      </c>
      <c r="P336" s="136">
        <f t="shared" si="42"/>
        <v>2916683.9399999995</v>
      </c>
      <c r="Q336" s="135">
        <f t="shared" si="35"/>
        <v>16592767.430000002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736591.6399999999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198626.69</v>
      </c>
      <c r="F337" s="100">
        <v>537964.94999999995</v>
      </c>
      <c r="G337" s="100">
        <v>721050.58000000007</v>
      </c>
      <c r="H337" s="100">
        <v>538282.80999999994</v>
      </c>
      <c r="I337" s="100">
        <v>326816.75999999995</v>
      </c>
      <c r="J337" s="100">
        <v>586983.54</v>
      </c>
      <c r="K337" s="100">
        <v>422593.31999999995</v>
      </c>
      <c r="L337" s="100">
        <v>3465444.4000000004</v>
      </c>
      <c r="M337" s="100">
        <v>2421770.7800000003</v>
      </c>
      <c r="N337" s="100">
        <v>2090467.1300000001</v>
      </c>
      <c r="O337" s="100">
        <v>2366082.5300000003</v>
      </c>
      <c r="P337" s="100">
        <v>2916683.9399999995</v>
      </c>
      <c r="Q337" s="135">
        <f t="shared" si="35"/>
        <v>16592767.430000002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736591.6399999999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435928.12000000005</v>
      </c>
      <c r="F338" s="136">
        <f t="shared" ref="F338:P338" si="43">+F339</f>
        <v>374207.88</v>
      </c>
      <c r="G338" s="136">
        <f t="shared" si="43"/>
        <v>721432.95</v>
      </c>
      <c r="H338" s="136">
        <f t="shared" si="43"/>
        <v>513006.7</v>
      </c>
      <c r="I338" s="136">
        <f t="shared" si="43"/>
        <v>774994.58</v>
      </c>
      <c r="J338" s="136">
        <f t="shared" si="43"/>
        <v>569564.24</v>
      </c>
      <c r="K338" s="136">
        <f t="shared" si="43"/>
        <v>912555.92999999993</v>
      </c>
      <c r="L338" s="136">
        <f t="shared" si="43"/>
        <v>1327563.1599999999</v>
      </c>
      <c r="M338" s="136">
        <f t="shared" si="43"/>
        <v>1327094.8399999999</v>
      </c>
      <c r="N338" s="136">
        <f t="shared" si="43"/>
        <v>1424094.8399999999</v>
      </c>
      <c r="O338" s="136">
        <f t="shared" si="43"/>
        <v>1437075.0999999996</v>
      </c>
      <c r="P338" s="136">
        <f t="shared" si="43"/>
        <v>4624586.6800000006</v>
      </c>
      <c r="Q338" s="135">
        <f t="shared" si="35"/>
        <v>14442105.02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810136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435928.12000000005</v>
      </c>
      <c r="F339" s="100">
        <v>374207.88</v>
      </c>
      <c r="G339" s="100">
        <v>721432.95</v>
      </c>
      <c r="H339" s="100">
        <v>513006.7</v>
      </c>
      <c r="I339" s="100">
        <v>774994.58</v>
      </c>
      <c r="J339" s="100">
        <v>569564.24</v>
      </c>
      <c r="K339" s="100">
        <v>912555.92999999993</v>
      </c>
      <c r="L339" s="100">
        <v>1327563.1599999999</v>
      </c>
      <c r="M339" s="100">
        <v>1327094.8399999999</v>
      </c>
      <c r="N339" s="100">
        <v>1424094.8399999999</v>
      </c>
      <c r="O339" s="100">
        <v>1437075.0999999996</v>
      </c>
      <c r="P339" s="100">
        <v>4624586.6800000006</v>
      </c>
      <c r="Q339" s="135">
        <f t="shared" si="35"/>
        <v>14442105.02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810136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2132962.2700000014</v>
      </c>
      <c r="F340" s="135">
        <f t="shared" ref="F340:P340" si="44">+F341+F343+F345+F347+F349+F351</f>
        <v>2563843.9099999992</v>
      </c>
      <c r="G340" s="135">
        <f t="shared" si="44"/>
        <v>6665325.29</v>
      </c>
      <c r="H340" s="135">
        <f t="shared" si="44"/>
        <v>2545194.9499999993</v>
      </c>
      <c r="I340" s="135">
        <f t="shared" si="44"/>
        <v>2676463.6599999997</v>
      </c>
      <c r="J340" s="135">
        <f t="shared" si="44"/>
        <v>2583206.810000001</v>
      </c>
      <c r="K340" s="135">
        <f t="shared" si="44"/>
        <v>9972989.870000001</v>
      </c>
      <c r="L340" s="135">
        <f t="shared" si="44"/>
        <v>7315249.5700000077</v>
      </c>
      <c r="M340" s="135">
        <f t="shared" si="44"/>
        <v>6695861.6600000076</v>
      </c>
      <c r="N340" s="135">
        <f t="shared" si="44"/>
        <v>6453480.6300000092</v>
      </c>
      <c r="O340" s="135">
        <f t="shared" si="44"/>
        <v>6512015.2200000091</v>
      </c>
      <c r="P340" s="135">
        <f t="shared" si="44"/>
        <v>7270817.1400000062</v>
      </c>
      <c r="Q340" s="135">
        <f t="shared" si="35"/>
        <v>63387410.980000049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4696806.1800000006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622355.91000000015</v>
      </c>
      <c r="F341" s="136">
        <f t="shared" ref="F341:P341" si="45">+F342</f>
        <v>311393.96000000002</v>
      </c>
      <c r="G341" s="136">
        <f t="shared" si="45"/>
        <v>4445327.6900000013</v>
      </c>
      <c r="H341" s="136">
        <f t="shared" si="45"/>
        <v>390308.9499999999</v>
      </c>
      <c r="I341" s="136">
        <f t="shared" si="45"/>
        <v>67023.98</v>
      </c>
      <c r="J341" s="136">
        <f t="shared" si="45"/>
        <v>346477.04</v>
      </c>
      <c r="K341" s="136">
        <f t="shared" si="45"/>
        <v>3610058.66</v>
      </c>
      <c r="L341" s="136">
        <f t="shared" si="45"/>
        <v>714466</v>
      </c>
      <c r="M341" s="136">
        <f t="shared" si="45"/>
        <v>539466.48</v>
      </c>
      <c r="N341" s="136">
        <f t="shared" si="45"/>
        <v>546932.03</v>
      </c>
      <c r="O341" s="136">
        <f t="shared" si="45"/>
        <v>538300.19000000006</v>
      </c>
      <c r="P341" s="136">
        <f t="shared" si="45"/>
        <v>538378.23</v>
      </c>
      <c r="Q341" s="135">
        <f t="shared" si="35"/>
        <v>12670489.120000001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933749.87000000011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622355.91000000015</v>
      </c>
      <c r="F342" s="100">
        <v>311393.96000000002</v>
      </c>
      <c r="G342" s="100">
        <v>4445327.6900000013</v>
      </c>
      <c r="H342" s="100">
        <v>390308.9499999999</v>
      </c>
      <c r="I342" s="100">
        <v>67023.98</v>
      </c>
      <c r="J342" s="100">
        <v>346477.04</v>
      </c>
      <c r="K342" s="100">
        <v>3610058.66</v>
      </c>
      <c r="L342" s="100">
        <v>714466</v>
      </c>
      <c r="M342" s="100">
        <v>539466.48</v>
      </c>
      <c r="N342" s="100">
        <v>546932.03</v>
      </c>
      <c r="O342" s="100">
        <v>538300.19000000006</v>
      </c>
      <c r="P342" s="100">
        <v>538378.23</v>
      </c>
      <c r="Q342" s="135">
        <f t="shared" si="35"/>
        <v>12670489.120000001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933749.87000000011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1154114.4000000011</v>
      </c>
      <c r="F343" s="136">
        <f t="shared" ref="F343:P343" si="46">+F344</f>
        <v>1240300.5299999993</v>
      </c>
      <c r="G343" s="136">
        <f t="shared" si="46"/>
        <v>1650003.8599999992</v>
      </c>
      <c r="H343" s="136">
        <f t="shared" si="46"/>
        <v>1538924.6599999995</v>
      </c>
      <c r="I343" s="136">
        <f t="shared" si="46"/>
        <v>1580769.6499999997</v>
      </c>
      <c r="J343" s="136">
        <f t="shared" si="46"/>
        <v>1608308.030000001</v>
      </c>
      <c r="K343" s="136">
        <f t="shared" si="46"/>
        <v>2150859.0999999996</v>
      </c>
      <c r="L343" s="136">
        <f t="shared" si="46"/>
        <v>3455119.9000000092</v>
      </c>
      <c r="M343" s="136">
        <f t="shared" si="46"/>
        <v>3032103.1600000085</v>
      </c>
      <c r="N343" s="136">
        <f t="shared" si="46"/>
        <v>3118792.6200000094</v>
      </c>
      <c r="O343" s="136">
        <f t="shared" si="46"/>
        <v>3109810.6400000094</v>
      </c>
      <c r="P343" s="136">
        <f t="shared" si="46"/>
        <v>2403542.210000006</v>
      </c>
      <c r="Q343" s="135">
        <f t="shared" si="35"/>
        <v>26042648.760000039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2394414.9300000006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1154114.4000000011</v>
      </c>
      <c r="F344" s="100">
        <v>1240300.5299999993</v>
      </c>
      <c r="G344" s="100">
        <v>1650003.8599999992</v>
      </c>
      <c r="H344" s="100">
        <v>1538924.6599999995</v>
      </c>
      <c r="I344" s="100">
        <v>1580769.6499999997</v>
      </c>
      <c r="J344" s="100">
        <v>1608308.030000001</v>
      </c>
      <c r="K344" s="100">
        <v>2150859.0999999996</v>
      </c>
      <c r="L344" s="100">
        <v>3455119.9000000092</v>
      </c>
      <c r="M344" s="100">
        <v>3032103.1600000085</v>
      </c>
      <c r="N344" s="100">
        <v>3118792.6200000094</v>
      </c>
      <c r="O344" s="100">
        <v>3109810.6400000094</v>
      </c>
      <c r="P344" s="100">
        <v>2403542.210000006</v>
      </c>
      <c r="Q344" s="135">
        <f t="shared" si="35"/>
        <v>26042648.760000039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2394414.9300000006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35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35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35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35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1552.43</v>
      </c>
      <c r="F349" s="136">
        <f t="shared" ref="F349:P349" si="47">+F350</f>
        <v>1552.43</v>
      </c>
      <c r="G349" s="136">
        <f t="shared" si="47"/>
        <v>1552.43</v>
      </c>
      <c r="H349" s="136">
        <f t="shared" si="47"/>
        <v>1511.5</v>
      </c>
      <c r="I349" s="136">
        <f t="shared" si="47"/>
        <v>2053.5</v>
      </c>
      <c r="J349" s="136">
        <f t="shared" si="47"/>
        <v>392.79</v>
      </c>
      <c r="K349" s="136">
        <f t="shared" si="47"/>
        <v>2610.3199999999997</v>
      </c>
      <c r="L349" s="136">
        <f t="shared" si="47"/>
        <v>593982.65000000014</v>
      </c>
      <c r="M349" s="136">
        <f t="shared" si="47"/>
        <v>750754.08</v>
      </c>
      <c r="N349" s="136">
        <f t="shared" si="47"/>
        <v>545304.08000000007</v>
      </c>
      <c r="O349" s="136">
        <f t="shared" si="47"/>
        <v>559031.06000000006</v>
      </c>
      <c r="P349" s="136">
        <f t="shared" si="47"/>
        <v>550165.14999999991</v>
      </c>
      <c r="Q349" s="135">
        <f t="shared" si="35"/>
        <v>3010462.4200000004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3104.86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1552.43</v>
      </c>
      <c r="F350" s="100">
        <v>1552.43</v>
      </c>
      <c r="G350" s="100">
        <v>1552.43</v>
      </c>
      <c r="H350" s="100">
        <v>1511.5</v>
      </c>
      <c r="I350" s="100">
        <v>2053.5</v>
      </c>
      <c r="J350" s="100">
        <v>392.79</v>
      </c>
      <c r="K350" s="100">
        <v>2610.3199999999997</v>
      </c>
      <c r="L350" s="100">
        <v>593982.65000000014</v>
      </c>
      <c r="M350" s="100">
        <v>750754.08</v>
      </c>
      <c r="N350" s="100">
        <v>545304.08000000007</v>
      </c>
      <c r="O350" s="100">
        <v>559031.06000000006</v>
      </c>
      <c r="P350" s="100">
        <v>550165.14999999991</v>
      </c>
      <c r="Q350" s="135">
        <f t="shared" si="35"/>
        <v>3010462.4200000004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3104.86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354939.5300000002</v>
      </c>
      <c r="F351" s="136">
        <f t="shared" ref="F351:P351" si="48">+F352</f>
        <v>1010596.99</v>
      </c>
      <c r="G351" s="136">
        <f t="shared" si="48"/>
        <v>568441.30999999994</v>
      </c>
      <c r="H351" s="136">
        <f t="shared" si="48"/>
        <v>614449.84000000008</v>
      </c>
      <c r="I351" s="136">
        <f t="shared" si="48"/>
        <v>1026616.5299999999</v>
      </c>
      <c r="J351" s="136">
        <f t="shared" si="48"/>
        <v>628028.94999999995</v>
      </c>
      <c r="K351" s="136">
        <f t="shared" si="48"/>
        <v>4209461.79</v>
      </c>
      <c r="L351" s="136">
        <f t="shared" si="48"/>
        <v>2551681.0199999991</v>
      </c>
      <c r="M351" s="136">
        <f t="shared" si="48"/>
        <v>2373537.9399999995</v>
      </c>
      <c r="N351" s="136">
        <f t="shared" si="48"/>
        <v>2242451.8999999994</v>
      </c>
      <c r="O351" s="136">
        <f t="shared" si="48"/>
        <v>2304873.3299999991</v>
      </c>
      <c r="P351" s="136">
        <f t="shared" si="48"/>
        <v>3778731.55</v>
      </c>
      <c r="Q351" s="135">
        <f t="shared" si="35"/>
        <v>21663810.679999996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1365536.5200000003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354939.5300000002</v>
      </c>
      <c r="F352" s="100">
        <v>1010596.99</v>
      </c>
      <c r="G352" s="100">
        <v>568441.30999999994</v>
      </c>
      <c r="H352" s="100">
        <v>614449.84000000008</v>
      </c>
      <c r="I352" s="100">
        <v>1026616.5299999999</v>
      </c>
      <c r="J352" s="100">
        <v>628028.94999999995</v>
      </c>
      <c r="K352" s="100">
        <v>4209461.79</v>
      </c>
      <c r="L352" s="100">
        <v>2551681.0199999991</v>
      </c>
      <c r="M352" s="100">
        <v>2373537.9399999995</v>
      </c>
      <c r="N352" s="100">
        <v>2242451.8999999994</v>
      </c>
      <c r="O352" s="100">
        <v>2304873.3299999991</v>
      </c>
      <c r="P352" s="100">
        <v>3778731.55</v>
      </c>
      <c r="Q352" s="135">
        <f t="shared" si="35"/>
        <v>21663810.679999996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1365536.5200000003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22922194.039999999</v>
      </c>
      <c r="F353" s="135">
        <f t="shared" ref="F353:P353" si="49">+F354+F357+F360+F362+F365+F367+F369+F371</f>
        <v>28476384.219999991</v>
      </c>
      <c r="G353" s="135">
        <f t="shared" si="49"/>
        <v>30163908.52</v>
      </c>
      <c r="H353" s="135">
        <f t="shared" si="49"/>
        <v>28201616.500000004</v>
      </c>
      <c r="I353" s="135">
        <f t="shared" si="49"/>
        <v>27837544.830000006</v>
      </c>
      <c r="J353" s="135">
        <f t="shared" si="49"/>
        <v>26444164.879999999</v>
      </c>
      <c r="K353" s="135">
        <f t="shared" si="49"/>
        <v>24473802.149999999</v>
      </c>
      <c r="L353" s="135">
        <f t="shared" si="49"/>
        <v>33829194.380000003</v>
      </c>
      <c r="M353" s="135">
        <f t="shared" si="49"/>
        <v>20399509.410000008</v>
      </c>
      <c r="N353" s="135">
        <f t="shared" si="49"/>
        <v>32404342.77</v>
      </c>
      <c r="O353" s="135">
        <f t="shared" si="49"/>
        <v>33065878.16</v>
      </c>
      <c r="P353" s="135">
        <f t="shared" si="49"/>
        <v>32480956.390000001</v>
      </c>
      <c r="Q353" s="135">
        <f t="shared" si="35"/>
        <v>340699496.25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51398578.25999999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13402448.180000002</v>
      </c>
      <c r="F354" s="136">
        <f t="shared" ref="F354:P354" si="50">+F355+F356</f>
        <v>15842906.529999997</v>
      </c>
      <c r="G354" s="136">
        <f t="shared" si="50"/>
        <v>15933387.82</v>
      </c>
      <c r="H354" s="136">
        <f t="shared" si="50"/>
        <v>14669574.580000002</v>
      </c>
      <c r="I354" s="136">
        <f t="shared" si="50"/>
        <v>14429902</v>
      </c>
      <c r="J354" s="136">
        <f t="shared" si="50"/>
        <v>14177925.349999998</v>
      </c>
      <c r="K354" s="136">
        <f t="shared" si="50"/>
        <v>13474487.359999999</v>
      </c>
      <c r="L354" s="136">
        <f t="shared" si="50"/>
        <v>15721380.059999997</v>
      </c>
      <c r="M354" s="136">
        <f t="shared" si="50"/>
        <v>6422183.3000000035</v>
      </c>
      <c r="N354" s="136">
        <f t="shared" si="50"/>
        <v>16461252.769999996</v>
      </c>
      <c r="O354" s="136">
        <f t="shared" si="50"/>
        <v>16672357.269999996</v>
      </c>
      <c r="P354" s="136">
        <f t="shared" si="50"/>
        <v>17526298.610000003</v>
      </c>
      <c r="Q354" s="135">
        <f t="shared" si="35"/>
        <v>174734103.82999998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29245354.710000001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3436197.9800000004</v>
      </c>
      <c r="F355" s="100">
        <v>4069093.46</v>
      </c>
      <c r="G355" s="100">
        <v>4147833.0700000008</v>
      </c>
      <c r="H355" s="100">
        <v>3738553.2599999993</v>
      </c>
      <c r="I355" s="100">
        <v>3707819.63</v>
      </c>
      <c r="J355" s="100">
        <v>3763364.7700000005</v>
      </c>
      <c r="K355" s="100">
        <v>3686499.1300000004</v>
      </c>
      <c r="L355" s="100">
        <v>3946758.32</v>
      </c>
      <c r="M355" s="100">
        <v>1041841.2300000001</v>
      </c>
      <c r="N355" s="100">
        <v>4088966.1300000004</v>
      </c>
      <c r="O355" s="100">
        <v>4100070.6300000004</v>
      </c>
      <c r="P355" s="100">
        <v>4651584.84</v>
      </c>
      <c r="Q355" s="135">
        <f t="shared" si="35"/>
        <v>44378582.450000003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7505291.4400000004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9966250.2000000011</v>
      </c>
      <c r="F356" s="100">
        <v>11773813.069999998</v>
      </c>
      <c r="G356" s="100">
        <v>11785554.75</v>
      </c>
      <c r="H356" s="100">
        <v>10931021.320000002</v>
      </c>
      <c r="I356" s="100">
        <v>10722082.369999999</v>
      </c>
      <c r="J356" s="100">
        <v>10414560.579999998</v>
      </c>
      <c r="K356" s="100">
        <v>9787988.2299999986</v>
      </c>
      <c r="L356" s="100">
        <v>11774621.739999996</v>
      </c>
      <c r="M356" s="100">
        <v>5380342.0700000031</v>
      </c>
      <c r="N356" s="100">
        <v>12372286.639999995</v>
      </c>
      <c r="O356" s="100">
        <v>12572286.639999995</v>
      </c>
      <c r="P356" s="100">
        <v>12874713.770000003</v>
      </c>
      <c r="Q356" s="135">
        <f t="shared" si="35"/>
        <v>130355521.38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21740063.27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4242903.8999999985</v>
      </c>
      <c r="F357" s="136">
        <f t="shared" ref="F357:P357" si="51">+F358+F359</f>
        <v>5184453.929999996</v>
      </c>
      <c r="G357" s="136">
        <f t="shared" si="51"/>
        <v>5187682.29</v>
      </c>
      <c r="H357" s="136">
        <f t="shared" si="51"/>
        <v>5179715.4599999981</v>
      </c>
      <c r="I357" s="136">
        <f t="shared" si="51"/>
        <v>4926122.9400000041</v>
      </c>
      <c r="J357" s="136">
        <f t="shared" si="51"/>
        <v>4474110.6400000006</v>
      </c>
      <c r="K357" s="136">
        <f t="shared" si="51"/>
        <v>4173551.61</v>
      </c>
      <c r="L357" s="136">
        <f t="shared" si="51"/>
        <v>5160619.0400000028</v>
      </c>
      <c r="M357" s="136">
        <f t="shared" si="51"/>
        <v>2781970.0400000014</v>
      </c>
      <c r="N357" s="136">
        <f t="shared" si="51"/>
        <v>5537582.5000000009</v>
      </c>
      <c r="O357" s="136">
        <f t="shared" si="51"/>
        <v>5538463.7400000012</v>
      </c>
      <c r="P357" s="136">
        <f t="shared" si="51"/>
        <v>5551974.1899999976</v>
      </c>
      <c r="Q357" s="135">
        <f t="shared" si="35"/>
        <v>57939150.280000001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9427357.8299999945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35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4242903.8999999985</v>
      </c>
      <c r="F359" s="100">
        <v>5184453.929999996</v>
      </c>
      <c r="G359" s="100">
        <v>5187682.29</v>
      </c>
      <c r="H359" s="100">
        <v>5179715.4599999981</v>
      </c>
      <c r="I359" s="100">
        <v>4926122.9400000041</v>
      </c>
      <c r="J359" s="100">
        <v>4474110.6400000006</v>
      </c>
      <c r="K359" s="100">
        <v>4173551.61</v>
      </c>
      <c r="L359" s="100">
        <v>5160619.0400000028</v>
      </c>
      <c r="M359" s="100">
        <v>2781970.0400000014</v>
      </c>
      <c r="N359" s="100">
        <v>5537582.5000000009</v>
      </c>
      <c r="O359" s="100">
        <v>5538463.7400000012</v>
      </c>
      <c r="P359" s="100">
        <v>5551974.1899999976</v>
      </c>
      <c r="Q359" s="135">
        <f t="shared" si="35"/>
        <v>57939150.280000001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9427357.8299999945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35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35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3250636.0100000007</v>
      </c>
      <c r="F362" s="136">
        <f t="shared" ref="F362:P362" si="52">+F363+F364</f>
        <v>3528524.6500000004</v>
      </c>
      <c r="G362" s="136">
        <f t="shared" si="52"/>
        <v>3567627.4000000004</v>
      </c>
      <c r="H362" s="136">
        <f t="shared" si="52"/>
        <v>3667848.1900000004</v>
      </c>
      <c r="I362" s="136">
        <f t="shared" si="52"/>
        <v>3557112.52</v>
      </c>
      <c r="J362" s="136">
        <f t="shared" si="52"/>
        <v>3535391.95</v>
      </c>
      <c r="K362" s="136">
        <f t="shared" si="52"/>
        <v>3501172.68</v>
      </c>
      <c r="L362" s="136">
        <f t="shared" si="52"/>
        <v>4302197.2100000009</v>
      </c>
      <c r="M362" s="136">
        <f t="shared" si="52"/>
        <v>4260874.1600000011</v>
      </c>
      <c r="N362" s="136">
        <f t="shared" si="52"/>
        <v>4334890.6300000008</v>
      </c>
      <c r="O362" s="136">
        <f t="shared" si="52"/>
        <v>4336487.6400000006</v>
      </c>
      <c r="P362" s="136">
        <f t="shared" si="52"/>
        <v>1028176.9499999998</v>
      </c>
      <c r="Q362" s="135">
        <f t="shared" si="35"/>
        <v>42870939.99000001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6779160.6600000011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3054312.8900000006</v>
      </c>
      <c r="F363" s="100">
        <v>3528524.6500000004</v>
      </c>
      <c r="G363" s="100">
        <v>3567627.4000000004</v>
      </c>
      <c r="H363" s="100">
        <v>3667848.1900000004</v>
      </c>
      <c r="I363" s="100">
        <v>3557112.52</v>
      </c>
      <c r="J363" s="100">
        <v>3535391.95</v>
      </c>
      <c r="K363" s="100">
        <v>3501172.68</v>
      </c>
      <c r="L363" s="100">
        <v>4301461.830000001</v>
      </c>
      <c r="M363" s="100">
        <v>4260138.7800000012</v>
      </c>
      <c r="N363" s="100">
        <v>4334155.2500000009</v>
      </c>
      <c r="O363" s="100">
        <v>4335752.2600000007</v>
      </c>
      <c r="P363" s="100">
        <v>1027441.5899999999</v>
      </c>
      <c r="Q363" s="135">
        <f t="shared" si="35"/>
        <v>42670939.99000001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6582837.540000001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196323.12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735.38</v>
      </c>
      <c r="M364" s="100">
        <v>735.38</v>
      </c>
      <c r="N364" s="100">
        <v>735.38</v>
      </c>
      <c r="O364" s="100">
        <v>735.38</v>
      </c>
      <c r="P364" s="100">
        <v>735.36</v>
      </c>
      <c r="Q364" s="135">
        <f t="shared" ref="Q364:Q392" si="53">SUM(E364:P364)</f>
        <v>200000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196323.12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53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53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1623214.2000000002</v>
      </c>
      <c r="F367" s="136">
        <f t="shared" ref="F367:P367" si="54">+F368</f>
        <v>2650814.91</v>
      </c>
      <c r="G367" s="136">
        <f t="shared" si="54"/>
        <v>4268799.42</v>
      </c>
      <c r="H367" s="136">
        <f t="shared" si="54"/>
        <v>3887803.0100000002</v>
      </c>
      <c r="I367" s="136">
        <f t="shared" si="54"/>
        <v>4001724.7700000005</v>
      </c>
      <c r="J367" s="136">
        <f t="shared" si="54"/>
        <v>3530848.35</v>
      </c>
      <c r="K367" s="136">
        <f t="shared" si="54"/>
        <v>2448488.5199999996</v>
      </c>
      <c r="L367" s="136">
        <f t="shared" si="54"/>
        <v>4015319.1100000003</v>
      </c>
      <c r="M367" s="136">
        <f t="shared" si="54"/>
        <v>5826767.8700000001</v>
      </c>
      <c r="N367" s="136">
        <f t="shared" si="54"/>
        <v>4956906.92</v>
      </c>
      <c r="O367" s="136">
        <f t="shared" si="54"/>
        <v>5001112.9800000004</v>
      </c>
      <c r="P367" s="136">
        <f t="shared" si="54"/>
        <v>5002433.129999999</v>
      </c>
      <c r="Q367" s="135">
        <f t="shared" si="53"/>
        <v>47214233.189999998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4274029.1100000003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1623214.2000000002</v>
      </c>
      <c r="F368" s="100">
        <v>2650814.91</v>
      </c>
      <c r="G368" s="100">
        <v>4268799.42</v>
      </c>
      <c r="H368" s="100">
        <v>3887803.0100000002</v>
      </c>
      <c r="I368" s="100">
        <v>4001724.7700000005</v>
      </c>
      <c r="J368" s="100">
        <v>3530848.35</v>
      </c>
      <c r="K368" s="100">
        <v>2448488.5199999996</v>
      </c>
      <c r="L368" s="100">
        <v>4015319.1100000003</v>
      </c>
      <c r="M368" s="100">
        <v>5826767.8700000001</v>
      </c>
      <c r="N368" s="100">
        <v>4956906.92</v>
      </c>
      <c r="O368" s="100">
        <v>5001112.9800000004</v>
      </c>
      <c r="P368" s="100">
        <v>5002433.129999999</v>
      </c>
      <c r="Q368" s="135">
        <f t="shared" si="53"/>
        <v>47214233.189999998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4274029.1100000003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53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53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402991.75000000006</v>
      </c>
      <c r="F371" s="136">
        <f t="shared" ref="F371:P371" si="55">+F372</f>
        <v>1269684.2</v>
      </c>
      <c r="G371" s="136">
        <f t="shared" si="55"/>
        <v>1206411.5899999999</v>
      </c>
      <c r="H371" s="136">
        <f t="shared" si="55"/>
        <v>796675.26</v>
      </c>
      <c r="I371" s="136">
        <f t="shared" si="55"/>
        <v>922682.60000000009</v>
      </c>
      <c r="J371" s="136">
        <f t="shared" si="55"/>
        <v>725888.59</v>
      </c>
      <c r="K371" s="136">
        <f t="shared" si="55"/>
        <v>876101.98</v>
      </c>
      <c r="L371" s="136">
        <f t="shared" si="55"/>
        <v>4629678.96</v>
      </c>
      <c r="M371" s="136">
        <f t="shared" si="55"/>
        <v>1107714.04</v>
      </c>
      <c r="N371" s="136">
        <f t="shared" si="55"/>
        <v>1113709.95</v>
      </c>
      <c r="O371" s="136">
        <f t="shared" si="55"/>
        <v>1517456.5299999996</v>
      </c>
      <c r="P371" s="136">
        <f t="shared" si="55"/>
        <v>3372073.5100000002</v>
      </c>
      <c r="Q371" s="135">
        <f t="shared" si="53"/>
        <v>17941068.959999997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1672675.95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402991.75000000006</v>
      </c>
      <c r="F372" s="100">
        <v>1269684.2</v>
      </c>
      <c r="G372" s="100">
        <v>1206411.5899999999</v>
      </c>
      <c r="H372" s="100">
        <v>796675.26</v>
      </c>
      <c r="I372" s="100">
        <v>922682.60000000009</v>
      </c>
      <c r="J372" s="100">
        <v>725888.59</v>
      </c>
      <c r="K372" s="100">
        <v>876101.98</v>
      </c>
      <c r="L372" s="100">
        <v>4629678.96</v>
      </c>
      <c r="M372" s="100">
        <v>1107714.04</v>
      </c>
      <c r="N372" s="100">
        <v>1113709.95</v>
      </c>
      <c r="O372" s="100">
        <v>1517456.5299999996</v>
      </c>
      <c r="P372" s="100">
        <v>3372073.5100000002</v>
      </c>
      <c r="Q372" s="135">
        <f t="shared" si="53"/>
        <v>17941068.959999997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1672675.95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89008702.719999984</v>
      </c>
      <c r="F373" s="135">
        <f t="shared" ref="F373:P373" si="56">+F374+F377+F379+F381+F383+F385+F387+F389+F391</f>
        <v>94914153.280000001</v>
      </c>
      <c r="G373" s="135">
        <f t="shared" si="56"/>
        <v>97885350.920000002</v>
      </c>
      <c r="H373" s="135">
        <f t="shared" si="56"/>
        <v>95570791.890000015</v>
      </c>
      <c r="I373" s="135">
        <f t="shared" si="56"/>
        <v>95465442.140000001</v>
      </c>
      <c r="J373" s="135">
        <f t="shared" si="56"/>
        <v>96710471.089999989</v>
      </c>
      <c r="K373" s="135">
        <f t="shared" si="56"/>
        <v>96195023.409999996</v>
      </c>
      <c r="L373" s="135">
        <f t="shared" si="56"/>
        <v>100670144.24999997</v>
      </c>
      <c r="M373" s="135">
        <f t="shared" si="56"/>
        <v>83416611.349999979</v>
      </c>
      <c r="N373" s="135">
        <f t="shared" si="56"/>
        <v>87615053.659999982</v>
      </c>
      <c r="O373" s="135">
        <f t="shared" si="56"/>
        <v>87503923.479999989</v>
      </c>
      <c r="P373" s="135">
        <f t="shared" si="56"/>
        <v>77749884.219999999</v>
      </c>
      <c r="Q373" s="135">
        <f t="shared" si="53"/>
        <v>1102705552.4100001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183922856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53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53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53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63296844.82</v>
      </c>
      <c r="F377" s="136">
        <f t="shared" ref="F377:P377" si="57">+F378</f>
        <v>65817236.660000004</v>
      </c>
      <c r="G377" s="136">
        <f t="shared" si="57"/>
        <v>65973657.899999991</v>
      </c>
      <c r="H377" s="136">
        <f t="shared" si="57"/>
        <v>66215158.740000002</v>
      </c>
      <c r="I377" s="136">
        <f t="shared" si="57"/>
        <v>66192163.469999999</v>
      </c>
      <c r="J377" s="136">
        <f t="shared" si="57"/>
        <v>67415986.120000005</v>
      </c>
      <c r="K377" s="136">
        <f t="shared" si="57"/>
        <v>67330031.420000002</v>
      </c>
      <c r="L377" s="136">
        <f t="shared" si="57"/>
        <v>68575233.579999998</v>
      </c>
      <c r="M377" s="136">
        <f t="shared" si="57"/>
        <v>59875425.149999999</v>
      </c>
      <c r="N377" s="136">
        <f t="shared" si="57"/>
        <v>64344572.890000008</v>
      </c>
      <c r="O377" s="136">
        <f t="shared" si="57"/>
        <v>64343579.220000006</v>
      </c>
      <c r="P377" s="136">
        <f t="shared" si="57"/>
        <v>64343284.140000008</v>
      </c>
      <c r="Q377" s="135">
        <f t="shared" si="53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129114081.48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63296844.82</v>
      </c>
      <c r="F378" s="100">
        <v>65817236.660000004</v>
      </c>
      <c r="G378" s="100">
        <v>65973657.899999991</v>
      </c>
      <c r="H378" s="100">
        <v>66215158.740000002</v>
      </c>
      <c r="I378" s="100">
        <v>66192163.469999999</v>
      </c>
      <c r="J378" s="100">
        <v>67415986.120000005</v>
      </c>
      <c r="K378" s="100">
        <v>67330031.420000002</v>
      </c>
      <c r="L378" s="100">
        <v>68575233.579999998</v>
      </c>
      <c r="M378" s="100">
        <v>59875425.149999999</v>
      </c>
      <c r="N378" s="100">
        <v>64344572.890000008</v>
      </c>
      <c r="O378" s="100">
        <v>64343579.220000006</v>
      </c>
      <c r="P378" s="100">
        <v>64343284.140000008</v>
      </c>
      <c r="Q378" s="135">
        <f t="shared" si="53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129114081.48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53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53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53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53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4705619.3100000005</v>
      </c>
      <c r="F383" s="136">
        <f t="shared" ref="F383:P383" si="58">+F384</f>
        <v>4658465.74</v>
      </c>
      <c r="G383" s="136">
        <f t="shared" si="58"/>
        <v>7775427.1200000001</v>
      </c>
      <c r="H383" s="136">
        <f t="shared" si="58"/>
        <v>6566511.0499999998</v>
      </c>
      <c r="I383" s="136">
        <f t="shared" si="58"/>
        <v>7090810.0899999999</v>
      </c>
      <c r="J383" s="136">
        <f t="shared" si="58"/>
        <v>6527844.1600000001</v>
      </c>
      <c r="K383" s="136">
        <f t="shared" si="58"/>
        <v>4834878.9600000009</v>
      </c>
      <c r="L383" s="136">
        <f t="shared" si="58"/>
        <v>5691840.9900000002</v>
      </c>
      <c r="M383" s="136">
        <f t="shared" si="58"/>
        <v>3699411.0300000007</v>
      </c>
      <c r="N383" s="136">
        <f t="shared" si="58"/>
        <v>3677971.5200000005</v>
      </c>
      <c r="O383" s="136">
        <f t="shared" si="58"/>
        <v>3677971.5200000005</v>
      </c>
      <c r="P383" s="136">
        <f t="shared" si="58"/>
        <v>1326614.5900000001</v>
      </c>
      <c r="Q383" s="135">
        <f t="shared" si="53"/>
        <v>60233366.080000013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9364085.0500000007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4705619.3100000005</v>
      </c>
      <c r="F384" s="100">
        <v>4658465.74</v>
      </c>
      <c r="G384" s="100">
        <v>7775427.1200000001</v>
      </c>
      <c r="H384" s="100">
        <v>6566511.0499999998</v>
      </c>
      <c r="I384" s="100">
        <v>7090810.0899999999</v>
      </c>
      <c r="J384" s="100">
        <v>6527844.1600000001</v>
      </c>
      <c r="K384" s="100">
        <v>4834878.9600000009</v>
      </c>
      <c r="L384" s="100">
        <v>5691840.9900000002</v>
      </c>
      <c r="M384" s="100">
        <v>3699411.0300000007</v>
      </c>
      <c r="N384" s="100">
        <v>3677971.5200000005</v>
      </c>
      <c r="O384" s="100">
        <v>3677971.5200000005</v>
      </c>
      <c r="P384" s="100">
        <v>1326614.5900000001</v>
      </c>
      <c r="Q384" s="135">
        <f t="shared" si="53"/>
        <v>60233366.080000013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9364085.0500000007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53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53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5361.32</v>
      </c>
      <c r="F387" s="136">
        <f t="shared" ref="F387:P387" si="59">+F388</f>
        <v>5260.67</v>
      </c>
      <c r="G387" s="136">
        <f t="shared" si="59"/>
        <v>33333.33</v>
      </c>
      <c r="H387" s="136">
        <f t="shared" si="59"/>
        <v>33333.33</v>
      </c>
      <c r="I387" s="136">
        <f t="shared" si="59"/>
        <v>69240.600000000006</v>
      </c>
      <c r="J387" s="136">
        <f t="shared" si="59"/>
        <v>33333.33</v>
      </c>
      <c r="K387" s="136">
        <f t="shared" si="59"/>
        <v>0</v>
      </c>
      <c r="L387" s="136">
        <f t="shared" si="59"/>
        <v>62788.21</v>
      </c>
      <c r="M387" s="136">
        <f t="shared" si="59"/>
        <v>62788.21</v>
      </c>
      <c r="N387" s="136">
        <f t="shared" si="59"/>
        <v>62788.21</v>
      </c>
      <c r="O387" s="136">
        <f t="shared" si="59"/>
        <v>62788.21</v>
      </c>
      <c r="P387" s="136">
        <f t="shared" si="59"/>
        <v>62788.180000000008</v>
      </c>
      <c r="Q387" s="135">
        <f t="shared" si="53"/>
        <v>493803.60000000003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10621.99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5361.32</v>
      </c>
      <c r="F388" s="100">
        <v>5260.67</v>
      </c>
      <c r="G388" s="100">
        <v>33333.33</v>
      </c>
      <c r="H388" s="100">
        <v>33333.33</v>
      </c>
      <c r="I388" s="100">
        <v>69240.600000000006</v>
      </c>
      <c r="J388" s="100">
        <v>33333.33</v>
      </c>
      <c r="K388" s="100">
        <v>0</v>
      </c>
      <c r="L388" s="100">
        <v>62788.21</v>
      </c>
      <c r="M388" s="100">
        <v>62788.21</v>
      </c>
      <c r="N388" s="100">
        <v>62788.21</v>
      </c>
      <c r="O388" s="100">
        <v>62788.21</v>
      </c>
      <c r="P388" s="100">
        <v>62788.180000000008</v>
      </c>
      <c r="Q388" s="135">
        <f t="shared" si="53"/>
        <v>493803.60000000003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10621.99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53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53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21000877.269999996</v>
      </c>
      <c r="F391" s="136">
        <f t="shared" ref="F391:P391" si="60">+F392</f>
        <v>24433190.209999997</v>
      </c>
      <c r="G391" s="136">
        <f t="shared" si="60"/>
        <v>24102932.570000004</v>
      </c>
      <c r="H391" s="136">
        <f t="shared" si="60"/>
        <v>22755788.770000003</v>
      </c>
      <c r="I391" s="136">
        <f t="shared" si="60"/>
        <v>22113227.980000008</v>
      </c>
      <c r="J391" s="136">
        <f t="shared" si="60"/>
        <v>22733307.479999986</v>
      </c>
      <c r="K391" s="136">
        <f t="shared" si="60"/>
        <v>24030113.030000001</v>
      </c>
      <c r="L391" s="136">
        <f t="shared" si="60"/>
        <v>26340281.469999976</v>
      </c>
      <c r="M391" s="136">
        <f t="shared" si="60"/>
        <v>19778986.959999979</v>
      </c>
      <c r="N391" s="136">
        <f t="shared" si="60"/>
        <v>19529721.03999998</v>
      </c>
      <c r="O391" s="136">
        <f t="shared" si="60"/>
        <v>19419584.529999979</v>
      </c>
      <c r="P391" s="136">
        <f t="shared" si="60"/>
        <v>12017197.309999987</v>
      </c>
      <c r="Q391" s="135">
        <f t="shared" si="53"/>
        <v>258255208.61999989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45434067.479999989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21000877.269999996</v>
      </c>
      <c r="F392" s="100">
        <v>24433190.209999997</v>
      </c>
      <c r="G392" s="100">
        <v>24102932.570000004</v>
      </c>
      <c r="H392" s="100">
        <v>22755788.770000003</v>
      </c>
      <c r="I392" s="100">
        <v>22113227.980000008</v>
      </c>
      <c r="J392" s="100">
        <v>22733307.479999986</v>
      </c>
      <c r="K392" s="100">
        <v>24030113.030000001</v>
      </c>
      <c r="L392" s="100">
        <v>26340281.469999976</v>
      </c>
      <c r="M392" s="100">
        <v>19778986.959999979</v>
      </c>
      <c r="N392" s="100">
        <v>19529721.03999998</v>
      </c>
      <c r="O392" s="100">
        <v>19419584.529999979</v>
      </c>
      <c r="P392" s="100">
        <v>12017197.309999987</v>
      </c>
      <c r="Q392" s="135">
        <f t="shared" si="53"/>
        <v>258255208.61999989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45434067.479999989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mergeCells count="4">
    <mergeCell ref="E4:Q4"/>
    <mergeCell ref="C7:D7"/>
    <mergeCell ref="E201:Q201"/>
    <mergeCell ref="C204:D204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Q7" sqref="Q7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364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235913412.05000001</v>
      </c>
      <c r="F7" s="96">
        <v>260129729.04000005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>
        <f>SUM(E7:P7)</f>
        <v>496043141.09000003</v>
      </c>
      <c r="R7" s="97"/>
      <c r="T7" s="95"/>
      <c r="U7" s="96">
        <f>SUM(U8:U195)</f>
        <v>1488129423.2700005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53552196.18</v>
      </c>
      <c r="F8" s="135">
        <v>41314652.200000003</v>
      </c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>
        <f t="shared" ref="Q8:Q70" si="0">SUM(E8:P8)</f>
        <v>94866848.379999995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94866848.379999995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46183649.710000001</v>
      </c>
      <c r="F9" s="136">
        <v>37297813.130000003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>
        <f t="shared" si="0"/>
        <v>83481462.840000004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83481462.840000004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1571680.79</v>
      </c>
      <c r="F10" s="100">
        <v>8005777.5200000005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>
        <f t="shared" si="0"/>
        <v>9577458.3100000005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9577458.3100000005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43574479.359999999</v>
      </c>
      <c r="F11" s="100">
        <v>26321839.210000001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>
        <f t="shared" si="0"/>
        <v>69896318.569999993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69896318.569999993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1037489.5600000002</v>
      </c>
      <c r="F12" s="100">
        <v>2970196.4000000004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>
        <f t="shared" si="0"/>
        <v>4007685.9600000004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4007685.9600000004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505536.55000000005</v>
      </c>
      <c r="F16" s="136">
        <v>734665.39999999991</v>
      </c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>
        <f t="shared" si="0"/>
        <v>1240201.95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1240201.95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47702.599999999991</v>
      </c>
      <c r="F17" s="100">
        <v>82520.099999999991</v>
      </c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>
        <f t="shared" si="0"/>
        <v>130222.69999999998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130222.69999999998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101950.02</v>
      </c>
      <c r="F18" s="100">
        <v>160278.98000000001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>
        <f t="shared" si="0"/>
        <v>262229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262229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355883.93000000005</v>
      </c>
      <c r="F19" s="100">
        <v>491866.31999999995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>
        <f t="shared" si="0"/>
        <v>847750.25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847750.25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67461.789999999979</v>
      </c>
      <c r="F20" s="136">
        <v>492562.33000000007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>
        <f t="shared" si="0"/>
        <v>560024.12000000011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560024.12000000011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67461.789999999979</v>
      </c>
      <c r="F21" s="100">
        <v>492562.33000000007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>
        <f t="shared" si="0"/>
        <v>560024.12000000011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560024.12000000011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152331.19999999998</v>
      </c>
      <c r="F24" s="136">
        <v>294377.34000000008</v>
      </c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>
        <f t="shared" si="0"/>
        <v>446708.54000000004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446708.54000000004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152331.19999999998</v>
      </c>
      <c r="F25" s="100">
        <v>294377.34000000008</v>
      </c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>
        <f t="shared" si="0"/>
        <v>446708.54000000004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446708.54000000004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6643216.9299999997</v>
      </c>
      <c r="F26" s="136">
        <v>2495234</v>
      </c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>
        <f t="shared" si="0"/>
        <v>9138450.9299999997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9138450.9299999997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6643216.9299999997</v>
      </c>
      <c r="F27" s="100">
        <v>2495234</v>
      </c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>
        <f t="shared" si="0"/>
        <v>9138450.9299999997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9138450.9299999997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17931399.989999998</v>
      </c>
      <c r="F30" s="135">
        <v>5003742.04</v>
      </c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22935142.029999997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22935142.029999997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17903347.479999997</v>
      </c>
      <c r="F31" s="136">
        <v>4936250.88</v>
      </c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>
        <f t="shared" si="0"/>
        <v>22839598.359999996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22839598.359999996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17903347.479999997</v>
      </c>
      <c r="F32" s="100">
        <v>4936250.88</v>
      </c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>
        <f t="shared" si="0"/>
        <v>22839598.359999996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22839598.359999996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28052.510000000002</v>
      </c>
      <c r="F39" s="136">
        <v>67491.16</v>
      </c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>
        <f t="shared" si="0"/>
        <v>95543.670000000013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95543.670000000013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28052.510000000002</v>
      </c>
      <c r="F40" s="100">
        <v>67491.16</v>
      </c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>
        <f t="shared" si="0"/>
        <v>95543.670000000013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95543.670000000013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12612709.870000005</v>
      </c>
      <c r="F41" s="135">
        <v>18401735.700000003</v>
      </c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31014445.570000008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31014445.570000008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7096856.0600000015</v>
      </c>
      <c r="F42" s="136">
        <v>10241636.170000002</v>
      </c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>
        <f t="shared" si="0"/>
        <v>17338492.230000004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17338492.230000004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7096856.0600000015</v>
      </c>
      <c r="F43" s="100">
        <v>10241636.170000002</v>
      </c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>
        <f t="shared" si="0"/>
        <v>17338492.230000004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17338492.230000004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3451111.6600000029</v>
      </c>
      <c r="F46" s="136">
        <v>4376486.8100000033</v>
      </c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>
        <f t="shared" si="0"/>
        <v>7827598.4700000063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7827598.4700000063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3451111.6600000029</v>
      </c>
      <c r="F47" s="100">
        <v>4376486.8100000033</v>
      </c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>
        <f t="shared" si="0"/>
        <v>7827598.4700000063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7827598.4700000063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769299.05999999982</v>
      </c>
      <c r="F48" s="136">
        <v>1271981.77</v>
      </c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>
        <f t="shared" si="0"/>
        <v>2041280.8299999998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2041280.8299999998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769299.05999999982</v>
      </c>
      <c r="F49" s="100">
        <v>1271981.77</v>
      </c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>
        <f t="shared" si="0"/>
        <v>2041280.8299999998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2041280.8299999998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1295443.0899999999</v>
      </c>
      <c r="F52" s="136">
        <v>2511630.9500000011</v>
      </c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>
        <f t="shared" si="0"/>
        <v>3807074.040000001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3807074.040000001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1295443.0899999999</v>
      </c>
      <c r="F53" s="100">
        <v>2511630.9500000011</v>
      </c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>
        <f t="shared" si="0"/>
        <v>3807074.040000001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3807074.040000001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6686113.3499999996</v>
      </c>
      <c r="F54" s="135">
        <v>16340449.999999998</v>
      </c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23026563.349999998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23026563.349999998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2800473.7399999998</v>
      </c>
      <c r="F55" s="136">
        <v>2823454.0400000005</v>
      </c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>
        <f t="shared" si="0"/>
        <v>5623927.7800000003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5623927.7800000003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2800473.7399999998</v>
      </c>
      <c r="F56" s="100">
        <v>2823454.0400000005</v>
      </c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>
        <f t="shared" si="0"/>
        <v>5623927.7800000003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5623927.7800000003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641321.3600000001</v>
      </c>
      <c r="F58" s="136">
        <v>1166329.2600000002</v>
      </c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>
        <f t="shared" si="0"/>
        <v>1807650.6200000003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1807650.6200000003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617177.24000000011</v>
      </c>
      <c r="F59" s="100">
        <v>1132916.4100000001</v>
      </c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>
        <f t="shared" si="0"/>
        <v>1750093.6500000004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1750093.6500000004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10140.73</v>
      </c>
      <c r="F60" s="100">
        <v>18093.350000000002</v>
      </c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>
        <f t="shared" si="0"/>
        <v>28234.080000000002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28234.080000000002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14003.389999999998</v>
      </c>
      <c r="F61" s="100">
        <v>15319.5</v>
      </c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>
        <f t="shared" si="0"/>
        <v>29322.89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29322.89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7683.5600000000013</v>
      </c>
      <c r="F62" s="136">
        <v>45084.649999999994</v>
      </c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>
        <f t="shared" si="0"/>
        <v>52768.209999999992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52768.209999999992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7683.5600000000013</v>
      </c>
      <c r="F64" s="100">
        <v>45084.649999999994</v>
      </c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>
        <f t="shared" si="0"/>
        <v>52768.209999999992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52768.209999999992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91345.019999999975</v>
      </c>
      <c r="F69" s="136">
        <v>78919.649999999921</v>
      </c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>
        <f t="shared" si="0"/>
        <v>170264.6699999999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170264.6699999999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91345.019999999975</v>
      </c>
      <c r="F72" s="100">
        <v>78919.649999999921</v>
      </c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>
        <f t="shared" si="1"/>
        <v>170264.6699999999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170264.6699999999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2355604.5499999998</v>
      </c>
      <c r="F73" s="136">
        <v>6941697.1299999999</v>
      </c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>
        <f t="shared" si="1"/>
        <v>9297301.6799999997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9297301.6799999997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2219039.3199999994</v>
      </c>
      <c r="F74" s="100">
        <v>4922441.72</v>
      </c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>
        <f t="shared" si="1"/>
        <v>7141481.0399999991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7141481.0399999991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120760.7</v>
      </c>
      <c r="F75" s="100">
        <v>199165.32</v>
      </c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>
        <f t="shared" si="1"/>
        <v>319926.02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319926.02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10257.14</v>
      </c>
      <c r="F76" s="100">
        <v>1806569.4</v>
      </c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>
        <f t="shared" si="1"/>
        <v>1816826.5399999998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1816826.5399999998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5547.3899999999994</v>
      </c>
      <c r="F77" s="100">
        <v>13520.689999999999</v>
      </c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>
        <f t="shared" si="1"/>
        <v>19068.079999999998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19068.079999999998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0</v>
      </c>
      <c r="F79" s="136">
        <v>3546666.7</v>
      </c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>
        <f t="shared" si="1"/>
        <v>3546666.7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3546666.7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0</v>
      </c>
      <c r="F80" s="100">
        <v>3546666.7</v>
      </c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>
        <f t="shared" si="1"/>
        <v>3546666.7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3546666.7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282725.37</v>
      </c>
      <c r="F81" s="136">
        <v>1041593.86</v>
      </c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>
        <f t="shared" si="1"/>
        <v>1324319.23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1324319.23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78580.78</v>
      </c>
      <c r="F84" s="100">
        <v>573003.56000000006</v>
      </c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>
        <f t="shared" si="1"/>
        <v>651584.34000000008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651584.34000000008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204144.59</v>
      </c>
      <c r="F85" s="100">
        <v>468590.29999999993</v>
      </c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>
        <f t="shared" si="1"/>
        <v>672734.8899999999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672734.8899999999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396485.44</v>
      </c>
      <c r="F86" s="136">
        <v>483856.08999999991</v>
      </c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>
        <f t="shared" si="1"/>
        <v>880341.52999999991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880341.52999999991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366147.38</v>
      </c>
      <c r="F88" s="100">
        <v>449037.02999999991</v>
      </c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>
        <f t="shared" si="1"/>
        <v>815184.40999999992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815184.40999999992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30338.06</v>
      </c>
      <c r="F93" s="100">
        <v>34819.06</v>
      </c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>
        <f t="shared" si="1"/>
        <v>65157.119999999995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65157.119999999995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110474.31000000001</v>
      </c>
      <c r="F94" s="136">
        <v>212848.62</v>
      </c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>
        <f t="shared" si="1"/>
        <v>323322.93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323322.93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110474.31000000001</v>
      </c>
      <c r="F95" s="100">
        <v>212848.62</v>
      </c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>
        <f t="shared" si="1"/>
        <v>323322.93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323322.93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1291581.4099999999</v>
      </c>
      <c r="F96" s="135">
        <v>930119.48</v>
      </c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2221700.8899999997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2221700.8899999997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1291581.4099999999</v>
      </c>
      <c r="F107" s="136">
        <v>930119.48</v>
      </c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>
        <f t="shared" si="1"/>
        <v>2221700.8899999997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2221700.8899999997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1291581.4099999999</v>
      </c>
      <c r="F108" s="100">
        <v>930119.48</v>
      </c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>
        <f t="shared" si="1"/>
        <v>2221700.8899999997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2221700.8899999997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271179.65999999997</v>
      </c>
      <c r="F109" s="135">
        <v>643597.38000000012</v>
      </c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>
        <f t="shared" si="1"/>
        <v>914777.04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914777.04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271179.65999999997</v>
      </c>
      <c r="F120" s="136">
        <v>643597.38000000012</v>
      </c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>
        <f t="shared" si="1"/>
        <v>914777.04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914777.04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271179.65999999997</v>
      </c>
      <c r="F121" s="100">
        <v>643597.38000000012</v>
      </c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>
        <f t="shared" si="1"/>
        <v>914777.04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914777.04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30735686.260000002</v>
      </c>
      <c r="F122" s="135">
        <v>47168202.440000005</v>
      </c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>
        <f t="shared" si="1"/>
        <v>77903888.700000003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77903888.700000003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29822646.770000003</v>
      </c>
      <c r="F137" s="136">
        <v>46381936.480000004</v>
      </c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>
        <f t="shared" si="2"/>
        <v>76204583.25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76204583.25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29822646.770000003</v>
      </c>
      <c r="F138" s="100">
        <v>46381936.480000004</v>
      </c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>
        <f t="shared" si="2"/>
        <v>76204583.25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76204583.25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528703.14999999991</v>
      </c>
      <c r="F139" s="136">
        <v>233421.43000000002</v>
      </c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>
        <f t="shared" si="2"/>
        <v>762124.58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762124.58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528703.14999999991</v>
      </c>
      <c r="F140" s="100">
        <v>233421.43000000002</v>
      </c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>
        <f t="shared" si="2"/>
        <v>762124.58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762124.58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384336.33999999997</v>
      </c>
      <c r="F141" s="136">
        <v>552844.53</v>
      </c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>
        <f t="shared" si="2"/>
        <v>937180.87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937180.87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384336.33999999997</v>
      </c>
      <c r="F142" s="100">
        <v>552844.53</v>
      </c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>
        <f t="shared" si="2"/>
        <v>937180.87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937180.87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1056815.9000000001</v>
      </c>
      <c r="F143" s="135">
        <v>2548280.54</v>
      </c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>
        <f t="shared" si="2"/>
        <v>3605096.4400000004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3605096.4400000004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40737.779999999992</v>
      </c>
      <c r="F144" s="136">
        <v>379948.33999999997</v>
      </c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>
        <f t="shared" si="2"/>
        <v>420686.11999999994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420686.11999999994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40737.779999999992</v>
      </c>
      <c r="F145" s="100">
        <v>379948.33999999997</v>
      </c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>
        <f t="shared" si="2"/>
        <v>420686.11999999994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420686.11999999994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803781.9800000001</v>
      </c>
      <c r="F146" s="136">
        <v>1308330.1100000001</v>
      </c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>
        <f t="shared" si="2"/>
        <v>2112112.0900000003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2112112.0900000003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803781.9800000001</v>
      </c>
      <c r="F147" s="100">
        <v>1308330.1100000001</v>
      </c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>
        <f t="shared" si="2"/>
        <v>2112112.0900000003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2112112.0900000003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0</v>
      </c>
      <c r="F152" s="136">
        <v>8332.01</v>
      </c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>
        <f t="shared" si="2"/>
        <v>8332.01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8332.01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0</v>
      </c>
      <c r="F153" s="100">
        <v>8332.01</v>
      </c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>
        <f t="shared" si="2"/>
        <v>8332.01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8332.01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212296.14</v>
      </c>
      <c r="F154" s="136">
        <v>851670.07999999984</v>
      </c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>
        <f t="shared" si="2"/>
        <v>1063966.2199999997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1063966.2199999997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212296.14</v>
      </c>
      <c r="F155" s="100">
        <v>851670.07999999984</v>
      </c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>
        <f t="shared" si="2"/>
        <v>1063966.2199999997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1063966.2199999997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19412144.900000002</v>
      </c>
      <c r="F156" s="135">
        <v>28595312.010000002</v>
      </c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>
        <f t="shared" si="2"/>
        <v>48007456.910000004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48007456.910000004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13663619.640000001</v>
      </c>
      <c r="F157" s="136">
        <v>15469150.730000002</v>
      </c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>
        <f t="shared" si="2"/>
        <v>29132770.370000005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29132770.370000005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3589042.3400000012</v>
      </c>
      <c r="F158" s="100">
        <v>3978643.8200000003</v>
      </c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>
        <f t="shared" si="2"/>
        <v>7567686.160000002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7567686.160000002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10074577.299999999</v>
      </c>
      <c r="F159" s="100">
        <v>11490506.910000002</v>
      </c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>
        <f t="shared" si="2"/>
        <v>21565084.210000001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21565084.210000001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4454100.38</v>
      </c>
      <c r="F160" s="136">
        <v>5051071.209999999</v>
      </c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>
        <f t="shared" si="2"/>
        <v>9505171.5899999999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9505171.5899999999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4454100.38</v>
      </c>
      <c r="F162" s="100">
        <v>5051071.209999999</v>
      </c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>
        <f t="shared" si="2"/>
        <v>9505171.5899999999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9505171.5899999999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147825.94</v>
      </c>
      <c r="F165" s="136">
        <v>3657673.32</v>
      </c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>
        <f t="shared" si="2"/>
        <v>3805499.26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3805499.26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147825.94</v>
      </c>
      <c r="F166" s="100">
        <v>3657673.32</v>
      </c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>
        <f t="shared" si="2"/>
        <v>3805499.26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3805499.26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0</v>
      </c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>
        <f t="shared" si="2"/>
        <v>0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299386.79999999993</v>
      </c>
      <c r="F170" s="136">
        <v>3674351.29</v>
      </c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>
        <f t="shared" si="2"/>
        <v>3973738.09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3973738.09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299386.79999999993</v>
      </c>
      <c r="F171" s="100">
        <v>3674351.29</v>
      </c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>
        <f t="shared" si="2"/>
        <v>3973738.09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3973738.09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847212.1399999999</v>
      </c>
      <c r="F174" s="136">
        <v>743065.4600000002</v>
      </c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>
        <f t="shared" si="2"/>
        <v>1590277.6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1590277.6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847212.1399999999</v>
      </c>
      <c r="F175" s="100">
        <v>743065.4600000002</v>
      </c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>
        <f t="shared" si="2"/>
        <v>1590277.6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1590277.6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92363584.530000001</v>
      </c>
      <c r="F176" s="135">
        <v>99183637.25000003</v>
      </c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>
        <f t="shared" si="2"/>
        <v>191547221.78000003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191547221.78000003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68070015.519999996</v>
      </c>
      <c r="F180" s="136">
        <v>69123290.460000038</v>
      </c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>
        <f t="shared" si="2"/>
        <v>137193305.98000002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137193305.98000002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68070015.519999996</v>
      </c>
      <c r="F181" s="100">
        <v>69123290.460000038</v>
      </c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>
        <f t="shared" si="2"/>
        <v>137193305.98000002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137193305.98000002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2389267.4999999977</v>
      </c>
      <c r="F186" s="136">
        <v>7252480.0299999956</v>
      </c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>
        <f t="shared" si="2"/>
        <v>9641747.5299999937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9641747.5299999937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2389267.4999999977</v>
      </c>
      <c r="F187" s="100">
        <v>7252480.0299999956</v>
      </c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>
        <f t="shared" si="2"/>
        <v>9641747.5299999937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9641747.5299999937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33333.33</v>
      </c>
      <c r="F190" s="136">
        <v>33333.33</v>
      </c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>
        <f t="shared" si="2"/>
        <v>66666.66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66666.66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33333.33</v>
      </c>
      <c r="F191" s="100">
        <v>33333.33</v>
      </c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>
        <f t="shared" si="2"/>
        <v>66666.66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66666.66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21870968.18</v>
      </c>
      <c r="F194" s="136">
        <v>22774533.43</v>
      </c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>
        <f t="shared" si="2"/>
        <v>44645501.609999999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44645501.609999999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21870968.18</v>
      </c>
      <c r="F195" s="100">
        <v>22774533.43</v>
      </c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>
        <f t="shared" si="2"/>
        <v>44645501.609999999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44645501.609999999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365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v>318938374.52999991</v>
      </c>
      <c r="F204" s="96">
        <v>258261522.92999992</v>
      </c>
      <c r="G204" s="96">
        <v>334153504.29999995</v>
      </c>
      <c r="H204" s="96">
        <v>389901819.4799999</v>
      </c>
      <c r="I204" s="96">
        <v>262652480.75</v>
      </c>
      <c r="J204" s="96">
        <v>356934903.48000014</v>
      </c>
      <c r="K204" s="96">
        <v>307916840.94000006</v>
      </c>
      <c r="L204" s="96">
        <v>252785122.66000003</v>
      </c>
      <c r="M204" s="96">
        <v>288751057.20999998</v>
      </c>
      <c r="N204" s="96">
        <v>288617188.64999998</v>
      </c>
      <c r="O204" s="96">
        <v>289529137.94</v>
      </c>
      <c r="P204" s="96">
        <v>440071871.10999995</v>
      </c>
      <c r="Q204" s="96">
        <f t="shared" ref="Q204:Q235" si="3">SUM(E204:P204)</f>
        <v>3788513823.98</v>
      </c>
      <c r="R204" s="97"/>
      <c r="T204" s="95"/>
      <c r="U204" s="96">
        <f>SUM(U205:U392)</f>
        <v>1731599692.3799999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v>75896585.410000026</v>
      </c>
      <c r="F205" s="135">
        <v>26379879.749999996</v>
      </c>
      <c r="G205" s="135">
        <v>91863483.200000033</v>
      </c>
      <c r="H205" s="135">
        <v>148259241.35999992</v>
      </c>
      <c r="I205" s="135">
        <v>31566997.639999982</v>
      </c>
      <c r="J205" s="135">
        <v>114917767.41000007</v>
      </c>
      <c r="K205" s="135">
        <v>71518897.150000051</v>
      </c>
      <c r="L205" s="135">
        <v>23547514.259999998</v>
      </c>
      <c r="M205" s="135">
        <v>49414210.479999974</v>
      </c>
      <c r="N205" s="135">
        <v>45323963.489999972</v>
      </c>
      <c r="O205" s="135">
        <v>49992014.109999992</v>
      </c>
      <c r="P205" s="135">
        <v>136183010.51999998</v>
      </c>
      <c r="Q205" s="135">
        <f t="shared" si="3"/>
        <v>864863564.78000021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102276465.16000003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v>63829115.750000015</v>
      </c>
      <c r="F206" s="136">
        <v>21586879.339999996</v>
      </c>
      <c r="G206" s="136">
        <v>66253059.190000042</v>
      </c>
      <c r="H206" s="136">
        <v>95045684.249999925</v>
      </c>
      <c r="I206" s="136">
        <v>25284759.329999983</v>
      </c>
      <c r="J206" s="136">
        <v>96029681.490000069</v>
      </c>
      <c r="K206" s="136">
        <v>61033300.920000054</v>
      </c>
      <c r="L206" s="136">
        <v>18825629.870000001</v>
      </c>
      <c r="M206" s="136">
        <v>25137956.969999976</v>
      </c>
      <c r="N206" s="136">
        <v>27145403.469999973</v>
      </c>
      <c r="O206" s="136">
        <v>39703206.469999991</v>
      </c>
      <c r="P206" s="136">
        <v>107007474.13999999</v>
      </c>
      <c r="Q206" s="135">
        <f t="shared" si="3"/>
        <v>646882151.19000006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85415995.090000004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7634843.6500000004</v>
      </c>
      <c r="F207" s="100">
        <v>4109793.4499999913</v>
      </c>
      <c r="G207" s="100">
        <v>5467431.1199999927</v>
      </c>
      <c r="H207" s="100">
        <v>4491201.9900000012</v>
      </c>
      <c r="I207" s="100">
        <v>3765427.1299999929</v>
      </c>
      <c r="J207" s="100">
        <v>4111683.1399999964</v>
      </c>
      <c r="K207" s="100">
        <v>4920115.7899999954</v>
      </c>
      <c r="L207" s="100">
        <v>3197288.3099999945</v>
      </c>
      <c r="M207" s="100">
        <v>3113302.6699999925</v>
      </c>
      <c r="N207" s="100">
        <v>3209009.8599999934</v>
      </c>
      <c r="O207" s="100">
        <v>3302942.479999993</v>
      </c>
      <c r="P207" s="100">
        <v>5750393.6699999925</v>
      </c>
      <c r="Q207" s="135">
        <f t="shared" si="3"/>
        <v>53073433.259999938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11744637.099999992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53185961.140000015</v>
      </c>
      <c r="F208" s="100">
        <v>15249372.150000006</v>
      </c>
      <c r="G208" s="100">
        <v>58534295.140000053</v>
      </c>
      <c r="H208" s="100">
        <v>88320191.029999927</v>
      </c>
      <c r="I208" s="100">
        <v>19355894.43999999</v>
      </c>
      <c r="J208" s="100">
        <v>89149163.340000063</v>
      </c>
      <c r="K208" s="100">
        <v>53821645.600000069</v>
      </c>
      <c r="L208" s="100">
        <v>13626563.380000005</v>
      </c>
      <c r="M208" s="100">
        <v>19890715.399999984</v>
      </c>
      <c r="N208" s="100">
        <v>21732677.979999978</v>
      </c>
      <c r="O208" s="100">
        <v>34306660.780000001</v>
      </c>
      <c r="P208" s="100">
        <v>98817682.310000002</v>
      </c>
      <c r="Q208" s="135">
        <f t="shared" si="3"/>
        <v>565990822.69000006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68435333.290000021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3008310.9600000037</v>
      </c>
      <c r="F209" s="100">
        <v>2227713.7399999965</v>
      </c>
      <c r="G209" s="100">
        <v>2251332.9299999974</v>
      </c>
      <c r="H209" s="100">
        <v>2234291.2299999986</v>
      </c>
      <c r="I209" s="100">
        <v>2163437.7600000007</v>
      </c>
      <c r="J209" s="100">
        <v>2768835.0099999993</v>
      </c>
      <c r="K209" s="100">
        <v>2291539.5299999965</v>
      </c>
      <c r="L209" s="100">
        <v>2001778.1800000025</v>
      </c>
      <c r="M209" s="100">
        <v>2133938.9</v>
      </c>
      <c r="N209" s="100">
        <v>2203715.6300000031</v>
      </c>
      <c r="O209" s="100">
        <v>2093603.2100000032</v>
      </c>
      <c r="P209" s="100">
        <v>2439398.1599999974</v>
      </c>
      <c r="Q209" s="135">
        <f t="shared" si="3"/>
        <v>27817895.239999998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5236024.7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5">
        <f t="shared" si="3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3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3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v>1302862.3399999996</v>
      </c>
      <c r="F213" s="136">
        <v>829401.49999999977</v>
      </c>
      <c r="G213" s="136">
        <v>1258091.01</v>
      </c>
      <c r="H213" s="136">
        <v>1214612.4800000004</v>
      </c>
      <c r="I213" s="136">
        <v>851573.77000000014</v>
      </c>
      <c r="J213" s="136">
        <v>1202378.92</v>
      </c>
      <c r="K213" s="136">
        <v>1380653.5899999996</v>
      </c>
      <c r="L213" s="136">
        <v>993859.5899999995</v>
      </c>
      <c r="M213" s="136">
        <v>986307.12</v>
      </c>
      <c r="N213" s="136">
        <v>1139249.2700000007</v>
      </c>
      <c r="O213" s="136">
        <v>1078829.6100000008</v>
      </c>
      <c r="P213" s="136">
        <v>3284432.0200000005</v>
      </c>
      <c r="Q213" s="135">
        <f t="shared" si="3"/>
        <v>15522251.220000003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2132263.8399999994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164642.95000000001</v>
      </c>
      <c r="F214" s="100">
        <v>154442.12999999995</v>
      </c>
      <c r="G214" s="100">
        <v>165468.00000000003</v>
      </c>
      <c r="H214" s="100">
        <v>174089.82</v>
      </c>
      <c r="I214" s="100">
        <v>158300.06000000003</v>
      </c>
      <c r="J214" s="100">
        <v>205839.69000000006</v>
      </c>
      <c r="K214" s="100">
        <v>162213.09000000005</v>
      </c>
      <c r="L214" s="100">
        <v>152882.08000000005</v>
      </c>
      <c r="M214" s="100">
        <v>167345.38000000015</v>
      </c>
      <c r="N214" s="100">
        <v>161127.95000000001</v>
      </c>
      <c r="O214" s="100">
        <v>160630.17999999996</v>
      </c>
      <c r="P214" s="100">
        <v>219771.22999999995</v>
      </c>
      <c r="Q214" s="135">
        <f t="shared" si="3"/>
        <v>2046752.56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319085.07999999996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184172.63999999998</v>
      </c>
      <c r="F215" s="100">
        <v>205636.47999999995</v>
      </c>
      <c r="G215" s="100">
        <v>197000.90000000002</v>
      </c>
      <c r="H215" s="100">
        <v>202920.82000000004</v>
      </c>
      <c r="I215" s="100">
        <v>165064.13</v>
      </c>
      <c r="J215" s="100">
        <v>173006.58</v>
      </c>
      <c r="K215" s="100">
        <v>195098.69999999995</v>
      </c>
      <c r="L215" s="100">
        <v>197770.67999999993</v>
      </c>
      <c r="M215" s="100">
        <v>156218.53</v>
      </c>
      <c r="N215" s="100">
        <v>199792.87000000002</v>
      </c>
      <c r="O215" s="100">
        <v>177544.43999999997</v>
      </c>
      <c r="P215" s="100">
        <v>369612.26000000007</v>
      </c>
      <c r="Q215" s="135">
        <f t="shared" si="3"/>
        <v>2423839.0300000003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389809.11999999994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954046.74999999965</v>
      </c>
      <c r="F216" s="100">
        <v>469322.88999999996</v>
      </c>
      <c r="G216" s="100">
        <v>895622.11</v>
      </c>
      <c r="H216" s="100">
        <v>837601.84000000032</v>
      </c>
      <c r="I216" s="100">
        <v>528209.58000000007</v>
      </c>
      <c r="J216" s="100">
        <v>823532.65</v>
      </c>
      <c r="K216" s="100">
        <v>1023341.7999999996</v>
      </c>
      <c r="L216" s="100">
        <v>643206.82999999949</v>
      </c>
      <c r="M216" s="100">
        <v>662743.20999999985</v>
      </c>
      <c r="N216" s="100">
        <v>778328.45000000065</v>
      </c>
      <c r="O216" s="100">
        <v>740654.99000000081</v>
      </c>
      <c r="P216" s="100">
        <v>2695048.5300000003</v>
      </c>
      <c r="Q216" s="135">
        <f t="shared" si="3"/>
        <v>11051659.630000001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1423369.6399999997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v>1500917.35</v>
      </c>
      <c r="F217" s="136">
        <v>644743.75000000023</v>
      </c>
      <c r="G217" s="136">
        <v>1457144.5699999998</v>
      </c>
      <c r="H217" s="136">
        <v>1205635.0699999998</v>
      </c>
      <c r="I217" s="136">
        <v>1149034.96</v>
      </c>
      <c r="J217" s="136">
        <v>2105475.44</v>
      </c>
      <c r="K217" s="136">
        <v>1116700.2700000003</v>
      </c>
      <c r="L217" s="136">
        <v>714618.04</v>
      </c>
      <c r="M217" s="136">
        <v>1055485.5</v>
      </c>
      <c r="N217" s="136">
        <v>987940.7699999999</v>
      </c>
      <c r="O217" s="136">
        <v>1048010.7999999999</v>
      </c>
      <c r="P217" s="136">
        <v>5022560.4000000004</v>
      </c>
      <c r="Q217" s="135">
        <f t="shared" si="3"/>
        <v>18008266.920000002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2145661.1000000006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1500917.35</v>
      </c>
      <c r="F218" s="100">
        <v>644743.75000000023</v>
      </c>
      <c r="G218" s="100">
        <v>1457144.5699999998</v>
      </c>
      <c r="H218" s="100">
        <v>1205635.0699999998</v>
      </c>
      <c r="I218" s="100">
        <v>1149034.96</v>
      </c>
      <c r="J218" s="100">
        <v>2105475.44</v>
      </c>
      <c r="K218" s="100">
        <v>1116700.2700000003</v>
      </c>
      <c r="L218" s="100">
        <v>714618.04</v>
      </c>
      <c r="M218" s="100">
        <v>1055485.5</v>
      </c>
      <c r="N218" s="100">
        <v>987940.7699999999</v>
      </c>
      <c r="O218" s="100">
        <v>1048010.7999999999</v>
      </c>
      <c r="P218" s="100">
        <v>5022560.4000000004</v>
      </c>
      <c r="Q218" s="135">
        <f t="shared" si="3"/>
        <v>18008266.920000002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2145661.1000000006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5">
        <f t="shared" si="3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3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v>509632.89999999997</v>
      </c>
      <c r="F221" s="136">
        <v>551293.10999999987</v>
      </c>
      <c r="G221" s="136">
        <v>526152.71</v>
      </c>
      <c r="H221" s="136">
        <v>517978.92999999988</v>
      </c>
      <c r="I221" s="136">
        <v>489919.26999999996</v>
      </c>
      <c r="J221" s="136">
        <v>526875.91999999993</v>
      </c>
      <c r="K221" s="136">
        <v>547985.18999999971</v>
      </c>
      <c r="L221" s="136">
        <v>456548.7699999999</v>
      </c>
      <c r="M221" s="136">
        <v>472941.0799999999</v>
      </c>
      <c r="N221" s="136">
        <v>475488.72999999986</v>
      </c>
      <c r="O221" s="136">
        <v>480191.58999999991</v>
      </c>
      <c r="P221" s="136">
        <v>595883.24999999977</v>
      </c>
      <c r="Q221" s="135">
        <f t="shared" si="3"/>
        <v>6150891.4499999983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1060926.0099999998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509632.89999999997</v>
      </c>
      <c r="F222" s="100">
        <v>551293.10999999987</v>
      </c>
      <c r="G222" s="100">
        <v>526152.71</v>
      </c>
      <c r="H222" s="100">
        <v>517978.92999999988</v>
      </c>
      <c r="I222" s="100">
        <v>489919.26999999996</v>
      </c>
      <c r="J222" s="100">
        <v>526875.91999999993</v>
      </c>
      <c r="K222" s="100">
        <v>547985.18999999971</v>
      </c>
      <c r="L222" s="100">
        <v>456548.7699999999</v>
      </c>
      <c r="M222" s="100">
        <v>472941.0799999999</v>
      </c>
      <c r="N222" s="100">
        <v>475488.72999999986</v>
      </c>
      <c r="O222" s="100">
        <v>480191.58999999991</v>
      </c>
      <c r="P222" s="100">
        <v>595883.24999999977</v>
      </c>
      <c r="Q222" s="135">
        <f t="shared" si="3"/>
        <v>6150891.4499999983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1060926.0099999998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v>8754057.0700000003</v>
      </c>
      <c r="F223" s="136">
        <v>2767562.05</v>
      </c>
      <c r="G223" s="136">
        <v>22369035.719999995</v>
      </c>
      <c r="H223" s="136">
        <v>50275330.629999995</v>
      </c>
      <c r="I223" s="136">
        <v>3791710.31</v>
      </c>
      <c r="J223" s="136">
        <v>15053355.640000001</v>
      </c>
      <c r="K223" s="136">
        <v>7440257.1800000006</v>
      </c>
      <c r="L223" s="136">
        <v>2556857.9899999998</v>
      </c>
      <c r="M223" s="136">
        <v>21761519.809999999</v>
      </c>
      <c r="N223" s="136">
        <v>15575881.250000002</v>
      </c>
      <c r="O223" s="136">
        <v>7681775.6400000006</v>
      </c>
      <c r="P223" s="136">
        <v>20272660.710000001</v>
      </c>
      <c r="Q223" s="135">
        <f t="shared" si="3"/>
        <v>178300004.00000003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11521619.120000001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8754057.0700000003</v>
      </c>
      <c r="F224" s="100">
        <v>2767562.05</v>
      </c>
      <c r="G224" s="100">
        <v>22369035.719999995</v>
      </c>
      <c r="H224" s="100">
        <v>50275330.629999995</v>
      </c>
      <c r="I224" s="100">
        <v>3791710.31</v>
      </c>
      <c r="J224" s="100">
        <v>15053355.640000001</v>
      </c>
      <c r="K224" s="100">
        <v>7440257.1800000006</v>
      </c>
      <c r="L224" s="100">
        <v>2556857.9899999998</v>
      </c>
      <c r="M224" s="100">
        <v>21761519.809999999</v>
      </c>
      <c r="N224" s="100">
        <v>15575881.250000002</v>
      </c>
      <c r="O224" s="100">
        <v>7681775.6400000006</v>
      </c>
      <c r="P224" s="100">
        <v>20272660.710000001</v>
      </c>
      <c r="Q224" s="135">
        <f t="shared" si="3"/>
        <v>178300004.00000003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11521619.120000001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5">
        <f t="shared" si="3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3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v>7253053.25</v>
      </c>
      <c r="F227" s="135">
        <v>5636368.8699999936</v>
      </c>
      <c r="G227" s="135">
        <v>6834583.3300000001</v>
      </c>
      <c r="H227" s="135">
        <v>7773865.9100000057</v>
      </c>
      <c r="I227" s="135">
        <v>6050106.3300000019</v>
      </c>
      <c r="J227" s="135">
        <v>8872028.2499999963</v>
      </c>
      <c r="K227" s="135">
        <v>6575508.0100000026</v>
      </c>
      <c r="L227" s="135">
        <v>6178876.8500000043</v>
      </c>
      <c r="M227" s="135">
        <v>7304348.8899999997</v>
      </c>
      <c r="N227" s="135">
        <v>6538943.3900000053</v>
      </c>
      <c r="O227" s="135">
        <v>6621949.9899999974</v>
      </c>
      <c r="P227" s="135">
        <v>11002908.800000004</v>
      </c>
      <c r="Q227" s="135">
        <f t="shared" si="3"/>
        <v>86642541.870000005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12889422.119999994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v>7205184.1900000004</v>
      </c>
      <c r="F228" s="136">
        <v>5552801.3699999936</v>
      </c>
      <c r="G228" s="136">
        <v>6780376.54</v>
      </c>
      <c r="H228" s="136">
        <v>7727629.3500000061</v>
      </c>
      <c r="I228" s="136">
        <v>6007366.7600000016</v>
      </c>
      <c r="J228" s="136">
        <v>8824344.5199999958</v>
      </c>
      <c r="K228" s="136">
        <v>6520328.240000003</v>
      </c>
      <c r="L228" s="136">
        <v>6135340.3300000047</v>
      </c>
      <c r="M228" s="136">
        <v>7261944.1099999994</v>
      </c>
      <c r="N228" s="136">
        <v>6493097.9900000049</v>
      </c>
      <c r="O228" s="136">
        <v>6579037.2399999974</v>
      </c>
      <c r="P228" s="136">
        <v>10932992.580000004</v>
      </c>
      <c r="Q228" s="135">
        <f t="shared" si="3"/>
        <v>86020443.219999999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12757985.559999995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7205184.1900000004</v>
      </c>
      <c r="F229" s="100">
        <v>5552801.3699999936</v>
      </c>
      <c r="G229" s="100">
        <v>6780376.54</v>
      </c>
      <c r="H229" s="100">
        <v>7727629.3500000061</v>
      </c>
      <c r="I229" s="100">
        <v>6007366.7600000016</v>
      </c>
      <c r="J229" s="100">
        <v>8824344.5199999958</v>
      </c>
      <c r="K229" s="100">
        <v>6520328.240000003</v>
      </c>
      <c r="L229" s="100">
        <v>6135340.3300000047</v>
      </c>
      <c r="M229" s="100">
        <v>7261944.1099999994</v>
      </c>
      <c r="N229" s="100">
        <v>6493097.9900000049</v>
      </c>
      <c r="O229" s="100">
        <v>6579037.2399999974</v>
      </c>
      <c r="P229" s="100">
        <v>10932992.580000004</v>
      </c>
      <c r="Q229" s="135">
        <f t="shared" si="3"/>
        <v>86020443.219999999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12757985.559999995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3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3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3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3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3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3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v>47869.060000000005</v>
      </c>
      <c r="F236" s="136">
        <v>83567.500000000015</v>
      </c>
      <c r="G236" s="136">
        <v>54206.790000000008</v>
      </c>
      <c r="H236" s="136">
        <v>46236.56</v>
      </c>
      <c r="I236" s="136">
        <v>42739.570000000022</v>
      </c>
      <c r="J236" s="136">
        <v>47683.729999999996</v>
      </c>
      <c r="K236" s="136">
        <v>55179.770000000004</v>
      </c>
      <c r="L236" s="136">
        <v>43536.51999999999</v>
      </c>
      <c r="M236" s="136">
        <v>42404.780000000021</v>
      </c>
      <c r="N236" s="136">
        <v>45845.399999999994</v>
      </c>
      <c r="O236" s="136">
        <v>42912.75</v>
      </c>
      <c r="P236" s="136">
        <v>69916.22</v>
      </c>
      <c r="Q236" s="135">
        <f t="shared" ref="Q236:Q267" si="4">SUM(E236:P236)</f>
        <v>622098.65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131436.56000000003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47869.060000000005</v>
      </c>
      <c r="F237" s="100">
        <v>83567.500000000015</v>
      </c>
      <c r="G237" s="100">
        <v>54206.790000000008</v>
      </c>
      <c r="H237" s="100">
        <v>46236.56</v>
      </c>
      <c r="I237" s="100">
        <v>42739.570000000022</v>
      </c>
      <c r="J237" s="100">
        <v>47683.729999999996</v>
      </c>
      <c r="K237" s="100">
        <v>55179.770000000004</v>
      </c>
      <c r="L237" s="100">
        <v>43536.51999999999</v>
      </c>
      <c r="M237" s="100">
        <v>42404.780000000021</v>
      </c>
      <c r="N237" s="100">
        <v>45845.399999999994</v>
      </c>
      <c r="O237" s="100">
        <v>42912.75</v>
      </c>
      <c r="P237" s="100">
        <v>69916.22</v>
      </c>
      <c r="Q237" s="135">
        <f t="shared" si="4"/>
        <v>622098.65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131436.56000000003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v>20823177.440000009</v>
      </c>
      <c r="F238" s="135">
        <v>19153378.899999972</v>
      </c>
      <c r="G238" s="135">
        <v>20919579.189999986</v>
      </c>
      <c r="H238" s="135">
        <v>21272832.239999991</v>
      </c>
      <c r="I238" s="135">
        <v>18688839.449999988</v>
      </c>
      <c r="J238" s="135">
        <v>21169684.369999994</v>
      </c>
      <c r="K238" s="135">
        <v>19848982.339999977</v>
      </c>
      <c r="L238" s="135">
        <v>18751785.05999998</v>
      </c>
      <c r="M238" s="135">
        <v>20933808.499999985</v>
      </c>
      <c r="N238" s="135">
        <v>19483227.409999993</v>
      </c>
      <c r="O238" s="135">
        <v>20014117.949999977</v>
      </c>
      <c r="P238" s="135">
        <v>29088237.399999976</v>
      </c>
      <c r="Q238" s="135">
        <f t="shared" si="4"/>
        <v>250147650.24999985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39976556.339999981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v>11979393.170000004</v>
      </c>
      <c r="F239" s="136">
        <v>11273762.77</v>
      </c>
      <c r="G239" s="136">
        <v>12323346.609999996</v>
      </c>
      <c r="H239" s="136">
        <v>11841653.76</v>
      </c>
      <c r="I239" s="136">
        <v>10897242.239999998</v>
      </c>
      <c r="J239" s="136">
        <v>11818630.550000006</v>
      </c>
      <c r="K239" s="136">
        <v>11166459.590000004</v>
      </c>
      <c r="L239" s="136">
        <v>10916390.269999996</v>
      </c>
      <c r="M239" s="136">
        <v>11751987.400000002</v>
      </c>
      <c r="N239" s="136">
        <v>11270315.550000004</v>
      </c>
      <c r="O239" s="136">
        <v>11621759.200000005</v>
      </c>
      <c r="P239" s="136">
        <v>16483085.140000002</v>
      </c>
      <c r="Q239" s="135">
        <f t="shared" si="4"/>
        <v>143344026.25000003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23253155.940000005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11979393.170000004</v>
      </c>
      <c r="F240" s="100">
        <v>11273762.77</v>
      </c>
      <c r="G240" s="100">
        <v>12323346.609999996</v>
      </c>
      <c r="H240" s="100">
        <v>11841653.76</v>
      </c>
      <c r="I240" s="100">
        <v>10897242.239999998</v>
      </c>
      <c r="J240" s="100">
        <v>11818630.550000006</v>
      </c>
      <c r="K240" s="100">
        <v>11166459.590000004</v>
      </c>
      <c r="L240" s="100">
        <v>10916390.269999996</v>
      </c>
      <c r="M240" s="100">
        <v>11751987.400000002</v>
      </c>
      <c r="N240" s="100">
        <v>11270315.550000004</v>
      </c>
      <c r="O240" s="100">
        <v>11621759.200000005</v>
      </c>
      <c r="P240" s="100">
        <v>16483085.140000002</v>
      </c>
      <c r="Q240" s="135">
        <f t="shared" si="4"/>
        <v>143344026.25000003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23253155.940000005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4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4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v>4557010.4500000095</v>
      </c>
      <c r="F243" s="136">
        <v>4170743.8399999747</v>
      </c>
      <c r="G243" s="136">
        <v>4358648.4699999942</v>
      </c>
      <c r="H243" s="136">
        <v>4604262.77999999</v>
      </c>
      <c r="I243" s="136">
        <v>4207469.4199999915</v>
      </c>
      <c r="J243" s="136">
        <v>4671538.3299999908</v>
      </c>
      <c r="K243" s="136">
        <v>4376021.3599999761</v>
      </c>
      <c r="L243" s="136">
        <v>4118820.3899999852</v>
      </c>
      <c r="M243" s="136">
        <v>4448995.1899999818</v>
      </c>
      <c r="N243" s="136">
        <v>4382648.1899999911</v>
      </c>
      <c r="O243" s="136">
        <v>4451106.6999999713</v>
      </c>
      <c r="P243" s="136">
        <v>5729843.579999974</v>
      </c>
      <c r="Q243" s="135">
        <f t="shared" si="4"/>
        <v>54077108.699999832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8727754.2899999842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4557010.4500000095</v>
      </c>
      <c r="F244" s="100">
        <v>4170743.8399999747</v>
      </c>
      <c r="G244" s="100">
        <v>4358648.4699999942</v>
      </c>
      <c r="H244" s="100">
        <v>4604262.77999999</v>
      </c>
      <c r="I244" s="100">
        <v>4207469.4199999915</v>
      </c>
      <c r="J244" s="100">
        <v>4671538.3299999908</v>
      </c>
      <c r="K244" s="100">
        <v>4376021.3599999761</v>
      </c>
      <c r="L244" s="100">
        <v>4118820.3899999852</v>
      </c>
      <c r="M244" s="100">
        <v>4448995.1899999818</v>
      </c>
      <c r="N244" s="100">
        <v>4382648.1899999911</v>
      </c>
      <c r="O244" s="100">
        <v>4451106.6999999713</v>
      </c>
      <c r="P244" s="100">
        <v>5729843.579999974</v>
      </c>
      <c r="Q244" s="135">
        <f t="shared" si="4"/>
        <v>54077108.699999832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8727754.2899999842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v>1467791.13</v>
      </c>
      <c r="F245" s="136">
        <v>1498398.1899999995</v>
      </c>
      <c r="G245" s="136">
        <v>1490008.1800000004</v>
      </c>
      <c r="H245" s="136">
        <v>1461028.5600000003</v>
      </c>
      <c r="I245" s="136">
        <v>1216289.6800000004</v>
      </c>
      <c r="J245" s="136">
        <v>1347563.1599999997</v>
      </c>
      <c r="K245" s="136">
        <v>1226410.9099999999</v>
      </c>
      <c r="L245" s="136">
        <v>1223250.1199999999</v>
      </c>
      <c r="M245" s="136">
        <v>1311502.3</v>
      </c>
      <c r="N245" s="136">
        <v>1215900.1799999995</v>
      </c>
      <c r="O245" s="136">
        <v>1231784.2399999995</v>
      </c>
      <c r="P245" s="136">
        <v>1605331.580000001</v>
      </c>
      <c r="Q245" s="135">
        <f t="shared" si="4"/>
        <v>16295258.23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2966189.3199999994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1467791.13</v>
      </c>
      <c r="F246" s="100">
        <v>1498398.1899999995</v>
      </c>
      <c r="G246" s="100">
        <v>1490008.1800000004</v>
      </c>
      <c r="H246" s="100">
        <v>1461028.5600000003</v>
      </c>
      <c r="I246" s="100">
        <v>1216289.6800000004</v>
      </c>
      <c r="J246" s="100">
        <v>1347563.1599999997</v>
      </c>
      <c r="K246" s="100">
        <v>1226410.9099999999</v>
      </c>
      <c r="L246" s="100">
        <v>1223250.1199999999</v>
      </c>
      <c r="M246" s="100">
        <v>1311502.3</v>
      </c>
      <c r="N246" s="100">
        <v>1215900.1799999995</v>
      </c>
      <c r="O246" s="100">
        <v>1231784.2399999995</v>
      </c>
      <c r="P246" s="100">
        <v>1605331.580000001</v>
      </c>
      <c r="Q246" s="135">
        <f t="shared" si="4"/>
        <v>16295258.23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2966189.3199999994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4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4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v>2818982.689999999</v>
      </c>
      <c r="F249" s="136">
        <v>2210474.0999999992</v>
      </c>
      <c r="G249" s="136">
        <v>2747575.9299999964</v>
      </c>
      <c r="H249" s="136">
        <v>3365887.1400000011</v>
      </c>
      <c r="I249" s="136">
        <v>2367838.1100000008</v>
      </c>
      <c r="J249" s="136">
        <v>3331952.3299999968</v>
      </c>
      <c r="K249" s="136">
        <v>3080090.4799999981</v>
      </c>
      <c r="L249" s="136">
        <v>2493324.2799999998</v>
      </c>
      <c r="M249" s="136">
        <v>3421323.609999998</v>
      </c>
      <c r="N249" s="136">
        <v>2614363.4899999993</v>
      </c>
      <c r="O249" s="136">
        <v>2709467.8100000019</v>
      </c>
      <c r="P249" s="136">
        <v>5269977.0999999968</v>
      </c>
      <c r="Q249" s="135">
        <f t="shared" si="4"/>
        <v>36431257.069999985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5029456.7899999982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2818982.689999999</v>
      </c>
      <c r="F250" s="100">
        <v>2210474.0999999992</v>
      </c>
      <c r="G250" s="100">
        <v>2747575.9299999964</v>
      </c>
      <c r="H250" s="100">
        <v>3365887.1400000011</v>
      </c>
      <c r="I250" s="100">
        <v>2367838.1100000008</v>
      </c>
      <c r="J250" s="100">
        <v>3331952.3299999968</v>
      </c>
      <c r="K250" s="100">
        <v>3080090.4799999981</v>
      </c>
      <c r="L250" s="100">
        <v>2493324.2799999998</v>
      </c>
      <c r="M250" s="100">
        <v>3421323.609999998</v>
      </c>
      <c r="N250" s="100">
        <v>2614363.4899999993</v>
      </c>
      <c r="O250" s="100">
        <v>2709467.8100000019</v>
      </c>
      <c r="P250" s="100">
        <v>5269977.0999999968</v>
      </c>
      <c r="Q250" s="135">
        <f t="shared" si="4"/>
        <v>36431257.069999985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5029456.7899999982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v>35273515.00999999</v>
      </c>
      <c r="F251" s="135">
        <v>27854542.210000008</v>
      </c>
      <c r="G251" s="135">
        <v>32566084.18</v>
      </c>
      <c r="H251" s="135">
        <v>33471091.750000004</v>
      </c>
      <c r="I251" s="135">
        <v>29025839.390000008</v>
      </c>
      <c r="J251" s="135">
        <v>32743452.820000008</v>
      </c>
      <c r="K251" s="135">
        <v>36983259.120000005</v>
      </c>
      <c r="L251" s="135">
        <v>32766619.300000004</v>
      </c>
      <c r="M251" s="135">
        <v>34142483.060000002</v>
      </c>
      <c r="N251" s="135">
        <v>39913841.420000002</v>
      </c>
      <c r="O251" s="135">
        <v>39835870.810000002</v>
      </c>
      <c r="P251" s="135">
        <v>58105492.409999967</v>
      </c>
      <c r="Q251" s="135">
        <f t="shared" si="4"/>
        <v>432682091.48000002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63128057.219999999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v>3826307.8600000017</v>
      </c>
      <c r="F252" s="136">
        <v>2379565.7100000028</v>
      </c>
      <c r="G252" s="136">
        <v>4705605.0499999877</v>
      </c>
      <c r="H252" s="136">
        <v>3597541.2699999972</v>
      </c>
      <c r="I252" s="136">
        <v>2612342.3600000022</v>
      </c>
      <c r="J252" s="136">
        <v>3970321.6699999981</v>
      </c>
      <c r="K252" s="136">
        <v>4146581.8299999963</v>
      </c>
      <c r="L252" s="136">
        <v>3959530.8499999982</v>
      </c>
      <c r="M252" s="136">
        <v>7279543.8299999982</v>
      </c>
      <c r="N252" s="136">
        <v>7667217.3299999954</v>
      </c>
      <c r="O252" s="136">
        <v>7597892.4999999981</v>
      </c>
      <c r="P252" s="136">
        <v>12199817.719999995</v>
      </c>
      <c r="Q252" s="135">
        <f t="shared" si="4"/>
        <v>63942267.979999974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6205873.570000004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3826307.8600000017</v>
      </c>
      <c r="F253" s="100">
        <v>2379565.7100000028</v>
      </c>
      <c r="G253" s="100">
        <v>4705605.0499999877</v>
      </c>
      <c r="H253" s="100">
        <v>3597541.2699999972</v>
      </c>
      <c r="I253" s="100">
        <v>2612342.3600000022</v>
      </c>
      <c r="J253" s="100">
        <v>3970321.6699999981</v>
      </c>
      <c r="K253" s="100">
        <v>4146581.8299999963</v>
      </c>
      <c r="L253" s="100">
        <v>3959530.8499999982</v>
      </c>
      <c r="M253" s="100">
        <v>7279543.8299999982</v>
      </c>
      <c r="N253" s="100">
        <v>7667217.3299999954</v>
      </c>
      <c r="O253" s="100">
        <v>7597892.4999999981</v>
      </c>
      <c r="P253" s="100">
        <v>12199817.719999995</v>
      </c>
      <c r="Q253" s="135">
        <f t="shared" si="4"/>
        <v>63942267.979999974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6205873.570000004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4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v>3740232.4499999983</v>
      </c>
      <c r="F255" s="136">
        <v>1277869.21</v>
      </c>
      <c r="G255" s="136">
        <v>1706954.370000001</v>
      </c>
      <c r="H255" s="136">
        <v>3320194.8099999982</v>
      </c>
      <c r="I255" s="136">
        <v>1428004.8199999998</v>
      </c>
      <c r="J255" s="136">
        <v>2494429.0900000008</v>
      </c>
      <c r="K255" s="136">
        <v>5243855.5199999996</v>
      </c>
      <c r="L255" s="136">
        <v>3393330.3299999991</v>
      </c>
      <c r="M255" s="136">
        <v>1853507.5400000014</v>
      </c>
      <c r="N255" s="136">
        <v>4645510.2400000012</v>
      </c>
      <c r="O255" s="136">
        <v>5023552.3700000029</v>
      </c>
      <c r="P255" s="136">
        <v>10624208.840000004</v>
      </c>
      <c r="Q255" s="135">
        <f t="shared" si="4"/>
        <v>44751649.590000011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5018101.6599999983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3562648.4299999983</v>
      </c>
      <c r="F256" s="100">
        <v>1213866.2899999998</v>
      </c>
      <c r="G256" s="100">
        <v>1619105.2400000012</v>
      </c>
      <c r="H256" s="100">
        <v>3186122.5099999979</v>
      </c>
      <c r="I256" s="100">
        <v>1325172.02</v>
      </c>
      <c r="J256" s="100">
        <v>2367310.3600000008</v>
      </c>
      <c r="K256" s="100">
        <v>5118007.47</v>
      </c>
      <c r="L256" s="100">
        <v>3291454.9299999988</v>
      </c>
      <c r="M256" s="100">
        <v>1745197.4900000014</v>
      </c>
      <c r="N256" s="100">
        <v>4351920.830000001</v>
      </c>
      <c r="O256" s="100">
        <v>4791978.0100000035</v>
      </c>
      <c r="P256" s="100">
        <v>10050296.250000004</v>
      </c>
      <c r="Q256" s="135">
        <f t="shared" si="4"/>
        <v>42623079.830000013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4776514.7199999979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28686.98</v>
      </c>
      <c r="F257" s="100">
        <v>18770.560000000001</v>
      </c>
      <c r="G257" s="100">
        <v>22671.179999999993</v>
      </c>
      <c r="H257" s="100">
        <v>27366.450000000004</v>
      </c>
      <c r="I257" s="100">
        <v>28739.43</v>
      </c>
      <c r="J257" s="100">
        <v>26120.919999999995</v>
      </c>
      <c r="K257" s="100">
        <v>22707.449999999993</v>
      </c>
      <c r="L257" s="100">
        <v>21914.910000000007</v>
      </c>
      <c r="M257" s="100">
        <v>29891.26</v>
      </c>
      <c r="N257" s="100">
        <v>31706.61</v>
      </c>
      <c r="O257" s="100">
        <v>29476.18</v>
      </c>
      <c r="P257" s="100">
        <v>55275.390000000007</v>
      </c>
      <c r="Q257" s="135">
        <f t="shared" si="4"/>
        <v>343327.32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47457.54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148897.03999999998</v>
      </c>
      <c r="F258" s="100">
        <v>45232.36</v>
      </c>
      <c r="G258" s="100">
        <v>65177.950000000004</v>
      </c>
      <c r="H258" s="100">
        <v>106705.84999999999</v>
      </c>
      <c r="I258" s="100">
        <v>74093.37</v>
      </c>
      <c r="J258" s="100">
        <v>100997.81000000001</v>
      </c>
      <c r="K258" s="100">
        <v>103140.59999999999</v>
      </c>
      <c r="L258" s="100">
        <v>79960.49000000002</v>
      </c>
      <c r="M258" s="100">
        <v>78418.789999999964</v>
      </c>
      <c r="N258" s="100">
        <v>261882.8</v>
      </c>
      <c r="O258" s="100">
        <v>202098.18000000002</v>
      </c>
      <c r="P258" s="100">
        <v>518637.19999999995</v>
      </c>
      <c r="Q258" s="135">
        <f t="shared" si="4"/>
        <v>1785242.4399999997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194129.39999999997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v>50934.770000000019</v>
      </c>
      <c r="F259" s="136">
        <v>34344.969999999987</v>
      </c>
      <c r="G259" s="136">
        <v>40235.849999999984</v>
      </c>
      <c r="H259" s="136">
        <v>46678.42</v>
      </c>
      <c r="I259" s="136">
        <v>40908.819999999985</v>
      </c>
      <c r="J259" s="136">
        <v>47555.929999999993</v>
      </c>
      <c r="K259" s="136">
        <v>44661.12000000001</v>
      </c>
      <c r="L259" s="136">
        <v>38479.06</v>
      </c>
      <c r="M259" s="136">
        <v>44502.239999999998</v>
      </c>
      <c r="N259" s="136">
        <v>47573.419999999969</v>
      </c>
      <c r="O259" s="136">
        <v>45880.469999999994</v>
      </c>
      <c r="P259" s="136">
        <v>97762.98</v>
      </c>
      <c r="Q259" s="135">
        <f t="shared" si="4"/>
        <v>579518.04999999993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85279.74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4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50934.770000000019</v>
      </c>
      <c r="F261" s="100">
        <v>34344.969999999987</v>
      </c>
      <c r="G261" s="100">
        <v>40235.849999999984</v>
      </c>
      <c r="H261" s="100">
        <v>46678.42</v>
      </c>
      <c r="I261" s="100">
        <v>40908.819999999985</v>
      </c>
      <c r="J261" s="100">
        <v>47555.929999999993</v>
      </c>
      <c r="K261" s="100">
        <v>44661.12000000001</v>
      </c>
      <c r="L261" s="100">
        <v>38479.06</v>
      </c>
      <c r="M261" s="100">
        <v>44502.239999999998</v>
      </c>
      <c r="N261" s="100">
        <v>47573.419999999969</v>
      </c>
      <c r="O261" s="100">
        <v>45880.469999999994</v>
      </c>
      <c r="P261" s="100">
        <v>97762.98</v>
      </c>
      <c r="Q261" s="135">
        <f t="shared" si="4"/>
        <v>579518.04999999993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85279.74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4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4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4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4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v>355173.89000000007</v>
      </c>
      <c r="F266" s="136">
        <v>133622.25000000003</v>
      </c>
      <c r="G266" s="136">
        <v>249816.83999999997</v>
      </c>
      <c r="H266" s="136">
        <v>417561.57</v>
      </c>
      <c r="I266" s="136">
        <v>333476.29000000004</v>
      </c>
      <c r="J266" s="136">
        <v>314563.37000000011</v>
      </c>
      <c r="K266" s="136">
        <v>239415.99999999994</v>
      </c>
      <c r="L266" s="136">
        <v>222360.74000000002</v>
      </c>
      <c r="M266" s="136">
        <v>468454.23000000004</v>
      </c>
      <c r="N266" s="136">
        <v>394961.09999999992</v>
      </c>
      <c r="O266" s="136">
        <v>339222.81000000006</v>
      </c>
      <c r="P266" s="136">
        <v>977757.69999999984</v>
      </c>
      <c r="Q266" s="135">
        <f t="shared" si="4"/>
        <v>4446386.79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488796.14000000013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4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5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355173.89000000007</v>
      </c>
      <c r="F269" s="100">
        <v>133622.25000000003</v>
      </c>
      <c r="G269" s="100">
        <v>249816.83999999997</v>
      </c>
      <c r="H269" s="100">
        <v>417561.57</v>
      </c>
      <c r="I269" s="100">
        <v>333476.29000000004</v>
      </c>
      <c r="J269" s="100">
        <v>314563.37000000011</v>
      </c>
      <c r="K269" s="100">
        <v>239415.99999999994</v>
      </c>
      <c r="L269" s="100">
        <v>222360.74000000002</v>
      </c>
      <c r="M269" s="100">
        <v>468454.23000000004</v>
      </c>
      <c r="N269" s="100">
        <v>394961.09999999992</v>
      </c>
      <c r="O269" s="100">
        <v>339222.81000000006</v>
      </c>
      <c r="P269" s="100">
        <v>977757.69999999984</v>
      </c>
      <c r="Q269" s="135">
        <f t="shared" si="5"/>
        <v>4446386.79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488796.14000000013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v>20937776.54999999</v>
      </c>
      <c r="F270" s="136">
        <v>18547576.000000004</v>
      </c>
      <c r="G270" s="136">
        <v>20050911.330000006</v>
      </c>
      <c r="H270" s="136">
        <v>19668915.870000005</v>
      </c>
      <c r="I270" s="136">
        <v>19111249.000000004</v>
      </c>
      <c r="J270" s="136">
        <v>19638462.340000007</v>
      </c>
      <c r="K270" s="136">
        <v>19593390.240000006</v>
      </c>
      <c r="L270" s="136">
        <v>19330461.610000003</v>
      </c>
      <c r="M270" s="136">
        <v>18849369.930000003</v>
      </c>
      <c r="N270" s="136">
        <v>21368829.190000005</v>
      </c>
      <c r="O270" s="136">
        <v>20503383.240000002</v>
      </c>
      <c r="P270" s="136">
        <v>26684774.43999996</v>
      </c>
      <c r="Q270" s="135">
        <f t="shared" si="5"/>
        <v>244285099.74000001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39485352.549999997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17855260.769999988</v>
      </c>
      <c r="F271" s="100">
        <v>17376250.680000003</v>
      </c>
      <c r="G271" s="100">
        <v>17137900.760000005</v>
      </c>
      <c r="H271" s="100">
        <v>17130329.060000006</v>
      </c>
      <c r="I271" s="100">
        <v>17110850.220000006</v>
      </c>
      <c r="J271" s="100">
        <v>17146855.060000006</v>
      </c>
      <c r="K271" s="100">
        <v>17124778.430000003</v>
      </c>
      <c r="L271" s="100">
        <v>17110193.290000003</v>
      </c>
      <c r="M271" s="100">
        <v>17100353.690000005</v>
      </c>
      <c r="N271" s="100">
        <v>17025203.010000005</v>
      </c>
      <c r="O271" s="100">
        <v>16848545.180000003</v>
      </c>
      <c r="P271" s="100">
        <v>17063209.969999962</v>
      </c>
      <c r="Q271" s="135">
        <f t="shared" si="5"/>
        <v>206029730.12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35231511.449999988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185096.57999999996</v>
      </c>
      <c r="F272" s="100">
        <v>283624.5900000002</v>
      </c>
      <c r="G272" s="100">
        <v>275404.97000000003</v>
      </c>
      <c r="H272" s="100">
        <v>300765.52</v>
      </c>
      <c r="I272" s="100">
        <v>254203.51999999996</v>
      </c>
      <c r="J272" s="100">
        <v>377231.75999999995</v>
      </c>
      <c r="K272" s="100">
        <v>281879.59000000003</v>
      </c>
      <c r="L272" s="100">
        <v>289928.36</v>
      </c>
      <c r="M272" s="100">
        <v>291059.13</v>
      </c>
      <c r="N272" s="100">
        <v>254075.74999999994</v>
      </c>
      <c r="O272" s="100">
        <v>276025.98000000004</v>
      </c>
      <c r="P272" s="100">
        <v>449230.24999999994</v>
      </c>
      <c r="Q272" s="135">
        <f t="shared" si="5"/>
        <v>3518526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468721.17000000016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2384198.9000000008</v>
      </c>
      <c r="F273" s="100">
        <v>766573.59000000008</v>
      </c>
      <c r="G273" s="100">
        <v>2481162.46</v>
      </c>
      <c r="H273" s="100">
        <v>1900201.66</v>
      </c>
      <c r="I273" s="100">
        <v>1583217.18</v>
      </c>
      <c r="J273" s="100">
        <v>1919821.6100000008</v>
      </c>
      <c r="K273" s="100">
        <v>1845594.9200000016</v>
      </c>
      <c r="L273" s="100">
        <v>1669146.8600000008</v>
      </c>
      <c r="M273" s="100">
        <v>1261303.2700000009</v>
      </c>
      <c r="N273" s="100">
        <v>3054760.1599999992</v>
      </c>
      <c r="O273" s="100">
        <v>2603066.3599999989</v>
      </c>
      <c r="P273" s="100">
        <v>7141340.1499999976</v>
      </c>
      <c r="Q273" s="135">
        <f t="shared" si="5"/>
        <v>28610387.120000005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3150772.4900000012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513220.3</v>
      </c>
      <c r="F274" s="100">
        <v>121127.14</v>
      </c>
      <c r="G274" s="100">
        <v>156443.14000000001</v>
      </c>
      <c r="H274" s="100">
        <v>337619.63</v>
      </c>
      <c r="I274" s="100">
        <v>162978.07999999999</v>
      </c>
      <c r="J274" s="100">
        <v>194553.90999999997</v>
      </c>
      <c r="K274" s="100">
        <v>341137.3</v>
      </c>
      <c r="L274" s="100">
        <v>261193.10000000003</v>
      </c>
      <c r="M274" s="100">
        <v>196653.84</v>
      </c>
      <c r="N274" s="100">
        <v>1034790.27</v>
      </c>
      <c r="O274" s="100">
        <v>775745.72</v>
      </c>
      <c r="P274" s="100">
        <v>2030994.07</v>
      </c>
      <c r="Q274" s="135">
        <f t="shared" si="5"/>
        <v>6126456.5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634347.43999999994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5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v>1798333.37</v>
      </c>
      <c r="F276" s="136">
        <v>1798333.33</v>
      </c>
      <c r="G276" s="136">
        <v>1798333.33</v>
      </c>
      <c r="H276" s="136">
        <v>1798333.33</v>
      </c>
      <c r="I276" s="136">
        <v>1798333.33</v>
      </c>
      <c r="J276" s="136">
        <v>1798333.33</v>
      </c>
      <c r="K276" s="136">
        <v>1798333.33</v>
      </c>
      <c r="L276" s="136">
        <v>1798333.33</v>
      </c>
      <c r="M276" s="136">
        <v>1798333.33</v>
      </c>
      <c r="N276" s="136">
        <v>1798333.33</v>
      </c>
      <c r="O276" s="136">
        <v>1798333.33</v>
      </c>
      <c r="P276" s="136">
        <v>1798333.33</v>
      </c>
      <c r="Q276" s="135">
        <f t="shared" si="5"/>
        <v>21580000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3596666.7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1798333.37</v>
      </c>
      <c r="F277" s="100">
        <v>1798333.33</v>
      </c>
      <c r="G277" s="100">
        <v>1798333.33</v>
      </c>
      <c r="H277" s="100">
        <v>1798333.33</v>
      </c>
      <c r="I277" s="100">
        <v>1798333.33</v>
      </c>
      <c r="J277" s="100">
        <v>1798333.33</v>
      </c>
      <c r="K277" s="100">
        <v>1798333.33</v>
      </c>
      <c r="L277" s="100">
        <v>1798333.33</v>
      </c>
      <c r="M277" s="100">
        <v>1798333.33</v>
      </c>
      <c r="N277" s="100">
        <v>1798333.33</v>
      </c>
      <c r="O277" s="100">
        <v>1798333.33</v>
      </c>
      <c r="P277" s="100">
        <v>1798333.33</v>
      </c>
      <c r="Q277" s="135">
        <f t="shared" si="5"/>
        <v>21580000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3596666.7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v>3037886.6000000015</v>
      </c>
      <c r="F278" s="136">
        <v>2770253.5300000017</v>
      </c>
      <c r="G278" s="136">
        <v>2845740.5900000017</v>
      </c>
      <c r="H278" s="136">
        <v>2857295.0000000019</v>
      </c>
      <c r="I278" s="136">
        <v>2806907.5500000017</v>
      </c>
      <c r="J278" s="136">
        <v>2931370.7600000016</v>
      </c>
      <c r="K278" s="136">
        <v>2881634.1400000015</v>
      </c>
      <c r="L278" s="136">
        <v>2846575.5500000017</v>
      </c>
      <c r="M278" s="136">
        <v>2862190.3400000017</v>
      </c>
      <c r="N278" s="136">
        <v>2906679.2600000016</v>
      </c>
      <c r="O278" s="136">
        <v>2791188.8200000017</v>
      </c>
      <c r="P278" s="136">
        <v>3253149.0900000026</v>
      </c>
      <c r="Q278" s="135">
        <f t="shared" si="5"/>
        <v>34790871.230000012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5808140.1300000027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5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5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1969436.4500000018</v>
      </c>
      <c r="F281" s="100">
        <v>1833525.4600000016</v>
      </c>
      <c r="G281" s="100">
        <v>1920754.7500000016</v>
      </c>
      <c r="H281" s="100">
        <v>1930997.0400000017</v>
      </c>
      <c r="I281" s="100">
        <v>1881582.1800000016</v>
      </c>
      <c r="J281" s="100">
        <v>2003109.9500000016</v>
      </c>
      <c r="K281" s="100">
        <v>1973642.7900000017</v>
      </c>
      <c r="L281" s="100">
        <v>1945841.7200000016</v>
      </c>
      <c r="M281" s="100">
        <v>1959522.5400000017</v>
      </c>
      <c r="N281" s="100">
        <v>2002831.9000000018</v>
      </c>
      <c r="O281" s="100">
        <v>1888955.2500000016</v>
      </c>
      <c r="P281" s="100">
        <v>2335131.3800000027</v>
      </c>
      <c r="Q281" s="135">
        <f t="shared" si="5"/>
        <v>23645331.410000019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3802961.9100000034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1068450.1499999997</v>
      </c>
      <c r="F282" s="100">
        <v>936728.07000000007</v>
      </c>
      <c r="G282" s="100">
        <v>924985.84</v>
      </c>
      <c r="H282" s="100">
        <v>926297.96</v>
      </c>
      <c r="I282" s="100">
        <v>925325.37</v>
      </c>
      <c r="J282" s="100">
        <v>928260.81</v>
      </c>
      <c r="K282" s="100">
        <v>907991.35000000009</v>
      </c>
      <c r="L282" s="100">
        <v>900733.83000000007</v>
      </c>
      <c r="M282" s="100">
        <v>902667.8</v>
      </c>
      <c r="N282" s="100">
        <v>903847.3600000001</v>
      </c>
      <c r="O282" s="100">
        <v>902233.57000000007</v>
      </c>
      <c r="P282" s="100">
        <v>918017.70999999985</v>
      </c>
      <c r="Q282" s="135">
        <f t="shared" si="5"/>
        <v>11145539.819999998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2005178.2199999997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v>649489.29999999993</v>
      </c>
      <c r="F283" s="136">
        <v>604636.79</v>
      </c>
      <c r="G283" s="136">
        <v>716903.84</v>
      </c>
      <c r="H283" s="136">
        <v>659415.87999999989</v>
      </c>
      <c r="I283" s="136">
        <v>630244.61999999988</v>
      </c>
      <c r="J283" s="136">
        <v>668778.53</v>
      </c>
      <c r="K283" s="136">
        <v>643214.84</v>
      </c>
      <c r="L283" s="136">
        <v>619417.16</v>
      </c>
      <c r="M283" s="136">
        <v>658604.6100000001</v>
      </c>
      <c r="N283" s="136">
        <v>635906.68999999994</v>
      </c>
      <c r="O283" s="136">
        <v>644921.51000000013</v>
      </c>
      <c r="P283" s="136">
        <v>731643.36</v>
      </c>
      <c r="Q283" s="135">
        <f t="shared" si="5"/>
        <v>7863177.1299999999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1254126.0899999999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5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608077.19999999995</v>
      </c>
      <c r="F285" s="100">
        <v>564035.57000000007</v>
      </c>
      <c r="G285" s="100">
        <v>620333.84</v>
      </c>
      <c r="H285" s="100">
        <v>617911.77999999991</v>
      </c>
      <c r="I285" s="100">
        <v>581013.17999999993</v>
      </c>
      <c r="J285" s="100">
        <v>616485.4</v>
      </c>
      <c r="K285" s="100">
        <v>573581.88</v>
      </c>
      <c r="L285" s="100">
        <v>579390.54</v>
      </c>
      <c r="M285" s="100">
        <v>609972.18000000005</v>
      </c>
      <c r="N285" s="100">
        <v>581392.0199999999</v>
      </c>
      <c r="O285" s="100">
        <v>594003.97000000009</v>
      </c>
      <c r="P285" s="100">
        <v>679306.65</v>
      </c>
      <c r="Q285" s="135">
        <f t="shared" si="5"/>
        <v>7225504.2099999981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1172112.77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5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5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5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5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41412.100000000006</v>
      </c>
      <c r="F290" s="100">
        <v>40601.22</v>
      </c>
      <c r="G290" s="100">
        <v>96570.000000000015</v>
      </c>
      <c r="H290" s="100">
        <v>41504.1</v>
      </c>
      <c r="I290" s="100">
        <v>49231.439999999995</v>
      </c>
      <c r="J290" s="100">
        <v>52293.13</v>
      </c>
      <c r="K290" s="100">
        <v>69632.959999999992</v>
      </c>
      <c r="L290" s="100">
        <v>40026.619999999995</v>
      </c>
      <c r="M290" s="100">
        <v>48632.429999999993</v>
      </c>
      <c r="N290" s="100">
        <v>54514.670000000006</v>
      </c>
      <c r="O290" s="100">
        <v>50917.54</v>
      </c>
      <c r="P290" s="100">
        <v>52336.709999999992</v>
      </c>
      <c r="Q290" s="135">
        <f t="shared" si="5"/>
        <v>637672.91999999993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82013.320000000007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v>877380.21999999927</v>
      </c>
      <c r="F291" s="136">
        <v>308340.42000000004</v>
      </c>
      <c r="G291" s="136">
        <v>451582.98000000016</v>
      </c>
      <c r="H291" s="136">
        <v>1105155.6000000006</v>
      </c>
      <c r="I291" s="136">
        <v>264372.59999999986</v>
      </c>
      <c r="J291" s="136">
        <v>879637.79999999993</v>
      </c>
      <c r="K291" s="136">
        <v>2392172.0999999982</v>
      </c>
      <c r="L291" s="136">
        <v>558130.67000000027</v>
      </c>
      <c r="M291" s="136">
        <v>327977.00999999989</v>
      </c>
      <c r="N291" s="136">
        <v>448830.86000000022</v>
      </c>
      <c r="O291" s="136">
        <v>1091495.7600000002</v>
      </c>
      <c r="P291" s="136">
        <v>1738044.95</v>
      </c>
      <c r="Q291" s="135">
        <f t="shared" si="5"/>
        <v>10443120.969999997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1185720.6399999992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877380.21999999927</v>
      </c>
      <c r="F292" s="100">
        <v>308340.42000000004</v>
      </c>
      <c r="G292" s="100">
        <v>451582.98000000016</v>
      </c>
      <c r="H292" s="100">
        <v>1105155.6000000006</v>
      </c>
      <c r="I292" s="100">
        <v>264372.59999999986</v>
      </c>
      <c r="J292" s="100">
        <v>879637.79999999993</v>
      </c>
      <c r="K292" s="100">
        <v>2392172.0999999982</v>
      </c>
      <c r="L292" s="100">
        <v>558130.67000000027</v>
      </c>
      <c r="M292" s="100">
        <v>327977.00999999989</v>
      </c>
      <c r="N292" s="100">
        <v>448830.86000000022</v>
      </c>
      <c r="O292" s="100">
        <v>1091495.7600000002</v>
      </c>
      <c r="P292" s="100">
        <v>1738044.95</v>
      </c>
      <c r="Q292" s="135">
        <f t="shared" si="5"/>
        <v>10443120.969999997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1185720.6399999992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v>2278035.5100000016</v>
      </c>
      <c r="F293" s="135">
        <v>1511388.7500000007</v>
      </c>
      <c r="G293" s="135">
        <v>1307184.9399999992</v>
      </c>
      <c r="H293" s="135">
        <v>1262675.3399999992</v>
      </c>
      <c r="I293" s="135">
        <v>1221989.7099999995</v>
      </c>
      <c r="J293" s="135">
        <v>1165692.8199999996</v>
      </c>
      <c r="K293" s="135">
        <v>1205950.2999999996</v>
      </c>
      <c r="L293" s="135">
        <v>1131046.0199999998</v>
      </c>
      <c r="M293" s="135">
        <v>1172766.5899999994</v>
      </c>
      <c r="N293" s="135">
        <v>1216669.7099999997</v>
      </c>
      <c r="O293" s="135">
        <v>1124394.4099999997</v>
      </c>
      <c r="P293" s="135">
        <v>1593889.4599999997</v>
      </c>
      <c r="Q293" s="135">
        <f t="shared" si="5"/>
        <v>16191683.559999997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3789424.2600000026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5">
        <f t="shared" si="5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5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5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5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5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5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v>2278035.5100000016</v>
      </c>
      <c r="F304" s="136">
        <v>1511388.7500000007</v>
      </c>
      <c r="G304" s="136">
        <v>1307184.9399999992</v>
      </c>
      <c r="H304" s="136">
        <v>1262675.3399999992</v>
      </c>
      <c r="I304" s="136">
        <v>1221989.7099999995</v>
      </c>
      <c r="J304" s="136">
        <v>1165692.8199999996</v>
      </c>
      <c r="K304" s="136">
        <v>1205950.2999999996</v>
      </c>
      <c r="L304" s="136">
        <v>1131046.0199999998</v>
      </c>
      <c r="M304" s="136">
        <v>1172766.5899999994</v>
      </c>
      <c r="N304" s="136">
        <v>1216669.7099999997</v>
      </c>
      <c r="O304" s="136">
        <v>1124394.4099999997</v>
      </c>
      <c r="P304" s="136">
        <v>1593889.4599999997</v>
      </c>
      <c r="Q304" s="135">
        <f t="shared" si="6"/>
        <v>16191683.559999997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3789424.2600000026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2278035.5100000016</v>
      </c>
      <c r="F305" s="100">
        <v>1511388.7500000007</v>
      </c>
      <c r="G305" s="100">
        <v>1307184.9399999992</v>
      </c>
      <c r="H305" s="100">
        <v>1262675.3399999992</v>
      </c>
      <c r="I305" s="100">
        <v>1221989.7099999995</v>
      </c>
      <c r="J305" s="100">
        <v>1165692.8199999996</v>
      </c>
      <c r="K305" s="100">
        <v>1205950.2999999996</v>
      </c>
      <c r="L305" s="100">
        <v>1131046.0199999998</v>
      </c>
      <c r="M305" s="100">
        <v>1172766.5899999994</v>
      </c>
      <c r="N305" s="100">
        <v>1216669.7099999997</v>
      </c>
      <c r="O305" s="100">
        <v>1124394.4099999997</v>
      </c>
      <c r="P305" s="100">
        <v>1593889.4599999997</v>
      </c>
      <c r="Q305" s="135">
        <f t="shared" si="6"/>
        <v>16191683.559999997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3789424.2600000026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v>1450588.5299999998</v>
      </c>
      <c r="F306" s="135">
        <v>1319675.1900000004</v>
      </c>
      <c r="G306" s="135">
        <v>1385212.8399999999</v>
      </c>
      <c r="H306" s="135">
        <v>1454402.0700000003</v>
      </c>
      <c r="I306" s="135">
        <v>1327790.5</v>
      </c>
      <c r="J306" s="135">
        <v>1428733.2199999997</v>
      </c>
      <c r="K306" s="135">
        <v>1406174.81</v>
      </c>
      <c r="L306" s="135">
        <v>1350108.9700000002</v>
      </c>
      <c r="M306" s="135">
        <v>1375338.5</v>
      </c>
      <c r="N306" s="135">
        <v>1390437.1099999999</v>
      </c>
      <c r="O306" s="135">
        <v>1390024.25</v>
      </c>
      <c r="P306" s="135">
        <v>1743857.0200000003</v>
      </c>
      <c r="Q306" s="135">
        <f t="shared" si="6"/>
        <v>17022343.010000002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2770263.72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v>1450588.5299999998</v>
      </c>
      <c r="F317" s="136">
        <v>1319675.1900000004</v>
      </c>
      <c r="G317" s="136">
        <v>1385212.8399999999</v>
      </c>
      <c r="H317" s="136">
        <v>1454402.0700000003</v>
      </c>
      <c r="I317" s="136">
        <v>1327790.5</v>
      </c>
      <c r="J317" s="136">
        <v>1428733.2199999997</v>
      </c>
      <c r="K317" s="136">
        <v>1406174.81</v>
      </c>
      <c r="L317" s="136">
        <v>1350108.9700000002</v>
      </c>
      <c r="M317" s="136">
        <v>1375338.5</v>
      </c>
      <c r="N317" s="136">
        <v>1390437.1099999999</v>
      </c>
      <c r="O317" s="136">
        <v>1390024.25</v>
      </c>
      <c r="P317" s="136">
        <v>1743857.0200000003</v>
      </c>
      <c r="Q317" s="135">
        <f t="shared" si="6"/>
        <v>17022343.010000002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2770263.72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1450588.5299999998</v>
      </c>
      <c r="F318" s="100">
        <v>1319675.1900000004</v>
      </c>
      <c r="G318" s="100">
        <v>1385212.8399999999</v>
      </c>
      <c r="H318" s="100">
        <v>1454402.0700000003</v>
      </c>
      <c r="I318" s="100">
        <v>1327790.5</v>
      </c>
      <c r="J318" s="100">
        <v>1428733.2199999997</v>
      </c>
      <c r="K318" s="100">
        <v>1406174.81</v>
      </c>
      <c r="L318" s="100">
        <v>1350108.9700000002</v>
      </c>
      <c r="M318" s="100">
        <v>1375338.5</v>
      </c>
      <c r="N318" s="100">
        <v>1390437.1099999999</v>
      </c>
      <c r="O318" s="100">
        <v>1390024.25</v>
      </c>
      <c r="P318" s="100">
        <v>1743857.0200000003</v>
      </c>
      <c r="Q318" s="135">
        <f t="shared" si="6"/>
        <v>17022343.010000002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2770263.72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v>45886950.679999985</v>
      </c>
      <c r="F319" s="135">
        <v>43925091.719999969</v>
      </c>
      <c r="G319" s="135">
        <v>45053968.209999993</v>
      </c>
      <c r="H319" s="135">
        <v>42437702.039999992</v>
      </c>
      <c r="I319" s="135">
        <v>44363531.350000009</v>
      </c>
      <c r="J319" s="135">
        <v>43476543.309999995</v>
      </c>
      <c r="K319" s="135">
        <v>37082726.360000007</v>
      </c>
      <c r="L319" s="135">
        <v>41061703.960000001</v>
      </c>
      <c r="M319" s="135">
        <v>42479343.75999999</v>
      </c>
      <c r="N319" s="135">
        <v>42664052.86999999</v>
      </c>
      <c r="O319" s="135">
        <v>41399731.110000007</v>
      </c>
      <c r="P319" s="135">
        <v>51376311.570000008</v>
      </c>
      <c r="Q319" s="135">
        <f t="shared" si="6"/>
        <v>521207656.93999994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89812042.399999946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5">
        <f t="shared" si="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7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7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v>42259503.829999991</v>
      </c>
      <c r="F334" s="136">
        <v>40832406.10999997</v>
      </c>
      <c r="G334" s="136">
        <v>41649753.129999995</v>
      </c>
      <c r="H334" s="136">
        <v>39215079.749999993</v>
      </c>
      <c r="I334" s="136">
        <v>41360600.600000009</v>
      </c>
      <c r="J334" s="136">
        <v>39773299.739999995</v>
      </c>
      <c r="K334" s="136">
        <v>33856945.270000003</v>
      </c>
      <c r="L334" s="136">
        <v>38166323.729999997</v>
      </c>
      <c r="M334" s="136">
        <v>39242814.489999987</v>
      </c>
      <c r="N334" s="136">
        <v>39538551.479999989</v>
      </c>
      <c r="O334" s="136">
        <v>38164934.650000006</v>
      </c>
      <c r="P334" s="136">
        <v>46078492.020000003</v>
      </c>
      <c r="Q334" s="135">
        <f t="shared" si="7"/>
        <v>480138704.79999995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83091909.939999968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42259503.829999991</v>
      </c>
      <c r="F335" s="100">
        <v>40832406.10999997</v>
      </c>
      <c r="G335" s="100">
        <v>41649753.129999995</v>
      </c>
      <c r="H335" s="100">
        <v>39215079.749999993</v>
      </c>
      <c r="I335" s="100">
        <v>41360600.600000009</v>
      </c>
      <c r="J335" s="100">
        <v>39773299.739999995</v>
      </c>
      <c r="K335" s="100">
        <v>33856945.270000003</v>
      </c>
      <c r="L335" s="100">
        <v>38166323.729999997</v>
      </c>
      <c r="M335" s="100">
        <v>39242814.489999987</v>
      </c>
      <c r="N335" s="100">
        <v>39538551.479999989</v>
      </c>
      <c r="O335" s="100">
        <v>38164934.650000006</v>
      </c>
      <c r="P335" s="100">
        <v>46078492.020000003</v>
      </c>
      <c r="Q335" s="135">
        <f t="shared" si="7"/>
        <v>480138704.79999995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83091909.939999968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v>2133427.5100000007</v>
      </c>
      <c r="F336" s="136">
        <v>1751933.679999999</v>
      </c>
      <c r="G336" s="136">
        <v>1884980.689999999</v>
      </c>
      <c r="H336" s="136">
        <v>1764127.9299999992</v>
      </c>
      <c r="I336" s="136">
        <v>1635653.8699999992</v>
      </c>
      <c r="J336" s="136">
        <v>2073587.9999999991</v>
      </c>
      <c r="K336" s="136">
        <v>1642517.919999999</v>
      </c>
      <c r="L336" s="136">
        <v>1507513.5999999992</v>
      </c>
      <c r="M336" s="136">
        <v>1689294.6299999992</v>
      </c>
      <c r="N336" s="136">
        <v>1684273.5099999988</v>
      </c>
      <c r="O336" s="136">
        <v>1637192.2399999993</v>
      </c>
      <c r="P336" s="136">
        <v>3726214.81</v>
      </c>
      <c r="Q336" s="135">
        <f t="shared" si="7"/>
        <v>23130718.389999989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3885361.1899999995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2133427.5100000007</v>
      </c>
      <c r="F337" s="100">
        <v>1751933.679999999</v>
      </c>
      <c r="G337" s="100">
        <v>1884980.689999999</v>
      </c>
      <c r="H337" s="100">
        <v>1764127.9299999992</v>
      </c>
      <c r="I337" s="100">
        <v>1635653.8699999992</v>
      </c>
      <c r="J337" s="100">
        <v>2073587.9999999991</v>
      </c>
      <c r="K337" s="100">
        <v>1642517.919999999</v>
      </c>
      <c r="L337" s="100">
        <v>1507513.5999999992</v>
      </c>
      <c r="M337" s="100">
        <v>1689294.6299999992</v>
      </c>
      <c r="N337" s="100">
        <v>1684273.5099999988</v>
      </c>
      <c r="O337" s="100">
        <v>1637192.2399999993</v>
      </c>
      <c r="P337" s="100">
        <v>3726214.81</v>
      </c>
      <c r="Q337" s="135">
        <f t="shared" si="7"/>
        <v>23130718.389999989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3885361.1899999995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v>1494019.3399999992</v>
      </c>
      <c r="F338" s="136">
        <v>1340751.9299999992</v>
      </c>
      <c r="G338" s="136">
        <v>1519234.3899999992</v>
      </c>
      <c r="H338" s="136">
        <v>1458494.3599999992</v>
      </c>
      <c r="I338" s="136">
        <v>1367276.8799999992</v>
      </c>
      <c r="J338" s="136">
        <v>1629655.5699999989</v>
      </c>
      <c r="K338" s="136">
        <v>1583263.1699999992</v>
      </c>
      <c r="L338" s="136">
        <v>1387866.6299999992</v>
      </c>
      <c r="M338" s="136">
        <v>1547234.6399999992</v>
      </c>
      <c r="N338" s="136">
        <v>1441227.879999999</v>
      </c>
      <c r="O338" s="136">
        <v>1597604.2199999993</v>
      </c>
      <c r="P338" s="136">
        <v>1571604.74</v>
      </c>
      <c r="Q338" s="135">
        <f t="shared" si="7"/>
        <v>17938233.749999989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2834771.2699999986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1494019.3399999992</v>
      </c>
      <c r="F339" s="100">
        <v>1340751.9299999992</v>
      </c>
      <c r="G339" s="100">
        <v>1519234.3899999992</v>
      </c>
      <c r="H339" s="100">
        <v>1458494.3599999992</v>
      </c>
      <c r="I339" s="100">
        <v>1367276.8799999992</v>
      </c>
      <c r="J339" s="100">
        <v>1629655.5699999989</v>
      </c>
      <c r="K339" s="100">
        <v>1583263.1699999992</v>
      </c>
      <c r="L339" s="100">
        <v>1387866.6299999992</v>
      </c>
      <c r="M339" s="100">
        <v>1547234.6399999992</v>
      </c>
      <c r="N339" s="100">
        <v>1441227.879999999</v>
      </c>
      <c r="O339" s="100">
        <v>1597604.2199999993</v>
      </c>
      <c r="P339" s="100">
        <v>1571604.74</v>
      </c>
      <c r="Q339" s="135">
        <f t="shared" si="7"/>
        <v>17938233.749999989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2834771.2699999986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v>4450797.6100000041</v>
      </c>
      <c r="F340" s="135">
        <v>3149187.8000000012</v>
      </c>
      <c r="G340" s="135">
        <v>6401830.6900000023</v>
      </c>
      <c r="H340" s="135">
        <v>7362418.6399999987</v>
      </c>
      <c r="I340" s="135">
        <v>6059074.3299999982</v>
      </c>
      <c r="J340" s="135">
        <v>5493169.7499999944</v>
      </c>
      <c r="K340" s="135">
        <v>7990194.3600000031</v>
      </c>
      <c r="L340" s="135">
        <v>3804457.700000003</v>
      </c>
      <c r="M340" s="135">
        <v>7171482.8899999987</v>
      </c>
      <c r="N340" s="135">
        <v>3926173.570000004</v>
      </c>
      <c r="O340" s="135">
        <v>3897638.5700000022</v>
      </c>
      <c r="P340" s="135">
        <v>7099722.7800000031</v>
      </c>
      <c r="Q340" s="135">
        <f t="shared" si="7"/>
        <v>66806148.69000002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7599985.4100000057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v>1040128.3400000002</v>
      </c>
      <c r="F341" s="136">
        <v>144500.84999999992</v>
      </c>
      <c r="G341" s="136">
        <v>2398250.0099999998</v>
      </c>
      <c r="H341" s="136">
        <v>1091539.1000000001</v>
      </c>
      <c r="I341" s="136">
        <v>151543.66</v>
      </c>
      <c r="J341" s="136">
        <v>544367.79000000015</v>
      </c>
      <c r="K341" s="136">
        <v>3195878.080000001</v>
      </c>
      <c r="L341" s="136">
        <v>600750.53</v>
      </c>
      <c r="M341" s="136">
        <v>424492.58</v>
      </c>
      <c r="N341" s="136">
        <v>512849.37000000005</v>
      </c>
      <c r="O341" s="136">
        <v>630501.43000000005</v>
      </c>
      <c r="P341" s="136">
        <v>1592691.23</v>
      </c>
      <c r="Q341" s="135">
        <f t="shared" si="7"/>
        <v>12327492.970000001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1184629.1900000002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1040128.3400000002</v>
      </c>
      <c r="F342" s="100">
        <v>144500.84999999992</v>
      </c>
      <c r="G342" s="100">
        <v>2398250.0099999998</v>
      </c>
      <c r="H342" s="100">
        <v>1091539.1000000001</v>
      </c>
      <c r="I342" s="100">
        <v>151543.66</v>
      </c>
      <c r="J342" s="100">
        <v>544367.79000000015</v>
      </c>
      <c r="K342" s="100">
        <v>3195878.080000001</v>
      </c>
      <c r="L342" s="100">
        <v>600750.53</v>
      </c>
      <c r="M342" s="100">
        <v>424492.58</v>
      </c>
      <c r="N342" s="100">
        <v>512849.37000000005</v>
      </c>
      <c r="O342" s="100">
        <v>630501.43000000005</v>
      </c>
      <c r="P342" s="100">
        <v>1592691.23</v>
      </c>
      <c r="Q342" s="135">
        <f t="shared" si="7"/>
        <v>12327492.970000001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1184629.1900000002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v>1727867.4200000034</v>
      </c>
      <c r="F343" s="136">
        <v>1439185.7600000014</v>
      </c>
      <c r="G343" s="136">
        <v>1860731.0000000026</v>
      </c>
      <c r="H343" s="136">
        <v>4225581.84</v>
      </c>
      <c r="I343" s="136">
        <v>2553502.2699999991</v>
      </c>
      <c r="J343" s="136">
        <v>2313634.8999999953</v>
      </c>
      <c r="K343" s="136">
        <v>2121151.6200000024</v>
      </c>
      <c r="L343" s="136">
        <v>1635014.950000003</v>
      </c>
      <c r="M343" s="136">
        <v>1905213.7100000004</v>
      </c>
      <c r="N343" s="136">
        <v>1760265.5400000045</v>
      </c>
      <c r="O343" s="136">
        <v>1644968.5000000026</v>
      </c>
      <c r="P343" s="136">
        <v>3057926.2700000037</v>
      </c>
      <c r="Q343" s="135">
        <f t="shared" si="7"/>
        <v>26245043.780000016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3167053.1800000048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1727867.4200000034</v>
      </c>
      <c r="F344" s="100">
        <v>1439185.7600000014</v>
      </c>
      <c r="G344" s="100">
        <v>1860731.0000000026</v>
      </c>
      <c r="H344" s="100">
        <v>4225581.84</v>
      </c>
      <c r="I344" s="100">
        <v>2553502.2699999991</v>
      </c>
      <c r="J344" s="100">
        <v>2313634.8999999953</v>
      </c>
      <c r="K344" s="100">
        <v>2121151.6200000024</v>
      </c>
      <c r="L344" s="100">
        <v>1635014.950000003</v>
      </c>
      <c r="M344" s="100">
        <v>1905213.7100000004</v>
      </c>
      <c r="N344" s="100">
        <v>1760265.5400000045</v>
      </c>
      <c r="O344" s="100">
        <v>1644968.5000000026</v>
      </c>
      <c r="P344" s="100">
        <v>3057926.2700000037</v>
      </c>
      <c r="Q344" s="135">
        <f t="shared" si="7"/>
        <v>26245043.780000016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3167053.1800000048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7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7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7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7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v>72322.11</v>
      </c>
      <c r="F349" s="136">
        <v>48312</v>
      </c>
      <c r="G349" s="136">
        <v>593622.16</v>
      </c>
      <c r="H349" s="136">
        <v>461865.80000000005</v>
      </c>
      <c r="I349" s="136">
        <v>54856.35</v>
      </c>
      <c r="J349" s="136">
        <v>101461.74999999999</v>
      </c>
      <c r="K349" s="136">
        <v>71037.09</v>
      </c>
      <c r="L349" s="136">
        <v>53090.310000000005</v>
      </c>
      <c r="M349" s="136">
        <v>83264.959999999992</v>
      </c>
      <c r="N349" s="136">
        <v>103822.46999999999</v>
      </c>
      <c r="O349" s="136">
        <v>64011.44</v>
      </c>
      <c r="P349" s="136">
        <v>134501.33000000002</v>
      </c>
      <c r="Q349" s="135">
        <f t="shared" si="7"/>
        <v>1842167.7700000003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120634.11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72322.11</v>
      </c>
      <c r="F350" s="100">
        <v>48312</v>
      </c>
      <c r="G350" s="100">
        <v>593622.16</v>
      </c>
      <c r="H350" s="100">
        <v>461865.80000000005</v>
      </c>
      <c r="I350" s="100">
        <v>54856.35</v>
      </c>
      <c r="J350" s="100">
        <v>101461.74999999999</v>
      </c>
      <c r="K350" s="100">
        <v>71037.09</v>
      </c>
      <c r="L350" s="100">
        <v>53090.310000000005</v>
      </c>
      <c r="M350" s="100">
        <v>83264.959999999992</v>
      </c>
      <c r="N350" s="100">
        <v>103822.46999999999</v>
      </c>
      <c r="O350" s="100">
        <v>64011.44</v>
      </c>
      <c r="P350" s="100">
        <v>134501.33000000002</v>
      </c>
      <c r="Q350" s="135">
        <f t="shared" si="7"/>
        <v>1842167.7700000003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120634.11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v>1610479.7400000005</v>
      </c>
      <c r="F351" s="136">
        <v>1517189.19</v>
      </c>
      <c r="G351" s="136">
        <v>1549227.5199999996</v>
      </c>
      <c r="H351" s="136">
        <v>1583431.8999999994</v>
      </c>
      <c r="I351" s="136">
        <v>3299172.0499999993</v>
      </c>
      <c r="J351" s="136">
        <v>2533705.3099999996</v>
      </c>
      <c r="K351" s="136">
        <v>2602127.5699999998</v>
      </c>
      <c r="L351" s="136">
        <v>1515601.91</v>
      </c>
      <c r="M351" s="136">
        <v>4758511.6399999987</v>
      </c>
      <c r="N351" s="136">
        <v>1549236.1899999997</v>
      </c>
      <c r="O351" s="136">
        <v>1558157.1999999997</v>
      </c>
      <c r="P351" s="136">
        <v>2314603.9499999988</v>
      </c>
      <c r="Q351" s="135">
        <f t="shared" si="7"/>
        <v>26391444.169999998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3127668.9300000006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1610479.7400000005</v>
      </c>
      <c r="F352" s="100">
        <v>1517189.19</v>
      </c>
      <c r="G352" s="100">
        <v>1549227.5199999996</v>
      </c>
      <c r="H352" s="100">
        <v>1583431.8999999994</v>
      </c>
      <c r="I352" s="100">
        <v>3299172.0499999993</v>
      </c>
      <c r="J352" s="100">
        <v>2533705.3099999996</v>
      </c>
      <c r="K352" s="100">
        <v>2602127.5699999998</v>
      </c>
      <c r="L352" s="100">
        <v>1515601.91</v>
      </c>
      <c r="M352" s="100">
        <v>4758511.6399999987</v>
      </c>
      <c r="N352" s="100">
        <v>1549236.1899999997</v>
      </c>
      <c r="O352" s="100">
        <v>1558157.1999999997</v>
      </c>
      <c r="P352" s="100">
        <v>2314603.9499999988</v>
      </c>
      <c r="Q352" s="135">
        <f t="shared" si="7"/>
        <v>26391444.169999998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3127668.9300000006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v>28053732.75</v>
      </c>
      <c r="F353" s="135">
        <v>27818622.91</v>
      </c>
      <c r="G353" s="135">
        <v>29285439.310000006</v>
      </c>
      <c r="H353" s="135">
        <v>29395425.899999999</v>
      </c>
      <c r="I353" s="135">
        <v>27934121.609999999</v>
      </c>
      <c r="J353" s="135">
        <v>28681193.640000001</v>
      </c>
      <c r="K353" s="135">
        <v>25763026.279999997</v>
      </c>
      <c r="L353" s="135">
        <v>25820465.120000005</v>
      </c>
      <c r="M353" s="135">
        <v>28204359.599999998</v>
      </c>
      <c r="N353" s="135">
        <v>28535944.460000005</v>
      </c>
      <c r="O353" s="135">
        <v>26664627.68</v>
      </c>
      <c r="P353" s="135">
        <v>31176993.790000003</v>
      </c>
      <c r="Q353" s="135">
        <f t="shared" si="7"/>
        <v>337333953.05000001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55872355.659999996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v>14896959.099999998</v>
      </c>
      <c r="F354" s="136">
        <v>13985243.43</v>
      </c>
      <c r="G354" s="136">
        <v>14972681.530000003</v>
      </c>
      <c r="H354" s="136">
        <v>14753699.289999997</v>
      </c>
      <c r="I354" s="136">
        <v>14383744.949999996</v>
      </c>
      <c r="J354" s="136">
        <v>14362844.369999999</v>
      </c>
      <c r="K354" s="136">
        <v>13921348.869999995</v>
      </c>
      <c r="L354" s="136">
        <v>13792183.770000003</v>
      </c>
      <c r="M354" s="136">
        <v>13963037.409999998</v>
      </c>
      <c r="N354" s="136">
        <v>14767332.870000001</v>
      </c>
      <c r="O354" s="136">
        <v>14137373.110000001</v>
      </c>
      <c r="P354" s="136">
        <v>16018894.580000002</v>
      </c>
      <c r="Q354" s="135">
        <f t="shared" si="7"/>
        <v>173955343.28000003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28882202.529999997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4033355.6999999997</v>
      </c>
      <c r="F355" s="100">
        <v>3483301.4699999997</v>
      </c>
      <c r="G355" s="100">
        <v>4084390.5</v>
      </c>
      <c r="H355" s="100">
        <v>3757881.28</v>
      </c>
      <c r="I355" s="100">
        <v>3721162.08</v>
      </c>
      <c r="J355" s="100">
        <v>3715551.0399999996</v>
      </c>
      <c r="K355" s="100">
        <v>3649637.01</v>
      </c>
      <c r="L355" s="100">
        <v>3580927.3500000006</v>
      </c>
      <c r="M355" s="100">
        <v>3618205.9700000007</v>
      </c>
      <c r="N355" s="100">
        <v>3748303.3600000003</v>
      </c>
      <c r="O355" s="100">
        <v>3709057.8300000005</v>
      </c>
      <c r="P355" s="100">
        <v>3942183.8599999994</v>
      </c>
      <c r="Q355" s="135">
        <f t="shared" si="7"/>
        <v>45043957.449999996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7516657.1699999999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10863603.399999999</v>
      </c>
      <c r="F356" s="100">
        <v>10501941.959999999</v>
      </c>
      <c r="G356" s="100">
        <v>10888291.030000003</v>
      </c>
      <c r="H356" s="100">
        <v>10995818.009999998</v>
      </c>
      <c r="I356" s="100">
        <v>10662582.869999995</v>
      </c>
      <c r="J356" s="100">
        <v>10647293.33</v>
      </c>
      <c r="K356" s="100">
        <v>10271711.859999996</v>
      </c>
      <c r="L356" s="100">
        <v>10211256.420000004</v>
      </c>
      <c r="M356" s="100">
        <v>10344831.439999998</v>
      </c>
      <c r="N356" s="100">
        <v>11019029.51</v>
      </c>
      <c r="O356" s="100">
        <v>10428315.280000001</v>
      </c>
      <c r="P356" s="100">
        <v>12076710.720000003</v>
      </c>
      <c r="Q356" s="135">
        <f t="shared" si="7"/>
        <v>128911385.83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21365545.359999999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v>4817066.8599999994</v>
      </c>
      <c r="F357" s="136">
        <v>4682864.5800000019</v>
      </c>
      <c r="G357" s="136">
        <v>4872857.1900000023</v>
      </c>
      <c r="H357" s="136">
        <v>4779011.4700000007</v>
      </c>
      <c r="I357" s="136">
        <v>4611432.6800000034</v>
      </c>
      <c r="J357" s="136">
        <v>4597875.6099999966</v>
      </c>
      <c r="K357" s="136">
        <v>4422055.5600000005</v>
      </c>
      <c r="L357" s="136">
        <v>4407160.3500000034</v>
      </c>
      <c r="M357" s="136">
        <v>4485393.919999999</v>
      </c>
      <c r="N357" s="136">
        <v>4769665.120000002</v>
      </c>
      <c r="O357" s="136">
        <v>4567636.84</v>
      </c>
      <c r="P357" s="136">
        <v>5146482.9100000011</v>
      </c>
      <c r="Q357" s="135">
        <f t="shared" si="7"/>
        <v>56159503.090000011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9499931.4400000013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7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4817066.8599999994</v>
      </c>
      <c r="F359" s="100">
        <v>4682864.5800000019</v>
      </c>
      <c r="G359" s="100">
        <v>4872857.1900000023</v>
      </c>
      <c r="H359" s="100">
        <v>4779011.4700000007</v>
      </c>
      <c r="I359" s="100">
        <v>4611432.6800000034</v>
      </c>
      <c r="J359" s="100">
        <v>4597875.6099999966</v>
      </c>
      <c r="K359" s="100">
        <v>4422055.5600000005</v>
      </c>
      <c r="L359" s="100">
        <v>4407160.3500000034</v>
      </c>
      <c r="M359" s="100">
        <v>4485393.919999999</v>
      </c>
      <c r="N359" s="100">
        <v>4769665.120000002</v>
      </c>
      <c r="O359" s="100">
        <v>4567636.84</v>
      </c>
      <c r="P359" s="100">
        <v>5146482.9100000011</v>
      </c>
      <c r="Q359" s="135">
        <f t="shared" si="7"/>
        <v>56159503.090000011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9499931.4400000013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7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7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v>3770698.9800000004</v>
      </c>
      <c r="F362" s="136">
        <v>3758386.32</v>
      </c>
      <c r="G362" s="136">
        <v>3789671.0000000005</v>
      </c>
      <c r="H362" s="136">
        <v>3804534.89</v>
      </c>
      <c r="I362" s="136">
        <v>3773495.64</v>
      </c>
      <c r="J362" s="136">
        <v>3778099.28</v>
      </c>
      <c r="K362" s="136">
        <v>3687119.14</v>
      </c>
      <c r="L362" s="136">
        <v>3754447.8999999994</v>
      </c>
      <c r="M362" s="136">
        <v>3777057.75</v>
      </c>
      <c r="N362" s="136">
        <v>3874431.2800000003</v>
      </c>
      <c r="O362" s="136">
        <v>3696179.1699999995</v>
      </c>
      <c r="P362" s="136">
        <v>3915050.5700000003</v>
      </c>
      <c r="Q362" s="135">
        <f t="shared" si="7"/>
        <v>45379171.920000009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7529085.3000000007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3685698.9800000004</v>
      </c>
      <c r="F363" s="100">
        <v>3673386.32</v>
      </c>
      <c r="G363" s="100">
        <v>3704671.0000000005</v>
      </c>
      <c r="H363" s="100">
        <v>3719534.89</v>
      </c>
      <c r="I363" s="100">
        <v>3688495.64</v>
      </c>
      <c r="J363" s="100">
        <v>3693099.28</v>
      </c>
      <c r="K363" s="100">
        <v>3602119.14</v>
      </c>
      <c r="L363" s="100">
        <v>3669447.8999999994</v>
      </c>
      <c r="M363" s="100">
        <v>3692057.75</v>
      </c>
      <c r="N363" s="100">
        <v>3789431.2800000003</v>
      </c>
      <c r="O363" s="100">
        <v>3611179.1699999995</v>
      </c>
      <c r="P363" s="100">
        <v>3830050.5700000003</v>
      </c>
      <c r="Q363" s="135">
        <f t="shared" si="7"/>
        <v>44359171.920000002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7359085.3000000007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85000</v>
      </c>
      <c r="F364" s="100">
        <v>85000</v>
      </c>
      <c r="G364" s="100">
        <v>85000</v>
      </c>
      <c r="H364" s="100">
        <v>85000</v>
      </c>
      <c r="I364" s="100">
        <v>85000</v>
      </c>
      <c r="J364" s="100">
        <v>85000</v>
      </c>
      <c r="K364" s="100">
        <v>85000</v>
      </c>
      <c r="L364" s="100">
        <v>85000</v>
      </c>
      <c r="M364" s="100">
        <v>85000</v>
      </c>
      <c r="N364" s="100">
        <v>85000</v>
      </c>
      <c r="O364" s="100">
        <v>85000</v>
      </c>
      <c r="P364" s="100">
        <v>85000</v>
      </c>
      <c r="Q364" s="135">
        <f t="shared" si="7"/>
        <v>1020000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170000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7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7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v>2983069.87</v>
      </c>
      <c r="F367" s="136">
        <v>3948594.1300000004</v>
      </c>
      <c r="G367" s="136">
        <v>4184808.6500000004</v>
      </c>
      <c r="H367" s="136">
        <v>4683449.6700000009</v>
      </c>
      <c r="I367" s="136">
        <v>3830822.0100000002</v>
      </c>
      <c r="J367" s="136">
        <v>4529671.92</v>
      </c>
      <c r="K367" s="136">
        <v>2392585.9000000004</v>
      </c>
      <c r="L367" s="136">
        <v>2277752.5000000014</v>
      </c>
      <c r="M367" s="136">
        <v>4037608.3200000008</v>
      </c>
      <c r="N367" s="136">
        <v>3744355.1700000009</v>
      </c>
      <c r="O367" s="136">
        <v>2668614.3400000003</v>
      </c>
      <c r="P367" s="136">
        <v>3878058.6900000004</v>
      </c>
      <c r="Q367" s="135">
        <f t="shared" si="7"/>
        <v>43159391.170000002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6931664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2983069.87</v>
      </c>
      <c r="F368" s="100">
        <v>3948594.1300000004</v>
      </c>
      <c r="G368" s="100">
        <v>4184808.6500000004</v>
      </c>
      <c r="H368" s="100">
        <v>4683449.6700000009</v>
      </c>
      <c r="I368" s="100">
        <v>3830822.0100000002</v>
      </c>
      <c r="J368" s="100">
        <v>4529671.92</v>
      </c>
      <c r="K368" s="100">
        <v>2392585.9000000004</v>
      </c>
      <c r="L368" s="100">
        <v>2277752.5000000014</v>
      </c>
      <c r="M368" s="100">
        <v>4037608.3200000008</v>
      </c>
      <c r="N368" s="100">
        <v>3744355.1700000009</v>
      </c>
      <c r="O368" s="100">
        <v>2668614.3400000003</v>
      </c>
      <c r="P368" s="100">
        <v>3878058.6900000004</v>
      </c>
      <c r="Q368" s="135">
        <f t="shared" si="7"/>
        <v>43159391.170000002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6931664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7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7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v>1585937.9399999997</v>
      </c>
      <c r="F371" s="136">
        <v>1443534.4499999997</v>
      </c>
      <c r="G371" s="136">
        <v>1465420.94</v>
      </c>
      <c r="H371" s="136">
        <v>1374730.5799999996</v>
      </c>
      <c r="I371" s="136">
        <v>1334626.33</v>
      </c>
      <c r="J371" s="136">
        <v>1412702.4600000004</v>
      </c>
      <c r="K371" s="136">
        <v>1339916.81</v>
      </c>
      <c r="L371" s="136">
        <v>1588920.5999999996</v>
      </c>
      <c r="M371" s="136">
        <v>1941262.2000000002</v>
      </c>
      <c r="N371" s="136">
        <v>1380160.0200000003</v>
      </c>
      <c r="O371" s="136">
        <v>1594824.22</v>
      </c>
      <c r="P371" s="136">
        <v>2218507.04</v>
      </c>
      <c r="Q371" s="135">
        <f t="shared" si="7"/>
        <v>18680543.590000004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3029472.3899999997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1585937.9399999997</v>
      </c>
      <c r="F372" s="100">
        <v>1443534.4499999997</v>
      </c>
      <c r="G372" s="100">
        <v>1465420.94</v>
      </c>
      <c r="H372" s="100">
        <v>1374730.5799999996</v>
      </c>
      <c r="I372" s="100">
        <v>1334626.33</v>
      </c>
      <c r="J372" s="100">
        <v>1412702.4600000004</v>
      </c>
      <c r="K372" s="100">
        <v>1339916.81</v>
      </c>
      <c r="L372" s="100">
        <v>1588920.5999999996</v>
      </c>
      <c r="M372" s="100">
        <v>1941262.2000000002</v>
      </c>
      <c r="N372" s="100">
        <v>1380160.0200000003</v>
      </c>
      <c r="O372" s="100">
        <v>1594824.22</v>
      </c>
      <c r="P372" s="100">
        <v>2218507.04</v>
      </c>
      <c r="Q372" s="135">
        <f t="shared" si="7"/>
        <v>18680543.590000004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3029472.3899999997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v>97571938.339999929</v>
      </c>
      <c r="F373" s="135">
        <v>101513386.82999998</v>
      </c>
      <c r="G373" s="135">
        <v>98536138.409999937</v>
      </c>
      <c r="H373" s="135">
        <v>97212164.230000019</v>
      </c>
      <c r="I373" s="135">
        <v>96414190.439999983</v>
      </c>
      <c r="J373" s="135">
        <v>98986637.890000045</v>
      </c>
      <c r="K373" s="135">
        <v>99542122.209999979</v>
      </c>
      <c r="L373" s="135">
        <v>98372545.420000032</v>
      </c>
      <c r="M373" s="135">
        <v>96552914.940000027</v>
      </c>
      <c r="N373" s="135">
        <v>99623935.219999999</v>
      </c>
      <c r="O373" s="135">
        <v>98588769.060000032</v>
      </c>
      <c r="P373" s="135">
        <v>112701447.35999997</v>
      </c>
      <c r="Q373" s="135">
        <f t="shared" si="7"/>
        <v>1195616190.3499999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199085325.1699999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7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7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7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v>68396547.859999999</v>
      </c>
      <c r="F377" s="136">
        <v>70874712.120000005</v>
      </c>
      <c r="G377" s="136">
        <v>68962134.560000002</v>
      </c>
      <c r="H377" s="136">
        <v>69064817.38000001</v>
      </c>
      <c r="I377" s="136">
        <v>69077353.580000013</v>
      </c>
      <c r="J377" s="136">
        <v>70442077.470000029</v>
      </c>
      <c r="K377" s="136">
        <v>70395980.699999988</v>
      </c>
      <c r="L377" s="136">
        <v>70392474.00999999</v>
      </c>
      <c r="M377" s="136">
        <v>70753551.350000009</v>
      </c>
      <c r="N377" s="136">
        <v>71426437.580000028</v>
      </c>
      <c r="O377" s="136">
        <v>71473054.530000001</v>
      </c>
      <c r="P377" s="136">
        <v>72112030.980000004</v>
      </c>
      <c r="Q377" s="135">
        <f t="shared" si="7"/>
        <v>843371172.12000012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139271259.98000002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68396547.859999999</v>
      </c>
      <c r="F378" s="100">
        <v>70874712.120000005</v>
      </c>
      <c r="G378" s="100">
        <v>68962134.560000002</v>
      </c>
      <c r="H378" s="100">
        <v>69064817.38000001</v>
      </c>
      <c r="I378" s="100">
        <v>69077353.580000013</v>
      </c>
      <c r="J378" s="100">
        <v>70442077.470000029</v>
      </c>
      <c r="K378" s="100">
        <v>70395980.699999988</v>
      </c>
      <c r="L378" s="100">
        <v>70392474.00999999</v>
      </c>
      <c r="M378" s="100">
        <v>70753551.350000009</v>
      </c>
      <c r="N378" s="100">
        <v>71426437.580000028</v>
      </c>
      <c r="O378" s="100">
        <v>71473054.530000001</v>
      </c>
      <c r="P378" s="100">
        <v>72112030.980000004</v>
      </c>
      <c r="Q378" s="135">
        <f t="shared" si="7"/>
        <v>843371172.12000012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139271259.98000002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7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7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7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7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v>5200820.18</v>
      </c>
      <c r="F383" s="136">
        <v>4407033.96</v>
      </c>
      <c r="G383" s="136">
        <v>5390490.21</v>
      </c>
      <c r="H383" s="136">
        <v>5391849.3099999996</v>
      </c>
      <c r="I383" s="136">
        <v>5141504.76</v>
      </c>
      <c r="J383" s="136">
        <v>5089960.63</v>
      </c>
      <c r="K383" s="136">
        <v>5944235.4199999999</v>
      </c>
      <c r="L383" s="136">
        <v>4204142.419999999</v>
      </c>
      <c r="M383" s="136">
        <v>2966517.55</v>
      </c>
      <c r="N383" s="136">
        <v>2834987.1700000004</v>
      </c>
      <c r="O383" s="136">
        <v>3116674.8800000008</v>
      </c>
      <c r="P383" s="136">
        <v>13571491.300000001</v>
      </c>
      <c r="Q383" s="135">
        <f t="shared" si="7"/>
        <v>63259707.790000007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9607854.1400000006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5200820.18</v>
      </c>
      <c r="F384" s="100">
        <v>4407033.96</v>
      </c>
      <c r="G384" s="100">
        <v>5390490.21</v>
      </c>
      <c r="H384" s="100">
        <v>5391849.3099999996</v>
      </c>
      <c r="I384" s="100">
        <v>5141504.76</v>
      </c>
      <c r="J384" s="100">
        <v>5089960.63</v>
      </c>
      <c r="K384" s="100">
        <v>5944235.4199999999</v>
      </c>
      <c r="L384" s="100">
        <v>4204142.419999999</v>
      </c>
      <c r="M384" s="100">
        <v>2966517.55</v>
      </c>
      <c r="N384" s="100">
        <v>2834987.1700000004</v>
      </c>
      <c r="O384" s="100">
        <v>3116674.8800000008</v>
      </c>
      <c r="P384" s="100">
        <v>13571491.300000001</v>
      </c>
      <c r="Q384" s="135">
        <f t="shared" si="7"/>
        <v>63259707.790000007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9607854.1400000006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7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7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v>40741.160000000003</v>
      </c>
      <c r="F387" s="136">
        <v>35526.660000000003</v>
      </c>
      <c r="G387" s="136">
        <v>40393.46</v>
      </c>
      <c r="H387" s="136">
        <v>39029.300000000003</v>
      </c>
      <c r="I387" s="136">
        <v>36672.1</v>
      </c>
      <c r="J387" s="136">
        <v>39550.97</v>
      </c>
      <c r="K387" s="136">
        <v>41400.36</v>
      </c>
      <c r="L387" s="136">
        <v>37525.58</v>
      </c>
      <c r="M387" s="136">
        <v>38644.670000000006</v>
      </c>
      <c r="N387" s="136">
        <v>39371.040000000001</v>
      </c>
      <c r="O387" s="136">
        <v>39855.4</v>
      </c>
      <c r="P387" s="136">
        <v>60183.340000000004</v>
      </c>
      <c r="Q387" s="135">
        <f t="shared" si="7"/>
        <v>488894.04000000004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76267.820000000007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40741.160000000003</v>
      </c>
      <c r="F388" s="100">
        <v>35526.660000000003</v>
      </c>
      <c r="G388" s="100">
        <v>40393.46</v>
      </c>
      <c r="H388" s="100">
        <v>39029.300000000003</v>
      </c>
      <c r="I388" s="100">
        <v>36672.1</v>
      </c>
      <c r="J388" s="100">
        <v>39550.97</v>
      </c>
      <c r="K388" s="100">
        <v>41400.36</v>
      </c>
      <c r="L388" s="100">
        <v>37525.58</v>
      </c>
      <c r="M388" s="100">
        <v>38644.670000000006</v>
      </c>
      <c r="N388" s="100">
        <v>39371.040000000001</v>
      </c>
      <c r="O388" s="100">
        <v>39855.4</v>
      </c>
      <c r="P388" s="100">
        <v>60183.340000000004</v>
      </c>
      <c r="Q388" s="135">
        <f t="shared" si="7"/>
        <v>488894.04000000004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76267.820000000007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7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7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v>23933829.139999941</v>
      </c>
      <c r="F391" s="136">
        <v>26196114.089999981</v>
      </c>
      <c r="G391" s="136">
        <v>24143120.179999948</v>
      </c>
      <c r="H391" s="136">
        <v>22716468.240000006</v>
      </c>
      <c r="I391" s="136">
        <v>22158659.999999966</v>
      </c>
      <c r="J391" s="136">
        <v>23415048.820000026</v>
      </c>
      <c r="K391" s="136">
        <v>23160505.729999982</v>
      </c>
      <c r="L391" s="136">
        <v>23738403.410000037</v>
      </c>
      <c r="M391" s="136">
        <v>22794201.370000012</v>
      </c>
      <c r="N391" s="136">
        <v>25323139.429999955</v>
      </c>
      <c r="O391" s="136">
        <v>23959184.250000022</v>
      </c>
      <c r="P391" s="136">
        <v>26957741.739999961</v>
      </c>
      <c r="Q391" s="135">
        <f t="shared" si="7"/>
        <v>288496416.39999986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50129943.229999922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23933829.139999941</v>
      </c>
      <c r="F392" s="100">
        <v>26196114.089999981</v>
      </c>
      <c r="G392" s="100">
        <v>24143120.179999948</v>
      </c>
      <c r="H392" s="100">
        <v>22716468.240000006</v>
      </c>
      <c r="I392" s="100">
        <v>22158659.999999966</v>
      </c>
      <c r="J392" s="100">
        <v>23415048.820000026</v>
      </c>
      <c r="K392" s="100">
        <v>23160505.729999982</v>
      </c>
      <c r="L392" s="100">
        <v>23738403.410000037</v>
      </c>
      <c r="M392" s="100">
        <v>22794201.370000012</v>
      </c>
      <c r="N392" s="100">
        <v>25323139.429999955</v>
      </c>
      <c r="O392" s="100">
        <v>23959184.250000022</v>
      </c>
      <c r="P392" s="100">
        <v>26957741.739999961</v>
      </c>
      <c r="Q392" s="135">
        <f t="shared" si="7"/>
        <v>288496416.39999986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50129943.229999922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oSH8pbT7ROo3RRVCYpOsXqUTmYXjPyKmLFWITPWkyI+gxqxbt/6nQFh0UA5I2kIItpLKipZbmRJcztwBQ1Yohw==" saltValue="QJbsDJWspICAyQ2ZI9FQA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 Nedic</cp:lastModifiedBy>
  <cp:lastPrinted>2023-02-27T07:37:40Z</cp:lastPrinted>
  <dcterms:created xsi:type="dcterms:W3CDTF">2023-02-26T18:56:37Z</dcterms:created>
  <dcterms:modified xsi:type="dcterms:W3CDTF">2026-03-31T10:06:21Z</dcterms:modified>
</cp:coreProperties>
</file>