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Maj 2024\"/>
    </mc:Choice>
  </mc:AlternateContent>
  <xr:revisionPtr revIDLastSave="0" documentId="13_ncr:1_{F79CB4F5-732B-4AA9-9468-830816428A02}" xr6:coauthVersionLast="36" xr6:coauthVersionMax="36" xr10:uidLastSave="{00000000-0000-0000-0000-000000000000}"/>
  <bookViews>
    <workbookView xWindow="0" yWindow="0" windowWidth="28800" windowHeight="11625" firstSheet="1" activeTab="3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K8" i="3" l="1"/>
  <c r="J13" i="2"/>
  <c r="L8" i="3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8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<sst xmlns="http://schemas.openxmlformats.org/spreadsheetml/2006/main" count="1239" uniqueCount="365">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</sst>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4" sqref="C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5</v>
      </c>
      <c r="D6" t="str">
        <f>VLOOKUP(C6,E9:F20,2,FALSE)</f>
        <v>Januar - Maj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zoomScale="85" zoomScaleNormal="85" zoomScaleSheetLayoutView="85" workbookViewId="0">
      <selection activeCell="J5" sqref="J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Maj</v>
      </c>
      <c r="K10" s="166"/>
      <c r="L10" s="120" t="s">
        <v>6</v>
      </c>
      <c r="M10" s="165" t="str">
        <f>IF(J10="Januar","-",'Analitika 2024'!F4)</f>
        <v>Januar - Maj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69206399.720000014</v>
      </c>
      <c r="K13" s="116">
        <f>IFERROR($J13/$J$33,0)</f>
        <v>0.27016153777891044</v>
      </c>
      <c r="L13" s="109"/>
      <c r="M13" s="121">
        <f>IF($J$10="Januar","-",
VLOOKUP(D13,'Analitika 2024'!$C$9:$L$196,4,FALSE))</f>
        <v>399665200.55000007</v>
      </c>
      <c r="N13" s="116">
        <f>IF($J$10="Januar","-",IFERROR($M13/$M$33,0))</f>
        <v>0.30263258165239004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4583108.38</v>
      </c>
      <c r="K15" s="116">
        <f>IFERROR($J15/$J$33,0)</f>
        <v>1.78911143009566E-2</v>
      </c>
      <c r="L15" s="109"/>
      <c r="M15" s="121">
        <f>IF($J$10="Januar","-",
VLOOKUP(D15,'Analitika 2024'!$C$9:$L$196,4,FALSE))</f>
        <v>26534638.080000002</v>
      </c>
      <c r="N15" s="116">
        <f>IF($J$10="Januar","-",IFERROR($M15/$M$33,0))</f>
        <v>2.0092432401698671E-2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15036012.269999988</v>
      </c>
      <c r="K17" s="116">
        <f>IFERROR($J17/$J$33,0)</f>
        <v>5.8696193030712419E-2</v>
      </c>
      <c r="L17" s="109"/>
      <c r="M17" s="121">
        <f>IF($J$10="Januar","-",
VLOOKUP(D17,'Analitika 2024'!$C$9:$L$196,4,FALSE))</f>
        <v>74817238.679999977</v>
      </c>
      <c r="N17" s="116">
        <f>IF($J$10="Januar","-",IFERROR($M17/$M$33,0))</f>
        <v>5.6652753511370092E-2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16796894.16</v>
      </c>
      <c r="K19" s="116">
        <f>IFERROR($J19/$J$33,0)</f>
        <v>6.5570160773206584E-2</v>
      </c>
      <c r="L19" s="109"/>
      <c r="M19" s="121">
        <f>IF($J$10="Januar","-",
VLOOKUP(D19,'Analitika 2024'!$C$9:$L$196,4,FALSE))</f>
        <v>90347595.170000017</v>
      </c>
      <c r="N19" s="116">
        <f>IF($J$10="Januar","-",IFERROR($M19/$M$33,0))</f>
        <v>6.8412576163136521E-2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1057078.6800000002</v>
      </c>
      <c r="K21" s="116">
        <f>IFERROR($J21/$J$33,0)</f>
        <v>4.1265259123076476E-3</v>
      </c>
      <c r="L21" s="109"/>
      <c r="M21" s="121">
        <f>IF($J$10="Januar","-",
VLOOKUP(D21,'Analitika 2024'!$C$9:$L$196,4,FALSE))</f>
        <v>8446927.3800000008</v>
      </c>
      <c r="N21" s="116">
        <f>IF($J$10="Januar","-",IFERROR($M21/$M$33,0))</f>
        <v>6.3961421622942922E-3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407237.16000000003</v>
      </c>
      <c r="K23" s="116">
        <f>IFERROR($J23/$J$33,0)</f>
        <v>1.589734733080205E-3</v>
      </c>
      <c r="L23" s="109"/>
      <c r="M23" s="121">
        <f>IF($J$10="Januar","-",
VLOOKUP(D23,'Analitika 2024'!$C$9:$L$196,4,FALSE))</f>
        <v>2157707.4500000002</v>
      </c>
      <c r="N23" s="116">
        <f>IF($J$10="Januar","-",IFERROR($M23/$M$33,0))</f>
        <v>1.6338489694511264E-3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34449299.399999999</v>
      </c>
      <c r="K25" s="116">
        <f>IFERROR($J25/$J$33,0)</f>
        <v>0.13447998651807477</v>
      </c>
      <c r="L25" s="109"/>
      <c r="M25" s="121">
        <f>IF($J$10="Januar","-",
VLOOKUP(D25,'Analitika 2024'!$C$9:$L$196,4,FALSE))</f>
        <v>167345557.97000003</v>
      </c>
      <c r="N25" s="116">
        <f>IF($J$10="Januar","-",IFERROR($M25/$M$33,0))</f>
        <v>0.12671660721730754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2819493.5299999993</v>
      </c>
      <c r="K27" s="116">
        <f>IFERROR($J27/$J$33,0)</f>
        <v>1.1006477882165551E-2</v>
      </c>
      <c r="L27" s="109"/>
      <c r="M27" s="121">
        <f>IF($J$10="Januar","-",
VLOOKUP(D27,'Analitika 2024'!$C$9:$L$196,4,FALSE))</f>
        <v>14957446.339999998</v>
      </c>
      <c r="N27" s="116">
        <f>IF($J$10="Januar","-",IFERROR($M27/$M$33,0))</f>
        <v>1.1326006353748056E-2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26464972.890000001</v>
      </c>
      <c r="K29" s="116">
        <f>IFERROR($J29/$J$33,0)</f>
        <v>0.10331151168341074</v>
      </c>
      <c r="L29" s="109"/>
      <c r="M29" s="121">
        <f>IF($J$10="Januar","-",
VLOOKUP(D29,'Analitika 2024'!$C$9:$L$196,4,FALSE))</f>
        <v>120822502.80999999</v>
      </c>
      <c r="N29" s="116">
        <f>IF($J$10="Januar","-",IFERROR($M29/$M$33,0))</f>
        <v>9.1488640734231269E-2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85346241.269999981</v>
      </c>
      <c r="K31" s="116">
        <f>IFERROR($J31/$J$33,0)</f>
        <v>0.33316675738717505</v>
      </c>
      <c r="L31" s="109"/>
      <c r="M31" s="121">
        <f>IF($J$10="Januar","-",
VLOOKUP(D31,'Analitika 2024'!$C$9:$L$196,4,FALSE))</f>
        <v>415533646.54999995</v>
      </c>
      <c r="N31" s="116">
        <f>IF($J$10="Januar","-",IFERROR($M31/$M$33,0))</f>
        <v>0.31464841083437239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256166737.45999998</v>
      </c>
      <c r="K33" s="118">
        <f>IFERROR($J33/$J$33,0)</f>
        <v>1</v>
      </c>
      <c r="L33" s="115"/>
      <c r="M33" s="124">
        <f>SUM(M13:M31)</f>
        <v>1320628460.98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cXI368lqm931llgoyy5Y4yztvHbBI20GHoikbg/TMMbVeAmbZU1Liz6SXfLzNZohVNE6UO7yX9lGiS+RuWgSmw==" saltValue="Hr9kVHi49oXwS12ea1gB8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D3" sqref="D3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7034000000</v>
      </c>
      <c r="E4" s="41" t="s">
        <v>9</v>
      </c>
      <c r="F4" s="42" t="str">
        <f>Master!D6</f>
        <v>Januar - Maj</v>
      </c>
      <c r="G4" s="42"/>
      <c r="H4" s="42"/>
      <c r="I4" s="42"/>
      <c r="J4" s="42"/>
      <c r="K4" s="43" t="s">
        <v>10</v>
      </c>
      <c r="L4" s="44" t="str">
        <f>Master!D4</f>
        <v>Maj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1424203436.085</v>
      </c>
      <c r="F8" s="138">
        <f>F9+F31+F42+F55+F97+F110+F123+F144+F157+F177</f>
        <v>1320628460.98</v>
      </c>
      <c r="G8" s="139">
        <f t="shared" ref="G8" si="0">IFERROR(F8/E8,0)</f>
        <v>0.92727515432084773</v>
      </c>
      <c r="H8" s="140">
        <f>F8/$D$4</f>
        <v>0.18774928361956214</v>
      </c>
      <c r="I8" s="138">
        <f>I9+I31+I42+I55+I97+I110+I123+I144+I157+I177</f>
        <v>-103574975.10500011</v>
      </c>
      <c r="J8" s="141">
        <f t="shared" ref="J8:J9" si="1">IFERROR(I8/E8,0)</f>
        <v>-7.2724845679152328E-2</v>
      </c>
      <c r="K8" s="137">
        <f>K9+K31+K42+K55+K97+K110+K123+K144+K157+K177</f>
        <v>297850653.23500001</v>
      </c>
      <c r="L8" s="138">
        <f>L9+L31+L42+L55+L97+L110+L123+L144+L157+L177</f>
        <v>256166737.45999998</v>
      </c>
      <c r="M8" s="139">
        <f>IFERROR(L8/K8,0)</f>
        <v>0.86005095062822645</v>
      </c>
      <c r="N8" s="140">
        <f>L8/$D$4</f>
        <v>3.641835903611032E-2</v>
      </c>
      <c r="O8" s="138">
        <f>O9+O31+O42+O55+O97+O110+O123+O144+O157+O177</f>
        <v>-41683915.775000036</v>
      </c>
      <c r="P8" s="141">
        <f t="shared" ref="P8:P9" si="2">IFERROR(O8/K8,0)</f>
        <v>-0.1399490493717736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444505259.25</v>
      </c>
      <c r="F9" s="143">
        <f>IFERROR(VLOOKUP($C9,'2024'!$C$8:$U$195,19,FALSE),0)</f>
        <v>399665200.55000007</v>
      </c>
      <c r="G9" s="144">
        <f t="shared" ref="G9" si="3">IFERROR(F9/E9,0)</f>
        <v>0.89912367116722713</v>
      </c>
      <c r="H9" s="145">
        <f t="shared" ref="H9" si="4">F9/$D$4</f>
        <v>5.6819050405174876E-2</v>
      </c>
      <c r="I9" s="143">
        <f t="shared" ref="I9" si="5">F9-E9</f>
        <v>-44840058.699999928</v>
      </c>
      <c r="J9" s="146">
        <f t="shared" si="1"/>
        <v>-0.10087632883277281</v>
      </c>
      <c r="K9" s="142">
        <f>VLOOKUP($C9,'2024'!$C$205:$U$392,VLOOKUP($L$4,Master!$D$9:$G$20,4,FALSE),FALSE)</f>
        <v>93944408.489999995</v>
      </c>
      <c r="L9" s="143">
        <f>VLOOKUP($C9,'2024'!$C$8:$U$195,VLOOKUP($L$4,Master!$D$9:$G$20,4,FALSE),FALSE)</f>
        <v>69206399.720000014</v>
      </c>
      <c r="M9" s="145">
        <f>IFERROR(L9/K9,0)</f>
        <v>0.73667396317010991</v>
      </c>
      <c r="N9" s="145">
        <f>L9/$D$4</f>
        <v>9.8388398805800414E-3</v>
      </c>
      <c r="O9" s="143">
        <f>L9-K9</f>
        <v>-24738008.769999981</v>
      </c>
      <c r="P9" s="146">
        <f t="shared" si="2"/>
        <v>-0.26332603682989014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360237018.76999992</v>
      </c>
      <c r="F10" s="148">
        <f>IFERROR(VLOOKUP($C10,'2024'!$C$8:$U$195,19,FALSE),0)</f>
        <v>323731890.88000005</v>
      </c>
      <c r="G10" s="149">
        <f t="shared" ref="G10:G73" si="6">IFERROR(F10/E10,0)</f>
        <v>0.89866358539540536</v>
      </c>
      <c r="H10" s="150">
        <f t="shared" ref="H10:H73" si="7">F10/$D$4</f>
        <v>4.6023868478817183E-2</v>
      </c>
      <c r="I10" s="148">
        <f t="shared" ref="I10:I73" si="8">F10-E10</f>
        <v>-36505127.889999866</v>
      </c>
      <c r="J10" s="151">
        <f t="shared" ref="J10:J73" si="9">IFERROR(I10/E10,0)</f>
        <v>-0.10133641460459468</v>
      </c>
      <c r="K10" s="147">
        <f>VLOOKUP($C10,'2024'!$C$205:$U$392,VLOOKUP($L$4,Master!$D$9:$G$20,4,FALSE),FALSE)</f>
        <v>72960274.579999998</v>
      </c>
      <c r="L10" s="148">
        <f>VLOOKUP($C10,'2024'!$C$8:$U$195,VLOOKUP($L$4,Master!$D$9:$G$20,4,FALSE),FALSE)</f>
        <v>56881143.120000012</v>
      </c>
      <c r="M10" s="150">
        <f t="shared" ref="M10:M73" si="10">IFERROR(L10/K10,0)</f>
        <v>0.77961799688172195</v>
      </c>
      <c r="N10" s="150">
        <f t="shared" ref="N10:N73" si="11">L10/$D$4</f>
        <v>8.0865998180267296E-3</v>
      </c>
      <c r="O10" s="148">
        <f t="shared" ref="O10:O73" si="12">L10-K10</f>
        <v>-16079131.459999986</v>
      </c>
      <c r="P10" s="151">
        <f t="shared" ref="P10:P73" si="13">IFERROR(O10/K10,0)</f>
        <v>-0.2203820031182781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13850136.11999999</v>
      </c>
      <c r="F11" s="153">
        <f>IFERROR(VLOOKUP($C11,'2024'!$C$8:$U$195,19,FALSE),0)</f>
        <v>13102872.790000001</v>
      </c>
      <c r="G11" s="154">
        <f t="shared" si="6"/>
        <v>0.9460464992166453</v>
      </c>
      <c r="H11" s="155">
        <f t="shared" si="7"/>
        <v>1.862791127381291E-3</v>
      </c>
      <c r="I11" s="156">
        <f t="shared" si="8"/>
        <v>-747263.3299999889</v>
      </c>
      <c r="J11" s="157">
        <f t="shared" si="9"/>
        <v>-5.3953500783354716E-2</v>
      </c>
      <c r="K11" s="163">
        <f>VLOOKUP($C11,'2024'!$C$205:$U$392,VLOOKUP($L$4,Master!$D$9:$G$20,4,FALSE),FALSE)</f>
        <v>2721697.2199999979</v>
      </c>
      <c r="L11" s="164">
        <f>VLOOKUP($C11,'2024'!$C$8:$U$195,VLOOKUP($L$4,Master!$D$9:$G$20,4,FALSE),FALSE)</f>
        <v>1950340.24</v>
      </c>
      <c r="M11" s="155">
        <f t="shared" si="10"/>
        <v>0.7165897167650418</v>
      </c>
      <c r="N11" s="155">
        <f t="shared" si="11"/>
        <v>2.7727327836224057E-4</v>
      </c>
      <c r="O11" s="156">
        <f t="shared" si="12"/>
        <v>-771356.97999999789</v>
      </c>
      <c r="P11" s="157">
        <f t="shared" si="13"/>
        <v>-0.28341028323495826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336842607.86000001</v>
      </c>
      <c r="F12" s="153">
        <f>IFERROR(VLOOKUP($C12,'2024'!$C$8:$U$195,19,FALSE),0)</f>
        <v>302192069.53000003</v>
      </c>
      <c r="G12" s="154">
        <f t="shared" si="6"/>
        <v>0.89713136782149128</v>
      </c>
      <c r="H12" s="155">
        <f t="shared" si="7"/>
        <v>4.2961624897640036E-2</v>
      </c>
      <c r="I12" s="156">
        <f t="shared" si="8"/>
        <v>-34650538.329999983</v>
      </c>
      <c r="J12" s="157">
        <f t="shared" si="9"/>
        <v>-0.1028686321785087</v>
      </c>
      <c r="K12" s="163">
        <f>VLOOKUP($C12,'2024'!$C$205:$U$392,VLOOKUP($L$4,Master!$D$9:$G$20,4,FALSE),FALSE)</f>
        <v>68496735.599999994</v>
      </c>
      <c r="L12" s="164">
        <f>VLOOKUP($C12,'2024'!$C$8:$U$195,VLOOKUP($L$4,Master!$D$9:$G$20,4,FALSE),FALSE)</f>
        <v>53111475.350000009</v>
      </c>
      <c r="M12" s="155">
        <f t="shared" si="10"/>
        <v>0.77538695654278766</v>
      </c>
      <c r="N12" s="155">
        <f t="shared" si="11"/>
        <v>7.5506788953653694E-3</v>
      </c>
      <c r="O12" s="156">
        <f t="shared" si="12"/>
        <v>-15385260.249999985</v>
      </c>
      <c r="P12" s="157">
        <f t="shared" si="13"/>
        <v>-0.22461304345721239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9544274.790000014</v>
      </c>
      <c r="F13" s="153">
        <f>IFERROR(VLOOKUP($C13,'2024'!$C$8:$U$195,19,FALSE),0)</f>
        <v>8436948.5600000005</v>
      </c>
      <c r="G13" s="154">
        <f t="shared" si="6"/>
        <v>0.88398005564967475</v>
      </c>
      <c r="H13" s="155">
        <f t="shared" si="7"/>
        <v>1.1994524537958487E-3</v>
      </c>
      <c r="I13" s="156">
        <f t="shared" si="8"/>
        <v>-1107326.2300000135</v>
      </c>
      <c r="J13" s="157">
        <f t="shared" si="9"/>
        <v>-0.11601994435032521</v>
      </c>
      <c r="K13" s="163">
        <f>VLOOKUP($C13,'2024'!$C$205:$U$392,VLOOKUP($L$4,Master!$D$9:$G$20,4,FALSE),FALSE)</f>
        <v>1741841.760000003</v>
      </c>
      <c r="L13" s="164">
        <f>VLOOKUP($C13,'2024'!$C$8:$U$195,VLOOKUP($L$4,Master!$D$9:$G$20,4,FALSE),FALSE)</f>
        <v>1819327.5299999998</v>
      </c>
      <c r="M13" s="155">
        <f t="shared" si="10"/>
        <v>1.044484965155501</v>
      </c>
      <c r="N13" s="155">
        <f t="shared" si="11"/>
        <v>2.5864764429911854E-4</v>
      </c>
      <c r="O13" s="156">
        <f t="shared" si="12"/>
        <v>77485.769999996759</v>
      </c>
      <c r="P13" s="157">
        <f t="shared" si="13"/>
        <v>4.4484965155501051E-2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15273343.769999998</v>
      </c>
      <c r="F17" s="148">
        <f>IFERROR(VLOOKUP($C17,'2024'!$C$8:$U$195,19,FALSE),0)</f>
        <v>10607300.299999997</v>
      </c>
      <c r="G17" s="149">
        <f t="shared" si="6"/>
        <v>0.69449758086601354</v>
      </c>
      <c r="H17" s="150">
        <f t="shared" si="7"/>
        <v>1.5080040233153252E-3</v>
      </c>
      <c r="I17" s="148">
        <f t="shared" si="8"/>
        <v>-4666043.4700000007</v>
      </c>
      <c r="J17" s="151">
        <f t="shared" si="9"/>
        <v>-0.30550241913398651</v>
      </c>
      <c r="K17" s="147">
        <f>VLOOKUP($C17,'2024'!$C$205:$U$392,VLOOKUP($L$4,Master!$D$9:$G$20,4,FALSE),FALSE)</f>
        <v>1313025.8599999999</v>
      </c>
      <c r="L17" s="148">
        <f>VLOOKUP($C17,'2024'!$C$8:$U$195,VLOOKUP($L$4,Master!$D$9:$G$20,4,FALSE),FALSE)</f>
        <v>1745515.35</v>
      </c>
      <c r="M17" s="150">
        <f t="shared" si="10"/>
        <v>1.3293838325469083</v>
      </c>
      <c r="N17" s="150">
        <f t="shared" si="11"/>
        <v>2.4815401620699462E-4</v>
      </c>
      <c r="O17" s="148">
        <f t="shared" si="12"/>
        <v>432489.49000000022</v>
      </c>
      <c r="P17" s="151">
        <f t="shared" si="13"/>
        <v>0.32938383254690828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1466642.9500000002</v>
      </c>
      <c r="F18" s="153">
        <f>IFERROR(VLOOKUP($C18,'2024'!$C$8:$U$195,19,FALSE),0)</f>
        <v>1417882.3699999999</v>
      </c>
      <c r="G18" s="154">
        <f t="shared" si="6"/>
        <v>0.96675361239080015</v>
      </c>
      <c r="H18" s="155">
        <f t="shared" si="7"/>
        <v>2.0157554307648562E-4</v>
      </c>
      <c r="I18" s="156">
        <f t="shared" si="8"/>
        <v>-48760.580000000307</v>
      </c>
      <c r="J18" s="157">
        <f t="shared" si="9"/>
        <v>-3.3246387609199839E-2</v>
      </c>
      <c r="K18" s="163">
        <f>VLOOKUP($C18,'2024'!$C$205:$U$392,VLOOKUP($L$4,Master!$D$9:$G$20,4,FALSE),FALSE)</f>
        <v>296304.58</v>
      </c>
      <c r="L18" s="164">
        <f>VLOOKUP($C18,'2024'!$C$8:$U$195,VLOOKUP($L$4,Master!$D$9:$G$20,4,FALSE),FALSE)</f>
        <v>222432.32000000004</v>
      </c>
      <c r="M18" s="155">
        <f t="shared" si="10"/>
        <v>0.75068809263765013</v>
      </c>
      <c r="N18" s="155">
        <f t="shared" si="11"/>
        <v>3.1622450952516353E-5</v>
      </c>
      <c r="O18" s="156">
        <f t="shared" si="12"/>
        <v>-73872.25999999998</v>
      </c>
      <c r="P18" s="157">
        <f t="shared" si="13"/>
        <v>-0.24931190736234984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8593286.2299999986</v>
      </c>
      <c r="F19" s="153">
        <f>IFERROR(VLOOKUP($C19,'2024'!$C$8:$U$195,19,FALSE),0)</f>
        <v>5370126.5199999986</v>
      </c>
      <c r="G19" s="154">
        <f t="shared" si="6"/>
        <v>0.62492117407335557</v>
      </c>
      <c r="H19" s="155">
        <f t="shared" si="7"/>
        <v>7.6345273244242233E-4</v>
      </c>
      <c r="I19" s="156">
        <f t="shared" si="8"/>
        <v>-3223159.71</v>
      </c>
      <c r="J19" s="157">
        <f t="shared" si="9"/>
        <v>-0.37507882592664443</v>
      </c>
      <c r="K19" s="163">
        <f>VLOOKUP($C19,'2024'!$C$205:$U$392,VLOOKUP($L$4,Master!$D$9:$G$20,4,FALSE),FALSE)</f>
        <v>440242.17999999993</v>
      </c>
      <c r="L19" s="164">
        <f>VLOOKUP($C19,'2024'!$C$8:$U$195,VLOOKUP($L$4,Master!$D$9:$G$20,4,FALSE),FALSE)</f>
        <v>478468.05000000005</v>
      </c>
      <c r="M19" s="155">
        <f t="shared" si="10"/>
        <v>1.0868291856995622</v>
      </c>
      <c r="N19" s="155">
        <f t="shared" si="11"/>
        <v>6.80221851009383E-5</v>
      </c>
      <c r="O19" s="156">
        <f t="shared" si="12"/>
        <v>38225.870000000112</v>
      </c>
      <c r="P19" s="157">
        <f t="shared" si="13"/>
        <v>8.6829185699562272E-2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5213414.589999998</v>
      </c>
      <c r="F20" s="153">
        <f>IFERROR(VLOOKUP($C20,'2024'!$C$8:$U$195,19,FALSE),0)</f>
        <v>3819291.4099999997</v>
      </c>
      <c r="G20" s="154">
        <f t="shared" si="6"/>
        <v>0.73258923572391377</v>
      </c>
      <c r="H20" s="155">
        <f t="shared" si="7"/>
        <v>5.4297574779641736E-4</v>
      </c>
      <c r="I20" s="156">
        <f t="shared" si="8"/>
        <v>-1394123.1799999983</v>
      </c>
      <c r="J20" s="157">
        <f t="shared" si="9"/>
        <v>-0.26741076427608623</v>
      </c>
      <c r="K20" s="163">
        <f>VLOOKUP($C20,'2024'!$C$205:$U$392,VLOOKUP($L$4,Master!$D$9:$G$20,4,FALSE),FALSE)</f>
        <v>576479.1</v>
      </c>
      <c r="L20" s="164">
        <f>VLOOKUP($C20,'2024'!$C$8:$U$195,VLOOKUP($L$4,Master!$D$9:$G$20,4,FALSE),FALSE)</f>
        <v>1044614.9800000001</v>
      </c>
      <c r="M20" s="155">
        <f t="shared" si="10"/>
        <v>1.8120604545767576</v>
      </c>
      <c r="N20" s="155">
        <f t="shared" si="11"/>
        <v>1.4850938015353995E-4</v>
      </c>
      <c r="O20" s="156">
        <f t="shared" si="12"/>
        <v>468135.88000000012</v>
      </c>
      <c r="P20" s="157">
        <f t="shared" si="13"/>
        <v>0.81206045457675768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7307335.25</v>
      </c>
      <c r="F21" s="148">
        <f>IFERROR(VLOOKUP($C21,'2024'!$C$8:$U$195,19,FALSE),0)</f>
        <v>3147957.2699999996</v>
      </c>
      <c r="G21" s="149">
        <f t="shared" si="6"/>
        <v>0.43079414893411377</v>
      </c>
      <c r="H21" s="150">
        <f t="shared" si="7"/>
        <v>4.4753444270685238E-4</v>
      </c>
      <c r="I21" s="148">
        <f t="shared" si="8"/>
        <v>-4159377.9800000004</v>
      </c>
      <c r="J21" s="151">
        <f t="shared" si="9"/>
        <v>-0.56920585106588617</v>
      </c>
      <c r="K21" s="147">
        <f>VLOOKUP($C21,'2024'!$C$205:$U$392,VLOOKUP($L$4,Master!$D$9:$G$20,4,FALSE),FALSE)</f>
        <v>4517956.25</v>
      </c>
      <c r="L21" s="148">
        <f>VLOOKUP($C21,'2024'!$C$8:$U$195,VLOOKUP($L$4,Master!$D$9:$G$20,4,FALSE),FALSE)</f>
        <v>1953555.0499999998</v>
      </c>
      <c r="M21" s="150">
        <f t="shared" si="10"/>
        <v>0.43239795648751572</v>
      </c>
      <c r="N21" s="150">
        <f t="shared" si="11"/>
        <v>2.7773031703156096E-4</v>
      </c>
      <c r="O21" s="148">
        <f t="shared" si="12"/>
        <v>-2564401.2000000002</v>
      </c>
      <c r="P21" s="151">
        <f t="shared" si="13"/>
        <v>-0.56760204351248422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7307335.25</v>
      </c>
      <c r="F22" s="153">
        <f>IFERROR(VLOOKUP($C22,'2024'!$C$8:$U$195,19,FALSE),0)</f>
        <v>3147957.2699999996</v>
      </c>
      <c r="G22" s="154">
        <f t="shared" si="6"/>
        <v>0.43079414893411377</v>
      </c>
      <c r="H22" s="155">
        <f t="shared" si="7"/>
        <v>4.4753444270685238E-4</v>
      </c>
      <c r="I22" s="156">
        <f t="shared" si="8"/>
        <v>-4159377.9800000004</v>
      </c>
      <c r="J22" s="157">
        <f t="shared" si="9"/>
        <v>-0.56920585106588617</v>
      </c>
      <c r="K22" s="163">
        <f>VLOOKUP($C22,'2024'!$C$205:$U$392,VLOOKUP($L$4,Master!$D$9:$G$20,4,FALSE),FALSE)</f>
        <v>4517956.25</v>
      </c>
      <c r="L22" s="164">
        <f>VLOOKUP($C22,'2024'!$C$8:$U$195,VLOOKUP($L$4,Master!$D$9:$G$20,4,FALSE),FALSE)</f>
        <v>1953555.0499999998</v>
      </c>
      <c r="M22" s="155">
        <f t="shared" si="10"/>
        <v>0.43239795648751572</v>
      </c>
      <c r="N22" s="155">
        <f t="shared" si="11"/>
        <v>2.7773031703156096E-4</v>
      </c>
      <c r="O22" s="156">
        <f t="shared" si="12"/>
        <v>-2564401.2000000002</v>
      </c>
      <c r="P22" s="157">
        <f t="shared" si="13"/>
        <v>-0.56760204351248422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1657636.0000000005</v>
      </c>
      <c r="F25" s="148">
        <f>IFERROR(VLOOKUP($C25,'2024'!$C$8:$U$195,19,FALSE),0)</f>
        <v>1174693.52</v>
      </c>
      <c r="G25" s="149">
        <f t="shared" si="6"/>
        <v>0.70865589309112476</v>
      </c>
      <c r="H25" s="150">
        <f t="shared" si="7"/>
        <v>1.670022064259312E-4</v>
      </c>
      <c r="I25" s="148">
        <f t="shared" si="8"/>
        <v>-482942.48000000045</v>
      </c>
      <c r="J25" s="151">
        <f t="shared" si="9"/>
        <v>-0.29134410690887524</v>
      </c>
      <c r="K25" s="147">
        <f>VLOOKUP($C25,'2024'!$C$205:$U$392,VLOOKUP($L$4,Master!$D$9:$G$20,4,FALSE),FALSE)</f>
        <v>348131.6</v>
      </c>
      <c r="L25" s="148">
        <f>VLOOKUP($C25,'2024'!$C$8:$U$195,VLOOKUP($L$4,Master!$D$9:$G$20,4,FALSE),FALSE)</f>
        <v>222164.65000000002</v>
      </c>
      <c r="M25" s="150">
        <f t="shared" si="10"/>
        <v>0.63816283842087318</v>
      </c>
      <c r="N25" s="150">
        <f t="shared" si="11"/>
        <v>3.1584397213534262E-5</v>
      </c>
      <c r="O25" s="148">
        <f t="shared" si="12"/>
        <v>-125966.94999999995</v>
      </c>
      <c r="P25" s="151">
        <f t="shared" si="13"/>
        <v>-0.36183716157912688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1657636.0000000005</v>
      </c>
      <c r="F26" s="153">
        <f>IFERROR(VLOOKUP($C26,'2024'!$C$8:$U$195,19,FALSE),0)</f>
        <v>1174693.52</v>
      </c>
      <c r="G26" s="154">
        <f t="shared" si="6"/>
        <v>0.70865589309112476</v>
      </c>
      <c r="H26" s="155">
        <f t="shared" si="7"/>
        <v>1.670022064259312E-4</v>
      </c>
      <c r="I26" s="156">
        <f t="shared" si="8"/>
        <v>-482942.48000000045</v>
      </c>
      <c r="J26" s="157">
        <f t="shared" si="9"/>
        <v>-0.29134410690887524</v>
      </c>
      <c r="K26" s="163">
        <f>VLOOKUP($C26,'2024'!$C$205:$U$392,VLOOKUP($L$4,Master!$D$9:$G$20,4,FALSE),FALSE)</f>
        <v>348131.6</v>
      </c>
      <c r="L26" s="164">
        <f>VLOOKUP($C26,'2024'!$C$8:$U$195,VLOOKUP($L$4,Master!$D$9:$G$20,4,FALSE),FALSE)</f>
        <v>222164.65000000002</v>
      </c>
      <c r="M26" s="155">
        <f t="shared" si="10"/>
        <v>0.63816283842087318</v>
      </c>
      <c r="N26" s="155">
        <f t="shared" si="11"/>
        <v>3.1584397213534262E-5</v>
      </c>
      <c r="O26" s="156">
        <f t="shared" si="12"/>
        <v>-125966.94999999995</v>
      </c>
      <c r="P26" s="157">
        <f t="shared" si="13"/>
        <v>-0.36183716157912688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60029925.460000008</v>
      </c>
      <c r="F27" s="148">
        <f>IFERROR(VLOOKUP($C27,'2024'!$C$8:$U$195,19,FALSE),0)</f>
        <v>61003358.579999983</v>
      </c>
      <c r="G27" s="149">
        <f t="shared" si="6"/>
        <v>1.0162157975799688</v>
      </c>
      <c r="H27" s="150">
        <f t="shared" si="7"/>
        <v>8.6726412539095792E-3</v>
      </c>
      <c r="I27" s="148">
        <f t="shared" si="8"/>
        <v>973433.11999997497</v>
      </c>
      <c r="J27" s="151">
        <f t="shared" si="9"/>
        <v>1.6215797579968789E-2</v>
      </c>
      <c r="K27" s="147">
        <f>VLOOKUP($C27,'2024'!$C$205:$U$392,VLOOKUP($L$4,Master!$D$9:$G$20,4,FALSE),FALSE)</f>
        <v>14805020.199999999</v>
      </c>
      <c r="L27" s="148">
        <f>VLOOKUP($C27,'2024'!$C$8:$U$195,VLOOKUP($L$4,Master!$D$9:$G$20,4,FALSE),FALSE)</f>
        <v>8404021.5500000007</v>
      </c>
      <c r="M27" s="150">
        <f t="shared" si="10"/>
        <v>0.56764674660828907</v>
      </c>
      <c r="N27" s="150">
        <f t="shared" si="11"/>
        <v>1.1947713321012227E-3</v>
      </c>
      <c r="O27" s="148">
        <f t="shared" si="12"/>
        <v>-6400998.6499999985</v>
      </c>
      <c r="P27" s="151">
        <f t="shared" si="13"/>
        <v>-0.43235325339171093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60029925.460000008</v>
      </c>
      <c r="F28" s="153">
        <f>IFERROR(VLOOKUP($C28,'2024'!$C$8:$U$195,19,FALSE),0)</f>
        <v>61003358.579999983</v>
      </c>
      <c r="G28" s="154">
        <f t="shared" si="6"/>
        <v>1.0162157975799688</v>
      </c>
      <c r="H28" s="155">
        <f t="shared" si="7"/>
        <v>8.6726412539095792E-3</v>
      </c>
      <c r="I28" s="156">
        <f t="shared" si="8"/>
        <v>973433.11999997497</v>
      </c>
      <c r="J28" s="157">
        <f t="shared" si="9"/>
        <v>1.6215797579968789E-2</v>
      </c>
      <c r="K28" s="163">
        <f>VLOOKUP($C28,'2024'!$C$205:$U$392,VLOOKUP($L$4,Master!$D$9:$G$20,4,FALSE),FALSE)</f>
        <v>14805020.199999999</v>
      </c>
      <c r="L28" s="164">
        <f>VLOOKUP($C28,'2024'!$C$8:$U$195,VLOOKUP($L$4,Master!$D$9:$G$20,4,FALSE),FALSE)</f>
        <v>8404021.5500000007</v>
      </c>
      <c r="M28" s="155">
        <f t="shared" si="10"/>
        <v>0.56764674660828907</v>
      </c>
      <c r="N28" s="155">
        <f t="shared" si="11"/>
        <v>1.1947713321012227E-3</v>
      </c>
      <c r="O28" s="156">
        <f t="shared" si="12"/>
        <v>-6400998.6499999985</v>
      </c>
      <c r="P28" s="157">
        <f t="shared" si="13"/>
        <v>-0.43235325339171093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28970190.00999999</v>
      </c>
      <c r="F31" s="143">
        <f>IFERROR(VLOOKUP($C31,'2024'!$C$8:$U$195,19,FALSE),0)</f>
        <v>26534638.080000002</v>
      </c>
      <c r="G31" s="144">
        <f t="shared" si="6"/>
        <v>0.91592903156108818</v>
      </c>
      <c r="H31" s="145">
        <f t="shared" si="7"/>
        <v>3.7723397895934037E-3</v>
      </c>
      <c r="I31" s="143">
        <f t="shared" si="8"/>
        <v>-2435551.9299999885</v>
      </c>
      <c r="J31" s="146">
        <f t="shared" si="9"/>
        <v>-8.4070968438911847E-2</v>
      </c>
      <c r="K31" s="142">
        <f>VLOOKUP($C31,'2024'!$C$205:$U$392,VLOOKUP($L$4,Master!$D$9:$G$20,4,FALSE),FALSE)</f>
        <v>5810877.5999999987</v>
      </c>
      <c r="L31" s="143">
        <f>VLOOKUP($C31,'2024'!$C$8:$U$195,VLOOKUP($L$4,Master!$D$9:$G$20,4,FALSE),FALSE)</f>
        <v>4583108.38</v>
      </c>
      <c r="M31" s="145">
        <f t="shared" si="10"/>
        <v>0.78871191160522824</v>
      </c>
      <c r="N31" s="145">
        <f t="shared" si="11"/>
        <v>6.5156502416832522E-4</v>
      </c>
      <c r="O31" s="143">
        <f t="shared" si="12"/>
        <v>-1227769.2199999988</v>
      </c>
      <c r="P31" s="146">
        <f t="shared" si="13"/>
        <v>-0.21128808839477176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28250342.119999994</v>
      </c>
      <c r="F32" s="148">
        <f>IFERROR(VLOOKUP($C32,'2024'!$C$8:$U$195,19,FALSE),0)</f>
        <v>25832051.940000001</v>
      </c>
      <c r="G32" s="149">
        <f t="shared" si="6"/>
        <v>0.91439784446759143</v>
      </c>
      <c r="H32" s="150">
        <f t="shared" si="7"/>
        <v>3.6724554933181691E-3</v>
      </c>
      <c r="I32" s="148">
        <f t="shared" si="8"/>
        <v>-2418290.1799999923</v>
      </c>
      <c r="J32" s="151">
        <f t="shared" si="9"/>
        <v>-8.5602155532408575E-2</v>
      </c>
      <c r="K32" s="147">
        <f>VLOOKUP($C32,'2024'!$C$205:$U$392,VLOOKUP($L$4,Master!$D$9:$G$20,4,FALSE),FALSE)</f>
        <v>5715017.3099999987</v>
      </c>
      <c r="L32" s="148">
        <f>VLOOKUP($C32,'2024'!$C$8:$U$195,VLOOKUP($L$4,Master!$D$9:$G$20,4,FALSE),FALSE)</f>
        <v>4550391.41</v>
      </c>
      <c r="M32" s="150">
        <f t="shared" si="10"/>
        <v>0.79621655774127498</v>
      </c>
      <c r="N32" s="150">
        <f t="shared" si="11"/>
        <v>6.4691376315041227E-4</v>
      </c>
      <c r="O32" s="148">
        <f t="shared" si="12"/>
        <v>-1164625.8999999985</v>
      </c>
      <c r="P32" s="151">
        <f t="shared" si="13"/>
        <v>-0.20378344225872499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28250342.119999994</v>
      </c>
      <c r="F33" s="153">
        <f>IFERROR(VLOOKUP($C33,'2024'!$C$8:$U$195,19,FALSE),0)</f>
        <v>25832051.940000001</v>
      </c>
      <c r="G33" s="154">
        <f t="shared" si="6"/>
        <v>0.91439784446759143</v>
      </c>
      <c r="H33" s="155">
        <f t="shared" si="7"/>
        <v>3.6724554933181691E-3</v>
      </c>
      <c r="I33" s="156">
        <f t="shared" si="8"/>
        <v>-2418290.1799999923</v>
      </c>
      <c r="J33" s="157">
        <f t="shared" si="9"/>
        <v>-8.5602155532408575E-2</v>
      </c>
      <c r="K33" s="163">
        <f>VLOOKUP($C33,'2024'!$C$205:$U$392,VLOOKUP($L$4,Master!$D$9:$G$20,4,FALSE),FALSE)</f>
        <v>5715017.3099999987</v>
      </c>
      <c r="L33" s="164">
        <f>VLOOKUP($C33,'2024'!$C$8:$U$195,VLOOKUP($L$4,Master!$D$9:$G$20,4,FALSE),FALSE)</f>
        <v>4550391.41</v>
      </c>
      <c r="M33" s="155">
        <f t="shared" si="10"/>
        <v>0.79621655774127498</v>
      </c>
      <c r="N33" s="155">
        <f t="shared" si="11"/>
        <v>6.4691376315041227E-4</v>
      </c>
      <c r="O33" s="156">
        <f t="shared" si="12"/>
        <v>-1164625.8999999985</v>
      </c>
      <c r="P33" s="157">
        <f t="shared" si="13"/>
        <v>-0.20378344225872499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719847.89000000013</v>
      </c>
      <c r="F40" s="148">
        <f>IFERROR(VLOOKUP($C40,'2024'!$C$8:$U$195,19,FALSE),0)</f>
        <v>702586.1399999999</v>
      </c>
      <c r="G40" s="149">
        <f t="shared" si="6"/>
        <v>0.9760202811735682</v>
      </c>
      <c r="H40" s="150">
        <f t="shared" si="7"/>
        <v>9.9884296275234565E-5</v>
      </c>
      <c r="I40" s="148">
        <f t="shared" si="8"/>
        <v>-17261.750000000233</v>
      </c>
      <c r="J40" s="151">
        <f t="shared" si="9"/>
        <v>-2.397971882643183E-2</v>
      </c>
      <c r="K40" s="147">
        <f>VLOOKUP($C40,'2024'!$C$205:$U$392,VLOOKUP($L$4,Master!$D$9:$G$20,4,FALSE),FALSE)</f>
        <v>95860.290000000008</v>
      </c>
      <c r="L40" s="148">
        <f>VLOOKUP($C40,'2024'!$C$8:$U$195,VLOOKUP($L$4,Master!$D$9:$G$20,4,FALSE),FALSE)</f>
        <v>32716.969999999994</v>
      </c>
      <c r="M40" s="150">
        <f t="shared" si="10"/>
        <v>0.34129846675823733</v>
      </c>
      <c r="N40" s="150">
        <f t="shared" si="11"/>
        <v>4.6512610179129933E-6</v>
      </c>
      <c r="O40" s="148">
        <f t="shared" si="12"/>
        <v>-63143.320000000014</v>
      </c>
      <c r="P40" s="151">
        <f t="shared" si="13"/>
        <v>-0.65870153324176262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719847.89000000013</v>
      </c>
      <c r="F41" s="153">
        <f>IFERROR(VLOOKUP($C41,'2024'!$C$8:$U$195,19,FALSE),0)</f>
        <v>702586.1399999999</v>
      </c>
      <c r="G41" s="154">
        <f t="shared" si="6"/>
        <v>0.9760202811735682</v>
      </c>
      <c r="H41" s="155">
        <f t="shared" si="7"/>
        <v>9.9884296275234565E-5</v>
      </c>
      <c r="I41" s="156">
        <f t="shared" si="8"/>
        <v>-17261.750000000233</v>
      </c>
      <c r="J41" s="157">
        <f t="shared" si="9"/>
        <v>-2.397971882643183E-2</v>
      </c>
      <c r="K41" s="163">
        <f>VLOOKUP($C41,'2024'!$C$205:$U$392,VLOOKUP($L$4,Master!$D$9:$G$20,4,FALSE),FALSE)</f>
        <v>95860.290000000008</v>
      </c>
      <c r="L41" s="164">
        <f>VLOOKUP($C41,'2024'!$C$8:$U$195,VLOOKUP($L$4,Master!$D$9:$G$20,4,FALSE),FALSE)</f>
        <v>32716.969999999994</v>
      </c>
      <c r="M41" s="155">
        <f t="shared" si="10"/>
        <v>0.34129846675823733</v>
      </c>
      <c r="N41" s="155">
        <f t="shared" si="11"/>
        <v>4.6512610179129933E-6</v>
      </c>
      <c r="O41" s="156">
        <f t="shared" si="12"/>
        <v>-63143.320000000014</v>
      </c>
      <c r="P41" s="157">
        <f t="shared" si="13"/>
        <v>-0.65870153324176262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84825039.460000098</v>
      </c>
      <c r="F42" s="143">
        <f>IFERROR(VLOOKUP($C42,'2024'!$C$8:$U$195,19,FALSE),0)</f>
        <v>74817238.679999977</v>
      </c>
      <c r="G42" s="144">
        <f t="shared" si="6"/>
        <v>0.88201831860367863</v>
      </c>
      <c r="H42" s="145">
        <f t="shared" si="7"/>
        <v>1.0636513886835368E-2</v>
      </c>
      <c r="I42" s="143">
        <f t="shared" si="8"/>
        <v>-10007800.78000012</v>
      </c>
      <c r="J42" s="146">
        <f t="shared" si="9"/>
        <v>-0.11798168139632138</v>
      </c>
      <c r="K42" s="142">
        <f>VLOOKUP($C42,'2024'!$C$205:$U$392,VLOOKUP($L$4,Master!$D$9:$G$20,4,FALSE),FALSE)</f>
        <v>16688902.320000015</v>
      </c>
      <c r="L42" s="143">
        <f>VLOOKUP($C42,'2024'!$C$8:$U$195,VLOOKUP($L$4,Master!$D$9:$G$20,4,FALSE),FALSE)</f>
        <v>15036012.269999988</v>
      </c>
      <c r="M42" s="145">
        <f t="shared" si="10"/>
        <v>0.9009587318382708</v>
      </c>
      <c r="N42" s="145">
        <f t="shared" si="11"/>
        <v>2.137619031845321E-3</v>
      </c>
      <c r="O42" s="143">
        <f t="shared" si="12"/>
        <v>-1652890.0500000268</v>
      </c>
      <c r="P42" s="146">
        <f t="shared" si="13"/>
        <v>-9.9041268161729243E-2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42394938.830000021</v>
      </c>
      <c r="F43" s="148">
        <f>IFERROR(VLOOKUP($C43,'2024'!$C$8:$U$195,19,FALSE),0)</f>
        <v>38505012.739999987</v>
      </c>
      <c r="G43" s="149">
        <f t="shared" si="6"/>
        <v>0.90824550766311296</v>
      </c>
      <c r="H43" s="150">
        <f t="shared" si="7"/>
        <v>5.4741274864941692E-3</v>
      </c>
      <c r="I43" s="148">
        <f t="shared" si="8"/>
        <v>-3889926.0900000334</v>
      </c>
      <c r="J43" s="151">
        <f t="shared" si="9"/>
        <v>-9.1754492336887081E-2</v>
      </c>
      <c r="K43" s="147">
        <f>VLOOKUP($C43,'2024'!$C$205:$U$392,VLOOKUP($L$4,Master!$D$9:$G$20,4,FALSE),FALSE)</f>
        <v>8523139.6900000051</v>
      </c>
      <c r="L43" s="148">
        <f>VLOOKUP($C43,'2024'!$C$8:$U$195,VLOOKUP($L$4,Master!$D$9:$G$20,4,FALSE),FALSE)</f>
        <v>7675307.649999992</v>
      </c>
      <c r="M43" s="150">
        <f t="shared" si="10"/>
        <v>0.90052585422309173</v>
      </c>
      <c r="N43" s="150">
        <f t="shared" si="11"/>
        <v>1.0911725405174854E-3</v>
      </c>
      <c r="O43" s="148">
        <f t="shared" si="12"/>
        <v>-847832.04000001308</v>
      </c>
      <c r="P43" s="151">
        <f t="shared" si="13"/>
        <v>-9.9474145776908246E-2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42394938.830000021</v>
      </c>
      <c r="F44" s="153">
        <f>IFERROR(VLOOKUP($C44,'2024'!$C$8:$U$195,19,FALSE),0)</f>
        <v>38505012.739999987</v>
      </c>
      <c r="G44" s="154">
        <f t="shared" si="6"/>
        <v>0.90824550766311296</v>
      </c>
      <c r="H44" s="155">
        <f t="shared" si="7"/>
        <v>5.4741274864941692E-3</v>
      </c>
      <c r="I44" s="156">
        <f t="shared" si="8"/>
        <v>-3889926.0900000334</v>
      </c>
      <c r="J44" s="157">
        <f t="shared" si="9"/>
        <v>-9.1754492336887081E-2</v>
      </c>
      <c r="K44" s="163">
        <f>VLOOKUP($C44,'2024'!$C$205:$U$392,VLOOKUP($L$4,Master!$D$9:$G$20,4,FALSE),FALSE)</f>
        <v>8523139.6900000051</v>
      </c>
      <c r="L44" s="164">
        <f>VLOOKUP($C44,'2024'!$C$8:$U$195,VLOOKUP($L$4,Master!$D$9:$G$20,4,FALSE),FALSE)</f>
        <v>7675307.649999992</v>
      </c>
      <c r="M44" s="155">
        <f t="shared" si="10"/>
        <v>0.90052585422309173</v>
      </c>
      <c r="N44" s="155">
        <f t="shared" si="11"/>
        <v>1.0911725405174854E-3</v>
      </c>
      <c r="O44" s="156">
        <f t="shared" si="12"/>
        <v>-847832.04000001308</v>
      </c>
      <c r="P44" s="157">
        <f t="shared" si="13"/>
        <v>-9.9474145776908246E-2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20240496.010000061</v>
      </c>
      <c r="F47" s="148">
        <f>IFERROR(VLOOKUP($C47,'2024'!$C$8:$U$195,19,FALSE),0)</f>
        <v>18377959.699999996</v>
      </c>
      <c r="G47" s="149">
        <f t="shared" si="6"/>
        <v>0.90797971012766399</v>
      </c>
      <c r="H47" s="150">
        <f t="shared" si="7"/>
        <v>2.6127323997725328E-3</v>
      </c>
      <c r="I47" s="148">
        <f t="shared" si="8"/>
        <v>-1862536.3100000657</v>
      </c>
      <c r="J47" s="151">
        <f t="shared" si="9"/>
        <v>-9.2020289872335986E-2</v>
      </c>
      <c r="K47" s="147">
        <f>VLOOKUP($C47,'2024'!$C$205:$U$392,VLOOKUP($L$4,Master!$D$9:$G$20,4,FALSE),FALSE)</f>
        <v>3961583.2800000091</v>
      </c>
      <c r="L47" s="148">
        <f>VLOOKUP($C47,'2024'!$C$8:$U$195,VLOOKUP($L$4,Master!$D$9:$G$20,4,FALSE),FALSE)</f>
        <v>3638069.1499999953</v>
      </c>
      <c r="M47" s="150">
        <f t="shared" si="10"/>
        <v>0.91833716291330547</v>
      </c>
      <c r="N47" s="150">
        <f t="shared" si="11"/>
        <v>5.172119917543354E-4</v>
      </c>
      <c r="O47" s="148">
        <f t="shared" si="12"/>
        <v>-323514.13000001386</v>
      </c>
      <c r="P47" s="151">
        <f t="shared" si="13"/>
        <v>-8.166283708669457E-2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20240496.010000061</v>
      </c>
      <c r="F48" s="153">
        <f>IFERROR(VLOOKUP($C48,'2024'!$C$8:$U$195,19,FALSE),0)</f>
        <v>18377959.699999996</v>
      </c>
      <c r="G48" s="154">
        <f t="shared" si="6"/>
        <v>0.90797971012766399</v>
      </c>
      <c r="H48" s="155">
        <f t="shared" si="7"/>
        <v>2.6127323997725328E-3</v>
      </c>
      <c r="I48" s="156">
        <f t="shared" si="8"/>
        <v>-1862536.3100000657</v>
      </c>
      <c r="J48" s="157">
        <f t="shared" si="9"/>
        <v>-9.2020289872335986E-2</v>
      </c>
      <c r="K48" s="163">
        <f>VLOOKUP($C48,'2024'!$C$205:$U$392,VLOOKUP($L$4,Master!$D$9:$G$20,4,FALSE),FALSE)</f>
        <v>3961583.2800000091</v>
      </c>
      <c r="L48" s="164">
        <f>VLOOKUP($C48,'2024'!$C$8:$U$195,VLOOKUP($L$4,Master!$D$9:$G$20,4,FALSE),FALSE)</f>
        <v>3638069.1499999953</v>
      </c>
      <c r="M48" s="155">
        <f t="shared" si="10"/>
        <v>0.91833716291330547</v>
      </c>
      <c r="N48" s="155">
        <f t="shared" si="11"/>
        <v>5.172119917543354E-4</v>
      </c>
      <c r="O48" s="156">
        <f t="shared" si="12"/>
        <v>-323514.13000001386</v>
      </c>
      <c r="P48" s="157">
        <f t="shared" si="13"/>
        <v>-8.166283708669457E-2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7058927.7200000016</v>
      </c>
      <c r="F49" s="148">
        <f>IFERROR(VLOOKUP($C49,'2024'!$C$8:$U$195,19,FALSE),0)</f>
        <v>6273060.5900000017</v>
      </c>
      <c r="G49" s="149">
        <f t="shared" si="6"/>
        <v>0.88867046651102422</v>
      </c>
      <c r="H49" s="150">
        <f t="shared" si="7"/>
        <v>8.9181981660506142E-4</v>
      </c>
      <c r="I49" s="148">
        <f t="shared" si="8"/>
        <v>-785867.12999999989</v>
      </c>
      <c r="J49" s="151">
        <f t="shared" si="9"/>
        <v>-0.11132953348897581</v>
      </c>
      <c r="K49" s="147">
        <f>VLOOKUP($C49,'2024'!$C$205:$U$392,VLOOKUP($L$4,Master!$D$9:$G$20,4,FALSE),FALSE)</f>
        <v>1260642.3300000003</v>
      </c>
      <c r="L49" s="148">
        <f>VLOOKUP($C49,'2024'!$C$8:$U$195,VLOOKUP($L$4,Master!$D$9:$G$20,4,FALSE),FALSE)</f>
        <v>1217250.3999999999</v>
      </c>
      <c r="M49" s="150">
        <f t="shared" si="10"/>
        <v>0.9655795073928698</v>
      </c>
      <c r="N49" s="150">
        <f t="shared" si="11"/>
        <v>1.7305237418254192E-4</v>
      </c>
      <c r="O49" s="148">
        <f t="shared" si="12"/>
        <v>-43391.9300000004</v>
      </c>
      <c r="P49" s="151">
        <f t="shared" si="13"/>
        <v>-3.4420492607130197E-2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7058927.7200000016</v>
      </c>
      <c r="F50" s="153">
        <f>IFERROR(VLOOKUP($C50,'2024'!$C$8:$U$195,19,FALSE),0)</f>
        <v>6273060.5900000017</v>
      </c>
      <c r="G50" s="154">
        <f t="shared" si="6"/>
        <v>0.88867046651102422</v>
      </c>
      <c r="H50" s="155">
        <f t="shared" si="7"/>
        <v>8.9181981660506142E-4</v>
      </c>
      <c r="I50" s="156">
        <f t="shared" si="8"/>
        <v>-785867.12999999989</v>
      </c>
      <c r="J50" s="157">
        <f t="shared" si="9"/>
        <v>-0.11132953348897581</v>
      </c>
      <c r="K50" s="163">
        <f>VLOOKUP($C50,'2024'!$C$205:$U$392,VLOOKUP($L$4,Master!$D$9:$G$20,4,FALSE),FALSE)</f>
        <v>1260642.3300000003</v>
      </c>
      <c r="L50" s="164">
        <f>VLOOKUP($C50,'2024'!$C$8:$U$195,VLOOKUP($L$4,Master!$D$9:$G$20,4,FALSE),FALSE)</f>
        <v>1217250.3999999999</v>
      </c>
      <c r="M50" s="155">
        <f t="shared" si="10"/>
        <v>0.9655795073928698</v>
      </c>
      <c r="N50" s="155">
        <f t="shared" si="11"/>
        <v>1.7305237418254192E-4</v>
      </c>
      <c r="O50" s="156">
        <f t="shared" si="12"/>
        <v>-43391.9300000004</v>
      </c>
      <c r="P50" s="157">
        <f t="shared" si="13"/>
        <v>-3.4420492607130197E-2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15130676.900000008</v>
      </c>
      <c r="F53" s="148">
        <f>IFERROR(VLOOKUP($C53,'2024'!$C$8:$U$195,19,FALSE),0)</f>
        <v>11661205.65</v>
      </c>
      <c r="G53" s="149">
        <f t="shared" si="6"/>
        <v>0.77069953492959686</v>
      </c>
      <c r="H53" s="150">
        <f t="shared" si="7"/>
        <v>1.6578341839636054E-3</v>
      </c>
      <c r="I53" s="148">
        <f t="shared" si="8"/>
        <v>-3469471.2500000075</v>
      </c>
      <c r="J53" s="151">
        <f t="shared" si="9"/>
        <v>-0.22930046507040314</v>
      </c>
      <c r="K53" s="147">
        <f>VLOOKUP($C53,'2024'!$C$205:$U$392,VLOOKUP($L$4,Master!$D$9:$G$20,4,FALSE),FALSE)</f>
        <v>2943537.0200000014</v>
      </c>
      <c r="L53" s="148">
        <f>VLOOKUP($C53,'2024'!$C$8:$U$195,VLOOKUP($L$4,Master!$D$9:$G$20,4,FALSE),FALSE)</f>
        <v>2505385.0700000003</v>
      </c>
      <c r="M53" s="150">
        <f t="shared" si="10"/>
        <v>0.85114780380781452</v>
      </c>
      <c r="N53" s="150">
        <f t="shared" si="11"/>
        <v>3.5618212539095822E-4</v>
      </c>
      <c r="O53" s="148">
        <f t="shared" si="12"/>
        <v>-438151.95000000112</v>
      </c>
      <c r="P53" s="151">
        <f t="shared" si="13"/>
        <v>-0.14885219619218545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15130676.900000008</v>
      </c>
      <c r="F54" s="153">
        <f>IFERROR(VLOOKUP($C54,'2024'!$C$8:$U$195,19,FALSE),0)</f>
        <v>11661205.65</v>
      </c>
      <c r="G54" s="154">
        <f t="shared" si="6"/>
        <v>0.77069953492959686</v>
      </c>
      <c r="H54" s="155">
        <f t="shared" si="7"/>
        <v>1.6578341839636054E-3</v>
      </c>
      <c r="I54" s="156">
        <f t="shared" si="8"/>
        <v>-3469471.2500000075</v>
      </c>
      <c r="J54" s="157">
        <f t="shared" si="9"/>
        <v>-0.22930046507040314</v>
      </c>
      <c r="K54" s="163">
        <f>VLOOKUP($C54,'2024'!$C$205:$U$392,VLOOKUP($L$4,Master!$D$9:$G$20,4,FALSE),FALSE)</f>
        <v>2943537.0200000014</v>
      </c>
      <c r="L54" s="164">
        <f>VLOOKUP($C54,'2024'!$C$8:$U$195,VLOOKUP($L$4,Master!$D$9:$G$20,4,FALSE),FALSE)</f>
        <v>2505385.0700000003</v>
      </c>
      <c r="M54" s="155">
        <f t="shared" si="10"/>
        <v>0.85114780380781452</v>
      </c>
      <c r="N54" s="155">
        <f t="shared" si="11"/>
        <v>3.5618212539095822E-4</v>
      </c>
      <c r="O54" s="156">
        <f t="shared" si="12"/>
        <v>-438151.95000000112</v>
      </c>
      <c r="P54" s="157">
        <f t="shared" si="13"/>
        <v>-0.14885219619218545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110168085.12000003</v>
      </c>
      <c r="F55" s="143">
        <f>IFERROR(VLOOKUP($C55,'2024'!$C$8:$U$195,19,FALSE),0)</f>
        <v>90347595.170000017</v>
      </c>
      <c r="G55" s="144">
        <f t="shared" si="6"/>
        <v>0.82008864065840259</v>
      </c>
      <c r="H55" s="145">
        <f t="shared" si="7"/>
        <v>1.2844412165197614E-2</v>
      </c>
      <c r="I55" s="143">
        <f t="shared" si="8"/>
        <v>-19820489.950000018</v>
      </c>
      <c r="J55" s="146">
        <f t="shared" si="9"/>
        <v>-0.17991135934159741</v>
      </c>
      <c r="K55" s="142">
        <f>VLOOKUP($C55,'2024'!$C$205:$U$392,VLOOKUP($L$4,Master!$D$9:$G$20,4,FALSE),FALSE)</f>
        <v>26677545.610000007</v>
      </c>
      <c r="L55" s="143">
        <f>VLOOKUP($C55,'2024'!$C$8:$U$195,VLOOKUP($L$4,Master!$D$9:$G$20,4,FALSE),FALSE)</f>
        <v>16796894.16</v>
      </c>
      <c r="M55" s="145">
        <f t="shared" si="10"/>
        <v>0.62962666826830316</v>
      </c>
      <c r="N55" s="145">
        <f t="shared" si="11"/>
        <v>2.3879576570941144E-3</v>
      </c>
      <c r="O55" s="143">
        <f t="shared" si="12"/>
        <v>-9880651.4500000067</v>
      </c>
      <c r="P55" s="146">
        <f t="shared" si="13"/>
        <v>-0.3703733317316969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21318953.840000015</v>
      </c>
      <c r="F56" s="148">
        <f>IFERROR(VLOOKUP($C56,'2024'!$C$8:$U$195,19,FALSE),0)</f>
        <v>17308213.900000002</v>
      </c>
      <c r="G56" s="149">
        <f t="shared" si="6"/>
        <v>0.81186975823950613</v>
      </c>
      <c r="H56" s="150">
        <f t="shared" si="7"/>
        <v>2.460650255899915E-3</v>
      </c>
      <c r="I56" s="148">
        <f t="shared" si="8"/>
        <v>-4010739.9400000125</v>
      </c>
      <c r="J56" s="151">
        <f t="shared" si="9"/>
        <v>-0.18813024176049389</v>
      </c>
      <c r="K56" s="147">
        <f>VLOOKUP($C56,'2024'!$C$205:$U$392,VLOOKUP($L$4,Master!$D$9:$G$20,4,FALSE),FALSE)</f>
        <v>5489263.3600000022</v>
      </c>
      <c r="L56" s="148">
        <f>VLOOKUP($C56,'2024'!$C$8:$U$195,VLOOKUP($L$4,Master!$D$9:$G$20,4,FALSE),FALSE)</f>
        <v>5981622.3899999997</v>
      </c>
      <c r="M56" s="150">
        <f t="shared" si="10"/>
        <v>1.0896949185546085</v>
      </c>
      <c r="N56" s="150">
        <f t="shared" si="11"/>
        <v>8.5038703298265564E-4</v>
      </c>
      <c r="O56" s="148">
        <f t="shared" si="12"/>
        <v>492359.02999999747</v>
      </c>
      <c r="P56" s="151">
        <f t="shared" si="13"/>
        <v>8.9694918554608621E-2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21318953.840000015</v>
      </c>
      <c r="F57" s="153">
        <f>IFERROR(VLOOKUP($C57,'2024'!$C$8:$U$195,19,FALSE),0)</f>
        <v>17308213.900000002</v>
      </c>
      <c r="G57" s="154">
        <f t="shared" si="6"/>
        <v>0.81186975823950613</v>
      </c>
      <c r="H57" s="155">
        <f t="shared" si="7"/>
        <v>2.460650255899915E-3</v>
      </c>
      <c r="I57" s="156">
        <f t="shared" si="8"/>
        <v>-4010739.9400000125</v>
      </c>
      <c r="J57" s="157">
        <f t="shared" si="9"/>
        <v>-0.18813024176049389</v>
      </c>
      <c r="K57" s="163">
        <f>VLOOKUP($C57,'2024'!$C$205:$U$392,VLOOKUP($L$4,Master!$D$9:$G$20,4,FALSE),FALSE)</f>
        <v>5489263.3600000022</v>
      </c>
      <c r="L57" s="164">
        <f>VLOOKUP($C57,'2024'!$C$8:$U$195,VLOOKUP($L$4,Master!$D$9:$G$20,4,FALSE),FALSE)</f>
        <v>5981622.3899999997</v>
      </c>
      <c r="M57" s="155">
        <f t="shared" si="10"/>
        <v>1.0896949185546085</v>
      </c>
      <c r="N57" s="155">
        <f t="shared" si="11"/>
        <v>8.5038703298265564E-4</v>
      </c>
      <c r="O57" s="156">
        <f t="shared" si="12"/>
        <v>492359.02999999747</v>
      </c>
      <c r="P57" s="157">
        <f t="shared" si="13"/>
        <v>8.9694918554608621E-2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13640011.260000005</v>
      </c>
      <c r="F59" s="148">
        <f>IFERROR(VLOOKUP($C59,'2024'!$C$8:$U$195,19,FALSE),0)</f>
        <v>11119246.120000001</v>
      </c>
      <c r="G59" s="149">
        <f t="shared" si="6"/>
        <v>0.81519332411460166</v>
      </c>
      <c r="H59" s="150">
        <f t="shared" si="7"/>
        <v>1.5807856297981235E-3</v>
      </c>
      <c r="I59" s="148">
        <f t="shared" si="8"/>
        <v>-2520765.1400000043</v>
      </c>
      <c r="J59" s="151">
        <f t="shared" si="9"/>
        <v>-0.18480667588539831</v>
      </c>
      <c r="K59" s="147">
        <f>VLOOKUP($C59,'2024'!$C$205:$U$392,VLOOKUP($L$4,Master!$D$9:$G$20,4,FALSE),FALSE)</f>
        <v>3587276.7800000012</v>
      </c>
      <c r="L59" s="148">
        <f>VLOOKUP($C59,'2024'!$C$8:$U$195,VLOOKUP($L$4,Master!$D$9:$G$20,4,FALSE),FALSE)</f>
        <v>2346095.0500000007</v>
      </c>
      <c r="M59" s="150">
        <f t="shared" si="10"/>
        <v>0.65400447020985097</v>
      </c>
      <c r="N59" s="150">
        <f t="shared" si="11"/>
        <v>3.3353640176286619E-4</v>
      </c>
      <c r="O59" s="148">
        <f t="shared" si="12"/>
        <v>-1241181.7300000004</v>
      </c>
      <c r="P59" s="151">
        <f t="shared" si="13"/>
        <v>-0.34599552979014908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13378442.340000004</v>
      </c>
      <c r="F60" s="153">
        <f>IFERROR(VLOOKUP($C60,'2024'!$C$8:$U$195,19,FALSE),0)</f>
        <v>10917801.220000001</v>
      </c>
      <c r="G60" s="154">
        <f t="shared" si="6"/>
        <v>0.81607416936402466</v>
      </c>
      <c r="H60" s="155">
        <f t="shared" si="7"/>
        <v>1.5521468893943703E-3</v>
      </c>
      <c r="I60" s="156">
        <f t="shared" si="8"/>
        <v>-2460641.1200000029</v>
      </c>
      <c r="J60" s="157">
        <f t="shared" si="9"/>
        <v>-0.1839258306359754</v>
      </c>
      <c r="K60" s="163">
        <f>VLOOKUP($C60,'2024'!$C$205:$U$392,VLOOKUP($L$4,Master!$D$9:$G$20,4,FALSE),FALSE)</f>
        <v>3519610.080000001</v>
      </c>
      <c r="L60" s="164">
        <f>VLOOKUP($C60,'2024'!$C$8:$U$195,VLOOKUP($L$4,Master!$D$9:$G$20,4,FALSE),FALSE)</f>
        <v>2278406.0500000007</v>
      </c>
      <c r="M60" s="155">
        <f t="shared" si="10"/>
        <v>0.64734615432173104</v>
      </c>
      <c r="N60" s="155">
        <f t="shared" si="11"/>
        <v>3.2391328547057161E-4</v>
      </c>
      <c r="O60" s="156">
        <f t="shared" si="12"/>
        <v>-1241204.0300000003</v>
      </c>
      <c r="P60" s="157">
        <f t="shared" si="13"/>
        <v>-0.35265384567826896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139982.47999999998</v>
      </c>
      <c r="F61" s="153">
        <f>IFERROR(VLOOKUP($C61,'2024'!$C$8:$U$195,19,FALSE),0)</f>
        <v>97995.39</v>
      </c>
      <c r="G61" s="154">
        <f t="shared" si="6"/>
        <v>0.70005467827116663</v>
      </c>
      <c r="H61" s="155">
        <f t="shared" si="7"/>
        <v>1.39316733011089E-5</v>
      </c>
      <c r="I61" s="156">
        <f t="shared" si="8"/>
        <v>-41987.089999999982</v>
      </c>
      <c r="J61" s="157">
        <f t="shared" si="9"/>
        <v>-0.29994532172883343</v>
      </c>
      <c r="K61" s="163">
        <f>VLOOKUP($C61,'2024'!$C$205:$U$392,VLOOKUP($L$4,Master!$D$9:$G$20,4,FALSE),FALSE)</f>
        <v>29751.46</v>
      </c>
      <c r="L61" s="164">
        <f>VLOOKUP($C61,'2024'!$C$8:$U$195,VLOOKUP($L$4,Master!$D$9:$G$20,4,FALSE),FALSE)</f>
        <v>23355.87</v>
      </c>
      <c r="M61" s="155">
        <f t="shared" si="10"/>
        <v>0.78503273452798616</v>
      </c>
      <c r="N61" s="155">
        <f t="shared" si="11"/>
        <v>3.3204250781916405E-6</v>
      </c>
      <c r="O61" s="156">
        <f t="shared" si="12"/>
        <v>-6395.59</v>
      </c>
      <c r="P61" s="157">
        <f t="shared" si="13"/>
        <v>-0.21496726547201384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121586.44</v>
      </c>
      <c r="F62" s="153">
        <f>IFERROR(VLOOKUP($C62,'2024'!$C$8:$U$195,19,FALSE),0)</f>
        <v>103449.50999999998</v>
      </c>
      <c r="G62" s="154">
        <f t="shared" si="6"/>
        <v>0.85083098082319031</v>
      </c>
      <c r="H62" s="155">
        <f t="shared" si="7"/>
        <v>1.4707067102644296E-5</v>
      </c>
      <c r="I62" s="156">
        <f t="shared" si="8"/>
        <v>-18136.930000000022</v>
      </c>
      <c r="J62" s="157">
        <f t="shared" si="9"/>
        <v>-0.14916901917680969</v>
      </c>
      <c r="K62" s="163">
        <f>VLOOKUP($C62,'2024'!$C$205:$U$392,VLOOKUP($L$4,Master!$D$9:$G$20,4,FALSE),FALSE)</f>
        <v>37915.24</v>
      </c>
      <c r="L62" s="164">
        <f>VLOOKUP($C62,'2024'!$C$8:$U$195,VLOOKUP($L$4,Master!$D$9:$G$20,4,FALSE),FALSE)</f>
        <v>44333.13</v>
      </c>
      <c r="M62" s="155">
        <f t="shared" si="10"/>
        <v>1.1692694019607945</v>
      </c>
      <c r="N62" s="155">
        <f t="shared" si="11"/>
        <v>6.3026912141029284E-6</v>
      </c>
      <c r="O62" s="156">
        <f t="shared" si="12"/>
        <v>6417.8899999999994</v>
      </c>
      <c r="P62" s="157">
        <f t="shared" si="13"/>
        <v>0.16926940196079465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230372.30000000005</v>
      </c>
      <c r="F63" s="148">
        <f>IFERROR(VLOOKUP($C63,'2024'!$C$8:$U$195,19,FALSE),0)</f>
        <v>66048.549999999988</v>
      </c>
      <c r="G63" s="149">
        <f t="shared" si="6"/>
        <v>0.28670352294959062</v>
      </c>
      <c r="H63" s="150">
        <f t="shared" si="7"/>
        <v>9.3898990617003111E-6</v>
      </c>
      <c r="I63" s="148">
        <f t="shared" si="8"/>
        <v>-164323.75000000006</v>
      </c>
      <c r="J63" s="151">
        <f t="shared" si="9"/>
        <v>-0.71329647705040933</v>
      </c>
      <c r="K63" s="147">
        <f>VLOOKUP($C63,'2024'!$C$205:$U$392,VLOOKUP($L$4,Master!$D$9:$G$20,4,FALSE),FALSE)</f>
        <v>45238.460000000006</v>
      </c>
      <c r="L63" s="148">
        <f>VLOOKUP($C63,'2024'!$C$8:$U$195,VLOOKUP($L$4,Master!$D$9:$G$20,4,FALSE),FALSE)</f>
        <v>14726.959999999997</v>
      </c>
      <c r="M63" s="150">
        <f t="shared" si="10"/>
        <v>0.32554070142971259</v>
      </c>
      <c r="N63" s="150">
        <f t="shared" si="11"/>
        <v>2.0936821154392946E-6</v>
      </c>
      <c r="O63" s="148">
        <f t="shared" si="12"/>
        <v>-30511.500000000007</v>
      </c>
      <c r="P63" s="151">
        <f t="shared" si="13"/>
        <v>-0.67445929857028741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230372.30000000005</v>
      </c>
      <c r="F65" s="153">
        <f>IFERROR(VLOOKUP($C65,'2024'!$C$8:$U$195,19,FALSE),0)</f>
        <v>66048.549999999988</v>
      </c>
      <c r="G65" s="154">
        <f t="shared" si="6"/>
        <v>0.28670352294959062</v>
      </c>
      <c r="H65" s="155">
        <f t="shared" si="7"/>
        <v>9.3898990617003111E-6</v>
      </c>
      <c r="I65" s="156">
        <f t="shared" si="8"/>
        <v>-164323.75000000006</v>
      </c>
      <c r="J65" s="157">
        <f t="shared" si="9"/>
        <v>-0.71329647705040933</v>
      </c>
      <c r="K65" s="163">
        <f>VLOOKUP($C65,'2024'!$C$205:$U$392,VLOOKUP($L$4,Master!$D$9:$G$20,4,FALSE),FALSE)</f>
        <v>45238.460000000006</v>
      </c>
      <c r="L65" s="164">
        <f>VLOOKUP($C65,'2024'!$C$8:$U$195,VLOOKUP($L$4,Master!$D$9:$G$20,4,FALSE),FALSE)</f>
        <v>14726.959999999997</v>
      </c>
      <c r="M65" s="155">
        <f t="shared" si="10"/>
        <v>0.32554070142971259</v>
      </c>
      <c r="N65" s="155">
        <f t="shared" si="11"/>
        <v>2.0936821154392946E-6</v>
      </c>
      <c r="O65" s="156">
        <f t="shared" si="12"/>
        <v>-30511.500000000007</v>
      </c>
      <c r="P65" s="157">
        <f t="shared" si="13"/>
        <v>-0.67445929857028741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946802.38000000012</v>
      </c>
      <c r="F70" s="148">
        <f>IFERROR(VLOOKUP($C70,'2024'!$C$8:$U$195,19,FALSE),0)</f>
        <v>380897.87000000005</v>
      </c>
      <c r="G70" s="149">
        <f t="shared" si="6"/>
        <v>0.40229923165169906</v>
      </c>
      <c r="H70" s="150">
        <f t="shared" si="7"/>
        <v>5.4150962468012517E-5</v>
      </c>
      <c r="I70" s="148">
        <f t="shared" si="8"/>
        <v>-565904.51</v>
      </c>
      <c r="J70" s="151">
        <f t="shared" si="9"/>
        <v>-0.59770076834830088</v>
      </c>
      <c r="K70" s="147">
        <f>VLOOKUP($C70,'2024'!$C$205:$U$392,VLOOKUP($L$4,Master!$D$9:$G$20,4,FALSE),FALSE)</f>
        <v>266243.22000000003</v>
      </c>
      <c r="L70" s="148">
        <f>VLOOKUP($C70,'2024'!$C$8:$U$195,VLOOKUP($L$4,Master!$D$9:$G$20,4,FALSE),FALSE)</f>
        <v>17500.000000000004</v>
      </c>
      <c r="M70" s="150">
        <f t="shared" si="10"/>
        <v>6.5729373315121423E-2</v>
      </c>
      <c r="N70" s="150">
        <f t="shared" si="11"/>
        <v>2.487915837361388E-6</v>
      </c>
      <c r="O70" s="148">
        <f t="shared" si="12"/>
        <v>-248743.22000000003</v>
      </c>
      <c r="P70" s="151">
        <f t="shared" si="13"/>
        <v>-0.93427062668487859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946802.38000000012</v>
      </c>
      <c r="F73" s="153">
        <f>IFERROR(VLOOKUP($C73,'2024'!$C$8:$U$195,19,FALSE),0)</f>
        <v>380897.87000000005</v>
      </c>
      <c r="G73" s="154">
        <f t="shared" si="6"/>
        <v>0.40229923165169906</v>
      </c>
      <c r="H73" s="155">
        <f t="shared" si="7"/>
        <v>5.4150962468012517E-5</v>
      </c>
      <c r="I73" s="156">
        <f t="shared" si="8"/>
        <v>-565904.51</v>
      </c>
      <c r="J73" s="157">
        <f t="shared" si="9"/>
        <v>-0.59770076834830088</v>
      </c>
      <c r="K73" s="163">
        <f>VLOOKUP($C73,'2024'!$C$205:$U$392,VLOOKUP($L$4,Master!$D$9:$G$20,4,FALSE),FALSE)</f>
        <v>266243.22000000003</v>
      </c>
      <c r="L73" s="164">
        <f>VLOOKUP($C73,'2024'!$C$8:$U$195,VLOOKUP($L$4,Master!$D$9:$G$20,4,FALSE),FALSE)</f>
        <v>17500.000000000004</v>
      </c>
      <c r="M73" s="155">
        <f t="shared" si="10"/>
        <v>6.5729373315121423E-2</v>
      </c>
      <c r="N73" s="155">
        <f t="shared" si="11"/>
        <v>2.487915837361388E-6</v>
      </c>
      <c r="O73" s="156">
        <f t="shared" si="12"/>
        <v>-248743.22000000003</v>
      </c>
      <c r="P73" s="157">
        <f t="shared" si="13"/>
        <v>-0.93427062668487859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56328210.340000004</v>
      </c>
      <c r="F74" s="148">
        <f>IFERROR(VLOOKUP($C74,'2024'!$C$8:$U$195,19,FALSE),0)</f>
        <v>44652050.479999997</v>
      </c>
      <c r="G74" s="149">
        <f t="shared" ref="G74:G137" si="14">IFERROR(F74/E74,0)</f>
        <v>0.79271203914482458</v>
      </c>
      <c r="H74" s="150">
        <f t="shared" ref="H74:H137" si="15">F74/$D$4</f>
        <v>6.3480310605629796E-3</v>
      </c>
      <c r="I74" s="148">
        <f t="shared" ref="I74:I137" si="16">F74-E74</f>
        <v>-11676159.860000007</v>
      </c>
      <c r="J74" s="151">
        <f t="shared" ref="J74:J137" si="17">IFERROR(I74/E74,0)</f>
        <v>-0.2072879608551754</v>
      </c>
      <c r="K74" s="147">
        <f>VLOOKUP($C74,'2024'!$C$205:$U$392,VLOOKUP($L$4,Master!$D$9:$G$20,4,FALSE),FALSE)</f>
        <v>13273043.060000001</v>
      </c>
      <c r="L74" s="148">
        <f>VLOOKUP($C74,'2024'!$C$8:$U$195,VLOOKUP($L$4,Master!$D$9:$G$20,4,FALSE),FALSE)</f>
        <v>4947631.29</v>
      </c>
      <c r="M74" s="150">
        <f t="shared" ref="M74:M137" si="18">IFERROR(L74/K74,0)</f>
        <v>0.37275787230061164</v>
      </c>
      <c r="N74" s="150">
        <f t="shared" ref="N74:N137" si="19">L74/$D$4</f>
        <v>7.033880139323287E-4</v>
      </c>
      <c r="O74" s="148">
        <f t="shared" ref="O74:O137" si="20">L74-K74</f>
        <v>-8325411.7700000005</v>
      </c>
      <c r="P74" s="151">
        <f t="shared" ref="P74:P137" si="21">IFERROR(O74/K74,0)</f>
        <v>-0.62724212769938836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47240972.089999996</v>
      </c>
      <c r="F75" s="153">
        <f>IFERROR(VLOOKUP($C75,'2024'!$C$8:$U$195,19,FALSE),0)</f>
        <v>35041082.170000002</v>
      </c>
      <c r="G75" s="154">
        <f t="shared" si="14"/>
        <v>0.74175192888161423</v>
      </c>
      <c r="H75" s="155">
        <f t="shared" si="15"/>
        <v>4.9816721879442707E-3</v>
      </c>
      <c r="I75" s="156">
        <f t="shared" si="16"/>
        <v>-12199889.919999994</v>
      </c>
      <c r="J75" s="157">
        <f t="shared" si="17"/>
        <v>-0.25824807111838571</v>
      </c>
      <c r="K75" s="163">
        <f>VLOOKUP($C75,'2024'!$C$205:$U$392,VLOOKUP($L$4,Master!$D$9:$G$20,4,FALSE),FALSE)</f>
        <v>11785593.189999999</v>
      </c>
      <c r="L75" s="164">
        <f>VLOOKUP($C75,'2024'!$C$8:$U$195,VLOOKUP($L$4,Master!$D$9:$G$20,4,FALSE),FALSE)</f>
        <v>4092435.2600000002</v>
      </c>
      <c r="M75" s="155">
        <f t="shared" si="18"/>
        <v>0.34724049897398507</v>
      </c>
      <c r="N75" s="155">
        <f t="shared" si="19"/>
        <v>5.8180768552743814E-4</v>
      </c>
      <c r="O75" s="156">
        <f t="shared" si="20"/>
        <v>-7693157.9299999997</v>
      </c>
      <c r="P75" s="157">
        <f t="shared" si="21"/>
        <v>-0.65275950102601499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1165144.8499999999</v>
      </c>
      <c r="F76" s="153">
        <f>IFERROR(VLOOKUP($C76,'2024'!$C$8:$U$195,19,FALSE),0)</f>
        <v>902186.71999999974</v>
      </c>
      <c r="G76" s="154">
        <f t="shared" si="14"/>
        <v>0.77431292770165006</v>
      </c>
      <c r="H76" s="155">
        <f t="shared" si="15"/>
        <v>1.2826083593972133E-4</v>
      </c>
      <c r="I76" s="156">
        <f t="shared" si="16"/>
        <v>-262958.13000000012</v>
      </c>
      <c r="J76" s="157">
        <f t="shared" si="17"/>
        <v>-0.22568707229835</v>
      </c>
      <c r="K76" s="163">
        <f>VLOOKUP($C76,'2024'!$C$205:$U$392,VLOOKUP($L$4,Master!$D$9:$G$20,4,FALSE),FALSE)</f>
        <v>253830.80999999994</v>
      </c>
      <c r="L76" s="164">
        <f>VLOOKUP($C76,'2024'!$C$8:$U$195,VLOOKUP($L$4,Master!$D$9:$G$20,4,FALSE),FALSE)</f>
        <v>212520.43</v>
      </c>
      <c r="M76" s="155">
        <f t="shared" si="18"/>
        <v>0.83725230203535983</v>
      </c>
      <c r="N76" s="155">
        <f t="shared" si="19"/>
        <v>3.0213311060562979E-5</v>
      </c>
      <c r="O76" s="156">
        <f t="shared" si="20"/>
        <v>-41310.379999999946</v>
      </c>
      <c r="P76" s="157">
        <f t="shared" si="21"/>
        <v>-0.16274769796464014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7652703.7300000004</v>
      </c>
      <c r="F77" s="153">
        <f>IFERROR(VLOOKUP($C77,'2024'!$C$8:$U$195,19,FALSE),0)</f>
        <v>7554370.4900000002</v>
      </c>
      <c r="G77" s="154">
        <f t="shared" si="14"/>
        <v>0.98715052307401951</v>
      </c>
      <c r="H77" s="155">
        <f t="shared" si="15"/>
        <v>1.0739793133352289E-3</v>
      </c>
      <c r="I77" s="156">
        <f t="shared" si="16"/>
        <v>-98333.240000000224</v>
      </c>
      <c r="J77" s="157">
        <f t="shared" si="17"/>
        <v>-1.2849476925980541E-2</v>
      </c>
      <c r="K77" s="163">
        <f>VLOOKUP($C77,'2024'!$C$205:$U$392,VLOOKUP($L$4,Master!$D$9:$G$20,4,FALSE),FALSE)</f>
        <v>1158965.1000000001</v>
      </c>
      <c r="L77" s="164">
        <f>VLOOKUP($C77,'2024'!$C$8:$U$195,VLOOKUP($L$4,Master!$D$9:$G$20,4,FALSE),FALSE)</f>
        <v>624217.88</v>
      </c>
      <c r="M77" s="155">
        <f t="shared" si="18"/>
        <v>0.53859937628837995</v>
      </c>
      <c r="N77" s="155">
        <f t="shared" si="19"/>
        <v>8.874294569235144E-5</v>
      </c>
      <c r="O77" s="156">
        <f t="shared" si="20"/>
        <v>-534747.22000000009</v>
      </c>
      <c r="P77" s="157">
        <f t="shared" si="21"/>
        <v>-0.46140062371161999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269389.67</v>
      </c>
      <c r="F78" s="153">
        <f>IFERROR(VLOOKUP($C78,'2024'!$C$8:$U$195,19,FALSE),0)</f>
        <v>1154411.0999999999</v>
      </c>
      <c r="G78" s="154">
        <f t="shared" si="14"/>
        <v>4.2852834705948446</v>
      </c>
      <c r="H78" s="155">
        <f t="shared" si="15"/>
        <v>1.6411872334375888E-4</v>
      </c>
      <c r="I78" s="156">
        <f t="shared" si="16"/>
        <v>885021.42999999993</v>
      </c>
      <c r="J78" s="157">
        <f t="shared" si="17"/>
        <v>3.285283470594845</v>
      </c>
      <c r="K78" s="163">
        <f>VLOOKUP($C78,'2024'!$C$205:$U$392,VLOOKUP($L$4,Master!$D$9:$G$20,4,FALSE),FALSE)</f>
        <v>74653.959999999992</v>
      </c>
      <c r="L78" s="164">
        <f>VLOOKUP($C78,'2024'!$C$8:$U$195,VLOOKUP($L$4,Master!$D$9:$G$20,4,FALSE),FALSE)</f>
        <v>18457.719999999998</v>
      </c>
      <c r="M78" s="155">
        <f t="shared" si="18"/>
        <v>0.24724368271957708</v>
      </c>
      <c r="N78" s="155">
        <f t="shared" si="19"/>
        <v>2.6240716519761154E-6</v>
      </c>
      <c r="O78" s="156">
        <f t="shared" si="20"/>
        <v>-56196.239999999991</v>
      </c>
      <c r="P78" s="157">
        <f t="shared" si="21"/>
        <v>-0.7527563172804228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7797381.8000000007</v>
      </c>
      <c r="F80" s="148">
        <f>IFERROR(VLOOKUP($C80,'2024'!$C$8:$U$195,19,FALSE),0)</f>
        <v>7797381.8000000007</v>
      </c>
      <c r="G80" s="149">
        <f t="shared" si="14"/>
        <v>1</v>
      </c>
      <c r="H80" s="150">
        <f t="shared" si="15"/>
        <v>1.1085274097241968E-3</v>
      </c>
      <c r="I80" s="148">
        <f t="shared" si="16"/>
        <v>0</v>
      </c>
      <c r="J80" s="151">
        <f t="shared" si="17"/>
        <v>0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1559476.36</v>
      </c>
      <c r="M80" s="150">
        <f t="shared" si="18"/>
        <v>1</v>
      </c>
      <c r="N80" s="150">
        <f t="shared" si="19"/>
        <v>2.2170548194483936E-4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7797381.8000000007</v>
      </c>
      <c r="F81" s="153">
        <f>IFERROR(VLOOKUP($C81,'2024'!$C$8:$U$195,19,FALSE),0)</f>
        <v>7797381.8000000007</v>
      </c>
      <c r="G81" s="154">
        <f t="shared" si="14"/>
        <v>1</v>
      </c>
      <c r="H81" s="155">
        <f t="shared" si="15"/>
        <v>1.1085274097241968E-3</v>
      </c>
      <c r="I81" s="156">
        <f t="shared" si="16"/>
        <v>0</v>
      </c>
      <c r="J81" s="157">
        <f t="shared" si="17"/>
        <v>0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1559476.36</v>
      </c>
      <c r="M81" s="155">
        <f t="shared" si="18"/>
        <v>1</v>
      </c>
      <c r="N81" s="155">
        <f t="shared" si="19"/>
        <v>2.2170548194483936E-4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7069196.5199999996</v>
      </c>
      <c r="F82" s="148">
        <f>IFERROR(VLOOKUP($C82,'2024'!$C$8:$U$195,19,FALSE),0)</f>
        <v>5958906.0700000003</v>
      </c>
      <c r="G82" s="149">
        <f t="shared" si="14"/>
        <v>0.84293965419425076</v>
      </c>
      <c r="H82" s="150">
        <f t="shared" si="15"/>
        <v>8.4715753056582323E-4</v>
      </c>
      <c r="I82" s="148">
        <f t="shared" si="16"/>
        <v>-1110290.4499999993</v>
      </c>
      <c r="J82" s="151">
        <f t="shared" si="17"/>
        <v>-0.15706034580574926</v>
      </c>
      <c r="K82" s="147">
        <f>VLOOKUP($C82,'2024'!$C$205:$U$392,VLOOKUP($L$4,Master!$D$9:$G$20,4,FALSE),FALSE)</f>
        <v>1839186.25</v>
      </c>
      <c r="L82" s="148">
        <f>VLOOKUP($C82,'2024'!$C$8:$U$195,VLOOKUP($L$4,Master!$D$9:$G$20,4,FALSE),FALSE)</f>
        <v>1075285.8299999998</v>
      </c>
      <c r="M82" s="150">
        <f t="shared" si="18"/>
        <v>0.58465303880996278</v>
      </c>
      <c r="N82" s="150">
        <f t="shared" si="19"/>
        <v>1.5286975120841625E-4</v>
      </c>
      <c r="O82" s="148">
        <f t="shared" si="20"/>
        <v>-763900.42000000016</v>
      </c>
      <c r="P82" s="151">
        <f t="shared" si="21"/>
        <v>-0.41534696119003728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4654950.7699999996</v>
      </c>
      <c r="F85" s="153">
        <f>IFERROR(VLOOKUP($C85,'2024'!$C$8:$U$195,19,FALSE),0)</f>
        <v>2178975.33</v>
      </c>
      <c r="G85" s="154">
        <f t="shared" si="14"/>
        <v>0.46809846927768911</v>
      </c>
      <c r="H85" s="155">
        <f t="shared" si="15"/>
        <v>3.0977755615581461E-4</v>
      </c>
      <c r="I85" s="156">
        <f t="shared" si="16"/>
        <v>-2475975.4399999995</v>
      </c>
      <c r="J85" s="157">
        <f t="shared" si="17"/>
        <v>-0.53190153072231083</v>
      </c>
      <c r="K85" s="163">
        <f>VLOOKUP($C85,'2024'!$C$205:$U$392,VLOOKUP($L$4,Master!$D$9:$G$20,4,FALSE),FALSE)</f>
        <v>1364539.6099999999</v>
      </c>
      <c r="L85" s="164">
        <f>VLOOKUP($C85,'2024'!$C$8:$U$195,VLOOKUP($L$4,Master!$D$9:$G$20,4,FALSE),FALSE)</f>
        <v>178467.91</v>
      </c>
      <c r="M85" s="155">
        <f t="shared" si="18"/>
        <v>0.1307898346754478</v>
      </c>
      <c r="N85" s="155">
        <f t="shared" si="19"/>
        <v>2.5372179414273528E-5</v>
      </c>
      <c r="O85" s="156">
        <f t="shared" si="20"/>
        <v>-1186071.7</v>
      </c>
      <c r="P85" s="157">
        <f t="shared" si="21"/>
        <v>-0.86921016532455231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2414245.7500000005</v>
      </c>
      <c r="F86" s="153">
        <f>IFERROR(VLOOKUP($C86,'2024'!$C$8:$U$195,19,FALSE),0)</f>
        <v>3779930.7399999998</v>
      </c>
      <c r="G86" s="154">
        <f t="shared" si="14"/>
        <v>1.5656777028601994</v>
      </c>
      <c r="H86" s="155">
        <f t="shared" si="15"/>
        <v>5.3737997441000846E-4</v>
      </c>
      <c r="I86" s="156">
        <f t="shared" si="16"/>
        <v>1365684.9899999993</v>
      </c>
      <c r="J86" s="157">
        <f t="shared" si="17"/>
        <v>0.56567770286019936</v>
      </c>
      <c r="K86" s="163">
        <f>VLOOKUP($C86,'2024'!$C$205:$U$392,VLOOKUP($L$4,Master!$D$9:$G$20,4,FALSE),FALSE)</f>
        <v>474646.64</v>
      </c>
      <c r="L86" s="164">
        <f>VLOOKUP($C86,'2024'!$C$8:$U$195,VLOOKUP($L$4,Master!$D$9:$G$20,4,FALSE),FALSE)</f>
        <v>896817.91999999993</v>
      </c>
      <c r="M86" s="155">
        <f t="shared" si="18"/>
        <v>1.8894433130296675</v>
      </c>
      <c r="N86" s="155">
        <f t="shared" si="19"/>
        <v>1.2749757179414273E-4</v>
      </c>
      <c r="O86" s="156">
        <f t="shared" si="20"/>
        <v>422171.27999999991</v>
      </c>
      <c r="P86" s="157">
        <f t="shared" si="21"/>
        <v>0.8894433130296675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2712022.2900000005</v>
      </c>
      <c r="F87" s="148">
        <f>IFERROR(VLOOKUP($C87,'2024'!$C$8:$U$195,19,FALSE),0)</f>
        <v>2970787.96</v>
      </c>
      <c r="G87" s="149">
        <f t="shared" si="14"/>
        <v>1.0954142858464484</v>
      </c>
      <c r="H87" s="150">
        <f t="shared" si="15"/>
        <v>4.2234688086437302E-4</v>
      </c>
      <c r="I87" s="148">
        <f t="shared" si="16"/>
        <v>258765.66999999946</v>
      </c>
      <c r="J87" s="151">
        <f t="shared" si="17"/>
        <v>9.5414285846448343E-2</v>
      </c>
      <c r="K87" s="147">
        <f>VLOOKUP($C87,'2024'!$C$205:$U$392,VLOOKUP($L$4,Master!$D$9:$G$20,4,FALSE),FALSE)</f>
        <v>592385.9800000001</v>
      </c>
      <c r="L87" s="148">
        <f>VLOOKUP($C87,'2024'!$C$8:$U$195,VLOOKUP($L$4,Master!$D$9:$G$20,4,FALSE),FALSE)</f>
        <v>834672.22000000009</v>
      </c>
      <c r="M87" s="150">
        <f t="shared" si="18"/>
        <v>1.4090006316489798</v>
      </c>
      <c r="N87" s="150">
        <f t="shared" si="19"/>
        <v>1.1866252772249077E-4</v>
      </c>
      <c r="O87" s="148">
        <f t="shared" si="20"/>
        <v>242286.24</v>
      </c>
      <c r="P87" s="151">
        <f t="shared" si="21"/>
        <v>0.40900063164897987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2434228.1400000006</v>
      </c>
      <c r="F89" s="153">
        <f>IFERROR(VLOOKUP($C89,'2024'!$C$8:$U$195,19,FALSE),0)</f>
        <v>2784377.95</v>
      </c>
      <c r="G89" s="154">
        <f t="shared" si="14"/>
        <v>1.1438442865096448</v>
      </c>
      <c r="H89" s="155">
        <f t="shared" si="15"/>
        <v>3.958455999431334E-4</v>
      </c>
      <c r="I89" s="156">
        <f t="shared" si="16"/>
        <v>350149.80999999959</v>
      </c>
      <c r="J89" s="157">
        <f t="shared" si="17"/>
        <v>0.1438442865096447</v>
      </c>
      <c r="K89" s="163">
        <f>VLOOKUP($C89,'2024'!$C$205:$U$392,VLOOKUP($L$4,Master!$D$9:$G$20,4,FALSE),FALSE)</f>
        <v>509327.15000000014</v>
      </c>
      <c r="L89" s="164">
        <f>VLOOKUP($C89,'2024'!$C$8:$U$195,VLOOKUP($L$4,Master!$D$9:$G$20,4,FALSE),FALSE)</f>
        <v>797186.35000000009</v>
      </c>
      <c r="M89" s="155">
        <f t="shared" si="18"/>
        <v>1.565175447646959</v>
      </c>
      <c r="N89" s="155">
        <f t="shared" si="19"/>
        <v>1.1333328831390391E-4</v>
      </c>
      <c r="O89" s="156">
        <f t="shared" si="20"/>
        <v>287859.19999999995</v>
      </c>
      <c r="P89" s="157">
        <f t="shared" si="21"/>
        <v>0.56517544764695904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277794.15000000002</v>
      </c>
      <c r="F94" s="153">
        <f>IFERROR(VLOOKUP($C94,'2024'!$C$8:$U$195,19,FALSE),0)</f>
        <v>186410.01</v>
      </c>
      <c r="G94" s="154">
        <f t="shared" si="14"/>
        <v>0.67103648510956759</v>
      </c>
      <c r="H94" s="155">
        <f t="shared" si="15"/>
        <v>2.6501280921239693E-5</v>
      </c>
      <c r="I94" s="156">
        <f t="shared" si="16"/>
        <v>-91384.140000000014</v>
      </c>
      <c r="J94" s="157">
        <f t="shared" si="17"/>
        <v>-0.32896351489043241</v>
      </c>
      <c r="K94" s="163">
        <f>VLOOKUP($C94,'2024'!$C$205:$U$392,VLOOKUP($L$4,Master!$D$9:$G$20,4,FALSE),FALSE)</f>
        <v>83058.83</v>
      </c>
      <c r="L94" s="164">
        <f>VLOOKUP($C94,'2024'!$C$8:$U$195,VLOOKUP($L$4,Master!$D$9:$G$20,4,FALSE),FALSE)</f>
        <v>37485.870000000003</v>
      </c>
      <c r="M94" s="155">
        <f t="shared" si="18"/>
        <v>0.45131709656878144</v>
      </c>
      <c r="N94" s="155">
        <f t="shared" si="19"/>
        <v>5.3292394085868638E-6</v>
      </c>
      <c r="O94" s="156">
        <f t="shared" si="20"/>
        <v>-45572.959999999999</v>
      </c>
      <c r="P94" s="157">
        <f t="shared" si="21"/>
        <v>-0.5486829034312185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125134.39000000001</v>
      </c>
      <c r="F95" s="148">
        <f>IFERROR(VLOOKUP($C95,'2024'!$C$8:$U$195,19,FALSE),0)</f>
        <v>94062.419999999984</v>
      </c>
      <c r="G95" s="149">
        <f t="shared" si="14"/>
        <v>0.75169120175516879</v>
      </c>
      <c r="H95" s="150">
        <f t="shared" si="15"/>
        <v>1.3372536252487914E-5</v>
      </c>
      <c r="I95" s="148">
        <f t="shared" si="16"/>
        <v>-31071.97000000003</v>
      </c>
      <c r="J95" s="151">
        <f t="shared" si="17"/>
        <v>-0.24830879824483124</v>
      </c>
      <c r="K95" s="147">
        <f>VLOOKUP($C95,'2024'!$C$205:$U$392,VLOOKUP($L$4,Master!$D$9:$G$20,4,FALSE),FALSE)</f>
        <v>25432.140000000003</v>
      </c>
      <c r="L95" s="148">
        <f>VLOOKUP($C95,'2024'!$C$8:$U$195,VLOOKUP($L$4,Master!$D$9:$G$20,4,FALSE),FALSE)</f>
        <v>19884.060000000001</v>
      </c>
      <c r="M95" s="150">
        <f t="shared" si="18"/>
        <v>0.78184769350907946</v>
      </c>
      <c r="N95" s="150">
        <f t="shared" si="19"/>
        <v>2.8268495877168044E-6</v>
      </c>
      <c r="O95" s="148">
        <f t="shared" si="20"/>
        <v>-5548.0800000000017</v>
      </c>
      <c r="P95" s="151">
        <f t="shared" si="21"/>
        <v>-0.2181523064909206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125134.39000000001</v>
      </c>
      <c r="F96" s="153">
        <f>IFERROR(VLOOKUP($C96,'2024'!$C$8:$U$195,19,FALSE),0)</f>
        <v>94062.419999999984</v>
      </c>
      <c r="G96" s="154">
        <f t="shared" si="14"/>
        <v>0.75169120175516879</v>
      </c>
      <c r="H96" s="155">
        <f t="shared" si="15"/>
        <v>1.3372536252487914E-5</v>
      </c>
      <c r="I96" s="156">
        <f t="shared" si="16"/>
        <v>-31071.97000000003</v>
      </c>
      <c r="J96" s="157">
        <f t="shared" si="17"/>
        <v>-0.24830879824483124</v>
      </c>
      <c r="K96" s="163">
        <f>VLOOKUP($C96,'2024'!$C$205:$U$392,VLOOKUP($L$4,Master!$D$9:$G$20,4,FALSE),FALSE)</f>
        <v>25432.140000000003</v>
      </c>
      <c r="L96" s="164">
        <f>VLOOKUP($C96,'2024'!$C$8:$U$195,VLOOKUP($L$4,Master!$D$9:$G$20,4,FALSE),FALSE)</f>
        <v>19884.060000000001</v>
      </c>
      <c r="M96" s="155">
        <f t="shared" si="18"/>
        <v>0.78184769350907946</v>
      </c>
      <c r="N96" s="155">
        <f t="shared" si="19"/>
        <v>2.8268495877168044E-6</v>
      </c>
      <c r="O96" s="156">
        <f t="shared" si="20"/>
        <v>-5548.0800000000017</v>
      </c>
      <c r="P96" s="157">
        <f t="shared" si="21"/>
        <v>-0.2181523064909206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4332052.75</v>
      </c>
      <c r="F97" s="143">
        <f>IFERROR(VLOOKUP($C97,'2024'!$C$8:$U$195,19,FALSE),0)</f>
        <v>8446927.3800000008</v>
      </c>
      <c r="G97" s="144">
        <f t="shared" si="14"/>
        <v>1.9498671570885191</v>
      </c>
      <c r="H97" s="145">
        <f t="shared" si="15"/>
        <v>1.2008711088996305E-3</v>
      </c>
      <c r="I97" s="143">
        <f t="shared" si="16"/>
        <v>4114874.6300000008</v>
      </c>
      <c r="J97" s="146">
        <f t="shared" si="17"/>
        <v>0.94986715708851899</v>
      </c>
      <c r="K97" s="142">
        <f>VLOOKUP($C97,'2024'!$C$205:$U$392,VLOOKUP($L$4,Master!$D$9:$G$20,4,FALSE),FALSE)</f>
        <v>897104.54999999993</v>
      </c>
      <c r="L97" s="143">
        <f>VLOOKUP($C97,'2024'!$C$8:$U$195,VLOOKUP($L$4,Master!$D$9:$G$20,4,FALSE),FALSE)</f>
        <v>1057078.6800000002</v>
      </c>
      <c r="M97" s="145">
        <f t="shared" si="18"/>
        <v>1.1783227272674075</v>
      </c>
      <c r="N97" s="145">
        <f t="shared" si="19"/>
        <v>1.5028130224623262E-4</v>
      </c>
      <c r="O97" s="143">
        <f t="shared" si="20"/>
        <v>159974.13000000024</v>
      </c>
      <c r="P97" s="146">
        <f t="shared" si="21"/>
        <v>0.17832272726740742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4332052.75</v>
      </c>
      <c r="F108" s="148">
        <f>IFERROR(VLOOKUP($C108,'2024'!$C$8:$U$195,19,FALSE),0)</f>
        <v>8446927.3800000008</v>
      </c>
      <c r="G108" s="149">
        <f t="shared" si="14"/>
        <v>1.9498671570885191</v>
      </c>
      <c r="H108" s="150">
        <f t="shared" si="15"/>
        <v>1.2008711088996305E-3</v>
      </c>
      <c r="I108" s="148">
        <f t="shared" si="16"/>
        <v>4114874.6300000008</v>
      </c>
      <c r="J108" s="151">
        <f t="shared" si="17"/>
        <v>0.94986715708851899</v>
      </c>
      <c r="K108" s="147">
        <f>VLOOKUP($C108,'2024'!$C$205:$U$392,VLOOKUP($L$4,Master!$D$9:$G$20,4,FALSE),FALSE)</f>
        <v>897104.54999999993</v>
      </c>
      <c r="L108" s="148">
        <f>VLOOKUP($C108,'2024'!$C$8:$U$195,VLOOKUP($L$4,Master!$D$9:$G$20,4,FALSE),FALSE)</f>
        <v>1057078.6800000002</v>
      </c>
      <c r="M108" s="150">
        <f t="shared" si="18"/>
        <v>1.1783227272674075</v>
      </c>
      <c r="N108" s="150">
        <f t="shared" si="19"/>
        <v>1.5028130224623262E-4</v>
      </c>
      <c r="O108" s="148">
        <f t="shared" si="20"/>
        <v>159974.13000000024</v>
      </c>
      <c r="P108" s="151">
        <f t="shared" si="21"/>
        <v>0.17832272726740742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4332052.75</v>
      </c>
      <c r="F109" s="153">
        <f>IFERROR(VLOOKUP($C109,'2024'!$C$8:$U$195,19,FALSE),0)</f>
        <v>8446927.3800000008</v>
      </c>
      <c r="G109" s="154">
        <f t="shared" si="14"/>
        <v>1.9498671570885191</v>
      </c>
      <c r="H109" s="155">
        <f t="shared" si="15"/>
        <v>1.2008711088996305E-3</v>
      </c>
      <c r="I109" s="156">
        <f t="shared" si="16"/>
        <v>4114874.6300000008</v>
      </c>
      <c r="J109" s="157">
        <f t="shared" si="17"/>
        <v>0.94986715708851899</v>
      </c>
      <c r="K109" s="163">
        <f>VLOOKUP($C109,'2024'!$C$205:$U$392,VLOOKUP($L$4,Master!$D$9:$G$20,4,FALSE),FALSE)</f>
        <v>897104.54999999993</v>
      </c>
      <c r="L109" s="164">
        <f>VLOOKUP($C109,'2024'!$C$8:$U$195,VLOOKUP($L$4,Master!$D$9:$G$20,4,FALSE),FALSE)</f>
        <v>1057078.6800000002</v>
      </c>
      <c r="M109" s="155">
        <f t="shared" si="18"/>
        <v>1.1783227272674075</v>
      </c>
      <c r="N109" s="155">
        <f t="shared" si="19"/>
        <v>1.5028130224623262E-4</v>
      </c>
      <c r="O109" s="156">
        <f t="shared" si="20"/>
        <v>159974.13000000024</v>
      </c>
      <c r="P109" s="157">
        <f t="shared" si="21"/>
        <v>0.17832272726740742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2948734.47</v>
      </c>
      <c r="F110" s="143">
        <f>IFERROR(VLOOKUP($C110,'2024'!$C$8:$U$195,19,FALSE),0)</f>
        <v>2157707.4500000002</v>
      </c>
      <c r="G110" s="144">
        <f t="shared" si="14"/>
        <v>0.73174016580746926</v>
      </c>
      <c r="H110" s="145">
        <f t="shared" si="15"/>
        <v>3.0675397355700882E-4</v>
      </c>
      <c r="I110" s="143">
        <f t="shared" si="16"/>
        <v>-791027.02</v>
      </c>
      <c r="J110" s="146">
        <f t="shared" si="17"/>
        <v>-0.26825983419253074</v>
      </c>
      <c r="K110" s="142">
        <f>VLOOKUP($C110,'2024'!$C$205:$U$392,VLOOKUP($L$4,Master!$D$9:$G$20,4,FALSE),FALSE)</f>
        <v>584940.2300000001</v>
      </c>
      <c r="L110" s="143">
        <f>VLOOKUP($C110,'2024'!$C$8:$U$195,VLOOKUP($L$4,Master!$D$9:$G$20,4,FALSE),FALSE)</f>
        <v>407237.16000000003</v>
      </c>
      <c r="M110" s="145">
        <f t="shared" si="18"/>
        <v>0.69620302915393584</v>
      </c>
      <c r="N110" s="145">
        <f t="shared" si="19"/>
        <v>5.7895530281489909E-5</v>
      </c>
      <c r="O110" s="143">
        <f t="shared" si="20"/>
        <v>-177703.07000000007</v>
      </c>
      <c r="P110" s="146">
        <f t="shared" si="21"/>
        <v>-0.30379697084606411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2948734.47</v>
      </c>
      <c r="F121" s="148">
        <f>IFERROR(VLOOKUP($C121,'2024'!$C$8:$U$195,19,FALSE),0)</f>
        <v>2157707.4500000002</v>
      </c>
      <c r="G121" s="149">
        <f t="shared" si="14"/>
        <v>0.73174016580746926</v>
      </c>
      <c r="H121" s="150">
        <f t="shared" si="15"/>
        <v>3.0675397355700882E-4</v>
      </c>
      <c r="I121" s="148">
        <f t="shared" si="16"/>
        <v>-791027.02</v>
      </c>
      <c r="J121" s="151">
        <f t="shared" si="17"/>
        <v>-0.26825983419253074</v>
      </c>
      <c r="K121" s="147">
        <f>VLOOKUP($C121,'2024'!$C$205:$U$392,VLOOKUP($L$4,Master!$D$9:$G$20,4,FALSE),FALSE)</f>
        <v>584940.2300000001</v>
      </c>
      <c r="L121" s="148">
        <f>VLOOKUP($C121,'2024'!$C$8:$U$195,VLOOKUP($L$4,Master!$D$9:$G$20,4,FALSE),FALSE)</f>
        <v>407237.16000000003</v>
      </c>
      <c r="M121" s="150">
        <f t="shared" si="18"/>
        <v>0.69620302915393584</v>
      </c>
      <c r="N121" s="150">
        <f t="shared" si="19"/>
        <v>5.7895530281489909E-5</v>
      </c>
      <c r="O121" s="148">
        <f t="shared" si="20"/>
        <v>-177703.07000000007</v>
      </c>
      <c r="P121" s="151">
        <f t="shared" si="21"/>
        <v>-0.30379697084606411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2948734.47</v>
      </c>
      <c r="F122" s="153">
        <f>IFERROR(VLOOKUP($C122,'2024'!$C$8:$U$195,19,FALSE),0)</f>
        <v>2157707.4500000002</v>
      </c>
      <c r="G122" s="154">
        <f t="shared" si="14"/>
        <v>0.73174016580746926</v>
      </c>
      <c r="H122" s="155">
        <f t="shared" si="15"/>
        <v>3.0675397355700882E-4</v>
      </c>
      <c r="I122" s="156">
        <f t="shared" si="16"/>
        <v>-791027.02</v>
      </c>
      <c r="J122" s="157">
        <f t="shared" si="17"/>
        <v>-0.26825983419253074</v>
      </c>
      <c r="K122" s="163">
        <f>VLOOKUP($C122,'2024'!$C$205:$U$392,VLOOKUP($L$4,Master!$D$9:$G$20,4,FALSE),FALSE)</f>
        <v>584940.2300000001</v>
      </c>
      <c r="L122" s="164">
        <f>VLOOKUP($C122,'2024'!$C$8:$U$195,VLOOKUP($L$4,Master!$D$9:$G$20,4,FALSE),FALSE)</f>
        <v>407237.16000000003</v>
      </c>
      <c r="M122" s="155">
        <f t="shared" si="18"/>
        <v>0.69620302915393584</v>
      </c>
      <c r="N122" s="155">
        <f t="shared" si="19"/>
        <v>5.7895530281489909E-5</v>
      </c>
      <c r="O122" s="156">
        <f t="shared" si="20"/>
        <v>-177703.07000000007</v>
      </c>
      <c r="P122" s="157">
        <f t="shared" si="21"/>
        <v>-0.30379697084606411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174401874.315</v>
      </c>
      <c r="F123" s="143">
        <f>IFERROR(VLOOKUP($C123,'2024'!$C$8:$U$195,19,FALSE),0)</f>
        <v>167345557.97000003</v>
      </c>
      <c r="G123" s="144">
        <f t="shared" si="14"/>
        <v>0.959539905332353</v>
      </c>
      <c r="H123" s="145">
        <f t="shared" si="15"/>
        <v>2.379095222775093E-2</v>
      </c>
      <c r="I123" s="143">
        <f t="shared" si="16"/>
        <v>-7056316.344999969</v>
      </c>
      <c r="J123" s="146">
        <f t="shared" si="17"/>
        <v>-4.0460094667646974E-2</v>
      </c>
      <c r="K123" s="142">
        <f>VLOOKUP($C123,'2024'!$C$205:$U$392,VLOOKUP($L$4,Master!$D$9:$G$20,4,FALSE),FALSE)</f>
        <v>37113725.345000006</v>
      </c>
      <c r="L123" s="143">
        <f>VLOOKUP($C123,'2024'!$C$8:$U$195,VLOOKUP($L$4,Master!$D$9:$G$20,4,FALSE),FALSE)</f>
        <v>34449299.399999999</v>
      </c>
      <c r="M123" s="145">
        <f t="shared" si="18"/>
        <v>0.92820914849608427</v>
      </c>
      <c r="N123" s="145">
        <f t="shared" si="19"/>
        <v>4.8975404321865224E-3</v>
      </c>
      <c r="O123" s="143">
        <f t="shared" si="20"/>
        <v>-2664425.9450000077</v>
      </c>
      <c r="P123" s="146">
        <f t="shared" si="21"/>
        <v>-7.179085150391569E-2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167031206.75833333</v>
      </c>
      <c r="F138" s="148">
        <f>IFERROR(VLOOKUP($C138,'2024'!$C$8:$U$195,19,FALSE),0)</f>
        <v>160602027.94</v>
      </c>
      <c r="G138" s="149">
        <f t="shared" ref="G138:G196" si="22">IFERROR(F138/E138,0)</f>
        <v>0.96150911591248156</v>
      </c>
      <c r="H138" s="150">
        <f t="shared" ref="H138:H196" si="23">F138/$D$4</f>
        <v>2.2832247361387545E-2</v>
      </c>
      <c r="I138" s="148">
        <f t="shared" ref="I138:I196" si="24">F138-E138</f>
        <v>-6429178.8183333278</v>
      </c>
      <c r="J138" s="151">
        <f t="shared" ref="J138:J196" si="25">IFERROR(I138/E138,0)</f>
        <v>-3.8490884087518398E-2</v>
      </c>
      <c r="K138" s="147">
        <f>VLOOKUP($C138,'2024'!$C$205:$U$392,VLOOKUP($L$4,Master!$D$9:$G$20,4,FALSE),FALSE)</f>
        <v>35416743.37166667</v>
      </c>
      <c r="L138" s="148">
        <f>VLOOKUP($C138,'2024'!$C$8:$U$195,VLOOKUP($L$4,Master!$D$9:$G$20,4,FALSE),FALSE)</f>
        <v>33936045.809999995</v>
      </c>
      <c r="M138" s="150">
        <f t="shared" ref="M138:M196" si="26">IFERROR(L138/K138,0)</f>
        <v>0.95819215939398794</v>
      </c>
      <c r="N138" s="150">
        <f t="shared" ref="N138:N196" si="27">L138/$D$4</f>
        <v>4.8245729044640315E-3</v>
      </c>
      <c r="O138" s="148">
        <f t="shared" ref="O138:O196" si="28">L138-K138</f>
        <v>-1480697.5616666749</v>
      </c>
      <c r="P138" s="151">
        <f t="shared" ref="P138:P196" si="29">IFERROR(O138/K138,0)</f>
        <v>-4.180784060601208E-2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167031206.75833333</v>
      </c>
      <c r="F139" s="153">
        <f>IFERROR(VLOOKUP($C139,'2024'!$C$8:$U$195,19,FALSE),0)</f>
        <v>160602027.94</v>
      </c>
      <c r="G139" s="154">
        <f t="shared" si="22"/>
        <v>0.96150911591248156</v>
      </c>
      <c r="H139" s="155">
        <f t="shared" si="23"/>
        <v>2.2832247361387545E-2</v>
      </c>
      <c r="I139" s="156">
        <f t="shared" si="24"/>
        <v>-6429178.8183333278</v>
      </c>
      <c r="J139" s="157">
        <f t="shared" si="25"/>
        <v>-3.8490884087518398E-2</v>
      </c>
      <c r="K139" s="163">
        <f>VLOOKUP($C139,'2024'!$C$205:$U$392,VLOOKUP($L$4,Master!$D$9:$G$20,4,FALSE),FALSE)</f>
        <v>35416743.37166667</v>
      </c>
      <c r="L139" s="164">
        <f>VLOOKUP($C139,'2024'!$C$8:$U$195,VLOOKUP($L$4,Master!$D$9:$G$20,4,FALSE),FALSE)</f>
        <v>33936045.809999995</v>
      </c>
      <c r="M139" s="155">
        <f t="shared" si="26"/>
        <v>0.95819215939398794</v>
      </c>
      <c r="N139" s="155">
        <f t="shared" si="27"/>
        <v>4.8245729044640315E-3</v>
      </c>
      <c r="O139" s="156">
        <f t="shared" si="28"/>
        <v>-1480697.5616666749</v>
      </c>
      <c r="P139" s="157">
        <f t="shared" si="29"/>
        <v>-4.180784060601208E-2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3469012.3400000003</v>
      </c>
      <c r="F140" s="148">
        <f>IFERROR(VLOOKUP($C140,'2024'!$C$8:$U$195,19,FALSE),0)</f>
        <v>4324476.42</v>
      </c>
      <c r="G140" s="149">
        <f t="shared" si="22"/>
        <v>1.2466016249455023</v>
      </c>
      <c r="H140" s="150">
        <f t="shared" si="23"/>
        <v>6.1479619277793568E-4</v>
      </c>
      <c r="I140" s="148">
        <f t="shared" si="24"/>
        <v>855464.07999999961</v>
      </c>
      <c r="J140" s="151">
        <f t="shared" si="25"/>
        <v>0.24660162494550236</v>
      </c>
      <c r="K140" s="147">
        <f>VLOOKUP($C140,'2024'!$C$205:$U$392,VLOOKUP($L$4,Master!$D$9:$G$20,4,FALSE),FALSE)</f>
        <v>738730.93000000017</v>
      </c>
      <c r="L140" s="148">
        <f>VLOOKUP($C140,'2024'!$C$8:$U$195,VLOOKUP($L$4,Master!$D$9:$G$20,4,FALSE),FALSE)</f>
        <v>135497.77999999997</v>
      </c>
      <c r="M140" s="150">
        <f t="shared" si="26"/>
        <v>0.18341966539833379</v>
      </c>
      <c r="N140" s="150">
        <f t="shared" si="27"/>
        <v>1.9263261302246227E-5</v>
      </c>
      <c r="O140" s="148">
        <f t="shared" si="28"/>
        <v>-603233.15000000014</v>
      </c>
      <c r="P140" s="151">
        <f t="shared" si="29"/>
        <v>-0.81658033460166612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3469012.3400000003</v>
      </c>
      <c r="F141" s="153">
        <f>IFERROR(VLOOKUP($C141,'2024'!$C$8:$U$195,19,FALSE),0)</f>
        <v>4324476.42</v>
      </c>
      <c r="G141" s="154">
        <f t="shared" si="22"/>
        <v>1.2466016249455023</v>
      </c>
      <c r="H141" s="155">
        <f t="shared" si="23"/>
        <v>6.1479619277793568E-4</v>
      </c>
      <c r="I141" s="156">
        <f t="shared" si="24"/>
        <v>855464.07999999961</v>
      </c>
      <c r="J141" s="157">
        <f t="shared" si="25"/>
        <v>0.24660162494550236</v>
      </c>
      <c r="K141" s="163">
        <f>VLOOKUP($C141,'2024'!$C$205:$U$392,VLOOKUP($L$4,Master!$D$9:$G$20,4,FALSE),FALSE)</f>
        <v>738730.93000000017</v>
      </c>
      <c r="L141" s="164">
        <f>VLOOKUP($C141,'2024'!$C$8:$U$195,VLOOKUP($L$4,Master!$D$9:$G$20,4,FALSE),FALSE)</f>
        <v>135497.77999999997</v>
      </c>
      <c r="M141" s="155">
        <f t="shared" si="26"/>
        <v>0.18341966539833379</v>
      </c>
      <c r="N141" s="155">
        <f t="shared" si="27"/>
        <v>1.9263261302246227E-5</v>
      </c>
      <c r="O141" s="156">
        <f t="shared" si="28"/>
        <v>-603233.15000000014</v>
      </c>
      <c r="P141" s="157">
        <f t="shared" si="29"/>
        <v>-0.81658033460166612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3901655.2166666659</v>
      </c>
      <c r="F142" s="148">
        <f>IFERROR(VLOOKUP($C142,'2024'!$C$8:$U$195,19,FALSE),0)</f>
        <v>2419053.61</v>
      </c>
      <c r="G142" s="149">
        <f t="shared" si="22"/>
        <v>0.62000701642383726</v>
      </c>
      <c r="H142" s="150">
        <f t="shared" si="23"/>
        <v>3.4390867358544212E-4</v>
      </c>
      <c r="I142" s="148">
        <f t="shared" si="24"/>
        <v>-1482601.606666666</v>
      </c>
      <c r="J142" s="151">
        <f t="shared" si="25"/>
        <v>-0.37999298357616274</v>
      </c>
      <c r="K142" s="147">
        <f>VLOOKUP($C142,'2024'!$C$205:$U$392,VLOOKUP($L$4,Master!$D$9:$G$20,4,FALSE),FALSE)</f>
        <v>958251.04333333322</v>
      </c>
      <c r="L142" s="148">
        <f>VLOOKUP($C142,'2024'!$C$8:$U$195,VLOOKUP($L$4,Master!$D$9:$G$20,4,FALSE),FALSE)</f>
        <v>377755.81</v>
      </c>
      <c r="M142" s="150">
        <f t="shared" si="26"/>
        <v>0.39421382593642051</v>
      </c>
      <c r="N142" s="150">
        <f t="shared" si="27"/>
        <v>5.3704266420244528E-5</v>
      </c>
      <c r="O142" s="148">
        <f t="shared" si="28"/>
        <v>-580495.23333333316</v>
      </c>
      <c r="P142" s="151">
        <f t="shared" si="29"/>
        <v>-0.60578617406357937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3901655.2166666659</v>
      </c>
      <c r="F143" s="153">
        <f>IFERROR(VLOOKUP($C143,'2024'!$C$8:$U$195,19,FALSE),0)</f>
        <v>2419053.61</v>
      </c>
      <c r="G143" s="154">
        <f t="shared" si="22"/>
        <v>0.62000701642383726</v>
      </c>
      <c r="H143" s="155">
        <f t="shared" si="23"/>
        <v>3.4390867358544212E-4</v>
      </c>
      <c r="I143" s="156">
        <f t="shared" si="24"/>
        <v>-1482601.606666666</v>
      </c>
      <c r="J143" s="157">
        <f t="shared" si="25"/>
        <v>-0.37999298357616274</v>
      </c>
      <c r="K143" s="163">
        <f>VLOOKUP($C143,'2024'!$C$205:$U$392,VLOOKUP($L$4,Master!$D$9:$G$20,4,FALSE),FALSE)</f>
        <v>958251.04333333322</v>
      </c>
      <c r="L143" s="164">
        <f>VLOOKUP($C143,'2024'!$C$8:$U$195,VLOOKUP($L$4,Master!$D$9:$G$20,4,FALSE),FALSE)</f>
        <v>377755.81</v>
      </c>
      <c r="M143" s="155">
        <f t="shared" si="26"/>
        <v>0.39421382593642051</v>
      </c>
      <c r="N143" s="155">
        <f t="shared" si="27"/>
        <v>5.3704266420244528E-5</v>
      </c>
      <c r="O143" s="156">
        <f t="shared" si="28"/>
        <v>-580495.23333333316</v>
      </c>
      <c r="P143" s="157">
        <f t="shared" si="29"/>
        <v>-0.60578617406357937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23884327.130000006</v>
      </c>
      <c r="F144" s="143">
        <f>IFERROR(VLOOKUP($C144,'2024'!$C$8:$U$195,19,FALSE),0)</f>
        <v>14957446.339999998</v>
      </c>
      <c r="G144" s="144">
        <f t="shared" si="22"/>
        <v>0.62624524687625116</v>
      </c>
      <c r="H144" s="145">
        <f t="shared" si="23"/>
        <v>2.1264495791868065E-3</v>
      </c>
      <c r="I144" s="143">
        <f t="shared" si="24"/>
        <v>-8926880.7900000084</v>
      </c>
      <c r="J144" s="146">
        <f t="shared" si="25"/>
        <v>-0.37375475312374884</v>
      </c>
      <c r="K144" s="142">
        <f>VLOOKUP($C144,'2024'!$C$205:$U$392,VLOOKUP($L$4,Master!$D$9:$G$20,4,FALSE),FALSE)</f>
        <v>4182523.5500000007</v>
      </c>
      <c r="L144" s="143">
        <f>VLOOKUP($C144,'2024'!$C$8:$U$195,VLOOKUP($L$4,Master!$D$9:$G$20,4,FALSE),FALSE)</f>
        <v>2819493.5299999993</v>
      </c>
      <c r="M144" s="145">
        <f t="shared" si="26"/>
        <v>0.67411300768408078</v>
      </c>
      <c r="N144" s="145">
        <f t="shared" si="27"/>
        <v>4.0083786323571216E-4</v>
      </c>
      <c r="O144" s="143">
        <f t="shared" si="28"/>
        <v>-1363030.0200000014</v>
      </c>
      <c r="P144" s="146">
        <f t="shared" si="29"/>
        <v>-0.32588699231591922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6112833.4299999997</v>
      </c>
      <c r="F145" s="148">
        <f>IFERROR(VLOOKUP($C145,'2024'!$C$8:$U$195,19,FALSE),0)</f>
        <v>4832088.0199999996</v>
      </c>
      <c r="G145" s="149">
        <f t="shared" si="22"/>
        <v>0.79048252751097781</v>
      </c>
      <c r="H145" s="150">
        <f t="shared" si="23"/>
        <v>6.869616178561273E-4</v>
      </c>
      <c r="I145" s="148">
        <f t="shared" si="24"/>
        <v>-1280745.4100000001</v>
      </c>
      <c r="J145" s="151">
        <f t="shared" si="25"/>
        <v>-0.20951747248902219</v>
      </c>
      <c r="K145" s="147">
        <f>VLOOKUP($C145,'2024'!$C$205:$U$392,VLOOKUP($L$4,Master!$D$9:$G$20,4,FALSE),FALSE)</f>
        <v>386459.85000000009</v>
      </c>
      <c r="L145" s="148">
        <f>VLOOKUP($C145,'2024'!$C$8:$U$195,VLOOKUP($L$4,Master!$D$9:$G$20,4,FALSE),FALSE)</f>
        <v>728464.74</v>
      </c>
      <c r="M145" s="150">
        <f t="shared" si="26"/>
        <v>1.8849687490175235</v>
      </c>
      <c r="N145" s="150">
        <f t="shared" si="27"/>
        <v>1.0356336934887688E-4</v>
      </c>
      <c r="O145" s="148">
        <f t="shared" si="28"/>
        <v>342004.8899999999</v>
      </c>
      <c r="P145" s="151">
        <f t="shared" si="29"/>
        <v>0.88496874901752365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6112833.4299999997</v>
      </c>
      <c r="F146" s="153">
        <f>IFERROR(VLOOKUP($C146,'2024'!$C$8:$U$195,19,FALSE),0)</f>
        <v>4832088.0199999996</v>
      </c>
      <c r="G146" s="154">
        <f t="shared" si="22"/>
        <v>0.79048252751097781</v>
      </c>
      <c r="H146" s="155">
        <f t="shared" si="23"/>
        <v>6.869616178561273E-4</v>
      </c>
      <c r="I146" s="156">
        <f t="shared" si="24"/>
        <v>-1280745.4100000001</v>
      </c>
      <c r="J146" s="157">
        <f t="shared" si="25"/>
        <v>-0.20951747248902219</v>
      </c>
      <c r="K146" s="163">
        <f>VLOOKUP($C146,'2024'!$C$205:$U$392,VLOOKUP($L$4,Master!$D$9:$G$20,4,FALSE),FALSE)</f>
        <v>386459.85000000009</v>
      </c>
      <c r="L146" s="164">
        <f>VLOOKUP($C146,'2024'!$C$8:$U$195,VLOOKUP($L$4,Master!$D$9:$G$20,4,FALSE),FALSE)</f>
        <v>728464.74</v>
      </c>
      <c r="M146" s="155">
        <f t="shared" si="26"/>
        <v>1.8849687490175235</v>
      </c>
      <c r="N146" s="155">
        <f t="shared" si="27"/>
        <v>1.0356336934887688E-4</v>
      </c>
      <c r="O146" s="156">
        <f t="shared" si="28"/>
        <v>342004.8899999999</v>
      </c>
      <c r="P146" s="157">
        <f t="shared" si="29"/>
        <v>0.88496874901752365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10544040.500000011</v>
      </c>
      <c r="F147" s="148">
        <f>IFERROR(VLOOKUP($C147,'2024'!$C$8:$U$195,19,FALSE),0)</f>
        <v>6779277.4399999995</v>
      </c>
      <c r="G147" s="149">
        <f t="shared" si="22"/>
        <v>0.64294872918972501</v>
      </c>
      <c r="H147" s="150">
        <f t="shared" si="23"/>
        <v>9.6378695479101503E-4</v>
      </c>
      <c r="I147" s="148">
        <f t="shared" si="24"/>
        <v>-3764763.0600000117</v>
      </c>
      <c r="J147" s="151">
        <f t="shared" si="25"/>
        <v>-0.35705127081027505</v>
      </c>
      <c r="K147" s="147">
        <f>VLOOKUP($C147,'2024'!$C$205:$U$392,VLOOKUP($L$4,Master!$D$9:$G$20,4,FALSE),FALSE)</f>
        <v>1988641.2400000012</v>
      </c>
      <c r="L147" s="148">
        <f>VLOOKUP($C147,'2024'!$C$8:$U$195,VLOOKUP($L$4,Master!$D$9:$G$20,4,FALSE),FALSE)</f>
        <v>1365950.8199999994</v>
      </c>
      <c r="M147" s="150">
        <f t="shared" si="26"/>
        <v>0.686876442329034</v>
      </c>
      <c r="N147" s="150">
        <f t="shared" si="27"/>
        <v>1.9419261017912984E-4</v>
      </c>
      <c r="O147" s="148">
        <f t="shared" si="28"/>
        <v>-622690.42000000179</v>
      </c>
      <c r="P147" s="151">
        <f t="shared" si="29"/>
        <v>-0.31312355767096606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10544040.500000011</v>
      </c>
      <c r="F148" s="153">
        <f>IFERROR(VLOOKUP($C148,'2024'!$C$8:$U$195,19,FALSE),0)</f>
        <v>6779277.4399999995</v>
      </c>
      <c r="G148" s="154">
        <f t="shared" si="22"/>
        <v>0.64294872918972501</v>
      </c>
      <c r="H148" s="155">
        <f t="shared" si="23"/>
        <v>9.6378695479101503E-4</v>
      </c>
      <c r="I148" s="156">
        <f t="shared" si="24"/>
        <v>-3764763.0600000117</v>
      </c>
      <c r="J148" s="157">
        <f t="shared" si="25"/>
        <v>-0.35705127081027505</v>
      </c>
      <c r="K148" s="163">
        <f>VLOOKUP($C148,'2024'!$C$205:$U$392,VLOOKUP($L$4,Master!$D$9:$G$20,4,FALSE),FALSE)</f>
        <v>1988641.2400000012</v>
      </c>
      <c r="L148" s="164">
        <f>VLOOKUP($C148,'2024'!$C$8:$U$195,VLOOKUP($L$4,Master!$D$9:$G$20,4,FALSE),FALSE)</f>
        <v>1365950.8199999994</v>
      </c>
      <c r="M148" s="155">
        <f t="shared" si="26"/>
        <v>0.686876442329034</v>
      </c>
      <c r="N148" s="155">
        <f t="shared" si="27"/>
        <v>1.9419261017912984E-4</v>
      </c>
      <c r="O148" s="156">
        <f t="shared" si="28"/>
        <v>-622690.42000000179</v>
      </c>
      <c r="P148" s="157">
        <f t="shared" si="29"/>
        <v>-0.31312355767096606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855115.04999999993</v>
      </c>
      <c r="F153" s="148">
        <f>IFERROR(VLOOKUP($C153,'2024'!$C$8:$U$195,19,FALSE),0)</f>
        <v>11673.240000000002</v>
      </c>
      <c r="G153" s="149">
        <f t="shared" si="22"/>
        <v>1.3651075372840184E-2</v>
      </c>
      <c r="H153" s="150">
        <f t="shared" si="23"/>
        <v>1.6595450668183113E-6</v>
      </c>
      <c r="I153" s="148">
        <f t="shared" si="24"/>
        <v>-843441.80999999994</v>
      </c>
      <c r="J153" s="151">
        <f t="shared" si="25"/>
        <v>-0.98634892462715984</v>
      </c>
      <c r="K153" s="147">
        <f>VLOOKUP($C153,'2024'!$C$205:$U$392,VLOOKUP($L$4,Master!$D$9:$G$20,4,FALSE),FALSE)</f>
        <v>155871.00999999998</v>
      </c>
      <c r="L153" s="148">
        <f>VLOOKUP($C153,'2024'!$C$8:$U$195,VLOOKUP($L$4,Master!$D$9:$G$20,4,FALSE),FALSE)</f>
        <v>1693.88</v>
      </c>
      <c r="M153" s="150">
        <f t="shared" si="26"/>
        <v>1.0867190762413102E-2</v>
      </c>
      <c r="N153" s="150">
        <f t="shared" si="27"/>
        <v>2.4081319306226898E-7</v>
      </c>
      <c r="O153" s="148">
        <f t="shared" si="28"/>
        <v>-154177.12999999998</v>
      </c>
      <c r="P153" s="151">
        <f t="shared" si="29"/>
        <v>-0.98913280923758684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855115.04999999993</v>
      </c>
      <c r="F154" s="153">
        <f>IFERROR(VLOOKUP($C154,'2024'!$C$8:$U$195,19,FALSE),0)</f>
        <v>11673.240000000002</v>
      </c>
      <c r="G154" s="154">
        <f t="shared" si="22"/>
        <v>1.3651075372840184E-2</v>
      </c>
      <c r="H154" s="155">
        <f t="shared" si="23"/>
        <v>1.6595450668183113E-6</v>
      </c>
      <c r="I154" s="156">
        <f t="shared" si="24"/>
        <v>-843441.80999999994</v>
      </c>
      <c r="J154" s="157">
        <f t="shared" si="25"/>
        <v>-0.98634892462715984</v>
      </c>
      <c r="K154" s="163">
        <f>VLOOKUP($C154,'2024'!$C$205:$U$392,VLOOKUP($L$4,Master!$D$9:$G$20,4,FALSE),FALSE)</f>
        <v>155871.00999999998</v>
      </c>
      <c r="L154" s="164">
        <f>VLOOKUP($C154,'2024'!$C$8:$U$195,VLOOKUP($L$4,Master!$D$9:$G$20,4,FALSE),FALSE)</f>
        <v>1693.88</v>
      </c>
      <c r="M154" s="155">
        <f t="shared" si="26"/>
        <v>1.0867190762413102E-2</v>
      </c>
      <c r="N154" s="155">
        <f t="shared" si="27"/>
        <v>2.4081319306226898E-7</v>
      </c>
      <c r="O154" s="156">
        <f t="shared" si="28"/>
        <v>-154177.12999999998</v>
      </c>
      <c r="P154" s="157">
        <f t="shared" si="29"/>
        <v>-0.98913280923758684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6372338.1499999985</v>
      </c>
      <c r="F155" s="148">
        <f>IFERROR(VLOOKUP($C155,'2024'!$C$8:$U$195,19,FALSE),0)</f>
        <v>3334407.6400000006</v>
      </c>
      <c r="G155" s="149">
        <f t="shared" si="22"/>
        <v>0.52326282151238335</v>
      </c>
      <c r="H155" s="150">
        <f t="shared" si="23"/>
        <v>4.7404146147284623E-4</v>
      </c>
      <c r="I155" s="148">
        <f t="shared" si="24"/>
        <v>-3037930.5099999979</v>
      </c>
      <c r="J155" s="151">
        <f t="shared" si="25"/>
        <v>-0.4767371784876166</v>
      </c>
      <c r="K155" s="147">
        <f>VLOOKUP($C155,'2024'!$C$205:$U$392,VLOOKUP($L$4,Master!$D$9:$G$20,4,FALSE),FALSE)</f>
        <v>1651551.4499999997</v>
      </c>
      <c r="L155" s="148">
        <f>VLOOKUP($C155,'2024'!$C$8:$U$195,VLOOKUP($L$4,Master!$D$9:$G$20,4,FALSE),FALSE)</f>
        <v>723384.09000000008</v>
      </c>
      <c r="M155" s="150">
        <f t="shared" si="26"/>
        <v>0.43800275795222743</v>
      </c>
      <c r="N155" s="150">
        <f t="shared" si="27"/>
        <v>1.0284107051464317E-4</v>
      </c>
      <c r="O155" s="148">
        <f t="shared" si="28"/>
        <v>-928167.35999999964</v>
      </c>
      <c r="P155" s="151">
        <f t="shared" si="29"/>
        <v>-0.56199724204777257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6372338.1499999985</v>
      </c>
      <c r="F156" s="153">
        <f>IFERROR(VLOOKUP($C156,'2024'!$C$8:$U$195,19,FALSE),0)</f>
        <v>3334407.6400000006</v>
      </c>
      <c r="G156" s="154">
        <f t="shared" si="22"/>
        <v>0.52326282151238335</v>
      </c>
      <c r="H156" s="155">
        <f t="shared" si="23"/>
        <v>4.7404146147284623E-4</v>
      </c>
      <c r="I156" s="156">
        <f t="shared" si="24"/>
        <v>-3037930.5099999979</v>
      </c>
      <c r="J156" s="157">
        <f t="shared" si="25"/>
        <v>-0.4767371784876166</v>
      </c>
      <c r="K156" s="163">
        <f>VLOOKUP($C156,'2024'!$C$205:$U$392,VLOOKUP($L$4,Master!$D$9:$G$20,4,FALSE),FALSE)</f>
        <v>1651551.4499999997</v>
      </c>
      <c r="L156" s="164">
        <f>VLOOKUP($C156,'2024'!$C$8:$U$195,VLOOKUP($L$4,Master!$D$9:$G$20,4,FALSE),FALSE)</f>
        <v>723384.09000000008</v>
      </c>
      <c r="M156" s="155">
        <f t="shared" si="26"/>
        <v>0.43800275795222743</v>
      </c>
      <c r="N156" s="155">
        <f t="shared" si="27"/>
        <v>1.0284107051464317E-4</v>
      </c>
      <c r="O156" s="156">
        <f t="shared" si="28"/>
        <v>-928167.35999999964</v>
      </c>
      <c r="P156" s="157">
        <f t="shared" si="29"/>
        <v>-0.56199724204777257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121389082.97</v>
      </c>
      <c r="F157" s="143">
        <f>IFERROR(VLOOKUP($C157,'2024'!$C$8:$U$195,19,FALSE),0)</f>
        <v>120822502.80999999</v>
      </c>
      <c r="G157" s="144">
        <f t="shared" si="22"/>
        <v>0.99533252788358217</v>
      </c>
      <c r="H157" s="145">
        <f t="shared" si="23"/>
        <v>1.7176926757179412E-2</v>
      </c>
      <c r="I157" s="143">
        <f t="shared" si="24"/>
        <v>-566580.16000001132</v>
      </c>
      <c r="J157" s="146">
        <f t="shared" si="25"/>
        <v>-4.6674721164178786E-3</v>
      </c>
      <c r="K157" s="142">
        <f>VLOOKUP($C157,'2024'!$C$205:$U$392,VLOOKUP($L$4,Master!$D$9:$G$20,4,FALSE),FALSE)</f>
        <v>24674871.160000004</v>
      </c>
      <c r="L157" s="143">
        <f>VLOOKUP($C157,'2024'!$C$8:$U$195,VLOOKUP($L$4,Master!$D$9:$G$20,4,FALSE),FALSE)</f>
        <v>26464972.890000001</v>
      </c>
      <c r="M157" s="145">
        <f t="shared" si="26"/>
        <v>1.0725475613790396</v>
      </c>
      <c r="N157" s="145">
        <f t="shared" si="27"/>
        <v>3.7624357250497583E-3</v>
      </c>
      <c r="O157" s="143">
        <f t="shared" si="28"/>
        <v>1790101.7299999967</v>
      </c>
      <c r="P157" s="146">
        <f t="shared" si="29"/>
        <v>7.2547561379039699E-2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63977219.170000009</v>
      </c>
      <c r="F158" s="148">
        <f>IFERROR(VLOOKUP($C158,'2024'!$C$8:$U$195,19,FALSE),0)</f>
        <v>65983929.06000001</v>
      </c>
      <c r="G158" s="149">
        <f t="shared" si="22"/>
        <v>1.0313660067760648</v>
      </c>
      <c r="H158" s="150">
        <f t="shared" si="23"/>
        <v>9.3807121211259611E-3</v>
      </c>
      <c r="I158" s="148">
        <f t="shared" si="24"/>
        <v>2006709.8900000006</v>
      </c>
      <c r="J158" s="151">
        <f t="shared" si="25"/>
        <v>3.1366006776064763E-2</v>
      </c>
      <c r="K158" s="147">
        <f>VLOOKUP($C158,'2024'!$C$205:$U$392,VLOOKUP($L$4,Master!$D$9:$G$20,4,FALSE),FALSE)</f>
        <v>12693782.410000002</v>
      </c>
      <c r="L158" s="148">
        <f>VLOOKUP($C158,'2024'!$C$8:$U$195,VLOOKUP($L$4,Master!$D$9:$G$20,4,FALSE),FALSE)</f>
        <v>13076379.920000002</v>
      </c>
      <c r="M158" s="150">
        <f t="shared" si="26"/>
        <v>1.0301405442162452</v>
      </c>
      <c r="N158" s="150">
        <f t="shared" si="27"/>
        <v>1.8590247256184251E-3</v>
      </c>
      <c r="O158" s="148">
        <f t="shared" si="28"/>
        <v>382597.50999999978</v>
      </c>
      <c r="P158" s="151">
        <f t="shared" si="29"/>
        <v>3.0140544216245135E-2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15409699.580000002</v>
      </c>
      <c r="F159" s="153">
        <f>IFERROR(VLOOKUP($C159,'2024'!$C$8:$U$195,19,FALSE),0)</f>
        <v>15933265.810000001</v>
      </c>
      <c r="G159" s="154">
        <f t="shared" si="22"/>
        <v>1.0339764073453792</v>
      </c>
      <c r="H159" s="155">
        <f t="shared" si="23"/>
        <v>2.2651785342621554E-3</v>
      </c>
      <c r="I159" s="156">
        <f t="shared" si="24"/>
        <v>523566.22999999858</v>
      </c>
      <c r="J159" s="157">
        <f t="shared" si="25"/>
        <v>3.3976407345379184E-2</v>
      </c>
      <c r="K159" s="163">
        <f>VLOOKUP($C159,'2024'!$C$205:$U$392,VLOOKUP($L$4,Master!$D$9:$G$20,4,FALSE),FALSE)</f>
        <v>3008522.6300000008</v>
      </c>
      <c r="L159" s="164">
        <f>VLOOKUP($C159,'2024'!$C$8:$U$195,VLOOKUP($L$4,Master!$D$9:$G$20,4,FALSE),FALSE)</f>
        <v>3235030.77</v>
      </c>
      <c r="M159" s="155">
        <f t="shared" si="26"/>
        <v>1.0752888270612739</v>
      </c>
      <c r="N159" s="155">
        <f t="shared" si="27"/>
        <v>4.5991338783053738E-4</v>
      </c>
      <c r="O159" s="156">
        <f t="shared" si="28"/>
        <v>226508.1399999992</v>
      </c>
      <c r="P159" s="157">
        <f t="shared" si="29"/>
        <v>7.5288827061273975E-2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48567519.590000011</v>
      </c>
      <c r="F160" s="153">
        <f>IFERROR(VLOOKUP($C160,'2024'!$C$8:$U$195,19,FALSE),0)</f>
        <v>50050663.250000015</v>
      </c>
      <c r="G160" s="154">
        <f t="shared" si="22"/>
        <v>1.0305377682970118</v>
      </c>
      <c r="H160" s="155">
        <f t="shared" si="23"/>
        <v>7.1155335868638061E-3</v>
      </c>
      <c r="I160" s="156">
        <f t="shared" si="24"/>
        <v>1483143.6600000039</v>
      </c>
      <c r="J160" s="157">
        <f t="shared" si="25"/>
        <v>3.0537768297011842E-2</v>
      </c>
      <c r="K160" s="163">
        <f>VLOOKUP($C160,'2024'!$C$205:$U$392,VLOOKUP($L$4,Master!$D$9:$G$20,4,FALSE),FALSE)</f>
        <v>9685259.7800000012</v>
      </c>
      <c r="L160" s="164">
        <f>VLOOKUP($C160,'2024'!$C$8:$U$195,VLOOKUP($L$4,Master!$D$9:$G$20,4,FALSE),FALSE)</f>
        <v>9841349.1500000022</v>
      </c>
      <c r="M160" s="155">
        <f t="shared" si="26"/>
        <v>1.0161161779390084</v>
      </c>
      <c r="N160" s="155">
        <f t="shared" si="27"/>
        <v>1.3991113377878877E-3</v>
      </c>
      <c r="O160" s="156">
        <f t="shared" si="28"/>
        <v>156089.37000000104</v>
      </c>
      <c r="P160" s="157">
        <f t="shared" si="29"/>
        <v>1.6116177939008366E-2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20224398.93</v>
      </c>
      <c r="F161" s="148">
        <f>IFERROR(VLOOKUP($C161,'2024'!$C$8:$U$195,19,FALSE),0)</f>
        <v>20593651.290000003</v>
      </c>
      <c r="G161" s="149">
        <f t="shared" si="22"/>
        <v>1.0182577668329253</v>
      </c>
      <c r="H161" s="150">
        <f t="shared" si="23"/>
        <v>2.9277297824850728E-3</v>
      </c>
      <c r="I161" s="148">
        <f t="shared" si="24"/>
        <v>369252.36000000313</v>
      </c>
      <c r="J161" s="151">
        <f t="shared" si="25"/>
        <v>1.8257766832925262E-2</v>
      </c>
      <c r="K161" s="147">
        <f>VLOOKUP($C161,'2024'!$C$205:$U$392,VLOOKUP($L$4,Master!$D$9:$G$20,4,FALSE),FALSE)</f>
        <v>3986028.07</v>
      </c>
      <c r="L161" s="148">
        <f>VLOOKUP($C161,'2024'!$C$8:$U$195,VLOOKUP($L$4,Master!$D$9:$G$20,4,FALSE),FALSE)</f>
        <v>4176687.1200000015</v>
      </c>
      <c r="M161" s="150">
        <f t="shared" si="26"/>
        <v>1.0478318382740344</v>
      </c>
      <c r="N161" s="150">
        <f t="shared" si="27"/>
        <v>5.9378548763150429E-4</v>
      </c>
      <c r="O161" s="148">
        <f t="shared" si="28"/>
        <v>190659.05000000168</v>
      </c>
      <c r="P161" s="151">
        <f t="shared" si="29"/>
        <v>4.7831838274034456E-2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20224398.93</v>
      </c>
      <c r="F163" s="153">
        <f>IFERROR(VLOOKUP($C163,'2024'!$C$8:$U$195,19,FALSE),0)</f>
        <v>20593651.290000003</v>
      </c>
      <c r="G163" s="154">
        <f t="shared" si="22"/>
        <v>1.0182577668329253</v>
      </c>
      <c r="H163" s="155">
        <f t="shared" si="23"/>
        <v>2.9277297824850728E-3</v>
      </c>
      <c r="I163" s="156">
        <f t="shared" si="24"/>
        <v>369252.36000000313</v>
      </c>
      <c r="J163" s="157">
        <f t="shared" si="25"/>
        <v>1.8257766832925262E-2</v>
      </c>
      <c r="K163" s="163">
        <f>VLOOKUP($C163,'2024'!$C$205:$U$392,VLOOKUP($L$4,Master!$D$9:$G$20,4,FALSE),FALSE)</f>
        <v>3986028.07</v>
      </c>
      <c r="L163" s="164">
        <f>VLOOKUP($C163,'2024'!$C$8:$U$195,VLOOKUP($L$4,Master!$D$9:$G$20,4,FALSE),FALSE)</f>
        <v>4176687.1200000015</v>
      </c>
      <c r="M163" s="155">
        <f t="shared" si="26"/>
        <v>1.0478318382740344</v>
      </c>
      <c r="N163" s="155">
        <f t="shared" si="27"/>
        <v>5.9378548763150429E-4</v>
      </c>
      <c r="O163" s="156">
        <f t="shared" si="28"/>
        <v>190659.05000000168</v>
      </c>
      <c r="P163" s="157">
        <f t="shared" si="29"/>
        <v>4.7831838274034456E-2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16399709.380000003</v>
      </c>
      <c r="F166" s="148">
        <f>IFERROR(VLOOKUP($C166,'2024'!$C$8:$U$195,19,FALSE),0)</f>
        <v>16196978.01</v>
      </c>
      <c r="G166" s="149">
        <f t="shared" si="22"/>
        <v>0.98763811203586083</v>
      </c>
      <c r="H166" s="150">
        <f t="shared" si="23"/>
        <v>2.3026696061984645E-3</v>
      </c>
      <c r="I166" s="148">
        <f t="shared" si="24"/>
        <v>-202731.37000000291</v>
      </c>
      <c r="J166" s="151">
        <f t="shared" si="25"/>
        <v>-1.2361887964139208E-2</v>
      </c>
      <c r="K166" s="147">
        <f>VLOOKUP($C166,'2024'!$C$205:$U$392,VLOOKUP($L$4,Master!$D$9:$G$20,4,FALSE),FALSE)</f>
        <v>3260975.0300000003</v>
      </c>
      <c r="L166" s="148">
        <f>VLOOKUP($C166,'2024'!$C$8:$U$195,VLOOKUP($L$4,Master!$D$9:$G$20,4,FALSE),FALSE)</f>
        <v>3452615.6599999997</v>
      </c>
      <c r="M166" s="150">
        <f t="shared" si="26"/>
        <v>1.0587678924974777</v>
      </c>
      <c r="N166" s="150">
        <f t="shared" si="27"/>
        <v>4.9084669604776789E-4</v>
      </c>
      <c r="O166" s="148">
        <f t="shared" si="28"/>
        <v>191640.62999999942</v>
      </c>
      <c r="P166" s="151">
        <f t="shared" si="29"/>
        <v>5.876789249747779E-2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16289709.380000003</v>
      </c>
      <c r="F167" s="153">
        <f>IFERROR(VLOOKUP($C167,'2024'!$C$8:$U$195,19,FALSE),0)</f>
        <v>15899947.850000001</v>
      </c>
      <c r="G167" s="154">
        <f t="shared" si="22"/>
        <v>0.97607314403788337</v>
      </c>
      <c r="H167" s="155">
        <f t="shared" si="23"/>
        <v>2.2604418325277227E-3</v>
      </c>
      <c r="I167" s="156">
        <f t="shared" si="24"/>
        <v>-389761.53000000119</v>
      </c>
      <c r="J167" s="157">
        <f t="shared" si="25"/>
        <v>-2.3926855962116689E-2</v>
      </c>
      <c r="K167" s="163">
        <f>VLOOKUP($C167,'2024'!$C$205:$U$392,VLOOKUP($L$4,Master!$D$9:$G$20,4,FALSE),FALSE)</f>
        <v>3250975.0300000003</v>
      </c>
      <c r="L167" s="164">
        <f>VLOOKUP($C167,'2024'!$C$8:$U$195,VLOOKUP($L$4,Master!$D$9:$G$20,4,FALSE),FALSE)</f>
        <v>3222950.3</v>
      </c>
      <c r="M167" s="155">
        <f t="shared" si="26"/>
        <v>0.99137959235571227</v>
      </c>
      <c r="N167" s="155">
        <f t="shared" si="27"/>
        <v>4.5819594825135054E-4</v>
      </c>
      <c r="O167" s="156">
        <f t="shared" si="28"/>
        <v>-28024.730000000447</v>
      </c>
      <c r="P167" s="157">
        <f t="shared" si="29"/>
        <v>-8.6204076442877031E-3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110000</v>
      </c>
      <c r="F168" s="153">
        <f>IFERROR(VLOOKUP($C168,'2024'!$C$8:$U$195,19,FALSE),0)</f>
        <v>297030.15999999997</v>
      </c>
      <c r="G168" s="154">
        <f t="shared" si="22"/>
        <v>2.7002741818181817</v>
      </c>
      <c r="H168" s="155">
        <f t="shared" si="23"/>
        <v>4.2227773670742103E-5</v>
      </c>
      <c r="I168" s="156">
        <f t="shared" si="24"/>
        <v>187030.15999999997</v>
      </c>
      <c r="J168" s="157">
        <f t="shared" si="25"/>
        <v>1.7002741818181817</v>
      </c>
      <c r="K168" s="163">
        <f>VLOOKUP($C168,'2024'!$C$205:$U$392,VLOOKUP($L$4,Master!$D$9:$G$20,4,FALSE),FALSE)</f>
        <v>10000</v>
      </c>
      <c r="L168" s="164">
        <f>VLOOKUP($C168,'2024'!$C$8:$U$195,VLOOKUP($L$4,Master!$D$9:$G$20,4,FALSE),FALSE)</f>
        <v>229665.36</v>
      </c>
      <c r="M168" s="155">
        <f t="shared" si="26"/>
        <v>22.966535999999998</v>
      </c>
      <c r="N168" s="155">
        <f t="shared" si="27"/>
        <v>3.26507477964174E-5</v>
      </c>
      <c r="O168" s="156">
        <f t="shared" si="28"/>
        <v>219665.36</v>
      </c>
      <c r="P168" s="157">
        <f t="shared" si="29"/>
        <v>21.966535999999998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16654026.59</v>
      </c>
      <c r="F171" s="148">
        <f>IFERROR(VLOOKUP($C171,'2024'!$C$8:$U$195,19,FALSE),0)</f>
        <v>14565616.259999998</v>
      </c>
      <c r="G171" s="149">
        <f t="shared" si="22"/>
        <v>0.87460027647283811</v>
      </c>
      <c r="H171" s="150">
        <f t="shared" si="23"/>
        <v>2.0707444213818593E-3</v>
      </c>
      <c r="I171" s="148">
        <f t="shared" si="24"/>
        <v>-2088410.3300000019</v>
      </c>
      <c r="J171" s="151">
        <f t="shared" si="25"/>
        <v>-0.12539972352716183</v>
      </c>
      <c r="K171" s="147">
        <f>VLOOKUP($C171,'2024'!$C$205:$U$392,VLOOKUP($L$4,Master!$D$9:$G$20,4,FALSE),FALSE)</f>
        <v>3479117.3000000003</v>
      </c>
      <c r="L171" s="148">
        <f>VLOOKUP($C171,'2024'!$C$8:$U$195,VLOOKUP($L$4,Master!$D$9:$G$20,4,FALSE),FALSE)</f>
        <v>5157620.72</v>
      </c>
      <c r="M171" s="150">
        <f t="shared" si="26"/>
        <v>1.4824509423697785</v>
      </c>
      <c r="N171" s="150">
        <f t="shared" si="27"/>
        <v>7.332415012794995E-4</v>
      </c>
      <c r="O171" s="148">
        <f t="shared" si="28"/>
        <v>1678503.4199999995</v>
      </c>
      <c r="P171" s="151">
        <f t="shared" si="29"/>
        <v>0.48245094236977848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16654026.59</v>
      </c>
      <c r="F172" s="153">
        <f>IFERROR(VLOOKUP($C172,'2024'!$C$8:$U$195,19,FALSE),0)</f>
        <v>14565616.259999998</v>
      </c>
      <c r="G172" s="154">
        <f t="shared" si="22"/>
        <v>0.87460027647283811</v>
      </c>
      <c r="H172" s="155">
        <f t="shared" si="23"/>
        <v>2.0707444213818593E-3</v>
      </c>
      <c r="I172" s="156">
        <f t="shared" si="24"/>
        <v>-2088410.3300000019</v>
      </c>
      <c r="J172" s="157">
        <f t="shared" si="25"/>
        <v>-0.12539972352716183</v>
      </c>
      <c r="K172" s="163">
        <f>VLOOKUP($C172,'2024'!$C$205:$U$392,VLOOKUP($L$4,Master!$D$9:$G$20,4,FALSE),FALSE)</f>
        <v>3479117.3000000003</v>
      </c>
      <c r="L172" s="164">
        <f>VLOOKUP($C172,'2024'!$C$8:$U$195,VLOOKUP($L$4,Master!$D$9:$G$20,4,FALSE),FALSE)</f>
        <v>5157620.72</v>
      </c>
      <c r="M172" s="155">
        <f t="shared" si="26"/>
        <v>1.4824509423697785</v>
      </c>
      <c r="N172" s="155">
        <f t="shared" si="27"/>
        <v>7.332415012794995E-4</v>
      </c>
      <c r="O172" s="156">
        <f t="shared" si="28"/>
        <v>1678503.4199999995</v>
      </c>
      <c r="P172" s="157">
        <f t="shared" si="29"/>
        <v>0.48245094236977848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4133728.8999999994</v>
      </c>
      <c r="F175" s="148">
        <f>IFERROR(VLOOKUP($C175,'2024'!$C$8:$U$195,19,FALSE),0)</f>
        <v>3482328.1899999995</v>
      </c>
      <c r="G175" s="149">
        <f t="shared" si="22"/>
        <v>0.84241813487091521</v>
      </c>
      <c r="H175" s="150">
        <f t="shared" si="23"/>
        <v>4.9507082598805791E-4</v>
      </c>
      <c r="I175" s="148">
        <f t="shared" si="24"/>
        <v>-651400.71</v>
      </c>
      <c r="J175" s="151">
        <f t="shared" si="25"/>
        <v>-0.15758186512908479</v>
      </c>
      <c r="K175" s="147">
        <f>VLOOKUP($C175,'2024'!$C$205:$U$392,VLOOKUP($L$4,Master!$D$9:$G$20,4,FALSE),FALSE)</f>
        <v>1254968.3499999999</v>
      </c>
      <c r="L175" s="148">
        <f>VLOOKUP($C175,'2024'!$C$8:$U$195,VLOOKUP($L$4,Master!$D$9:$G$20,4,FALSE),FALSE)</f>
        <v>601669.47</v>
      </c>
      <c r="M175" s="150">
        <f t="shared" si="26"/>
        <v>0.47942999518673124</v>
      </c>
      <c r="N175" s="150">
        <f t="shared" si="27"/>
        <v>8.5537314472561833E-5</v>
      </c>
      <c r="O175" s="148">
        <f t="shared" si="28"/>
        <v>-653298.87999999989</v>
      </c>
      <c r="P175" s="151">
        <f t="shared" si="29"/>
        <v>-0.52057000481326876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4133728.8999999994</v>
      </c>
      <c r="F176" s="153">
        <f>IFERROR(VLOOKUP($C176,'2024'!$C$8:$U$195,19,FALSE),0)</f>
        <v>3482328.1899999995</v>
      </c>
      <c r="G176" s="154">
        <f t="shared" si="22"/>
        <v>0.84241813487091521</v>
      </c>
      <c r="H176" s="155">
        <f t="shared" si="23"/>
        <v>4.9507082598805791E-4</v>
      </c>
      <c r="I176" s="156">
        <f t="shared" si="24"/>
        <v>-651400.71</v>
      </c>
      <c r="J176" s="157">
        <f t="shared" si="25"/>
        <v>-0.15758186512908479</v>
      </c>
      <c r="K176" s="163">
        <f>VLOOKUP($C176,'2024'!$C$205:$U$392,VLOOKUP($L$4,Master!$D$9:$G$20,4,FALSE),FALSE)</f>
        <v>1254968.3499999999</v>
      </c>
      <c r="L176" s="164">
        <f>VLOOKUP($C176,'2024'!$C$8:$U$195,VLOOKUP($L$4,Master!$D$9:$G$20,4,FALSE),FALSE)</f>
        <v>601669.47</v>
      </c>
      <c r="M176" s="155">
        <f t="shared" si="26"/>
        <v>0.47942999518673124</v>
      </c>
      <c r="N176" s="155">
        <f t="shared" si="27"/>
        <v>8.5537314472561833E-5</v>
      </c>
      <c r="O176" s="156">
        <f t="shared" si="28"/>
        <v>-653298.87999999989</v>
      </c>
      <c r="P176" s="157">
        <f t="shared" si="29"/>
        <v>-0.52057000481326876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428778790.61000001</v>
      </c>
      <c r="F177" s="143">
        <f>IFERROR(VLOOKUP($C177,'2024'!$C$8:$U$195,19,FALSE),0)</f>
        <v>415533646.54999995</v>
      </c>
      <c r="G177" s="144">
        <f t="shared" si="22"/>
        <v>0.96910961001322637</v>
      </c>
      <c r="H177" s="145">
        <f t="shared" si="23"/>
        <v>5.9075013726187085E-2</v>
      </c>
      <c r="I177" s="143">
        <f t="shared" si="24"/>
        <v>-13245144.060000062</v>
      </c>
      <c r="J177" s="146">
        <f t="shared" si="25"/>
        <v>-3.0890389986773653E-2</v>
      </c>
      <c r="K177" s="142">
        <f>VLOOKUP($C177,'2024'!$C$205:$U$392,VLOOKUP($L$4,Master!$D$9:$G$20,4,FALSE),FALSE)</f>
        <v>87275754.379999995</v>
      </c>
      <c r="L177" s="143">
        <f>VLOOKUP($C177,'2024'!$C$8:$U$195,VLOOKUP($L$4,Master!$D$9:$G$20,4,FALSE),FALSE)</f>
        <v>85346241.269999981</v>
      </c>
      <c r="M177" s="145">
        <f t="shared" si="26"/>
        <v>0.97789176245215959</v>
      </c>
      <c r="N177" s="145">
        <f t="shared" si="27"/>
        <v>1.21333865894228E-2</v>
      </c>
      <c r="O177" s="143">
        <f t="shared" si="28"/>
        <v>-1929513.1100000143</v>
      </c>
      <c r="P177" s="146">
        <f t="shared" si="29"/>
        <v>-2.2108237547840425E-2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298824859.59000003</v>
      </c>
      <c r="F181" s="148">
        <f>IFERROR(VLOOKUP($C181,'2024'!$C$8:$U$195,19,FALSE),0)</f>
        <v>295303908.78999996</v>
      </c>
      <c r="G181" s="149">
        <f t="shared" si="22"/>
        <v>0.98821734307904985</v>
      </c>
      <c r="H181" s="150">
        <f t="shared" si="23"/>
        <v>4.1982358372192205E-2</v>
      </c>
      <c r="I181" s="148">
        <f t="shared" si="24"/>
        <v>-3520950.8000000715</v>
      </c>
      <c r="J181" s="151">
        <f t="shared" si="25"/>
        <v>-1.1782656920950152E-2</v>
      </c>
      <c r="K181" s="147">
        <f>VLOOKUP($C181,'2024'!$C$205:$U$392,VLOOKUP($L$4,Master!$D$9:$G$20,4,FALSE),FALSE)</f>
        <v>61617267.170000009</v>
      </c>
      <c r="L181" s="148">
        <f>VLOOKUP($C181,'2024'!$C$8:$U$195,VLOOKUP($L$4,Master!$D$9:$G$20,4,FALSE),FALSE)</f>
        <v>61298151.029999986</v>
      </c>
      <c r="M181" s="150">
        <f t="shared" si="26"/>
        <v>0.99482099491495468</v>
      </c>
      <c r="N181" s="150">
        <f t="shared" si="27"/>
        <v>8.714550899914698E-3</v>
      </c>
      <c r="O181" s="148">
        <f t="shared" si="28"/>
        <v>-319116.14000002295</v>
      </c>
      <c r="P181" s="151">
        <f t="shared" si="29"/>
        <v>-5.179005085045269E-3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298824859.59000003</v>
      </c>
      <c r="F182" s="153">
        <f>IFERROR(VLOOKUP($C182,'2024'!$C$8:$U$195,19,FALSE),0)</f>
        <v>295303908.78999996</v>
      </c>
      <c r="G182" s="154">
        <f t="shared" si="22"/>
        <v>0.98821734307904985</v>
      </c>
      <c r="H182" s="155">
        <f t="shared" si="23"/>
        <v>4.1982358372192205E-2</v>
      </c>
      <c r="I182" s="156">
        <f t="shared" si="24"/>
        <v>-3520950.8000000715</v>
      </c>
      <c r="J182" s="157">
        <f t="shared" si="25"/>
        <v>-1.1782656920950152E-2</v>
      </c>
      <c r="K182" s="163">
        <f>VLOOKUP($C182,'2024'!$C$205:$U$392,VLOOKUP($L$4,Master!$D$9:$G$20,4,FALSE),FALSE)</f>
        <v>61617267.170000009</v>
      </c>
      <c r="L182" s="164">
        <f>VLOOKUP($C182,'2024'!$C$8:$U$195,VLOOKUP($L$4,Master!$D$9:$G$20,4,FALSE),FALSE)</f>
        <v>61298151.029999986</v>
      </c>
      <c r="M182" s="155">
        <f t="shared" si="26"/>
        <v>0.99482099491495468</v>
      </c>
      <c r="N182" s="155">
        <f t="shared" si="27"/>
        <v>8.714550899914698E-3</v>
      </c>
      <c r="O182" s="156">
        <f t="shared" si="28"/>
        <v>-319116.14000002295</v>
      </c>
      <c r="P182" s="157">
        <f t="shared" si="29"/>
        <v>-5.179005085045269E-3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25944558.990000002</v>
      </c>
      <c r="F187" s="148">
        <f>IFERROR(VLOOKUP($C187,'2024'!$C$8:$U$195,19,FALSE),0)</f>
        <v>22117733.449999981</v>
      </c>
      <c r="G187" s="149">
        <f t="shared" si="22"/>
        <v>0.85249988093938989</v>
      </c>
      <c r="H187" s="150">
        <f t="shared" si="23"/>
        <v>3.144403390673867E-3</v>
      </c>
      <c r="I187" s="148">
        <f t="shared" si="24"/>
        <v>-3826825.5400000215</v>
      </c>
      <c r="J187" s="151">
        <f t="shared" si="25"/>
        <v>-0.14750011906061006</v>
      </c>
      <c r="K187" s="147">
        <f>VLOOKUP($C187,'2024'!$C$205:$U$392,VLOOKUP($L$4,Master!$D$9:$G$20,4,FALSE),FALSE)</f>
        <v>5430483.0200000005</v>
      </c>
      <c r="L187" s="148">
        <f>VLOOKUP($C187,'2024'!$C$8:$U$195,VLOOKUP($L$4,Master!$D$9:$G$20,4,FALSE),FALSE)</f>
        <v>4387795.1299999962</v>
      </c>
      <c r="M187" s="150">
        <f t="shared" si="26"/>
        <v>0.80799352724980911</v>
      </c>
      <c r="N187" s="150">
        <f t="shared" si="27"/>
        <v>6.237979997156662E-4</v>
      </c>
      <c r="O187" s="148">
        <f t="shared" si="28"/>
        <v>-1042687.8900000043</v>
      </c>
      <c r="P187" s="151">
        <f t="shared" si="29"/>
        <v>-0.19200647275019087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25944558.990000002</v>
      </c>
      <c r="F188" s="153">
        <f>IFERROR(VLOOKUP($C188,'2024'!$C$8:$U$195,19,FALSE),0)</f>
        <v>22117733.449999981</v>
      </c>
      <c r="G188" s="154">
        <f t="shared" si="22"/>
        <v>0.85249988093938989</v>
      </c>
      <c r="H188" s="155">
        <f t="shared" si="23"/>
        <v>3.144403390673867E-3</v>
      </c>
      <c r="I188" s="156">
        <f t="shared" si="24"/>
        <v>-3826825.5400000215</v>
      </c>
      <c r="J188" s="157">
        <f t="shared" si="25"/>
        <v>-0.14750011906061006</v>
      </c>
      <c r="K188" s="163">
        <f>VLOOKUP($C188,'2024'!$C$205:$U$392,VLOOKUP($L$4,Master!$D$9:$G$20,4,FALSE),FALSE)</f>
        <v>5430483.0200000005</v>
      </c>
      <c r="L188" s="164">
        <f>VLOOKUP($C188,'2024'!$C$8:$U$195,VLOOKUP($L$4,Master!$D$9:$G$20,4,FALSE),FALSE)</f>
        <v>4387795.1299999962</v>
      </c>
      <c r="M188" s="155">
        <f t="shared" si="26"/>
        <v>0.80799352724980911</v>
      </c>
      <c r="N188" s="155">
        <f t="shared" si="27"/>
        <v>6.237979997156662E-4</v>
      </c>
      <c r="O188" s="156">
        <f t="shared" si="28"/>
        <v>-1042687.8900000043</v>
      </c>
      <c r="P188" s="157">
        <f t="shared" si="29"/>
        <v>-0.19200647275019087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202091.43</v>
      </c>
      <c r="F191" s="148">
        <f>IFERROR(VLOOKUP($C191,'2024'!$C$8:$U$195,19,FALSE),0)</f>
        <v>509675.26000000007</v>
      </c>
      <c r="G191" s="149">
        <f t="shared" si="22"/>
        <v>2.5220033328479099</v>
      </c>
      <c r="H191" s="150">
        <f t="shared" si="23"/>
        <v>7.2458808643730457E-5</v>
      </c>
      <c r="I191" s="148">
        <f t="shared" si="24"/>
        <v>307583.83000000007</v>
      </c>
      <c r="J191" s="151">
        <f t="shared" si="25"/>
        <v>1.5220033328479099</v>
      </c>
      <c r="K191" s="147">
        <f>VLOOKUP($C191,'2024'!$C$205:$U$392,VLOOKUP($L$4,Master!$D$9:$G$20,4,FALSE),FALSE)</f>
        <v>37904.83</v>
      </c>
      <c r="L191" s="148">
        <f>VLOOKUP($C191,'2024'!$C$8:$U$195,VLOOKUP($L$4,Master!$D$9:$G$20,4,FALSE),FALSE)</f>
        <v>63307.9</v>
      </c>
      <c r="M191" s="150">
        <f t="shared" si="26"/>
        <v>1.6701802910077685</v>
      </c>
      <c r="N191" s="150">
        <f t="shared" si="27"/>
        <v>9.0002701165766283E-6</v>
      </c>
      <c r="O191" s="148">
        <f t="shared" si="28"/>
        <v>25403.07</v>
      </c>
      <c r="P191" s="151">
        <f t="shared" si="29"/>
        <v>0.67018029100776866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202091.43</v>
      </c>
      <c r="F192" s="153">
        <f>IFERROR(VLOOKUP($C192,'2024'!$C$8:$U$195,19,FALSE),0)</f>
        <v>509675.26000000007</v>
      </c>
      <c r="G192" s="154">
        <f t="shared" si="22"/>
        <v>2.5220033328479099</v>
      </c>
      <c r="H192" s="155">
        <f t="shared" si="23"/>
        <v>7.2458808643730457E-5</v>
      </c>
      <c r="I192" s="156">
        <f t="shared" si="24"/>
        <v>307583.83000000007</v>
      </c>
      <c r="J192" s="157">
        <f t="shared" si="25"/>
        <v>1.5220033328479099</v>
      </c>
      <c r="K192" s="163">
        <f>VLOOKUP($C192,'2024'!$C$205:$U$392,VLOOKUP($L$4,Master!$D$9:$G$20,4,FALSE),FALSE)</f>
        <v>37904.83</v>
      </c>
      <c r="L192" s="164">
        <f>VLOOKUP($C192,'2024'!$C$8:$U$195,VLOOKUP($L$4,Master!$D$9:$G$20,4,FALSE),FALSE)</f>
        <v>63307.9</v>
      </c>
      <c r="M192" s="155">
        <f t="shared" si="26"/>
        <v>1.6701802910077685</v>
      </c>
      <c r="N192" s="155">
        <f t="shared" si="27"/>
        <v>9.0002701165766283E-6</v>
      </c>
      <c r="O192" s="156">
        <f t="shared" si="28"/>
        <v>25403.07</v>
      </c>
      <c r="P192" s="157">
        <f t="shared" si="29"/>
        <v>0.67018029100776866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103807280.59999996</v>
      </c>
      <c r="F195" s="148">
        <f>IFERROR(VLOOKUP($C195,'2024'!$C$8:$U$195,19,FALSE),0)</f>
        <v>97602329.049999997</v>
      </c>
      <c r="G195" s="149">
        <f t="shared" si="22"/>
        <v>0.94022623929520444</v>
      </c>
      <c r="H195" s="150">
        <f t="shared" si="23"/>
        <v>1.3875793154677281E-2</v>
      </c>
      <c r="I195" s="148">
        <f t="shared" si="24"/>
        <v>-6204951.5499999672</v>
      </c>
      <c r="J195" s="151">
        <f t="shared" si="25"/>
        <v>-5.9773760704795585E-2</v>
      </c>
      <c r="K195" s="147">
        <f>VLOOKUP($C195,'2024'!$C$205:$U$392,VLOOKUP($L$4,Master!$D$9:$G$20,4,FALSE),FALSE)</f>
        <v>20190099.359999992</v>
      </c>
      <c r="L195" s="148">
        <f>VLOOKUP($C195,'2024'!$C$8:$U$195,VLOOKUP($L$4,Master!$D$9:$G$20,4,FALSE),FALSE)</f>
        <v>19596987.209999993</v>
      </c>
      <c r="M195" s="150">
        <f t="shared" si="26"/>
        <v>0.97062361410786047</v>
      </c>
      <c r="N195" s="150">
        <f t="shared" si="27"/>
        <v>2.7860374196758591E-3</v>
      </c>
      <c r="O195" s="148">
        <f t="shared" si="28"/>
        <v>-593112.14999999851</v>
      </c>
      <c r="P195" s="151">
        <f t="shared" si="29"/>
        <v>-2.9376385892139499E-2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103807280.59999996</v>
      </c>
      <c r="F196" s="159">
        <f>IFERROR(VLOOKUP($C196,'2024'!$C$8:$U$195,19,FALSE),0)</f>
        <v>97602329.049999997</v>
      </c>
      <c r="G196" s="160">
        <f t="shared" si="22"/>
        <v>0.94022623929520444</v>
      </c>
      <c r="H196" s="161">
        <f t="shared" si="23"/>
        <v>1.3875793154677281E-2</v>
      </c>
      <c r="I196" s="159">
        <f t="shared" si="24"/>
        <v>-6204951.5499999672</v>
      </c>
      <c r="J196" s="162">
        <f t="shared" si="25"/>
        <v>-5.9773760704795585E-2</v>
      </c>
      <c r="K196" s="158">
        <f>VLOOKUP($C196,'2024'!$C$205:$U$392,VLOOKUP($L$4,Master!$D$9:$G$20,4,FALSE),FALSE)</f>
        <v>20190099.359999992</v>
      </c>
      <c r="L196" s="159">
        <f>VLOOKUP($C196,'2024'!$C$8:$U$195,VLOOKUP($L$4,Master!$D$9:$G$20,4,FALSE),FALSE)</f>
        <v>19596987.209999993</v>
      </c>
      <c r="M196" s="161">
        <f t="shared" si="26"/>
        <v>0.97062361410786047</v>
      </c>
      <c r="N196" s="161">
        <f t="shared" si="27"/>
        <v>2.7860374196758591E-3</v>
      </c>
      <c r="O196" s="159">
        <f t="shared" si="28"/>
        <v>-593112.14999999851</v>
      </c>
      <c r="P196" s="162">
        <f t="shared" si="29"/>
        <v>-2.9376385892139499E-2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82f+ecAYxZw7NFGsfgQKP1rCRC9S04TY3kr8GXbvSo3tEKBHxTH1nR7M8cvZ2znyVhETj6M8ikX8fs3FoHzCkA==" saltValue="spypv4nJ+KrGf2ilFbVGV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94"/>
  <sheetViews>
    <sheetView showGridLines="0" tabSelected="1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173405279.22999999</v>
      </c>
      <c r="F7" s="96">
        <v>221668628.54000002</v>
      </c>
      <c r="G7" s="96">
        <v>293199745.30000001</v>
      </c>
      <c r="H7" s="96">
        <v>376188070.44999999</v>
      </c>
      <c r="I7" s="96">
        <v>256166737.45999998</v>
      </c>
      <c r="J7" s="96"/>
      <c r="K7" s="96"/>
      <c r="L7" s="96"/>
      <c r="M7" s="96"/>
      <c r="N7" s="96"/>
      <c r="O7" s="96"/>
      <c r="P7" s="96"/>
      <c r="Q7" s="96">
        <f t="shared" ref="Q7:Q70" si="0">SUM(E7:P7)</f>
        <v>1320628460.98</v>
      </c>
      <c r="R7" s="97"/>
      <c r="T7" s="95"/>
      <c r="U7" s="96">
        <f>SUM(U8:U195)</f>
        <v>3961885382.9400015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46569502.439999998</v>
      </c>
      <c r="F8" s="135">
        <v>27745129.630000003</v>
      </c>
      <c r="G8" s="135">
        <v>88647168.410000011</v>
      </c>
      <c r="H8" s="135">
        <v>167497000.34999999</v>
      </c>
      <c r="I8" s="135">
        <v>69206399.720000014</v>
      </c>
      <c r="J8" s="135"/>
      <c r="K8" s="135"/>
      <c r="L8" s="135"/>
      <c r="M8" s="135"/>
      <c r="N8" s="135"/>
      <c r="O8" s="135"/>
      <c r="P8" s="135"/>
      <c r="Q8" s="135">
        <f t="shared" si="0"/>
        <v>399665200.55000007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399665200.55000007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40739489.18</v>
      </c>
      <c r="F9" s="136">
        <v>18028928.180000003</v>
      </c>
      <c r="G9" s="136">
        <v>73488515.770000011</v>
      </c>
      <c r="H9" s="136">
        <v>134593814.63000003</v>
      </c>
      <c r="I9" s="136">
        <v>56881143.120000012</v>
      </c>
      <c r="J9" s="136"/>
      <c r="K9" s="136"/>
      <c r="L9" s="136"/>
      <c r="M9" s="136"/>
      <c r="N9" s="136"/>
      <c r="O9" s="136"/>
      <c r="P9" s="136"/>
      <c r="Q9" s="136">
        <f t="shared" si="0"/>
        <v>323731890.88000005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323731890.88000005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1630434.2999999991</v>
      </c>
      <c r="F10" s="100">
        <v>2471557.7000000007</v>
      </c>
      <c r="G10" s="100">
        <v>3254602.080000001</v>
      </c>
      <c r="H10" s="100">
        <v>3795938.4700000007</v>
      </c>
      <c r="I10" s="100">
        <v>1950340.24</v>
      </c>
      <c r="J10" s="100"/>
      <c r="K10" s="100"/>
      <c r="L10" s="100"/>
      <c r="M10" s="100"/>
      <c r="N10" s="100"/>
      <c r="O10" s="100"/>
      <c r="P10" s="100"/>
      <c r="Q10" s="100">
        <f t="shared" si="0"/>
        <v>13102872.790000001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13102872.790000001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38252763.280000001</v>
      </c>
      <c r="F11" s="100">
        <v>13572878.320000002</v>
      </c>
      <c r="G11" s="100">
        <v>68390179.530000016</v>
      </c>
      <c r="H11" s="100">
        <v>128864773.05000001</v>
      </c>
      <c r="I11" s="100">
        <v>53111475.350000009</v>
      </c>
      <c r="J11" s="100"/>
      <c r="K11" s="100"/>
      <c r="L11" s="100"/>
      <c r="M11" s="100"/>
      <c r="N11" s="100"/>
      <c r="O11" s="100"/>
      <c r="P11" s="100"/>
      <c r="Q11" s="100">
        <f t="shared" si="0"/>
        <v>302192069.53000003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302192069.53000003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856291.59999999974</v>
      </c>
      <c r="F12" s="100">
        <v>1984492.159999999</v>
      </c>
      <c r="G12" s="100">
        <v>1843734.1600000001</v>
      </c>
      <c r="H12" s="100">
        <v>1933103.1100000013</v>
      </c>
      <c r="I12" s="100">
        <v>1819327.5299999998</v>
      </c>
      <c r="J12" s="100"/>
      <c r="K12" s="100"/>
      <c r="L12" s="100"/>
      <c r="M12" s="100"/>
      <c r="N12" s="100"/>
      <c r="O12" s="100"/>
      <c r="P12" s="100"/>
      <c r="Q12" s="100">
        <f t="shared" si="0"/>
        <v>8436948.5600000005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8436948.5600000005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2420927.3100000005</v>
      </c>
      <c r="H16" s="136">
        <v>1042269.0399999998</v>
      </c>
      <c r="I16" s="136">
        <v>1745515.35</v>
      </c>
      <c r="J16" s="136"/>
      <c r="K16" s="136"/>
      <c r="L16" s="136"/>
      <c r="M16" s="136"/>
      <c r="N16" s="136"/>
      <c r="O16" s="136"/>
      <c r="P16" s="136"/>
      <c r="Q16" s="136">
        <f t="shared" si="0"/>
        <v>10607300.299999997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10607300.299999997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>
        <v>258303.33999999994</v>
      </c>
      <c r="I17" s="100">
        <v>222432.32000000004</v>
      </c>
      <c r="J17" s="100"/>
      <c r="K17" s="100"/>
      <c r="L17" s="100"/>
      <c r="M17" s="100"/>
      <c r="N17" s="100"/>
      <c r="O17" s="100"/>
      <c r="P17" s="100"/>
      <c r="Q17" s="100">
        <f t="shared" si="0"/>
        <v>1417882.3699999999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1417882.3699999999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282070.80999999994</v>
      </c>
      <c r="H18" s="100">
        <v>321252.19</v>
      </c>
      <c r="I18" s="100">
        <v>478468.05000000005</v>
      </c>
      <c r="J18" s="100"/>
      <c r="K18" s="100"/>
      <c r="L18" s="100"/>
      <c r="M18" s="100"/>
      <c r="N18" s="100"/>
      <c r="O18" s="100"/>
      <c r="P18" s="100"/>
      <c r="Q18" s="100">
        <f t="shared" si="0"/>
        <v>5370126.5199999986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5370126.5199999986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1622592.6000000003</v>
      </c>
      <c r="H19" s="100">
        <v>462713.50999999989</v>
      </c>
      <c r="I19" s="100">
        <v>1044614.9800000001</v>
      </c>
      <c r="J19" s="100"/>
      <c r="K19" s="100"/>
      <c r="L19" s="100"/>
      <c r="M19" s="100"/>
      <c r="N19" s="100"/>
      <c r="O19" s="100"/>
      <c r="P19" s="100"/>
      <c r="Q19" s="100">
        <f t="shared" si="0"/>
        <v>3819291.4099999997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3819291.4099999997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285705.64999999997</v>
      </c>
      <c r="G20" s="136">
        <v>488637.03999999986</v>
      </c>
      <c r="H20" s="136">
        <v>282617.63999999996</v>
      </c>
      <c r="I20" s="136">
        <v>1953555.0499999998</v>
      </c>
      <c r="J20" s="136"/>
      <c r="K20" s="136"/>
      <c r="L20" s="136"/>
      <c r="M20" s="136"/>
      <c r="N20" s="136"/>
      <c r="O20" s="136"/>
      <c r="P20" s="136"/>
      <c r="Q20" s="136">
        <f t="shared" si="0"/>
        <v>3147957.2699999996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3147957.2699999996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285705.64999999997</v>
      </c>
      <c r="G21" s="100">
        <v>488637.03999999986</v>
      </c>
      <c r="H21" s="100">
        <v>282617.63999999996</v>
      </c>
      <c r="I21" s="100">
        <v>1953555.0499999998</v>
      </c>
      <c r="J21" s="100"/>
      <c r="K21" s="100"/>
      <c r="L21" s="100"/>
      <c r="M21" s="100"/>
      <c r="N21" s="100"/>
      <c r="O21" s="100"/>
      <c r="P21" s="100"/>
      <c r="Q21" s="100">
        <f t="shared" si="0"/>
        <v>3147957.2699999996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3147957.2699999996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297777.94000000012</v>
      </c>
      <c r="G24" s="136">
        <v>278196.61</v>
      </c>
      <c r="H24" s="136">
        <v>230172.94999999995</v>
      </c>
      <c r="I24" s="136">
        <v>222164.65000000002</v>
      </c>
      <c r="J24" s="136"/>
      <c r="K24" s="136"/>
      <c r="L24" s="136"/>
      <c r="M24" s="136"/>
      <c r="N24" s="136"/>
      <c r="O24" s="136"/>
      <c r="P24" s="136"/>
      <c r="Q24" s="136">
        <f t="shared" si="0"/>
        <v>1174693.52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1174693.52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297777.94000000012</v>
      </c>
      <c r="G25" s="100">
        <v>278196.61</v>
      </c>
      <c r="H25" s="100">
        <v>230172.94999999995</v>
      </c>
      <c r="I25" s="100">
        <v>222164.65000000002</v>
      </c>
      <c r="J25" s="100"/>
      <c r="K25" s="100"/>
      <c r="L25" s="100"/>
      <c r="M25" s="100"/>
      <c r="N25" s="100"/>
      <c r="O25" s="100"/>
      <c r="P25" s="100"/>
      <c r="Q25" s="100">
        <f t="shared" si="0"/>
        <v>1174693.52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1174693.52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4995224.74</v>
      </c>
      <c r="F26" s="136">
        <v>4285094.5200000005</v>
      </c>
      <c r="G26" s="136">
        <v>11970891.679999996</v>
      </c>
      <c r="H26" s="136">
        <v>31348126.089999992</v>
      </c>
      <c r="I26" s="136">
        <v>8404021.5500000007</v>
      </c>
      <c r="J26" s="136"/>
      <c r="K26" s="136"/>
      <c r="L26" s="136"/>
      <c r="M26" s="136"/>
      <c r="N26" s="136"/>
      <c r="O26" s="136"/>
      <c r="P26" s="136"/>
      <c r="Q26" s="136">
        <f t="shared" si="0"/>
        <v>61003358.579999983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61003358.579999983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4995224.74</v>
      </c>
      <c r="F27" s="100">
        <v>4285094.5200000005</v>
      </c>
      <c r="G27" s="100">
        <v>11970891.679999996</v>
      </c>
      <c r="H27" s="100">
        <v>31348126.089999992</v>
      </c>
      <c r="I27" s="100">
        <v>8404021.5500000007</v>
      </c>
      <c r="J27" s="100"/>
      <c r="K27" s="100"/>
      <c r="L27" s="100"/>
      <c r="M27" s="100"/>
      <c r="N27" s="100"/>
      <c r="O27" s="100"/>
      <c r="P27" s="100"/>
      <c r="Q27" s="100">
        <f t="shared" si="0"/>
        <v>61003358.579999983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61003358.579999983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2949707.3899999997</v>
      </c>
      <c r="F30" s="135">
        <v>5899038.6900000013</v>
      </c>
      <c r="G30" s="135">
        <v>5071302.71</v>
      </c>
      <c r="H30" s="135">
        <v>8031480.9100000011</v>
      </c>
      <c r="I30" s="135">
        <v>4583108.38</v>
      </c>
      <c r="J30" s="135"/>
      <c r="K30" s="135"/>
      <c r="L30" s="135"/>
      <c r="M30" s="135"/>
      <c r="N30" s="135"/>
      <c r="O30" s="135"/>
      <c r="P30" s="135"/>
      <c r="Q30" s="135">
        <f t="shared" si="0"/>
        <v>26534638.080000002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26534638.080000002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2919383.9899999998</v>
      </c>
      <c r="F31" s="136">
        <v>5624262.4800000014</v>
      </c>
      <c r="G31" s="136">
        <v>4964342.45</v>
      </c>
      <c r="H31" s="136">
        <v>7773671.6100000013</v>
      </c>
      <c r="I31" s="136">
        <v>4550391.41</v>
      </c>
      <c r="J31" s="136"/>
      <c r="K31" s="136"/>
      <c r="L31" s="136"/>
      <c r="M31" s="136"/>
      <c r="N31" s="136"/>
      <c r="O31" s="136"/>
      <c r="P31" s="136"/>
      <c r="Q31" s="136">
        <f t="shared" si="0"/>
        <v>25832051.940000001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25832051.940000001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2919383.9899999998</v>
      </c>
      <c r="F32" s="100">
        <v>5624262.4800000014</v>
      </c>
      <c r="G32" s="100">
        <v>4964342.45</v>
      </c>
      <c r="H32" s="100">
        <v>7773671.6100000013</v>
      </c>
      <c r="I32" s="100">
        <v>4550391.41</v>
      </c>
      <c r="J32" s="100"/>
      <c r="K32" s="100"/>
      <c r="L32" s="100"/>
      <c r="M32" s="100"/>
      <c r="N32" s="100"/>
      <c r="O32" s="100"/>
      <c r="P32" s="100"/>
      <c r="Q32" s="100">
        <f t="shared" si="0"/>
        <v>25832051.940000001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25832051.940000001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>
        <v>257809.3</v>
      </c>
      <c r="I39" s="136">
        <v>32716.969999999994</v>
      </c>
      <c r="J39" s="136"/>
      <c r="K39" s="136"/>
      <c r="L39" s="136"/>
      <c r="M39" s="136"/>
      <c r="N39" s="136"/>
      <c r="O39" s="136"/>
      <c r="P39" s="136"/>
      <c r="Q39" s="136">
        <f t="shared" si="0"/>
        <v>702586.1399999999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702586.1399999999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>
        <v>257809.3</v>
      </c>
      <c r="I40" s="100">
        <v>32716.969999999994</v>
      </c>
      <c r="J40" s="100"/>
      <c r="K40" s="100"/>
      <c r="L40" s="100"/>
      <c r="M40" s="100"/>
      <c r="N40" s="100"/>
      <c r="O40" s="100"/>
      <c r="P40" s="100"/>
      <c r="Q40" s="100">
        <f t="shared" si="0"/>
        <v>702586.1399999999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702586.1399999999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11956246.569999997</v>
      </c>
      <c r="F41" s="135">
        <v>15989805.640000001</v>
      </c>
      <c r="G41" s="135">
        <v>16292013.979999995</v>
      </c>
      <c r="H41" s="135">
        <v>15543160.220000001</v>
      </c>
      <c r="I41" s="135">
        <v>15036012.269999988</v>
      </c>
      <c r="J41" s="135"/>
      <c r="K41" s="135"/>
      <c r="L41" s="135"/>
      <c r="M41" s="135"/>
      <c r="N41" s="135"/>
      <c r="O41" s="135"/>
      <c r="P41" s="135"/>
      <c r="Q41" s="135">
        <f t="shared" si="0"/>
        <v>74817238.679999977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74817238.679999977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6683072.679999996</v>
      </c>
      <c r="F42" s="136">
        <v>8251441.9700000007</v>
      </c>
      <c r="G42" s="136">
        <v>8074537.5699999984</v>
      </c>
      <c r="H42" s="136">
        <v>7820652.8700000001</v>
      </c>
      <c r="I42" s="136">
        <v>7675307.649999992</v>
      </c>
      <c r="J42" s="136"/>
      <c r="K42" s="136"/>
      <c r="L42" s="136"/>
      <c r="M42" s="136"/>
      <c r="N42" s="136"/>
      <c r="O42" s="136"/>
      <c r="P42" s="136"/>
      <c r="Q42" s="136">
        <f t="shared" si="0"/>
        <v>38505012.739999987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38505012.739999987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6683072.679999996</v>
      </c>
      <c r="F43" s="100">
        <v>8251441.9700000007</v>
      </c>
      <c r="G43" s="100">
        <v>8074537.5699999984</v>
      </c>
      <c r="H43" s="100">
        <v>7820652.8700000001</v>
      </c>
      <c r="I43" s="100">
        <v>7675307.649999992</v>
      </c>
      <c r="J43" s="100"/>
      <c r="K43" s="100"/>
      <c r="L43" s="100"/>
      <c r="M43" s="100"/>
      <c r="N43" s="100"/>
      <c r="O43" s="100"/>
      <c r="P43" s="100"/>
      <c r="Q43" s="100">
        <f t="shared" si="0"/>
        <v>38505012.739999987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38505012.739999987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3062722.5500000017</v>
      </c>
      <c r="F46" s="136">
        <v>3919666.3200000008</v>
      </c>
      <c r="G46" s="136">
        <v>3924999.6099999975</v>
      </c>
      <c r="H46" s="136">
        <v>3832502.0699999994</v>
      </c>
      <c r="I46" s="136">
        <v>3638069.1499999953</v>
      </c>
      <c r="J46" s="136"/>
      <c r="K46" s="136"/>
      <c r="L46" s="136"/>
      <c r="M46" s="136"/>
      <c r="N46" s="136"/>
      <c r="O46" s="136"/>
      <c r="P46" s="136"/>
      <c r="Q46" s="136">
        <f t="shared" si="0"/>
        <v>18377959.699999996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18377959.699999996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3062722.5500000017</v>
      </c>
      <c r="F47" s="100">
        <v>3919666.3200000008</v>
      </c>
      <c r="G47" s="100">
        <v>3924999.6099999975</v>
      </c>
      <c r="H47" s="100">
        <v>3832502.0699999994</v>
      </c>
      <c r="I47" s="100">
        <v>3638069.1499999953</v>
      </c>
      <c r="J47" s="100"/>
      <c r="K47" s="100"/>
      <c r="L47" s="100"/>
      <c r="M47" s="100"/>
      <c r="N47" s="100"/>
      <c r="O47" s="100"/>
      <c r="P47" s="100"/>
      <c r="Q47" s="100">
        <f t="shared" si="0"/>
        <v>18377959.699999996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18377959.699999996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646327.51</v>
      </c>
      <c r="F48" s="136">
        <v>1486531.2200000002</v>
      </c>
      <c r="G48" s="136">
        <v>1590183.08</v>
      </c>
      <c r="H48" s="136">
        <v>1332768.3800000004</v>
      </c>
      <c r="I48" s="136">
        <v>1217250.3999999999</v>
      </c>
      <c r="J48" s="136"/>
      <c r="K48" s="136"/>
      <c r="L48" s="136"/>
      <c r="M48" s="136"/>
      <c r="N48" s="136"/>
      <c r="O48" s="136"/>
      <c r="P48" s="136"/>
      <c r="Q48" s="136">
        <f t="shared" si="0"/>
        <v>6273060.5900000017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6273060.5900000017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646327.51</v>
      </c>
      <c r="F49" s="100">
        <v>1486531.2200000002</v>
      </c>
      <c r="G49" s="100">
        <v>1590183.08</v>
      </c>
      <c r="H49" s="100">
        <v>1332768.3800000004</v>
      </c>
      <c r="I49" s="100">
        <v>1217250.3999999999</v>
      </c>
      <c r="J49" s="100"/>
      <c r="K49" s="100"/>
      <c r="L49" s="100"/>
      <c r="M49" s="100"/>
      <c r="N49" s="100"/>
      <c r="O49" s="100"/>
      <c r="P49" s="100"/>
      <c r="Q49" s="100">
        <f t="shared" si="0"/>
        <v>6273060.5900000017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6273060.5900000017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1564123.8300000003</v>
      </c>
      <c r="F52" s="136">
        <v>2332166.13</v>
      </c>
      <c r="G52" s="136">
        <v>2702293.7199999993</v>
      </c>
      <c r="H52" s="136">
        <v>2557236.9</v>
      </c>
      <c r="I52" s="136">
        <v>2505385.0700000003</v>
      </c>
      <c r="J52" s="136"/>
      <c r="K52" s="136"/>
      <c r="L52" s="136"/>
      <c r="M52" s="136"/>
      <c r="N52" s="136"/>
      <c r="O52" s="136"/>
      <c r="P52" s="136"/>
      <c r="Q52" s="136">
        <f t="shared" si="0"/>
        <v>11661205.65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11661205.65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1564123.8300000003</v>
      </c>
      <c r="F53" s="100">
        <v>2332166.13</v>
      </c>
      <c r="G53" s="100">
        <v>2702293.7199999993</v>
      </c>
      <c r="H53" s="100">
        <v>2557236.9</v>
      </c>
      <c r="I53" s="100">
        <v>2505385.0700000003</v>
      </c>
      <c r="J53" s="100"/>
      <c r="K53" s="100"/>
      <c r="L53" s="100"/>
      <c r="M53" s="100"/>
      <c r="N53" s="100"/>
      <c r="O53" s="100"/>
      <c r="P53" s="100"/>
      <c r="Q53" s="100">
        <f t="shared" si="0"/>
        <v>11661205.65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11661205.65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5482469.830000001</v>
      </c>
      <c r="F54" s="135">
        <v>15690885.940000005</v>
      </c>
      <c r="G54" s="135">
        <v>24936682.609999999</v>
      </c>
      <c r="H54" s="135">
        <v>27440662.630000003</v>
      </c>
      <c r="I54" s="135">
        <v>16796894.16</v>
      </c>
      <c r="J54" s="135"/>
      <c r="K54" s="135"/>
      <c r="L54" s="135"/>
      <c r="M54" s="135"/>
      <c r="N54" s="135"/>
      <c r="O54" s="135"/>
      <c r="P54" s="135"/>
      <c r="Q54" s="135">
        <f t="shared" si="0"/>
        <v>90347595.170000017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90347595.170000017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1691741.7500000009</v>
      </c>
      <c r="F55" s="136">
        <v>2142883.2800000017</v>
      </c>
      <c r="G55" s="136">
        <v>2350308.0100000007</v>
      </c>
      <c r="H55" s="136">
        <v>5141658.4699999988</v>
      </c>
      <c r="I55" s="136">
        <v>5981622.3899999997</v>
      </c>
      <c r="J55" s="136"/>
      <c r="K55" s="136"/>
      <c r="L55" s="136"/>
      <c r="M55" s="136"/>
      <c r="N55" s="136"/>
      <c r="O55" s="136"/>
      <c r="P55" s="136"/>
      <c r="Q55" s="136">
        <f t="shared" si="0"/>
        <v>17308213.900000002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17308213.900000002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1691741.7500000009</v>
      </c>
      <c r="F56" s="100">
        <v>2142883.2800000017</v>
      </c>
      <c r="G56" s="100">
        <v>2350308.0100000007</v>
      </c>
      <c r="H56" s="100">
        <v>5141658.4699999988</v>
      </c>
      <c r="I56" s="100">
        <v>5981622.3899999997</v>
      </c>
      <c r="J56" s="100"/>
      <c r="K56" s="100"/>
      <c r="L56" s="100"/>
      <c r="M56" s="100"/>
      <c r="N56" s="100"/>
      <c r="O56" s="100"/>
      <c r="P56" s="100"/>
      <c r="Q56" s="100">
        <f t="shared" si="0"/>
        <v>17308213.900000002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17308213.900000002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856255.03000000014</v>
      </c>
      <c r="G58" s="136">
        <v>3485036.169999999</v>
      </c>
      <c r="H58" s="136">
        <v>4140388.9600000004</v>
      </c>
      <c r="I58" s="136">
        <v>2346095.0500000007</v>
      </c>
      <c r="J58" s="136"/>
      <c r="K58" s="136"/>
      <c r="L58" s="136"/>
      <c r="M58" s="136"/>
      <c r="N58" s="136"/>
      <c r="O58" s="136"/>
      <c r="P58" s="136"/>
      <c r="Q58" s="136">
        <f t="shared" si="0"/>
        <v>11119246.120000001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11119246.120000001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827310.73000000021</v>
      </c>
      <c r="G59" s="100">
        <v>3444854.649999999</v>
      </c>
      <c r="H59" s="100">
        <v>4099768.7600000002</v>
      </c>
      <c r="I59" s="100">
        <v>2278406.0500000007</v>
      </c>
      <c r="J59" s="100"/>
      <c r="K59" s="100"/>
      <c r="L59" s="100"/>
      <c r="M59" s="100"/>
      <c r="N59" s="100"/>
      <c r="O59" s="100"/>
      <c r="P59" s="100"/>
      <c r="Q59" s="100">
        <f t="shared" si="0"/>
        <v>10917801.220000001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10917801.220000001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13722.200000000003</v>
      </c>
      <c r="G60" s="100">
        <v>26749.63</v>
      </c>
      <c r="H60" s="100">
        <v>23930.809999999994</v>
      </c>
      <c r="I60" s="100">
        <v>23355.87</v>
      </c>
      <c r="J60" s="100"/>
      <c r="K60" s="100"/>
      <c r="L60" s="100"/>
      <c r="M60" s="100"/>
      <c r="N60" s="100"/>
      <c r="O60" s="100"/>
      <c r="P60" s="100"/>
      <c r="Q60" s="100">
        <f t="shared" si="0"/>
        <v>97995.39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97995.39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15222.099999999997</v>
      </c>
      <c r="G61" s="100">
        <v>13431.89</v>
      </c>
      <c r="H61" s="100">
        <v>16689.390000000003</v>
      </c>
      <c r="I61" s="100">
        <v>44333.13</v>
      </c>
      <c r="J61" s="100"/>
      <c r="K61" s="100"/>
      <c r="L61" s="100"/>
      <c r="M61" s="100"/>
      <c r="N61" s="100"/>
      <c r="O61" s="100"/>
      <c r="P61" s="100"/>
      <c r="Q61" s="100">
        <f t="shared" si="0"/>
        <v>103449.50999999998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103449.50999999998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15907.499999999998</v>
      </c>
      <c r="G62" s="136">
        <v>13671.87</v>
      </c>
      <c r="H62" s="136">
        <v>10938.93</v>
      </c>
      <c r="I62" s="136">
        <v>14726.959999999997</v>
      </c>
      <c r="J62" s="136"/>
      <c r="K62" s="136"/>
      <c r="L62" s="136"/>
      <c r="M62" s="136"/>
      <c r="N62" s="136"/>
      <c r="O62" s="136"/>
      <c r="P62" s="136"/>
      <c r="Q62" s="136">
        <f t="shared" si="0"/>
        <v>66048.549999999988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66048.549999999988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15907.499999999998</v>
      </c>
      <c r="G64" s="100">
        <v>13671.87</v>
      </c>
      <c r="H64" s="100">
        <v>10938.93</v>
      </c>
      <c r="I64" s="100">
        <v>14726.959999999997</v>
      </c>
      <c r="J64" s="100"/>
      <c r="K64" s="100"/>
      <c r="L64" s="100"/>
      <c r="M64" s="100"/>
      <c r="N64" s="100"/>
      <c r="O64" s="100"/>
      <c r="P64" s="100"/>
      <c r="Q64" s="100">
        <f t="shared" si="0"/>
        <v>66048.549999999988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66048.549999999988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>
        <v>45215.689999999995</v>
      </c>
      <c r="I69" s="136">
        <v>17500.000000000004</v>
      </c>
      <c r="J69" s="136"/>
      <c r="K69" s="136"/>
      <c r="L69" s="136"/>
      <c r="M69" s="136"/>
      <c r="N69" s="136"/>
      <c r="O69" s="136"/>
      <c r="P69" s="136"/>
      <c r="Q69" s="136">
        <f t="shared" si="0"/>
        <v>380897.87000000005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380897.87000000005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>
        <v>45215.689999999995</v>
      </c>
      <c r="I72" s="100">
        <v>17500.000000000004</v>
      </c>
      <c r="J72" s="100"/>
      <c r="K72" s="100"/>
      <c r="L72" s="100"/>
      <c r="M72" s="100"/>
      <c r="N72" s="100"/>
      <c r="O72" s="100"/>
      <c r="P72" s="100"/>
      <c r="Q72" s="100">
        <f t="shared" si="1"/>
        <v>380897.87000000005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380897.87000000005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>
        <v>13747153.620000001</v>
      </c>
      <c r="I73" s="136">
        <v>4947631.29</v>
      </c>
      <c r="J73" s="136"/>
      <c r="K73" s="136"/>
      <c r="L73" s="136"/>
      <c r="M73" s="136"/>
      <c r="N73" s="136"/>
      <c r="O73" s="136"/>
      <c r="P73" s="136"/>
      <c r="Q73" s="136">
        <f t="shared" si="1"/>
        <v>44652050.479999997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44652050.479999997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>
        <v>10664222.060000001</v>
      </c>
      <c r="I74" s="100">
        <v>4092435.2600000002</v>
      </c>
      <c r="J74" s="100"/>
      <c r="K74" s="100"/>
      <c r="L74" s="100"/>
      <c r="M74" s="100"/>
      <c r="N74" s="100"/>
      <c r="O74" s="100"/>
      <c r="P74" s="100"/>
      <c r="Q74" s="100">
        <f t="shared" si="1"/>
        <v>35041082.170000002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35041082.170000002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</v>
      </c>
      <c r="F75" s="100">
        <v>156898.96999999994</v>
      </c>
      <c r="G75" s="100">
        <v>199171.84999999995</v>
      </c>
      <c r="H75" s="100">
        <v>218087.21000000002</v>
      </c>
      <c r="I75" s="100">
        <v>212520.43</v>
      </c>
      <c r="J75" s="100"/>
      <c r="K75" s="100"/>
      <c r="L75" s="100"/>
      <c r="M75" s="100"/>
      <c r="N75" s="100"/>
      <c r="O75" s="100"/>
      <c r="P75" s="100"/>
      <c r="Q75" s="100">
        <f t="shared" si="1"/>
        <v>902186.71999999974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902186.71999999974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>
        <v>2201049.4400000004</v>
      </c>
      <c r="I76" s="100">
        <v>624217.88</v>
      </c>
      <c r="J76" s="100"/>
      <c r="K76" s="100"/>
      <c r="L76" s="100"/>
      <c r="M76" s="100"/>
      <c r="N76" s="100"/>
      <c r="O76" s="100"/>
      <c r="P76" s="100"/>
      <c r="Q76" s="100">
        <f t="shared" si="1"/>
        <v>7554370.4900000002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7554370.4900000002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46994.05</v>
      </c>
      <c r="G77" s="100">
        <v>417459.95</v>
      </c>
      <c r="H77" s="100">
        <v>663794.90999999992</v>
      </c>
      <c r="I77" s="100">
        <v>18457.719999999998</v>
      </c>
      <c r="J77" s="100"/>
      <c r="K77" s="100"/>
      <c r="L77" s="100"/>
      <c r="M77" s="100"/>
      <c r="N77" s="100"/>
      <c r="O77" s="100"/>
      <c r="P77" s="100"/>
      <c r="Q77" s="100">
        <f t="shared" si="1"/>
        <v>1154411.0999999999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1154411.0999999999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>
        <v>1705327.72</v>
      </c>
      <c r="I79" s="136">
        <v>1559476.36</v>
      </c>
      <c r="J79" s="136"/>
      <c r="K79" s="136"/>
      <c r="L79" s="136"/>
      <c r="M79" s="136"/>
      <c r="N79" s="136"/>
      <c r="O79" s="136"/>
      <c r="P79" s="136"/>
      <c r="Q79" s="136">
        <f t="shared" si="1"/>
        <v>7797381.8000000007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7797381.8000000007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>
        <v>1705327.72</v>
      </c>
      <c r="I80" s="100">
        <v>1559476.36</v>
      </c>
      <c r="J80" s="100"/>
      <c r="K80" s="100"/>
      <c r="L80" s="100"/>
      <c r="M80" s="100"/>
      <c r="N80" s="100"/>
      <c r="O80" s="100"/>
      <c r="P80" s="100"/>
      <c r="Q80" s="100">
        <f t="shared" si="1"/>
        <v>7797381.8000000007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7797381.8000000007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>
        <v>2021273.03</v>
      </c>
      <c r="I81" s="136">
        <v>1075285.8299999998</v>
      </c>
      <c r="J81" s="136"/>
      <c r="K81" s="136"/>
      <c r="L81" s="136"/>
      <c r="M81" s="136"/>
      <c r="N81" s="136"/>
      <c r="O81" s="136"/>
      <c r="P81" s="136"/>
      <c r="Q81" s="136">
        <f t="shared" si="1"/>
        <v>5958906.0700000003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5958906.0700000003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>
        <v>747613.59000000008</v>
      </c>
      <c r="I84" s="100">
        <v>178467.91</v>
      </c>
      <c r="J84" s="100"/>
      <c r="K84" s="100"/>
      <c r="L84" s="100"/>
      <c r="M84" s="100"/>
      <c r="N84" s="100"/>
      <c r="O84" s="100"/>
      <c r="P84" s="100"/>
      <c r="Q84" s="100">
        <f t="shared" si="1"/>
        <v>2178975.33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2178975.33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>
        <v>1273659.44</v>
      </c>
      <c r="I85" s="100">
        <v>896817.91999999993</v>
      </c>
      <c r="J85" s="100"/>
      <c r="K85" s="100"/>
      <c r="L85" s="100"/>
      <c r="M85" s="100"/>
      <c r="N85" s="100"/>
      <c r="O85" s="100"/>
      <c r="P85" s="100"/>
      <c r="Q85" s="100">
        <f t="shared" si="1"/>
        <v>3779930.7399999998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3779930.7399999998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>
        <v>598209.43999999994</v>
      </c>
      <c r="I86" s="136">
        <v>834672.22000000009</v>
      </c>
      <c r="J86" s="136"/>
      <c r="K86" s="136"/>
      <c r="L86" s="136"/>
      <c r="M86" s="136"/>
      <c r="N86" s="136"/>
      <c r="O86" s="136"/>
      <c r="P86" s="136"/>
      <c r="Q86" s="136">
        <f t="shared" si="1"/>
        <v>2970787.96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2970787.96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</v>
      </c>
      <c r="H88" s="100">
        <v>562542.03999999992</v>
      </c>
      <c r="I88" s="100">
        <v>797186.35000000009</v>
      </c>
      <c r="J88" s="100"/>
      <c r="K88" s="100"/>
      <c r="L88" s="100"/>
      <c r="M88" s="100"/>
      <c r="N88" s="100"/>
      <c r="O88" s="100"/>
      <c r="P88" s="100"/>
      <c r="Q88" s="100">
        <f t="shared" si="1"/>
        <v>2784377.95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2784377.95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37968.480000000003</v>
      </c>
      <c r="G93" s="100">
        <v>51083.02</v>
      </c>
      <c r="H93" s="100">
        <v>35667.399999999994</v>
      </c>
      <c r="I93" s="100">
        <v>37485.870000000003</v>
      </c>
      <c r="J93" s="100"/>
      <c r="K93" s="100"/>
      <c r="L93" s="100"/>
      <c r="M93" s="100"/>
      <c r="N93" s="100"/>
      <c r="O93" s="100"/>
      <c r="P93" s="100"/>
      <c r="Q93" s="100">
        <f t="shared" si="1"/>
        <v>186410.01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186410.01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18281.240000000002</v>
      </c>
      <c r="G94" s="136">
        <v>17493.379999999997</v>
      </c>
      <c r="H94" s="136">
        <v>30496.769999999997</v>
      </c>
      <c r="I94" s="136">
        <v>19884.060000000001</v>
      </c>
      <c r="J94" s="136"/>
      <c r="K94" s="136"/>
      <c r="L94" s="136"/>
      <c r="M94" s="136"/>
      <c r="N94" s="136"/>
      <c r="O94" s="136"/>
      <c r="P94" s="136"/>
      <c r="Q94" s="136">
        <f t="shared" si="1"/>
        <v>94062.419999999984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94062.419999999984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18281.240000000002</v>
      </c>
      <c r="G95" s="100">
        <v>17493.379999999997</v>
      </c>
      <c r="H95" s="100">
        <v>30496.769999999997</v>
      </c>
      <c r="I95" s="100">
        <v>19884.060000000001</v>
      </c>
      <c r="J95" s="100"/>
      <c r="K95" s="100"/>
      <c r="L95" s="100"/>
      <c r="M95" s="100"/>
      <c r="N95" s="100"/>
      <c r="O95" s="100"/>
      <c r="P95" s="100"/>
      <c r="Q95" s="100">
        <f t="shared" si="1"/>
        <v>94062.419999999984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94062.419999999984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>
        <v>2566170.34</v>
      </c>
      <c r="I96" s="135">
        <v>1057078.6800000002</v>
      </c>
      <c r="J96" s="135"/>
      <c r="K96" s="135"/>
      <c r="L96" s="135"/>
      <c r="M96" s="135"/>
      <c r="N96" s="135"/>
      <c r="O96" s="135"/>
      <c r="P96" s="135"/>
      <c r="Q96" s="135">
        <f t="shared" si="1"/>
        <v>8446927.3800000008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8446927.3800000008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>
        <v>2566170.34</v>
      </c>
      <c r="I107" s="136">
        <v>1057078.6800000002</v>
      </c>
      <c r="J107" s="136"/>
      <c r="K107" s="136"/>
      <c r="L107" s="136"/>
      <c r="M107" s="136"/>
      <c r="N107" s="136"/>
      <c r="O107" s="136"/>
      <c r="P107" s="136"/>
      <c r="Q107" s="136">
        <f t="shared" si="1"/>
        <v>8446927.3800000008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8446927.3800000008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>
        <v>2566170.34</v>
      </c>
      <c r="I108" s="100">
        <v>1057078.6800000002</v>
      </c>
      <c r="J108" s="100"/>
      <c r="K108" s="100"/>
      <c r="L108" s="100"/>
      <c r="M108" s="100"/>
      <c r="N108" s="100"/>
      <c r="O108" s="100"/>
      <c r="P108" s="100"/>
      <c r="Q108" s="100">
        <f t="shared" si="1"/>
        <v>8446927.3800000008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8446927.3800000008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</v>
      </c>
      <c r="H109" s="135">
        <v>593992.57000000007</v>
      </c>
      <c r="I109" s="135">
        <v>407237.16000000003</v>
      </c>
      <c r="J109" s="135"/>
      <c r="K109" s="135"/>
      <c r="L109" s="135"/>
      <c r="M109" s="135"/>
      <c r="N109" s="135"/>
      <c r="O109" s="135"/>
      <c r="P109" s="135"/>
      <c r="Q109" s="135">
        <f t="shared" si="1"/>
        <v>2157707.4500000002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2157707.4500000002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</v>
      </c>
      <c r="H120" s="136">
        <v>593992.57000000007</v>
      </c>
      <c r="I120" s="136">
        <v>407237.16000000003</v>
      </c>
      <c r="J120" s="136"/>
      <c r="K120" s="136"/>
      <c r="L120" s="136"/>
      <c r="M120" s="136"/>
      <c r="N120" s="136"/>
      <c r="O120" s="136"/>
      <c r="P120" s="136"/>
      <c r="Q120" s="136">
        <f t="shared" si="1"/>
        <v>2157707.4500000002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2157707.4500000002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</v>
      </c>
      <c r="H121" s="100">
        <v>593992.57000000007</v>
      </c>
      <c r="I121" s="100">
        <v>407237.16000000003</v>
      </c>
      <c r="J121" s="100"/>
      <c r="K121" s="100"/>
      <c r="L121" s="100"/>
      <c r="M121" s="100"/>
      <c r="N121" s="100"/>
      <c r="O121" s="100"/>
      <c r="P121" s="100"/>
      <c r="Q121" s="100">
        <f t="shared" si="1"/>
        <v>2157707.4500000002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2157707.4500000002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17880540.079999998</v>
      </c>
      <c r="F122" s="135">
        <v>37733646.860000007</v>
      </c>
      <c r="G122" s="135">
        <v>38636105.989999995</v>
      </c>
      <c r="H122" s="135">
        <v>38645965.640000008</v>
      </c>
      <c r="I122" s="135">
        <v>34449299.399999999</v>
      </c>
      <c r="J122" s="135"/>
      <c r="K122" s="135"/>
      <c r="L122" s="135"/>
      <c r="M122" s="135"/>
      <c r="N122" s="135"/>
      <c r="O122" s="135"/>
      <c r="P122" s="135"/>
      <c r="Q122" s="135">
        <f t="shared" si="1"/>
        <v>167345557.97000003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167345557.97000003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17211335.559999999</v>
      </c>
      <c r="F137" s="136">
        <v>37150373.410000004</v>
      </c>
      <c r="G137" s="136">
        <v>36056785.389999993</v>
      </c>
      <c r="H137" s="136">
        <v>36247487.770000011</v>
      </c>
      <c r="I137" s="136">
        <v>33936045.809999995</v>
      </c>
      <c r="J137" s="136"/>
      <c r="K137" s="136"/>
      <c r="L137" s="136"/>
      <c r="M137" s="136"/>
      <c r="N137" s="136"/>
      <c r="O137" s="136"/>
      <c r="P137" s="136"/>
      <c r="Q137" s="136">
        <f t="shared" si="2"/>
        <v>160602027.94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160602027.94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17211335.559999999</v>
      </c>
      <c r="F138" s="100">
        <v>37150373.410000004</v>
      </c>
      <c r="G138" s="100">
        <v>36056785.389999993</v>
      </c>
      <c r="H138" s="100">
        <v>36247487.770000011</v>
      </c>
      <c r="I138" s="100">
        <v>33936045.809999995</v>
      </c>
      <c r="J138" s="100"/>
      <c r="K138" s="100"/>
      <c r="L138" s="100"/>
      <c r="M138" s="100"/>
      <c r="N138" s="100"/>
      <c r="O138" s="100"/>
      <c r="P138" s="100"/>
      <c r="Q138" s="100">
        <f t="shared" si="2"/>
        <v>160602027.94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160602027.94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>
        <v>1823267.37</v>
      </c>
      <c r="I139" s="136">
        <v>135497.77999999997</v>
      </c>
      <c r="J139" s="136"/>
      <c r="K139" s="136"/>
      <c r="L139" s="136"/>
      <c r="M139" s="136"/>
      <c r="N139" s="136"/>
      <c r="O139" s="136"/>
      <c r="P139" s="136"/>
      <c r="Q139" s="136">
        <f t="shared" si="2"/>
        <v>4324476.42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4324476.42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>
        <v>1823267.37</v>
      </c>
      <c r="I140" s="100">
        <v>135497.77999999997</v>
      </c>
      <c r="J140" s="100"/>
      <c r="K140" s="100"/>
      <c r="L140" s="100"/>
      <c r="M140" s="100"/>
      <c r="N140" s="100"/>
      <c r="O140" s="100"/>
      <c r="P140" s="100"/>
      <c r="Q140" s="100">
        <f t="shared" si="2"/>
        <v>4324476.42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4324476.42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>
        <v>575210.5</v>
      </c>
      <c r="I141" s="136">
        <v>377755.81</v>
      </c>
      <c r="J141" s="136"/>
      <c r="K141" s="136"/>
      <c r="L141" s="136"/>
      <c r="M141" s="136"/>
      <c r="N141" s="136"/>
      <c r="O141" s="136"/>
      <c r="P141" s="136"/>
      <c r="Q141" s="136">
        <f t="shared" si="2"/>
        <v>2419053.61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2419053.61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>
        <v>575210.5</v>
      </c>
      <c r="I142" s="100">
        <v>377755.81</v>
      </c>
      <c r="J142" s="100"/>
      <c r="K142" s="100"/>
      <c r="L142" s="100"/>
      <c r="M142" s="100"/>
      <c r="N142" s="100"/>
      <c r="O142" s="100"/>
      <c r="P142" s="100"/>
      <c r="Q142" s="100">
        <f t="shared" si="2"/>
        <v>2419053.61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2419053.61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>
        <v>3036344.2800000003</v>
      </c>
      <c r="I143" s="135">
        <v>2819493.5299999993</v>
      </c>
      <c r="J143" s="135"/>
      <c r="K143" s="135"/>
      <c r="L143" s="135"/>
      <c r="M143" s="135"/>
      <c r="N143" s="135"/>
      <c r="O143" s="135"/>
      <c r="P143" s="135"/>
      <c r="Q143" s="135">
        <f t="shared" si="2"/>
        <v>14957446.339999998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14957446.339999998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>
        <v>219740.05999999991</v>
      </c>
      <c r="I144" s="136">
        <v>728464.74</v>
      </c>
      <c r="J144" s="136"/>
      <c r="K144" s="136"/>
      <c r="L144" s="136"/>
      <c r="M144" s="136"/>
      <c r="N144" s="136"/>
      <c r="O144" s="136"/>
      <c r="P144" s="136"/>
      <c r="Q144" s="136">
        <f t="shared" si="2"/>
        <v>4832088.0199999996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4832088.0199999996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>
        <v>219740.05999999991</v>
      </c>
      <c r="I145" s="100">
        <v>728464.74</v>
      </c>
      <c r="J145" s="100"/>
      <c r="K145" s="100"/>
      <c r="L145" s="100"/>
      <c r="M145" s="100"/>
      <c r="N145" s="100"/>
      <c r="O145" s="100"/>
      <c r="P145" s="100"/>
      <c r="Q145" s="100">
        <f t="shared" si="2"/>
        <v>4832088.0199999996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4832088.0199999996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1336520.0399999993</v>
      </c>
      <c r="G146" s="136">
        <v>1603685.71</v>
      </c>
      <c r="H146" s="136">
        <v>1675452.7700000007</v>
      </c>
      <c r="I146" s="136">
        <v>1365950.8199999994</v>
      </c>
      <c r="J146" s="136"/>
      <c r="K146" s="136"/>
      <c r="L146" s="136"/>
      <c r="M146" s="136"/>
      <c r="N146" s="136"/>
      <c r="O146" s="136"/>
      <c r="P146" s="136"/>
      <c r="Q146" s="136">
        <f t="shared" si="2"/>
        <v>6779277.4399999995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6779277.4399999995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1336520.0399999993</v>
      </c>
      <c r="G147" s="100">
        <v>1603685.71</v>
      </c>
      <c r="H147" s="100">
        <v>1675452.7700000007</v>
      </c>
      <c r="I147" s="100">
        <v>1365950.8199999994</v>
      </c>
      <c r="J147" s="100"/>
      <c r="K147" s="100"/>
      <c r="L147" s="100"/>
      <c r="M147" s="100"/>
      <c r="N147" s="100"/>
      <c r="O147" s="100"/>
      <c r="P147" s="100"/>
      <c r="Q147" s="100">
        <f t="shared" si="2"/>
        <v>6779277.4399999995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6779277.4399999995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>
        <v>4252.43</v>
      </c>
      <c r="I152" s="136">
        <v>1693.88</v>
      </c>
      <c r="J152" s="136"/>
      <c r="K152" s="136"/>
      <c r="L152" s="136"/>
      <c r="M152" s="136"/>
      <c r="N152" s="136"/>
      <c r="O152" s="136"/>
      <c r="P152" s="136"/>
      <c r="Q152" s="136">
        <f t="shared" si="2"/>
        <v>11673.240000000002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11673.240000000002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>
        <v>4252.43</v>
      </c>
      <c r="I153" s="100">
        <v>1693.88</v>
      </c>
      <c r="J153" s="100"/>
      <c r="K153" s="100"/>
      <c r="L153" s="100"/>
      <c r="M153" s="100"/>
      <c r="N153" s="100"/>
      <c r="O153" s="100"/>
      <c r="P153" s="100"/>
      <c r="Q153" s="100">
        <f t="shared" si="2"/>
        <v>11673.240000000002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11673.240000000002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209143.82000000004</v>
      </c>
      <c r="F154" s="136">
        <v>303414.21000000002</v>
      </c>
      <c r="G154" s="136">
        <v>961566.50000000012</v>
      </c>
      <c r="H154" s="136">
        <v>1136899.02</v>
      </c>
      <c r="I154" s="136">
        <v>723384.09000000008</v>
      </c>
      <c r="J154" s="136"/>
      <c r="K154" s="136"/>
      <c r="L154" s="136"/>
      <c r="M154" s="136"/>
      <c r="N154" s="136"/>
      <c r="O154" s="136"/>
      <c r="P154" s="136"/>
      <c r="Q154" s="136">
        <f t="shared" si="2"/>
        <v>3334407.6400000006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3334407.6400000006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209143.82000000004</v>
      </c>
      <c r="F155" s="100">
        <v>303414.21000000002</v>
      </c>
      <c r="G155" s="100">
        <v>961566.50000000012</v>
      </c>
      <c r="H155" s="100">
        <v>1136899.02</v>
      </c>
      <c r="I155" s="100">
        <v>723384.09000000008</v>
      </c>
      <c r="J155" s="100"/>
      <c r="K155" s="100"/>
      <c r="L155" s="100"/>
      <c r="M155" s="100"/>
      <c r="N155" s="100"/>
      <c r="O155" s="100"/>
      <c r="P155" s="100"/>
      <c r="Q155" s="100">
        <f t="shared" si="2"/>
        <v>3334407.6400000006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3334407.6400000006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16294069.669999998</v>
      </c>
      <c r="F156" s="135">
        <v>24020664.93</v>
      </c>
      <c r="G156" s="135">
        <v>28304941.080000002</v>
      </c>
      <c r="H156" s="135">
        <v>25737854.240000002</v>
      </c>
      <c r="I156" s="135">
        <v>26464972.890000001</v>
      </c>
      <c r="J156" s="135"/>
      <c r="K156" s="135"/>
      <c r="L156" s="135"/>
      <c r="M156" s="135"/>
      <c r="N156" s="135"/>
      <c r="O156" s="135"/>
      <c r="P156" s="135"/>
      <c r="Q156" s="135">
        <f t="shared" si="2"/>
        <v>120822502.80999999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120822502.80999999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13406431.440000001</v>
      </c>
      <c r="G157" s="136">
        <v>13883666.290000007</v>
      </c>
      <c r="H157" s="136">
        <v>13765162.060000002</v>
      </c>
      <c r="I157" s="136">
        <v>13076379.920000002</v>
      </c>
      <c r="J157" s="136"/>
      <c r="K157" s="136"/>
      <c r="L157" s="136"/>
      <c r="M157" s="136"/>
      <c r="N157" s="136"/>
      <c r="O157" s="136"/>
      <c r="P157" s="136"/>
      <c r="Q157" s="136">
        <f t="shared" si="2"/>
        <v>65983929.06000001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65983929.06000001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3161976.4799999995</v>
      </c>
      <c r="H158" s="100">
        <v>3345259.7800000007</v>
      </c>
      <c r="I158" s="100">
        <v>3235030.77</v>
      </c>
      <c r="J158" s="100"/>
      <c r="K158" s="100"/>
      <c r="L158" s="100"/>
      <c r="M158" s="100"/>
      <c r="N158" s="100"/>
      <c r="O158" s="100"/>
      <c r="P158" s="100"/>
      <c r="Q158" s="100">
        <f t="shared" si="2"/>
        <v>15933265.810000001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15933265.810000001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10190360.950000001</v>
      </c>
      <c r="G159" s="100">
        <v>10721689.810000008</v>
      </c>
      <c r="H159" s="100">
        <v>10419902.280000001</v>
      </c>
      <c r="I159" s="100">
        <v>9841349.1500000022</v>
      </c>
      <c r="J159" s="100"/>
      <c r="K159" s="100"/>
      <c r="L159" s="100"/>
      <c r="M159" s="100"/>
      <c r="N159" s="100"/>
      <c r="O159" s="100"/>
      <c r="P159" s="100"/>
      <c r="Q159" s="100">
        <f t="shared" si="2"/>
        <v>50050663.250000015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50050663.250000015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3705068.8299999996</v>
      </c>
      <c r="F160" s="136">
        <v>4195252.16</v>
      </c>
      <c r="G160" s="136">
        <v>4308099.22</v>
      </c>
      <c r="H160" s="136">
        <v>4208543.959999999</v>
      </c>
      <c r="I160" s="136">
        <v>4176687.1200000015</v>
      </c>
      <c r="J160" s="136"/>
      <c r="K160" s="136"/>
      <c r="L160" s="136"/>
      <c r="M160" s="136"/>
      <c r="N160" s="136"/>
      <c r="O160" s="136"/>
      <c r="P160" s="136"/>
      <c r="Q160" s="136">
        <f t="shared" si="2"/>
        <v>20593651.290000003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20593651.290000003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3705068.8299999996</v>
      </c>
      <c r="F162" s="100">
        <v>4195252.16</v>
      </c>
      <c r="G162" s="100">
        <v>4308099.22</v>
      </c>
      <c r="H162" s="100">
        <v>4208543.959999999</v>
      </c>
      <c r="I162" s="100">
        <v>4176687.1200000015</v>
      </c>
      <c r="J162" s="100"/>
      <c r="K162" s="100"/>
      <c r="L162" s="100"/>
      <c r="M162" s="100"/>
      <c r="N162" s="100"/>
      <c r="O162" s="100"/>
      <c r="P162" s="100"/>
      <c r="Q162" s="100">
        <f t="shared" si="2"/>
        <v>20593651.290000003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20593651.290000003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130435.60000000002</v>
      </c>
      <c r="F165" s="136">
        <v>3148681.7399999998</v>
      </c>
      <c r="G165" s="136">
        <v>6058149.5800000001</v>
      </c>
      <c r="H165" s="136">
        <v>3407095.4299999997</v>
      </c>
      <c r="I165" s="136">
        <v>3452615.6599999997</v>
      </c>
      <c r="J165" s="136"/>
      <c r="K165" s="136"/>
      <c r="L165" s="136"/>
      <c r="M165" s="136"/>
      <c r="N165" s="136"/>
      <c r="O165" s="136"/>
      <c r="P165" s="136"/>
      <c r="Q165" s="136">
        <f t="shared" si="2"/>
        <v>16196978.01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16196978.01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130435.60000000002</v>
      </c>
      <c r="F166" s="100">
        <v>3148681.7399999998</v>
      </c>
      <c r="G166" s="100">
        <v>6058149.5800000001</v>
      </c>
      <c r="H166" s="100">
        <v>3339730.63</v>
      </c>
      <c r="I166" s="100">
        <v>3222950.3</v>
      </c>
      <c r="J166" s="100"/>
      <c r="K166" s="100"/>
      <c r="L166" s="100"/>
      <c r="M166" s="100"/>
      <c r="N166" s="100"/>
      <c r="O166" s="100"/>
      <c r="P166" s="100"/>
      <c r="Q166" s="100">
        <f t="shared" si="2"/>
        <v>15899947.850000001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15899947.850000001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>
        <v>67364.800000000003</v>
      </c>
      <c r="I167" s="100">
        <v>229665.36</v>
      </c>
      <c r="J167" s="100"/>
      <c r="K167" s="100"/>
      <c r="L167" s="100"/>
      <c r="M167" s="100"/>
      <c r="N167" s="100"/>
      <c r="O167" s="100"/>
      <c r="P167" s="100"/>
      <c r="Q167" s="100">
        <f t="shared" si="2"/>
        <v>297030.15999999997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297030.15999999997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</v>
      </c>
      <c r="G170" s="136">
        <v>3158884.3299999996</v>
      </c>
      <c r="H170" s="136">
        <v>3277278.65</v>
      </c>
      <c r="I170" s="136">
        <v>5157620.72</v>
      </c>
      <c r="J170" s="136"/>
      <c r="K170" s="136"/>
      <c r="L170" s="136"/>
      <c r="M170" s="136"/>
      <c r="N170" s="136"/>
      <c r="O170" s="136"/>
      <c r="P170" s="136"/>
      <c r="Q170" s="136">
        <f t="shared" si="2"/>
        <v>14565616.259999998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14565616.259999998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</v>
      </c>
      <c r="G171" s="100">
        <v>3158884.3299999996</v>
      </c>
      <c r="H171" s="100">
        <v>3277278.65</v>
      </c>
      <c r="I171" s="100">
        <v>5157620.72</v>
      </c>
      <c r="J171" s="100"/>
      <c r="K171" s="100"/>
      <c r="L171" s="100"/>
      <c r="M171" s="100"/>
      <c r="N171" s="100"/>
      <c r="O171" s="100"/>
      <c r="P171" s="100"/>
      <c r="Q171" s="100">
        <f t="shared" si="2"/>
        <v>14565616.259999998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14565616.259999998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316295.36999999988</v>
      </c>
      <c r="F174" s="136">
        <v>588447.54999999993</v>
      </c>
      <c r="G174" s="136">
        <v>896141.66000000015</v>
      </c>
      <c r="H174" s="136">
        <v>1079774.1399999997</v>
      </c>
      <c r="I174" s="136">
        <v>601669.47</v>
      </c>
      <c r="J174" s="136"/>
      <c r="K174" s="136"/>
      <c r="L174" s="136"/>
      <c r="M174" s="136"/>
      <c r="N174" s="136"/>
      <c r="O174" s="136"/>
      <c r="P174" s="136"/>
      <c r="Q174" s="136">
        <f t="shared" si="2"/>
        <v>3482328.1899999995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3482328.1899999995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316295.36999999988</v>
      </c>
      <c r="F175" s="100">
        <v>588447.54999999993</v>
      </c>
      <c r="G175" s="100">
        <v>896141.66000000015</v>
      </c>
      <c r="H175" s="100">
        <v>1079774.1399999997</v>
      </c>
      <c r="I175" s="100">
        <v>601669.47</v>
      </c>
      <c r="J175" s="100"/>
      <c r="K175" s="100"/>
      <c r="L175" s="100"/>
      <c r="M175" s="100"/>
      <c r="N175" s="100"/>
      <c r="O175" s="100"/>
      <c r="P175" s="100"/>
      <c r="Q175" s="100">
        <f t="shared" si="2"/>
        <v>3482328.1899999995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3482328.1899999995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70353750.590000004</v>
      </c>
      <c r="F176" s="135">
        <v>85877705.989999995</v>
      </c>
      <c r="G176" s="135">
        <v>86860509.429999992</v>
      </c>
      <c r="H176" s="135">
        <v>87095439.269999981</v>
      </c>
      <c r="I176" s="135">
        <v>85346241.269999981</v>
      </c>
      <c r="J176" s="135"/>
      <c r="K176" s="135"/>
      <c r="L176" s="135"/>
      <c r="M176" s="135"/>
      <c r="N176" s="135"/>
      <c r="O176" s="135"/>
      <c r="P176" s="135"/>
      <c r="Q176" s="135">
        <f t="shared" si="2"/>
        <v>415533646.54999995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415533646.54999995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50196381.689999998</v>
      </c>
      <c r="F180" s="136">
        <v>60762757.430000007</v>
      </c>
      <c r="G180" s="136">
        <v>61528035.5</v>
      </c>
      <c r="H180" s="136">
        <v>61518583.139999993</v>
      </c>
      <c r="I180" s="136">
        <v>61298151.029999986</v>
      </c>
      <c r="J180" s="136"/>
      <c r="K180" s="136"/>
      <c r="L180" s="136"/>
      <c r="M180" s="136"/>
      <c r="N180" s="136"/>
      <c r="O180" s="136"/>
      <c r="P180" s="136"/>
      <c r="Q180" s="136">
        <f t="shared" si="2"/>
        <v>295303908.78999996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295303908.78999996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50196381.689999998</v>
      </c>
      <c r="F181" s="100">
        <v>60762757.430000007</v>
      </c>
      <c r="G181" s="100">
        <v>61528035.5</v>
      </c>
      <c r="H181" s="100">
        <v>61518583.139999993</v>
      </c>
      <c r="I181" s="100">
        <v>61298151.029999986</v>
      </c>
      <c r="J181" s="100"/>
      <c r="K181" s="100"/>
      <c r="L181" s="100"/>
      <c r="M181" s="100"/>
      <c r="N181" s="100"/>
      <c r="O181" s="100"/>
      <c r="P181" s="100"/>
      <c r="Q181" s="100">
        <f t="shared" si="2"/>
        <v>295303908.78999996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295303908.78999996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5903367.0899999915</v>
      </c>
      <c r="H186" s="136">
        <v>4697367.4800000004</v>
      </c>
      <c r="I186" s="136">
        <v>4387795.1299999962</v>
      </c>
      <c r="J186" s="136"/>
      <c r="K186" s="136"/>
      <c r="L186" s="136"/>
      <c r="M186" s="136"/>
      <c r="N186" s="136"/>
      <c r="O186" s="136"/>
      <c r="P186" s="136"/>
      <c r="Q186" s="136">
        <f t="shared" si="2"/>
        <v>22117733.449999981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22117733.449999981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5903367.0899999915</v>
      </c>
      <c r="H187" s="100">
        <v>4697367.4800000004</v>
      </c>
      <c r="I187" s="100">
        <v>4387795.1299999962</v>
      </c>
      <c r="J187" s="100"/>
      <c r="K187" s="100"/>
      <c r="L187" s="100"/>
      <c r="M187" s="100"/>
      <c r="N187" s="100"/>
      <c r="O187" s="100"/>
      <c r="P187" s="100"/>
      <c r="Q187" s="100">
        <f t="shared" si="2"/>
        <v>22117733.449999981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22117733.449999981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>
        <v>108120.43999999999</v>
      </c>
      <c r="I190" s="136">
        <v>63307.9</v>
      </c>
      <c r="J190" s="136"/>
      <c r="K190" s="136"/>
      <c r="L190" s="136"/>
      <c r="M190" s="136"/>
      <c r="N190" s="136"/>
      <c r="O190" s="136"/>
      <c r="P190" s="136"/>
      <c r="Q190" s="136">
        <f t="shared" si="2"/>
        <v>509675.26000000007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509675.26000000007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>
        <v>108120.43999999999</v>
      </c>
      <c r="I191" s="100">
        <v>63307.9</v>
      </c>
      <c r="J191" s="100"/>
      <c r="K191" s="100"/>
      <c r="L191" s="100"/>
      <c r="M191" s="100"/>
      <c r="N191" s="100"/>
      <c r="O191" s="100"/>
      <c r="P191" s="100"/>
      <c r="Q191" s="100">
        <f t="shared" si="2"/>
        <v>509675.26000000007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509675.26000000007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19530926.66</v>
      </c>
      <c r="G194" s="136">
        <v>19155835.419999998</v>
      </c>
      <c r="H194" s="136">
        <v>20771368.210000001</v>
      </c>
      <c r="I194" s="136">
        <v>19596987.209999993</v>
      </c>
      <c r="J194" s="136"/>
      <c r="K194" s="136"/>
      <c r="L194" s="136"/>
      <c r="M194" s="136"/>
      <c r="N194" s="136"/>
      <c r="O194" s="136"/>
      <c r="P194" s="136"/>
      <c r="Q194" s="136">
        <f t="shared" si="2"/>
        <v>97602329.049999997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97602329.049999997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19530926.66</v>
      </c>
      <c r="G195" s="100">
        <v>19155835.419999998</v>
      </c>
      <c r="H195" s="100">
        <v>20771368.210000001</v>
      </c>
      <c r="I195" s="100">
        <v>19596987.209999993</v>
      </c>
      <c r="J195" s="100"/>
      <c r="K195" s="100"/>
      <c r="L195" s="100"/>
      <c r="M195" s="100"/>
      <c r="N195" s="100"/>
      <c r="O195" s="100"/>
      <c r="P195" s="100"/>
      <c r="Q195" s="100">
        <f t="shared" si="2"/>
        <v>97602329.049999997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97602329.049999997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220549624.65500003</v>
      </c>
      <c r="F204" s="96">
        <v>240827035.125</v>
      </c>
      <c r="G204" s="96">
        <v>298713109.98500001</v>
      </c>
      <c r="H204" s="96">
        <v>366263013.08500004</v>
      </c>
      <c r="I204" s="96">
        <v>297850653.23500001</v>
      </c>
      <c r="J204" s="96">
        <v>288578204.78500009</v>
      </c>
      <c r="K204" s="96">
        <v>301315311.41500008</v>
      </c>
      <c r="L204" s="96">
        <v>239873123.24500003</v>
      </c>
      <c r="M204" s="96">
        <v>288322330.47500002</v>
      </c>
      <c r="N204" s="96">
        <v>264260569.02499998</v>
      </c>
      <c r="O204" s="96">
        <v>319040780.38500005</v>
      </c>
      <c r="P204" s="96">
        <v>352772023.45500004</v>
      </c>
      <c r="Q204" s="96">
        <v>3478365778.8700004</v>
      </c>
      <c r="R204" s="97"/>
      <c r="T204" s="95"/>
      <c r="U204" s="96">
        <f>SUM(U205:U392)</f>
        <v>4272610308.2550006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65335314.540000007</v>
      </c>
      <c r="F205" s="135">
        <v>29239683.370000005</v>
      </c>
      <c r="G205" s="135">
        <v>91584358.159999996</v>
      </c>
      <c r="H205" s="135">
        <v>164401494.68999997</v>
      </c>
      <c r="I205" s="135">
        <v>93944408.489999995</v>
      </c>
      <c r="J205" s="135">
        <v>79521423.129999995</v>
      </c>
      <c r="K205" s="135">
        <v>74472633.719999984</v>
      </c>
      <c r="L205" s="135">
        <v>30530648.090000004</v>
      </c>
      <c r="M205" s="135">
        <v>68866294.560000002</v>
      </c>
      <c r="N205" s="135">
        <v>50603004.470000006</v>
      </c>
      <c r="O205" s="135">
        <v>84064110.170000002</v>
      </c>
      <c r="P205" s="135">
        <v>100221000.25000001</v>
      </c>
      <c r="Q205" s="135">
        <v>932784373.63999999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444505259.25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49831412.25</v>
      </c>
      <c r="F206" s="136">
        <v>21982023.82</v>
      </c>
      <c r="G206" s="136">
        <v>79513473.950000003</v>
      </c>
      <c r="H206" s="136">
        <v>135949834.16999996</v>
      </c>
      <c r="I206" s="136">
        <v>72960274.579999998</v>
      </c>
      <c r="J206" s="136">
        <v>70592292.780000001</v>
      </c>
      <c r="K206" s="136">
        <v>64762067.899999976</v>
      </c>
      <c r="L206" s="136">
        <v>24804192.580000002</v>
      </c>
      <c r="M206" s="136">
        <v>59312579.719999999</v>
      </c>
      <c r="N206" s="136">
        <v>31155256.800000004</v>
      </c>
      <c r="O206" s="136">
        <v>68786370.520000011</v>
      </c>
      <c r="P206" s="136">
        <v>70466294.450000018</v>
      </c>
      <c r="Q206" s="136">
        <v>750116073.51999986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360237018.76999992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2555268.3499999978</v>
      </c>
      <c r="F207" s="100">
        <v>3001225.1999999974</v>
      </c>
      <c r="G207" s="100">
        <v>2773454.3499999978</v>
      </c>
      <c r="H207" s="100">
        <v>2798490.9999999977</v>
      </c>
      <c r="I207" s="100">
        <v>2721697.2199999979</v>
      </c>
      <c r="J207" s="100">
        <v>2820349.1699999981</v>
      </c>
      <c r="K207" s="100">
        <v>2543735.569999997</v>
      </c>
      <c r="L207" s="100">
        <v>2601763.6599999983</v>
      </c>
      <c r="M207" s="100">
        <v>2446672.5099999984</v>
      </c>
      <c r="N207" s="100">
        <v>2562240.6099999989</v>
      </c>
      <c r="O207" s="100">
        <v>2356012.7200000016</v>
      </c>
      <c r="P207" s="100">
        <v>2771844.9300000011</v>
      </c>
      <c r="Q207" s="100">
        <v>31952755.28999998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13850136.11999999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45247007.170000002</v>
      </c>
      <c r="F208" s="100">
        <v>17055356.640000001</v>
      </c>
      <c r="G208" s="100">
        <v>74814431.980000004</v>
      </c>
      <c r="H208" s="100">
        <v>131229076.46999997</v>
      </c>
      <c r="I208" s="100">
        <v>68496735.599999994</v>
      </c>
      <c r="J208" s="100">
        <v>65777751.269999996</v>
      </c>
      <c r="K208" s="100">
        <v>60456713.059999973</v>
      </c>
      <c r="L208" s="100">
        <v>20453648.380000003</v>
      </c>
      <c r="M208" s="100">
        <v>55175871.019999996</v>
      </c>
      <c r="N208" s="100">
        <v>26572427.82</v>
      </c>
      <c r="O208" s="100">
        <v>64741097.090000004</v>
      </c>
      <c r="P208" s="100">
        <v>65312596.400000013</v>
      </c>
      <c r="Q208" s="100">
        <v>695332712.89999998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336842607.86000001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2029136.730000003</v>
      </c>
      <c r="F209" s="100">
        <v>1925441.9800000028</v>
      </c>
      <c r="G209" s="100">
        <v>1925587.6200000027</v>
      </c>
      <c r="H209" s="100">
        <v>1922266.700000003</v>
      </c>
      <c r="I209" s="100">
        <v>1741841.760000003</v>
      </c>
      <c r="J209" s="100">
        <v>1994192.3400000029</v>
      </c>
      <c r="K209" s="100">
        <v>1761619.2700000033</v>
      </c>
      <c r="L209" s="100">
        <v>1748780.5400000033</v>
      </c>
      <c r="M209" s="100">
        <v>1690036.1900000034</v>
      </c>
      <c r="N209" s="100">
        <v>2020588.3700000034</v>
      </c>
      <c r="O209" s="100">
        <v>1689260.7100000035</v>
      </c>
      <c r="P209" s="100">
        <v>2381853.1200000029</v>
      </c>
      <c r="Q209" s="100">
        <v>22830605.330000035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9544274.790000014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6510607.3299999991</v>
      </c>
      <c r="F213" s="136">
        <v>2313367.8499999996</v>
      </c>
      <c r="G213" s="136">
        <v>3843624.419999999</v>
      </c>
      <c r="H213" s="136">
        <v>1292718.3099999998</v>
      </c>
      <c r="I213" s="136">
        <v>1313025.8599999999</v>
      </c>
      <c r="J213" s="136">
        <v>1758804.3900000001</v>
      </c>
      <c r="K213" s="136">
        <v>1146508.56</v>
      </c>
      <c r="L213" s="136">
        <v>1153143.3999999999</v>
      </c>
      <c r="M213" s="136">
        <v>2623157.9200000009</v>
      </c>
      <c r="N213" s="136">
        <v>1192196.19</v>
      </c>
      <c r="O213" s="136">
        <v>1187414.77</v>
      </c>
      <c r="P213" s="136">
        <v>1988509.4200000009</v>
      </c>
      <c r="Q213" s="136">
        <v>26323078.419999998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15273343.769999998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278729.58000000007</v>
      </c>
      <c r="F214" s="100">
        <v>309308.20000000007</v>
      </c>
      <c r="G214" s="100">
        <v>285295.94000000006</v>
      </c>
      <c r="H214" s="100">
        <v>297004.65000000002</v>
      </c>
      <c r="I214" s="100">
        <v>296304.58</v>
      </c>
      <c r="J214" s="100">
        <v>279810.18000000005</v>
      </c>
      <c r="K214" s="100">
        <v>277339.35000000003</v>
      </c>
      <c r="L214" s="100">
        <v>275640.58000000007</v>
      </c>
      <c r="M214" s="100">
        <v>275821.92000000004</v>
      </c>
      <c r="N214" s="100">
        <v>275741.92000000004</v>
      </c>
      <c r="O214" s="100">
        <v>275741.92000000004</v>
      </c>
      <c r="P214" s="100">
        <v>275735.09000000003</v>
      </c>
      <c r="Q214" s="100">
        <v>3402473.91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1466642.9500000002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5692151.7299999995</v>
      </c>
      <c r="F215" s="100">
        <v>1459913.6300000001</v>
      </c>
      <c r="G215" s="100">
        <v>642106.79</v>
      </c>
      <c r="H215" s="100">
        <v>358871.89999999991</v>
      </c>
      <c r="I215" s="100">
        <v>440242.17999999993</v>
      </c>
      <c r="J215" s="100">
        <v>325333.69999999995</v>
      </c>
      <c r="K215" s="100">
        <v>319230.93999999994</v>
      </c>
      <c r="L215" s="100">
        <v>316852.40999999992</v>
      </c>
      <c r="M215" s="100">
        <v>294961.54999999993</v>
      </c>
      <c r="N215" s="100">
        <v>296138.07</v>
      </c>
      <c r="O215" s="100">
        <v>291042.39999999997</v>
      </c>
      <c r="P215" s="100">
        <v>296046.44</v>
      </c>
      <c r="Q215" s="100">
        <v>10732891.739999998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8593286.2299999986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539726.0199999999</v>
      </c>
      <c r="F216" s="100">
        <v>544146.01999999979</v>
      </c>
      <c r="G216" s="100">
        <v>2916221.689999999</v>
      </c>
      <c r="H216" s="100">
        <v>636841.75999999989</v>
      </c>
      <c r="I216" s="100">
        <v>576479.1</v>
      </c>
      <c r="J216" s="100">
        <v>1153660.5100000002</v>
      </c>
      <c r="K216" s="100">
        <v>549938.27000000014</v>
      </c>
      <c r="L216" s="100">
        <v>560650.40999999992</v>
      </c>
      <c r="M216" s="100">
        <v>2052374.4500000009</v>
      </c>
      <c r="N216" s="100">
        <v>620316.20000000007</v>
      </c>
      <c r="O216" s="100">
        <v>620630.44999999995</v>
      </c>
      <c r="P216" s="100">
        <v>1416727.8900000008</v>
      </c>
      <c r="Q216" s="100">
        <v>12187712.769999998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5213414.589999998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641806.52</v>
      </c>
      <c r="F217" s="136">
        <v>687549.21000000008</v>
      </c>
      <c r="G217" s="136">
        <v>725964.06</v>
      </c>
      <c r="H217" s="136">
        <v>734059.21000000008</v>
      </c>
      <c r="I217" s="136">
        <v>4517956.25</v>
      </c>
      <c r="J217" s="136">
        <v>819832.04999999981</v>
      </c>
      <c r="K217" s="136">
        <v>745415.92999999993</v>
      </c>
      <c r="L217" s="136">
        <v>634823.01000000013</v>
      </c>
      <c r="M217" s="136">
        <v>935415.87999999989</v>
      </c>
      <c r="N217" s="136">
        <v>775103.12999999989</v>
      </c>
      <c r="O217" s="136">
        <v>735707.58</v>
      </c>
      <c r="P217" s="136">
        <v>835131.58000000019</v>
      </c>
      <c r="Q217" s="136">
        <v>12788764.41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7307335.25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641806.52</v>
      </c>
      <c r="F218" s="100">
        <v>687549.21000000008</v>
      </c>
      <c r="G218" s="100">
        <v>725964.06</v>
      </c>
      <c r="H218" s="100">
        <v>734059.21000000008</v>
      </c>
      <c r="I218" s="100">
        <v>4517956.25</v>
      </c>
      <c r="J218" s="100">
        <v>819832.04999999981</v>
      </c>
      <c r="K218" s="100">
        <v>745415.92999999993</v>
      </c>
      <c r="L218" s="100">
        <v>634823.01000000013</v>
      </c>
      <c r="M218" s="100">
        <v>935415.87999999989</v>
      </c>
      <c r="N218" s="100">
        <v>775103.12999999989</v>
      </c>
      <c r="O218" s="100">
        <v>735707.58</v>
      </c>
      <c r="P218" s="100">
        <v>835131.58000000019</v>
      </c>
      <c r="Q218" s="100">
        <v>12788764.41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7307335.25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290017.09000000003</v>
      </c>
      <c r="F221" s="136">
        <v>298636.71000000014</v>
      </c>
      <c r="G221" s="136">
        <v>382544.41</v>
      </c>
      <c r="H221" s="136">
        <v>338306.19000000006</v>
      </c>
      <c r="I221" s="136">
        <v>348131.6</v>
      </c>
      <c r="J221" s="136">
        <v>374608.32</v>
      </c>
      <c r="K221" s="136">
        <v>322666.07</v>
      </c>
      <c r="L221" s="136">
        <v>291936.59999999998</v>
      </c>
      <c r="M221" s="136">
        <v>328309.24</v>
      </c>
      <c r="N221" s="136">
        <v>303525.62000000005</v>
      </c>
      <c r="O221" s="136">
        <v>283970.02999999997</v>
      </c>
      <c r="P221" s="136">
        <v>423797.41000000009</v>
      </c>
      <c r="Q221" s="136">
        <v>3986449.2900000005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1657636.0000000005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290017.09000000003</v>
      </c>
      <c r="F222" s="100">
        <v>298636.71000000014</v>
      </c>
      <c r="G222" s="100">
        <v>382544.41</v>
      </c>
      <c r="H222" s="100">
        <v>338306.19000000006</v>
      </c>
      <c r="I222" s="100">
        <v>348131.6</v>
      </c>
      <c r="J222" s="100">
        <v>374608.32</v>
      </c>
      <c r="K222" s="100">
        <v>322666.07</v>
      </c>
      <c r="L222" s="100">
        <v>291936.59999999998</v>
      </c>
      <c r="M222" s="100">
        <v>328309.24</v>
      </c>
      <c r="N222" s="100">
        <v>303525.62000000005</v>
      </c>
      <c r="O222" s="100">
        <v>283970.02999999997</v>
      </c>
      <c r="P222" s="100">
        <v>423797.41000000009</v>
      </c>
      <c r="Q222" s="100">
        <v>3986449.2900000005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1657636.0000000005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8061471.3500000006</v>
      </c>
      <c r="F223" s="136">
        <v>3958105.7800000003</v>
      </c>
      <c r="G223" s="136">
        <v>7118751.3200000003</v>
      </c>
      <c r="H223" s="136">
        <v>26086576.809999999</v>
      </c>
      <c r="I223" s="136">
        <v>14805020.199999999</v>
      </c>
      <c r="J223" s="136">
        <v>5975885.5899999999</v>
      </c>
      <c r="K223" s="136">
        <v>7495975.2599999998</v>
      </c>
      <c r="L223" s="136">
        <v>3646552.5</v>
      </c>
      <c r="M223" s="136">
        <v>5666831.7999999998</v>
      </c>
      <c r="N223" s="136">
        <v>17176922.73</v>
      </c>
      <c r="O223" s="136">
        <v>13070647.27</v>
      </c>
      <c r="P223" s="136">
        <v>26507267.389999997</v>
      </c>
      <c r="Q223" s="136">
        <v>139570008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60029925.460000008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8061471.3500000006</v>
      </c>
      <c r="F224" s="100">
        <v>3958105.7800000003</v>
      </c>
      <c r="G224" s="100">
        <v>7118751.3200000003</v>
      </c>
      <c r="H224" s="100">
        <v>26086576.809999999</v>
      </c>
      <c r="I224" s="100">
        <v>14805020.199999999</v>
      </c>
      <c r="J224" s="100">
        <v>5975885.5899999999</v>
      </c>
      <c r="K224" s="100">
        <v>7495975.2599999998</v>
      </c>
      <c r="L224" s="100">
        <v>3646552.5</v>
      </c>
      <c r="M224" s="100">
        <v>5666831.7999999998</v>
      </c>
      <c r="N224" s="100">
        <v>17176922.73</v>
      </c>
      <c r="O224" s="100">
        <v>13070647.27</v>
      </c>
      <c r="P224" s="100">
        <v>26507267.389999997</v>
      </c>
      <c r="Q224" s="100">
        <v>139570008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60029925.460000008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5361151.1500000004</v>
      </c>
      <c r="F227" s="135">
        <v>6536561.3299999963</v>
      </c>
      <c r="G227" s="135">
        <v>5847045.9099999983</v>
      </c>
      <c r="H227" s="135">
        <v>5414554.0200000005</v>
      </c>
      <c r="I227" s="135">
        <v>5810877.5999999987</v>
      </c>
      <c r="J227" s="135">
        <v>6333119.9299999997</v>
      </c>
      <c r="K227" s="135">
        <v>6709413.7199999997</v>
      </c>
      <c r="L227" s="135">
        <v>6507806.7399999993</v>
      </c>
      <c r="M227" s="135">
        <v>8289718.9499999983</v>
      </c>
      <c r="N227" s="135">
        <v>7354440.0599999996</v>
      </c>
      <c r="O227" s="135">
        <v>8652978.1500000004</v>
      </c>
      <c r="P227" s="135">
        <v>12934797.659999993</v>
      </c>
      <c r="Q227" s="135">
        <v>85752465.219999984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28970190.00999999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5319456.58</v>
      </c>
      <c r="F228" s="136">
        <v>6209136.7599999961</v>
      </c>
      <c r="G228" s="136">
        <v>5702303.7399999984</v>
      </c>
      <c r="H228" s="136">
        <v>5304427.7300000004</v>
      </c>
      <c r="I228" s="136">
        <v>5715017.3099999987</v>
      </c>
      <c r="J228" s="136">
        <v>6247238.3499999996</v>
      </c>
      <c r="K228" s="136">
        <v>6515152.1899999995</v>
      </c>
      <c r="L228" s="136">
        <v>6274367.0599999996</v>
      </c>
      <c r="M228" s="136">
        <v>8043400.4799999986</v>
      </c>
      <c r="N228" s="136">
        <v>7061944.5599999996</v>
      </c>
      <c r="O228" s="136">
        <v>8468040.3100000005</v>
      </c>
      <c r="P228" s="136">
        <v>12886335.249999993</v>
      </c>
      <c r="Q228" s="136">
        <v>83746820.319999993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28250342.119999994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5319456.58</v>
      </c>
      <c r="F229" s="100">
        <v>6209136.7599999961</v>
      </c>
      <c r="G229" s="100">
        <v>5702303.7399999984</v>
      </c>
      <c r="H229" s="100">
        <v>5304427.7300000004</v>
      </c>
      <c r="I229" s="100">
        <v>5715017.3099999987</v>
      </c>
      <c r="J229" s="100">
        <v>6247238.3499999996</v>
      </c>
      <c r="K229" s="100">
        <v>6515152.1899999995</v>
      </c>
      <c r="L229" s="100">
        <v>6274367.0599999996</v>
      </c>
      <c r="M229" s="100">
        <v>8043400.4799999986</v>
      </c>
      <c r="N229" s="100">
        <v>7061944.5599999996</v>
      </c>
      <c r="O229" s="100">
        <v>8468040.3100000005</v>
      </c>
      <c r="P229" s="100">
        <v>12886335.249999993</v>
      </c>
      <c r="Q229" s="100">
        <v>83746820.319999993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28250342.119999994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41694.570000000007</v>
      </c>
      <c r="F236" s="136">
        <v>327424.57</v>
      </c>
      <c r="G236" s="136">
        <v>144742.17000000001</v>
      </c>
      <c r="H236" s="136">
        <v>110126.29000000001</v>
      </c>
      <c r="I236" s="136">
        <v>95860.290000000008</v>
      </c>
      <c r="J236" s="136">
        <v>85881.580000000016</v>
      </c>
      <c r="K236" s="136">
        <v>194261.53</v>
      </c>
      <c r="L236" s="136">
        <v>233439.68</v>
      </c>
      <c r="M236" s="136">
        <v>246318.47000000003</v>
      </c>
      <c r="N236" s="136">
        <v>292495.5</v>
      </c>
      <c r="O236" s="136">
        <v>184937.84000000003</v>
      </c>
      <c r="P236" s="136">
        <v>48462.409999999996</v>
      </c>
      <c r="Q236" s="136">
        <v>2005644.9000000001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719847.89000000013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41694.570000000007</v>
      </c>
      <c r="F237" s="100">
        <v>327424.57</v>
      </c>
      <c r="G237" s="100">
        <v>144742.17000000001</v>
      </c>
      <c r="H237" s="100">
        <v>110126.29000000001</v>
      </c>
      <c r="I237" s="100">
        <v>95860.290000000008</v>
      </c>
      <c r="J237" s="100">
        <v>85881.580000000016</v>
      </c>
      <c r="K237" s="100">
        <v>194261.53</v>
      </c>
      <c r="L237" s="100">
        <v>233439.68</v>
      </c>
      <c r="M237" s="100">
        <v>246318.47000000003</v>
      </c>
      <c r="N237" s="100">
        <v>292495.5</v>
      </c>
      <c r="O237" s="100">
        <v>184937.84000000003</v>
      </c>
      <c r="P237" s="100">
        <v>48462.409999999996</v>
      </c>
      <c r="Q237" s="100">
        <v>2005644.9000000001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719847.89000000013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15213784.540000025</v>
      </c>
      <c r="F238" s="135">
        <v>17681896.810000021</v>
      </c>
      <c r="G238" s="135">
        <v>18340722.340000018</v>
      </c>
      <c r="H238" s="135">
        <v>16899733.450000014</v>
      </c>
      <c r="I238" s="135">
        <v>16688902.320000015</v>
      </c>
      <c r="J238" s="135">
        <v>16578904.450000014</v>
      </c>
      <c r="K238" s="135">
        <v>17929332.710000016</v>
      </c>
      <c r="L238" s="135">
        <v>16689629.320000021</v>
      </c>
      <c r="M238" s="135">
        <v>18904246.250000015</v>
      </c>
      <c r="N238" s="135">
        <v>17643139.590000015</v>
      </c>
      <c r="O238" s="135">
        <v>16543873.36000002</v>
      </c>
      <c r="P238" s="135">
        <v>23682174.330000002</v>
      </c>
      <c r="Q238" s="135">
        <v>212796339.47000021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84825039.460000098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7543789.4100000057</v>
      </c>
      <c r="F239" s="136">
        <v>8700888.3000000082</v>
      </c>
      <c r="G239" s="136">
        <v>9130619.0500000026</v>
      </c>
      <c r="H239" s="136">
        <v>8496502.3800000008</v>
      </c>
      <c r="I239" s="136">
        <v>8523139.6900000051</v>
      </c>
      <c r="J239" s="136">
        <v>8234832.1699999999</v>
      </c>
      <c r="K239" s="136">
        <v>8484448.2300000004</v>
      </c>
      <c r="L239" s="136">
        <v>8721069.7000000011</v>
      </c>
      <c r="M239" s="136">
        <v>8979134.2700000033</v>
      </c>
      <c r="N239" s="136">
        <v>8901218.0600000005</v>
      </c>
      <c r="O239" s="136">
        <v>8883261.3899999987</v>
      </c>
      <c r="P239" s="136">
        <v>13213096.969999997</v>
      </c>
      <c r="Q239" s="136">
        <v>107811999.62000002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42394938.830000021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7543789.4100000057</v>
      </c>
      <c r="F240" s="100">
        <v>8700888.3000000082</v>
      </c>
      <c r="G240" s="100">
        <v>9130619.0500000026</v>
      </c>
      <c r="H240" s="100">
        <v>8496502.3800000008</v>
      </c>
      <c r="I240" s="100">
        <v>8523139.6900000051</v>
      </c>
      <c r="J240" s="100">
        <v>8234832.1699999999</v>
      </c>
      <c r="K240" s="100">
        <v>8484448.2300000004</v>
      </c>
      <c r="L240" s="100">
        <v>8721069.7000000011</v>
      </c>
      <c r="M240" s="100">
        <v>8979134.2700000033</v>
      </c>
      <c r="N240" s="100">
        <v>8901218.0600000005</v>
      </c>
      <c r="O240" s="100">
        <v>8883261.3899999987</v>
      </c>
      <c r="P240" s="100">
        <v>13213096.969999997</v>
      </c>
      <c r="Q240" s="100">
        <v>107811999.62000002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42394938.830000021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4112176.8000000152</v>
      </c>
      <c r="F243" s="136">
        <v>4093953.4100000118</v>
      </c>
      <c r="G243" s="136">
        <v>4101508.5900000129</v>
      </c>
      <c r="H243" s="136">
        <v>3971273.9300000137</v>
      </c>
      <c r="I243" s="136">
        <v>3961583.2800000091</v>
      </c>
      <c r="J243" s="136">
        <v>4105127.0100000128</v>
      </c>
      <c r="K243" s="136">
        <v>3956560.0600000122</v>
      </c>
      <c r="L243" s="136">
        <v>3968568.720000016</v>
      </c>
      <c r="M243" s="136">
        <v>4175430.7800000133</v>
      </c>
      <c r="N243" s="136">
        <v>4223689.500000014</v>
      </c>
      <c r="O243" s="136">
        <v>4183902.6900000172</v>
      </c>
      <c r="P243" s="136">
        <v>4760203.0000000037</v>
      </c>
      <c r="Q243" s="136">
        <v>49613977.77000016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20240496.010000061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4112176.8000000152</v>
      </c>
      <c r="F244" s="100">
        <v>4093953.4100000118</v>
      </c>
      <c r="G244" s="100">
        <v>4101508.5900000129</v>
      </c>
      <c r="H244" s="100">
        <v>3971273.9300000137</v>
      </c>
      <c r="I244" s="100">
        <v>3961583.2800000091</v>
      </c>
      <c r="J244" s="100">
        <v>4105127.0100000128</v>
      </c>
      <c r="K244" s="100">
        <v>3956560.0600000122</v>
      </c>
      <c r="L244" s="100">
        <v>3968568.720000016</v>
      </c>
      <c r="M244" s="100">
        <v>4175430.7800000133</v>
      </c>
      <c r="N244" s="100">
        <v>4223689.500000014</v>
      </c>
      <c r="O244" s="100">
        <v>4183902.6900000172</v>
      </c>
      <c r="P244" s="100">
        <v>4760203.0000000037</v>
      </c>
      <c r="Q244" s="100">
        <v>49613977.77000016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20240496.010000061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1452247.2000000004</v>
      </c>
      <c r="F245" s="136">
        <v>1592773.6700000002</v>
      </c>
      <c r="G245" s="136">
        <v>1508350.3700000006</v>
      </c>
      <c r="H245" s="136">
        <v>1244914.1500000004</v>
      </c>
      <c r="I245" s="136">
        <v>1260642.3300000003</v>
      </c>
      <c r="J245" s="136">
        <v>1304278.1200000001</v>
      </c>
      <c r="K245" s="136">
        <v>1576973.7900000005</v>
      </c>
      <c r="L245" s="136">
        <v>1303749.2200000002</v>
      </c>
      <c r="M245" s="136">
        <v>1179325.4300000002</v>
      </c>
      <c r="N245" s="136">
        <v>1385541.1700000004</v>
      </c>
      <c r="O245" s="136">
        <v>1252426.6000000006</v>
      </c>
      <c r="P245" s="136">
        <v>1562597.4900000002</v>
      </c>
      <c r="Q245" s="136">
        <v>16623819.540000005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7058927.7200000016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1452247.2000000004</v>
      </c>
      <c r="F246" s="100">
        <v>1592773.6700000002</v>
      </c>
      <c r="G246" s="100">
        <v>1508350.3700000006</v>
      </c>
      <c r="H246" s="100">
        <v>1244914.1500000004</v>
      </c>
      <c r="I246" s="100">
        <v>1260642.3300000003</v>
      </c>
      <c r="J246" s="100">
        <v>1304278.1200000001</v>
      </c>
      <c r="K246" s="100">
        <v>1576973.7900000005</v>
      </c>
      <c r="L246" s="100">
        <v>1303749.2200000002</v>
      </c>
      <c r="M246" s="100">
        <v>1179325.4300000002</v>
      </c>
      <c r="N246" s="100">
        <v>1385541.1700000004</v>
      </c>
      <c r="O246" s="100">
        <v>1252426.6000000006</v>
      </c>
      <c r="P246" s="100">
        <v>1562597.4900000002</v>
      </c>
      <c r="Q246" s="100">
        <v>16623819.540000005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7058927.7200000016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2105571.1300000022</v>
      </c>
      <c r="F249" s="136">
        <v>3294281.4300000025</v>
      </c>
      <c r="G249" s="136">
        <v>3600244.3300000005</v>
      </c>
      <c r="H249" s="136">
        <v>3187042.9900000016</v>
      </c>
      <c r="I249" s="136">
        <v>2943537.0200000014</v>
      </c>
      <c r="J249" s="136">
        <v>2934667.1500000027</v>
      </c>
      <c r="K249" s="136">
        <v>3911350.6300000027</v>
      </c>
      <c r="L249" s="136">
        <v>2696241.680000003</v>
      </c>
      <c r="M249" s="136">
        <v>4570355.7700000014</v>
      </c>
      <c r="N249" s="136">
        <v>3132690.8600000022</v>
      </c>
      <c r="O249" s="136">
        <v>2224282.680000002</v>
      </c>
      <c r="P249" s="136">
        <v>4146276.8700000015</v>
      </c>
      <c r="Q249" s="136">
        <v>38746542.540000029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15130676.900000008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2105571.1300000022</v>
      </c>
      <c r="F250" s="100">
        <v>3294281.4300000025</v>
      </c>
      <c r="G250" s="100">
        <v>3600244.3300000005</v>
      </c>
      <c r="H250" s="100">
        <v>3187042.9900000016</v>
      </c>
      <c r="I250" s="100">
        <v>2943537.0200000014</v>
      </c>
      <c r="J250" s="100">
        <v>2934667.1500000027</v>
      </c>
      <c r="K250" s="100">
        <v>3911350.6300000027</v>
      </c>
      <c r="L250" s="100">
        <v>2696241.680000003</v>
      </c>
      <c r="M250" s="100">
        <v>4570355.7700000014</v>
      </c>
      <c r="N250" s="100">
        <v>3132690.8600000022</v>
      </c>
      <c r="O250" s="100">
        <v>2224282.680000002</v>
      </c>
      <c r="P250" s="100">
        <v>4146276.8700000015</v>
      </c>
      <c r="Q250" s="100">
        <v>38746542.540000029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15130676.900000008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10924797.730000006</v>
      </c>
      <c r="F251" s="135">
        <v>22239103.670000006</v>
      </c>
      <c r="G251" s="135">
        <v>26707983.060000002</v>
      </c>
      <c r="H251" s="135">
        <v>23618655.050000004</v>
      </c>
      <c r="I251" s="135">
        <v>26677545.610000007</v>
      </c>
      <c r="J251" s="135">
        <v>27418520.410000008</v>
      </c>
      <c r="K251" s="135">
        <v>39908948.74000001</v>
      </c>
      <c r="L251" s="135">
        <v>28183070.450000003</v>
      </c>
      <c r="M251" s="135">
        <v>34706083.430000007</v>
      </c>
      <c r="N251" s="135">
        <v>31927465.510000002</v>
      </c>
      <c r="O251" s="135">
        <v>52442975.260000013</v>
      </c>
      <c r="P251" s="135">
        <v>62631301.869999997</v>
      </c>
      <c r="Q251" s="135">
        <v>387386450.79000002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110168085.12000003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3494743.7200000053</v>
      </c>
      <c r="F252" s="136">
        <v>3827928.3700000029</v>
      </c>
      <c r="G252" s="136">
        <v>4219102.4700000025</v>
      </c>
      <c r="H252" s="136">
        <v>4287915.9200000037</v>
      </c>
      <c r="I252" s="136">
        <v>5489263.3600000022</v>
      </c>
      <c r="J252" s="136">
        <v>4941043.1400000015</v>
      </c>
      <c r="K252" s="136">
        <v>4300457.3300000029</v>
      </c>
      <c r="L252" s="136">
        <v>4027800.8500000015</v>
      </c>
      <c r="M252" s="136">
        <v>4482335.740000003</v>
      </c>
      <c r="N252" s="136">
        <v>3987998.0400000033</v>
      </c>
      <c r="O252" s="136">
        <v>3907681.950000002</v>
      </c>
      <c r="P252" s="136">
        <v>9235401.8299999926</v>
      </c>
      <c r="Q252" s="136">
        <v>56201672.720000021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21318953.840000015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3494743.7200000053</v>
      </c>
      <c r="F253" s="100">
        <v>3827928.3700000029</v>
      </c>
      <c r="G253" s="100">
        <v>4219102.4700000025</v>
      </c>
      <c r="H253" s="100">
        <v>4287915.9200000037</v>
      </c>
      <c r="I253" s="100">
        <v>5489263.3600000022</v>
      </c>
      <c r="J253" s="100">
        <v>4941043.1400000015</v>
      </c>
      <c r="K253" s="100">
        <v>4300457.3300000029</v>
      </c>
      <c r="L253" s="100">
        <v>4027800.8500000015</v>
      </c>
      <c r="M253" s="100">
        <v>4482335.740000003</v>
      </c>
      <c r="N253" s="100">
        <v>3987998.0400000033</v>
      </c>
      <c r="O253" s="100">
        <v>3907681.950000002</v>
      </c>
      <c r="P253" s="100">
        <v>9235401.8299999926</v>
      </c>
      <c r="Q253" s="100">
        <v>56201672.720000021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21318953.840000015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1687419.0400000005</v>
      </c>
      <c r="F255" s="136">
        <v>1906873.1400000001</v>
      </c>
      <c r="G255" s="136">
        <v>4125522.6200000015</v>
      </c>
      <c r="H255" s="136">
        <v>2332919.6800000006</v>
      </c>
      <c r="I255" s="136">
        <v>3587276.7800000012</v>
      </c>
      <c r="J255" s="136">
        <v>3073915.1100000013</v>
      </c>
      <c r="K255" s="136">
        <v>4146398.5400000014</v>
      </c>
      <c r="L255" s="136">
        <v>2835426.2000000007</v>
      </c>
      <c r="M255" s="136">
        <v>6461843.9999999991</v>
      </c>
      <c r="N255" s="136">
        <v>4569465.6700000018</v>
      </c>
      <c r="O255" s="136">
        <v>6142644.4899999984</v>
      </c>
      <c r="P255" s="136">
        <v>6693527.2199999997</v>
      </c>
      <c r="Q255" s="136">
        <v>47563232.49000001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13640011.260000005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1655680.3200000003</v>
      </c>
      <c r="F256" s="100">
        <v>1859110.0000000002</v>
      </c>
      <c r="G256" s="100">
        <v>4080480.1200000015</v>
      </c>
      <c r="H256" s="100">
        <v>2263561.8200000008</v>
      </c>
      <c r="I256" s="100">
        <v>3519610.080000001</v>
      </c>
      <c r="J256" s="100">
        <v>2934274.6400000011</v>
      </c>
      <c r="K256" s="100">
        <v>4096968.4800000014</v>
      </c>
      <c r="L256" s="100">
        <v>2695182.6200000006</v>
      </c>
      <c r="M256" s="100">
        <v>6255624.9499999993</v>
      </c>
      <c r="N256" s="100">
        <v>4475703.1400000025</v>
      </c>
      <c r="O256" s="100">
        <v>5793385.0799999982</v>
      </c>
      <c r="P256" s="100">
        <v>6082461.8699999992</v>
      </c>
      <c r="Q256" s="100">
        <v>45712043.120000005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13378442.340000004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17478.349999999999</v>
      </c>
      <c r="F257" s="100">
        <v>28762.929999999993</v>
      </c>
      <c r="G257" s="100">
        <v>27881.17</v>
      </c>
      <c r="H257" s="100">
        <v>36108.569999999992</v>
      </c>
      <c r="I257" s="100">
        <v>29751.46</v>
      </c>
      <c r="J257" s="100">
        <v>34741.29</v>
      </c>
      <c r="K257" s="100">
        <v>18663.599999999999</v>
      </c>
      <c r="L257" s="100">
        <v>19213.839999999997</v>
      </c>
      <c r="M257" s="100">
        <v>39836.129999999997</v>
      </c>
      <c r="N257" s="100">
        <v>26670.179999999993</v>
      </c>
      <c r="O257" s="100">
        <v>37950.340000000004</v>
      </c>
      <c r="P257" s="100">
        <v>104024.15</v>
      </c>
      <c r="Q257" s="100">
        <v>421082.01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139982.47999999998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14260.369999999999</v>
      </c>
      <c r="F258" s="100">
        <v>19000.210000000003</v>
      </c>
      <c r="G258" s="100">
        <v>17161.329999999998</v>
      </c>
      <c r="H258" s="100">
        <v>33249.29</v>
      </c>
      <c r="I258" s="100">
        <v>37915.24</v>
      </c>
      <c r="J258" s="100">
        <v>104899.18</v>
      </c>
      <c r="K258" s="100">
        <v>30766.46</v>
      </c>
      <c r="L258" s="100">
        <v>121029.74</v>
      </c>
      <c r="M258" s="100">
        <v>166382.91999999998</v>
      </c>
      <c r="N258" s="100">
        <v>67092.350000000006</v>
      </c>
      <c r="O258" s="100">
        <v>311309.07</v>
      </c>
      <c r="P258" s="100">
        <v>507041.19999999995</v>
      </c>
      <c r="Q258" s="100">
        <v>1430107.3599999999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121586.44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44461.960000000006</v>
      </c>
      <c r="F259" s="136">
        <v>52596.960000000006</v>
      </c>
      <c r="G259" s="136">
        <v>43061.960000000006</v>
      </c>
      <c r="H259" s="136">
        <v>45012.960000000006</v>
      </c>
      <c r="I259" s="136">
        <v>45238.460000000006</v>
      </c>
      <c r="J259" s="136">
        <v>45324.460000000006</v>
      </c>
      <c r="K259" s="136">
        <v>45324.460000000006</v>
      </c>
      <c r="L259" s="136">
        <v>45324.460000000006</v>
      </c>
      <c r="M259" s="136">
        <v>45324.460000000006</v>
      </c>
      <c r="N259" s="136">
        <v>45324.460000000006</v>
      </c>
      <c r="O259" s="136">
        <v>45324.460000000006</v>
      </c>
      <c r="P259" s="136">
        <v>45324.710000000006</v>
      </c>
      <c r="Q259" s="136">
        <v>547643.77000000014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230372.30000000005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44461.960000000006</v>
      </c>
      <c r="F261" s="100">
        <v>52596.960000000006</v>
      </c>
      <c r="G261" s="100">
        <v>43061.960000000006</v>
      </c>
      <c r="H261" s="100">
        <v>45012.960000000006</v>
      </c>
      <c r="I261" s="100">
        <v>45238.460000000006</v>
      </c>
      <c r="J261" s="100">
        <v>45324.460000000006</v>
      </c>
      <c r="K261" s="100">
        <v>45324.460000000006</v>
      </c>
      <c r="L261" s="100">
        <v>45324.460000000006</v>
      </c>
      <c r="M261" s="100">
        <v>45324.460000000006</v>
      </c>
      <c r="N261" s="100">
        <v>45324.460000000006</v>
      </c>
      <c r="O261" s="100">
        <v>45324.460000000006</v>
      </c>
      <c r="P261" s="100">
        <v>45324.710000000006</v>
      </c>
      <c r="Q261" s="100">
        <v>547643.77000000014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230372.30000000005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5583.65</v>
      </c>
      <c r="F266" s="136">
        <v>308520.62000000011</v>
      </c>
      <c r="G266" s="136">
        <v>137681.64999999997</v>
      </c>
      <c r="H266" s="136">
        <v>228773.2399999999</v>
      </c>
      <c r="I266" s="136">
        <v>266243.22000000003</v>
      </c>
      <c r="J266" s="136">
        <v>108046.45000000001</v>
      </c>
      <c r="K266" s="136">
        <v>293446.13000000006</v>
      </c>
      <c r="L266" s="136">
        <v>238858.92999999993</v>
      </c>
      <c r="M266" s="136">
        <v>176426.62999999998</v>
      </c>
      <c r="N266" s="136">
        <v>286420.20000000007</v>
      </c>
      <c r="O266" s="136">
        <v>85750.32</v>
      </c>
      <c r="P266" s="136">
        <v>366252.95999999996</v>
      </c>
      <c r="Q266" s="136">
        <v>2502004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946802.38000000012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5583.65</v>
      </c>
      <c r="F269" s="100">
        <v>308520.62000000011</v>
      </c>
      <c r="G269" s="100">
        <v>137681.64999999997</v>
      </c>
      <c r="H269" s="100">
        <v>228773.2399999999</v>
      </c>
      <c r="I269" s="100">
        <v>266243.22000000003</v>
      </c>
      <c r="J269" s="100">
        <v>108046.45000000001</v>
      </c>
      <c r="K269" s="100">
        <v>293446.13000000006</v>
      </c>
      <c r="L269" s="100">
        <v>238858.92999999993</v>
      </c>
      <c r="M269" s="100">
        <v>176426.62999999998</v>
      </c>
      <c r="N269" s="100">
        <v>286420.20000000007</v>
      </c>
      <c r="O269" s="100">
        <v>85750.32</v>
      </c>
      <c r="P269" s="100">
        <v>366252.95999999996</v>
      </c>
      <c r="Q269" s="100">
        <v>2502004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946802.38000000012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3217796.3099999996</v>
      </c>
      <c r="F270" s="136">
        <v>12472946.67</v>
      </c>
      <c r="G270" s="136">
        <v>14550499.59</v>
      </c>
      <c r="H270" s="136">
        <v>12813924.710000001</v>
      </c>
      <c r="I270" s="136">
        <v>13273043.060000001</v>
      </c>
      <c r="J270" s="136">
        <v>15268175.240000002</v>
      </c>
      <c r="K270" s="136">
        <v>17585499.82</v>
      </c>
      <c r="L270" s="136">
        <v>16496203.470000001</v>
      </c>
      <c r="M270" s="136">
        <v>18820003.449999996</v>
      </c>
      <c r="N270" s="136">
        <v>18392259.079999998</v>
      </c>
      <c r="O270" s="136">
        <v>37291079.380000003</v>
      </c>
      <c r="P270" s="136">
        <v>43107526.560000002</v>
      </c>
      <c r="Q270" s="136">
        <v>223288957.33999997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56328210.340000004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2944178.3399999994</v>
      </c>
      <c r="F271" s="100">
        <v>11250425.399999999</v>
      </c>
      <c r="G271" s="100">
        <v>9354478.6499999985</v>
      </c>
      <c r="H271" s="100">
        <v>11906296.51</v>
      </c>
      <c r="I271" s="100">
        <v>11785593.189999999</v>
      </c>
      <c r="J271" s="100">
        <v>13629893.65</v>
      </c>
      <c r="K271" s="100">
        <v>15526518.539999999</v>
      </c>
      <c r="L271" s="100">
        <v>13571489.529999999</v>
      </c>
      <c r="M271" s="100">
        <v>15618384.069999997</v>
      </c>
      <c r="N271" s="100">
        <v>15849712.639999997</v>
      </c>
      <c r="O271" s="100">
        <v>35555802.530000001</v>
      </c>
      <c r="P271" s="100">
        <v>38676570.109999999</v>
      </c>
      <c r="Q271" s="100">
        <v>195669343.16000003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47240972.089999996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212549.22</v>
      </c>
      <c r="F272" s="100">
        <v>232935.64</v>
      </c>
      <c r="G272" s="100">
        <v>232569.85999999993</v>
      </c>
      <c r="H272" s="100">
        <v>233259.31999999995</v>
      </c>
      <c r="I272" s="100">
        <v>253830.80999999994</v>
      </c>
      <c r="J272" s="100">
        <v>217686.80999999994</v>
      </c>
      <c r="K272" s="100">
        <v>248447.12999999992</v>
      </c>
      <c r="L272" s="100">
        <v>276593.23999999993</v>
      </c>
      <c r="M272" s="100">
        <v>309746.11999999988</v>
      </c>
      <c r="N272" s="100">
        <v>269610.00999999995</v>
      </c>
      <c r="O272" s="100">
        <v>209341.14999999994</v>
      </c>
      <c r="P272" s="100">
        <v>328237.91999999987</v>
      </c>
      <c r="Q272" s="100">
        <v>3024807.2299999991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1165144.8499999999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31694.79</v>
      </c>
      <c r="F273" s="100">
        <v>928531.79999999993</v>
      </c>
      <c r="G273" s="100">
        <v>4886297.12</v>
      </c>
      <c r="H273" s="100">
        <v>647214.92000000016</v>
      </c>
      <c r="I273" s="100">
        <v>1158965.1000000001</v>
      </c>
      <c r="J273" s="100">
        <v>1395940.8199999996</v>
      </c>
      <c r="K273" s="100">
        <v>1760880.1900000004</v>
      </c>
      <c r="L273" s="100">
        <v>2572466.7399999998</v>
      </c>
      <c r="M273" s="100">
        <v>2817219.3</v>
      </c>
      <c r="N273" s="100">
        <v>2248282.4700000002</v>
      </c>
      <c r="O273" s="100">
        <v>1401281.7399999998</v>
      </c>
      <c r="P273" s="100">
        <v>3978064.75</v>
      </c>
      <c r="Q273" s="100">
        <v>23826839.739999998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7652703.7300000004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29373.96</v>
      </c>
      <c r="F274" s="100">
        <v>61053.83</v>
      </c>
      <c r="G274" s="100">
        <v>77153.959999999992</v>
      </c>
      <c r="H274" s="100">
        <v>27153.96</v>
      </c>
      <c r="I274" s="100">
        <v>74653.959999999992</v>
      </c>
      <c r="J274" s="100">
        <v>24653.96</v>
      </c>
      <c r="K274" s="100">
        <v>49653.96</v>
      </c>
      <c r="L274" s="100">
        <v>75653.959999999992</v>
      </c>
      <c r="M274" s="100">
        <v>74653.959999999992</v>
      </c>
      <c r="N274" s="100">
        <v>24653.96</v>
      </c>
      <c r="O274" s="100">
        <v>124653.95999999999</v>
      </c>
      <c r="P274" s="100">
        <v>124653.78</v>
      </c>
      <c r="Q274" s="100">
        <v>767967.21000000008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269389.67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49260.04</v>
      </c>
      <c r="Q276" s="136">
        <v>17203499.999999996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7797381.8000000007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49260.04</v>
      </c>
      <c r="Q277" s="100">
        <v>17203499.999999996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7797381.8000000007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448075.64</v>
      </c>
      <c r="F278" s="136">
        <v>1526978.25</v>
      </c>
      <c r="G278" s="136">
        <v>1482028.85</v>
      </c>
      <c r="H278" s="136">
        <v>1772927.5299999998</v>
      </c>
      <c r="I278" s="136">
        <v>1839186.25</v>
      </c>
      <c r="J278" s="136">
        <v>1817771.23</v>
      </c>
      <c r="K278" s="136">
        <v>2173177.21</v>
      </c>
      <c r="L278" s="136">
        <v>2325095.88</v>
      </c>
      <c r="M278" s="136">
        <v>2476750.09</v>
      </c>
      <c r="N278" s="136">
        <v>2428110.37</v>
      </c>
      <c r="O278" s="136">
        <v>2753446.24</v>
      </c>
      <c r="P278" s="136">
        <v>2339521.96</v>
      </c>
      <c r="Q278" s="136">
        <v>23383069.5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7069196.5199999996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310946.67</v>
      </c>
      <c r="F281" s="100">
        <v>826746.6</v>
      </c>
      <c r="G281" s="100">
        <v>1034403.28</v>
      </c>
      <c r="H281" s="100">
        <v>1118314.6099999999</v>
      </c>
      <c r="I281" s="100">
        <v>1364539.6099999999</v>
      </c>
      <c r="J281" s="100">
        <v>1065739.6099999999</v>
      </c>
      <c r="K281" s="100">
        <v>1590472.93</v>
      </c>
      <c r="L281" s="100">
        <v>1569672.93</v>
      </c>
      <c r="M281" s="100">
        <v>1863021.27</v>
      </c>
      <c r="N281" s="100">
        <v>1713721.27</v>
      </c>
      <c r="O281" s="100">
        <v>1857121.27</v>
      </c>
      <c r="P281" s="100">
        <v>1504230.21</v>
      </c>
      <c r="Q281" s="100">
        <v>15818930.259999998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4654950.7699999996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137128.97000000003</v>
      </c>
      <c r="F282" s="100">
        <v>700231.65</v>
      </c>
      <c r="G282" s="100">
        <v>447625.57</v>
      </c>
      <c r="H282" s="100">
        <v>654612.92000000004</v>
      </c>
      <c r="I282" s="100">
        <v>474646.64</v>
      </c>
      <c r="J282" s="100">
        <v>752031.62000000011</v>
      </c>
      <c r="K282" s="100">
        <v>582704.28</v>
      </c>
      <c r="L282" s="100">
        <v>755422.95000000007</v>
      </c>
      <c r="M282" s="100">
        <v>613728.82000000007</v>
      </c>
      <c r="N282" s="100">
        <v>714389.10000000009</v>
      </c>
      <c r="O282" s="100">
        <v>896324.97000000009</v>
      </c>
      <c r="P282" s="100">
        <v>835291.75000000012</v>
      </c>
      <c r="Q282" s="100">
        <v>7564139.2400000012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2414245.7500000005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443748.24000000005</v>
      </c>
      <c r="F283" s="136">
        <v>556925.60000000021</v>
      </c>
      <c r="G283" s="136">
        <v>565076.32000000007</v>
      </c>
      <c r="H283" s="136">
        <v>553886.15</v>
      </c>
      <c r="I283" s="136">
        <v>592385.9800000001</v>
      </c>
      <c r="J283" s="136">
        <v>580771.44000000006</v>
      </c>
      <c r="K283" s="136">
        <v>730663.54</v>
      </c>
      <c r="L283" s="136">
        <v>629625.29999999993</v>
      </c>
      <c r="M283" s="136">
        <v>658695.95000000007</v>
      </c>
      <c r="N283" s="136">
        <v>633582.67999999982</v>
      </c>
      <c r="O283" s="136">
        <v>630741.35999999987</v>
      </c>
      <c r="P283" s="136">
        <v>750106.68000000017</v>
      </c>
      <c r="Q283" s="136">
        <v>7326209.2400000002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2712022.2900000005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398639.41000000003</v>
      </c>
      <c r="F285" s="100">
        <v>511316.77000000019</v>
      </c>
      <c r="G285" s="100">
        <v>506467.49000000005</v>
      </c>
      <c r="H285" s="100">
        <v>508477.32</v>
      </c>
      <c r="I285" s="100">
        <v>509327.15000000014</v>
      </c>
      <c r="J285" s="100">
        <v>508062.6100000001</v>
      </c>
      <c r="K285" s="100">
        <v>685254.71000000008</v>
      </c>
      <c r="L285" s="100">
        <v>584316.47</v>
      </c>
      <c r="M285" s="100">
        <v>596887.12000000011</v>
      </c>
      <c r="N285" s="100">
        <v>584273.84999999986</v>
      </c>
      <c r="O285" s="100">
        <v>585132.52999999991</v>
      </c>
      <c r="P285" s="100">
        <v>699747.81000000017</v>
      </c>
      <c r="Q285" s="100">
        <v>6677903.2400000012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2434228.1400000006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45108.83</v>
      </c>
      <c r="F290" s="100">
        <v>45608.83</v>
      </c>
      <c r="G290" s="100">
        <v>58608.83</v>
      </c>
      <c r="H290" s="100">
        <v>45408.83</v>
      </c>
      <c r="I290" s="100">
        <v>83058.83</v>
      </c>
      <c r="J290" s="100">
        <v>72708.83</v>
      </c>
      <c r="K290" s="100">
        <v>45408.83</v>
      </c>
      <c r="L290" s="100">
        <v>45308.83</v>
      </c>
      <c r="M290" s="100">
        <v>61808.83</v>
      </c>
      <c r="N290" s="100">
        <v>49308.83</v>
      </c>
      <c r="O290" s="100">
        <v>45608.83</v>
      </c>
      <c r="P290" s="100">
        <v>50358.87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277794.15000000002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23492.810000000009</v>
      </c>
      <c r="F291" s="136">
        <v>26857.700000000004</v>
      </c>
      <c r="G291" s="136">
        <v>25533.240000000005</v>
      </c>
      <c r="H291" s="136">
        <v>23818.500000000004</v>
      </c>
      <c r="I291" s="136">
        <v>25432.140000000003</v>
      </c>
      <c r="J291" s="136">
        <v>23996.980000000007</v>
      </c>
      <c r="K291" s="136">
        <v>9074505.3499999996</v>
      </c>
      <c r="L291" s="136">
        <v>25259.000000000004</v>
      </c>
      <c r="M291" s="136">
        <v>25226.750000000004</v>
      </c>
      <c r="N291" s="136">
        <v>24828.650000000005</v>
      </c>
      <c r="O291" s="136">
        <v>26830.700000000008</v>
      </c>
      <c r="P291" s="136">
        <v>44379.91</v>
      </c>
      <c r="Q291" s="136">
        <v>9370161.7299999986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125134.39000000001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23492.810000000009</v>
      </c>
      <c r="F292" s="100">
        <v>26857.700000000004</v>
      </c>
      <c r="G292" s="100">
        <v>25533.240000000005</v>
      </c>
      <c r="H292" s="100">
        <v>23818.500000000004</v>
      </c>
      <c r="I292" s="100">
        <v>25432.140000000003</v>
      </c>
      <c r="J292" s="100">
        <v>23996.980000000007</v>
      </c>
      <c r="K292" s="100">
        <v>9074505.3499999996</v>
      </c>
      <c r="L292" s="100">
        <v>25259.000000000004</v>
      </c>
      <c r="M292" s="100">
        <v>25226.750000000004</v>
      </c>
      <c r="N292" s="100">
        <v>24828.650000000005</v>
      </c>
      <c r="O292" s="100">
        <v>26830.700000000008</v>
      </c>
      <c r="P292" s="100">
        <v>44379.91</v>
      </c>
      <c r="Q292" s="100">
        <v>9370161.7299999986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125134.39000000001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496302.66000000021</v>
      </c>
      <c r="F293" s="135">
        <v>1280336.4400000002</v>
      </c>
      <c r="G293" s="135">
        <v>936104.55000000028</v>
      </c>
      <c r="H293" s="135">
        <v>722204.54999999993</v>
      </c>
      <c r="I293" s="135">
        <v>897104.54999999993</v>
      </c>
      <c r="J293" s="135">
        <v>982904.5199999999</v>
      </c>
      <c r="K293" s="135">
        <v>1350384.55</v>
      </c>
      <c r="L293" s="135">
        <v>1405316.9400000002</v>
      </c>
      <c r="M293" s="135">
        <v>1186824.55</v>
      </c>
      <c r="N293" s="135">
        <v>1288604.55</v>
      </c>
      <c r="O293" s="135">
        <v>1352604.5499999998</v>
      </c>
      <c r="P293" s="135">
        <v>1951409.29</v>
      </c>
      <c r="Q293" s="135">
        <v>13850101.699999999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4332052.75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496302.66000000021</v>
      </c>
      <c r="F304" s="136">
        <v>1280336.4400000002</v>
      </c>
      <c r="G304" s="136">
        <v>936104.55000000028</v>
      </c>
      <c r="H304" s="136">
        <v>722204.54999999993</v>
      </c>
      <c r="I304" s="136">
        <v>897104.54999999993</v>
      </c>
      <c r="J304" s="136">
        <v>982904.5199999999</v>
      </c>
      <c r="K304" s="136">
        <v>1350384.55</v>
      </c>
      <c r="L304" s="136">
        <v>1405316.9400000002</v>
      </c>
      <c r="M304" s="136">
        <v>1186824.55</v>
      </c>
      <c r="N304" s="136">
        <v>1288604.55</v>
      </c>
      <c r="O304" s="136">
        <v>1352604.5499999998</v>
      </c>
      <c r="P304" s="136">
        <v>1951409.29</v>
      </c>
      <c r="Q304" s="136">
        <v>13850101.699999999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4332052.75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496302.66000000021</v>
      </c>
      <c r="F305" s="100">
        <v>1280336.4400000002</v>
      </c>
      <c r="G305" s="100">
        <v>936104.55000000028</v>
      </c>
      <c r="H305" s="100">
        <v>722204.54999999993</v>
      </c>
      <c r="I305" s="100">
        <v>897104.54999999993</v>
      </c>
      <c r="J305" s="100">
        <v>982904.5199999999</v>
      </c>
      <c r="K305" s="100">
        <v>1350384.55</v>
      </c>
      <c r="L305" s="100">
        <v>1405316.9400000002</v>
      </c>
      <c r="M305" s="100">
        <v>1186824.55</v>
      </c>
      <c r="N305" s="100">
        <v>1288604.55</v>
      </c>
      <c r="O305" s="100">
        <v>1352604.5499999998</v>
      </c>
      <c r="P305" s="100">
        <v>1951409.29</v>
      </c>
      <c r="Q305" s="100">
        <v>13850101.699999999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4332052.75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596948.56000000006</v>
      </c>
      <c r="F306" s="135">
        <v>596948.56000000006</v>
      </c>
      <c r="G306" s="135">
        <v>584948.56000000006</v>
      </c>
      <c r="H306" s="135">
        <v>584948.56000000006</v>
      </c>
      <c r="I306" s="135">
        <v>584940.2300000001</v>
      </c>
      <c r="J306" s="135">
        <v>584940.2300000001</v>
      </c>
      <c r="K306" s="135">
        <v>584940.2300000001</v>
      </c>
      <c r="L306" s="135">
        <v>584940.2300000001</v>
      </c>
      <c r="M306" s="135">
        <v>584890.2300000001</v>
      </c>
      <c r="N306" s="135">
        <v>584828.56000000006</v>
      </c>
      <c r="O306" s="135">
        <v>584808.56000000006</v>
      </c>
      <c r="P306" s="135">
        <v>562915.69000000006</v>
      </c>
      <c r="Q306" s="135">
        <v>7020998.200000002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2948734.47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596948.56000000006</v>
      </c>
      <c r="F317" s="136">
        <v>596948.56000000006</v>
      </c>
      <c r="G317" s="136">
        <v>584948.56000000006</v>
      </c>
      <c r="H317" s="136">
        <v>584948.56000000006</v>
      </c>
      <c r="I317" s="136">
        <v>584940.2300000001</v>
      </c>
      <c r="J317" s="136">
        <v>584940.2300000001</v>
      </c>
      <c r="K317" s="136">
        <v>584940.2300000001</v>
      </c>
      <c r="L317" s="136">
        <v>584940.2300000001</v>
      </c>
      <c r="M317" s="136">
        <v>584890.2300000001</v>
      </c>
      <c r="N317" s="136">
        <v>584828.56000000006</v>
      </c>
      <c r="O317" s="136">
        <v>584808.56000000006</v>
      </c>
      <c r="P317" s="136">
        <v>562915.69000000006</v>
      </c>
      <c r="Q317" s="136">
        <v>7020998.200000002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2948734.47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596948.56000000006</v>
      </c>
      <c r="F318" s="100">
        <v>596948.56000000006</v>
      </c>
      <c r="G318" s="100">
        <v>584948.56000000006</v>
      </c>
      <c r="H318" s="100">
        <v>584948.56000000006</v>
      </c>
      <c r="I318" s="100">
        <v>584940.2300000001</v>
      </c>
      <c r="J318" s="100">
        <v>584940.2300000001</v>
      </c>
      <c r="K318" s="100">
        <v>584940.2300000001</v>
      </c>
      <c r="L318" s="100">
        <v>584940.2300000001</v>
      </c>
      <c r="M318" s="100">
        <v>584890.2300000001</v>
      </c>
      <c r="N318" s="100">
        <v>584828.56000000006</v>
      </c>
      <c r="O318" s="100">
        <v>584808.56000000006</v>
      </c>
      <c r="P318" s="100">
        <v>562915.69000000006</v>
      </c>
      <c r="Q318" s="100">
        <v>7020998.200000002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2948734.47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20097544.224999998</v>
      </c>
      <c r="F319" s="135">
        <v>42638293.484999999</v>
      </c>
      <c r="G319" s="135">
        <v>37252960.285000004</v>
      </c>
      <c r="H319" s="135">
        <v>37299350.975000001</v>
      </c>
      <c r="I319" s="135">
        <v>37113725.345000006</v>
      </c>
      <c r="J319" s="135">
        <v>37371994.995000012</v>
      </c>
      <c r="K319" s="135">
        <v>38281884.775000006</v>
      </c>
      <c r="L319" s="135">
        <v>36967152.785000004</v>
      </c>
      <c r="M319" s="135">
        <v>36808826.764999993</v>
      </c>
      <c r="N319" s="135">
        <v>37378907.625</v>
      </c>
      <c r="O319" s="135">
        <v>38199075.175000004</v>
      </c>
      <c r="P319" s="135">
        <v>38404680.794999994</v>
      </c>
      <c r="Q319" s="135">
        <v>437814397.23000002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174401874.315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19097554.321666665</v>
      </c>
      <c r="F334" s="136">
        <v>41260045.491666667</v>
      </c>
      <c r="G334" s="136">
        <v>35694130.361666664</v>
      </c>
      <c r="H334" s="136">
        <v>35562733.211666666</v>
      </c>
      <c r="I334" s="136">
        <v>35416743.37166667</v>
      </c>
      <c r="J334" s="136">
        <v>35486546.641666673</v>
      </c>
      <c r="K334" s="136">
        <v>36018738.311666667</v>
      </c>
      <c r="L334" s="136">
        <v>35235944.44166667</v>
      </c>
      <c r="M334" s="136">
        <v>35265070.921666659</v>
      </c>
      <c r="N334" s="136">
        <v>35530389.801666662</v>
      </c>
      <c r="O334" s="136">
        <v>36727248.421666667</v>
      </c>
      <c r="P334" s="136">
        <v>36313215.061666667</v>
      </c>
      <c r="Q334" s="136">
        <v>417608360.36000007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167031206.75833333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19097554.321666665</v>
      </c>
      <c r="F335" s="100">
        <v>41260045.491666667</v>
      </c>
      <c r="G335" s="100">
        <v>35694130.361666664</v>
      </c>
      <c r="H335" s="100">
        <v>35562733.211666666</v>
      </c>
      <c r="I335" s="100">
        <v>35416743.37166667</v>
      </c>
      <c r="J335" s="100">
        <v>35486546.641666673</v>
      </c>
      <c r="K335" s="100">
        <v>36018738.311666667</v>
      </c>
      <c r="L335" s="100">
        <v>35235944.44166667</v>
      </c>
      <c r="M335" s="100">
        <v>35265070.921666659</v>
      </c>
      <c r="N335" s="100">
        <v>35530389.801666662</v>
      </c>
      <c r="O335" s="100">
        <v>36727248.421666667</v>
      </c>
      <c r="P335" s="100">
        <v>36313215.061666667</v>
      </c>
      <c r="Q335" s="100">
        <v>417608360.36000007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167031206.75833333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418174.0799999999</v>
      </c>
      <c r="F336" s="136">
        <v>803561.73</v>
      </c>
      <c r="G336" s="136">
        <v>730178.88000000012</v>
      </c>
      <c r="H336" s="136">
        <v>778366.72000000009</v>
      </c>
      <c r="I336" s="136">
        <v>738730.93000000017</v>
      </c>
      <c r="J336" s="136">
        <v>924397.31</v>
      </c>
      <c r="K336" s="136">
        <v>1460895.42</v>
      </c>
      <c r="L336" s="136">
        <v>1025157.3</v>
      </c>
      <c r="M336" s="136">
        <v>845504.8</v>
      </c>
      <c r="N336" s="136">
        <v>1150266.78</v>
      </c>
      <c r="O336" s="136">
        <v>793575.71</v>
      </c>
      <c r="P336" s="136">
        <v>1399019.4100000001</v>
      </c>
      <c r="Q336" s="136">
        <v>11067829.07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3469012.3400000003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418174.0799999999</v>
      </c>
      <c r="F337" s="100">
        <v>803561.73</v>
      </c>
      <c r="G337" s="100">
        <v>730178.88000000012</v>
      </c>
      <c r="H337" s="100">
        <v>778366.72000000009</v>
      </c>
      <c r="I337" s="100">
        <v>738730.93000000017</v>
      </c>
      <c r="J337" s="100">
        <v>924397.31</v>
      </c>
      <c r="K337" s="100">
        <v>1460895.42</v>
      </c>
      <c r="L337" s="100">
        <v>1025157.3</v>
      </c>
      <c r="M337" s="100">
        <v>845504.8</v>
      </c>
      <c r="N337" s="100">
        <v>1150266.78</v>
      </c>
      <c r="O337" s="100">
        <v>793575.71</v>
      </c>
      <c r="P337" s="100">
        <v>1399019.4100000001</v>
      </c>
      <c r="Q337" s="100">
        <v>11067829.07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3469012.3400000003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581815.82333333325</v>
      </c>
      <c r="F338" s="136">
        <v>574686.26333333331</v>
      </c>
      <c r="G338" s="136">
        <v>828651.04333333322</v>
      </c>
      <c r="H338" s="136">
        <v>958251.04333333322</v>
      </c>
      <c r="I338" s="136">
        <v>958251.04333333322</v>
      </c>
      <c r="J338" s="136">
        <v>961051.04333333322</v>
      </c>
      <c r="K338" s="136">
        <v>802251.04333333322</v>
      </c>
      <c r="L338" s="136">
        <v>706051.04333333322</v>
      </c>
      <c r="M338" s="136">
        <v>698251.04333333322</v>
      </c>
      <c r="N338" s="136">
        <v>698251.04333333322</v>
      </c>
      <c r="O338" s="136">
        <v>678251.04333333322</v>
      </c>
      <c r="P338" s="136">
        <v>692446.32333333325</v>
      </c>
      <c r="Q338" s="136">
        <v>9138207.799999997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3901655.2166666659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581815.82333333325</v>
      </c>
      <c r="F339" s="100">
        <v>574686.26333333331</v>
      </c>
      <c r="G339" s="100">
        <v>828651.04333333322</v>
      </c>
      <c r="H339" s="100">
        <v>958251.04333333322</v>
      </c>
      <c r="I339" s="100">
        <v>958251.04333333322</v>
      </c>
      <c r="J339" s="100">
        <v>961051.04333333322</v>
      </c>
      <c r="K339" s="100">
        <v>802251.04333333322</v>
      </c>
      <c r="L339" s="100">
        <v>706051.04333333322</v>
      </c>
      <c r="M339" s="100">
        <v>698251.04333333322</v>
      </c>
      <c r="N339" s="100">
        <v>698251.04333333322</v>
      </c>
      <c r="O339" s="100">
        <v>678251.04333333322</v>
      </c>
      <c r="P339" s="100">
        <v>692446.32333333325</v>
      </c>
      <c r="Q339" s="100">
        <v>9138207.799999997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3901655.2166666659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3201084.0200000014</v>
      </c>
      <c r="F340" s="135">
        <v>7007018.0200000023</v>
      </c>
      <c r="G340" s="135">
        <v>4750735.740000003</v>
      </c>
      <c r="H340" s="135">
        <v>4742965.8000000007</v>
      </c>
      <c r="I340" s="135">
        <v>4182523.5500000007</v>
      </c>
      <c r="J340" s="135">
        <v>4536683.8500000043</v>
      </c>
      <c r="K340" s="135">
        <v>7465134.1100000031</v>
      </c>
      <c r="L340" s="135">
        <v>4178138.2800000012</v>
      </c>
      <c r="M340" s="135">
        <v>3848684.4800000009</v>
      </c>
      <c r="N340" s="135">
        <v>4141714.5400000019</v>
      </c>
      <c r="O340" s="135">
        <v>4024978.7900000005</v>
      </c>
      <c r="P340" s="135">
        <v>4605608.2400000039</v>
      </c>
      <c r="Q340" s="135">
        <v>56685269.420000024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23884327.130000006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289648.75000000006</v>
      </c>
      <c r="F341" s="136">
        <v>3587205.1300000004</v>
      </c>
      <c r="G341" s="136">
        <v>1157059.8500000001</v>
      </c>
      <c r="H341" s="136">
        <v>692459.84999999986</v>
      </c>
      <c r="I341" s="136">
        <v>386459.85000000009</v>
      </c>
      <c r="J341" s="136">
        <v>374686.26000000007</v>
      </c>
      <c r="K341" s="136">
        <v>3615084.0200000005</v>
      </c>
      <c r="L341" s="136">
        <v>538634.02</v>
      </c>
      <c r="M341" s="136">
        <v>295084.02000000008</v>
      </c>
      <c r="N341" s="136">
        <v>270646.52000000008</v>
      </c>
      <c r="O341" s="136">
        <v>260381.51999999996</v>
      </c>
      <c r="P341" s="136">
        <v>260381.39999999997</v>
      </c>
      <c r="Q341" s="136">
        <v>11727731.189999999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6112833.4299999997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289648.75000000006</v>
      </c>
      <c r="F342" s="100">
        <v>3587205.1300000004</v>
      </c>
      <c r="G342" s="100">
        <v>1157059.8500000001</v>
      </c>
      <c r="H342" s="100">
        <v>692459.84999999986</v>
      </c>
      <c r="I342" s="100">
        <v>386459.85000000009</v>
      </c>
      <c r="J342" s="100">
        <v>374686.26000000007</v>
      </c>
      <c r="K342" s="100">
        <v>3615084.0200000005</v>
      </c>
      <c r="L342" s="100">
        <v>538634.02</v>
      </c>
      <c r="M342" s="100">
        <v>295084.02000000008</v>
      </c>
      <c r="N342" s="100">
        <v>270646.52000000008</v>
      </c>
      <c r="O342" s="100">
        <v>260381.51999999996</v>
      </c>
      <c r="P342" s="100">
        <v>260381.39999999997</v>
      </c>
      <c r="Q342" s="100">
        <v>11727731.189999999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6112833.4299999997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1853013.6200000013</v>
      </c>
      <c r="F343" s="136">
        <v>2352395.2600000021</v>
      </c>
      <c r="G343" s="136">
        <v>2310151.4000000036</v>
      </c>
      <c r="H343" s="136">
        <v>2039838.9800000016</v>
      </c>
      <c r="I343" s="136">
        <v>1988641.2400000012</v>
      </c>
      <c r="J343" s="136">
        <v>2363596.3200000045</v>
      </c>
      <c r="K343" s="136">
        <v>2251494.7700000033</v>
      </c>
      <c r="L343" s="136">
        <v>1975081.4500000018</v>
      </c>
      <c r="M343" s="136">
        <v>1942754.7000000009</v>
      </c>
      <c r="N343" s="136">
        <v>2090787.180000002</v>
      </c>
      <c r="O343" s="136">
        <v>1899236.1400000008</v>
      </c>
      <c r="P343" s="136">
        <v>2407348.8800000031</v>
      </c>
      <c r="Q343" s="136">
        <v>25474339.940000027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10544040.500000011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1853013.6200000013</v>
      </c>
      <c r="F344" s="100">
        <v>2352395.2600000021</v>
      </c>
      <c r="G344" s="100">
        <v>2310151.4000000036</v>
      </c>
      <c r="H344" s="100">
        <v>2039838.9800000016</v>
      </c>
      <c r="I344" s="100">
        <v>1988641.2400000012</v>
      </c>
      <c r="J344" s="100">
        <v>2363596.3200000045</v>
      </c>
      <c r="K344" s="100">
        <v>2251494.7700000033</v>
      </c>
      <c r="L344" s="100">
        <v>1975081.4500000018</v>
      </c>
      <c r="M344" s="100">
        <v>1942754.7000000009</v>
      </c>
      <c r="N344" s="100">
        <v>2090787.180000002</v>
      </c>
      <c r="O344" s="100">
        <v>1899236.1400000008</v>
      </c>
      <c r="P344" s="100">
        <v>2407348.8800000031</v>
      </c>
      <c r="Q344" s="100">
        <v>25474339.940000027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10544040.500000011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156921.00999999998</v>
      </c>
      <c r="F349" s="136">
        <v>162881.00999999998</v>
      </c>
      <c r="G349" s="136">
        <v>162221.00999999998</v>
      </c>
      <c r="H349" s="136">
        <v>217221.01</v>
      </c>
      <c r="I349" s="136">
        <v>155871.00999999998</v>
      </c>
      <c r="J349" s="136">
        <v>155721.00999999998</v>
      </c>
      <c r="K349" s="136">
        <v>155721.00999999998</v>
      </c>
      <c r="L349" s="136">
        <v>155721.00999999998</v>
      </c>
      <c r="M349" s="136">
        <v>155721.00999999998</v>
      </c>
      <c r="N349" s="136">
        <v>155721.00999999998</v>
      </c>
      <c r="O349" s="136">
        <v>155721.00999999998</v>
      </c>
      <c r="P349" s="136">
        <v>155720.89000000001</v>
      </c>
      <c r="Q349" s="136">
        <v>1945162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855115.04999999993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156921.00999999998</v>
      </c>
      <c r="F350" s="100">
        <v>162881.00999999998</v>
      </c>
      <c r="G350" s="100">
        <v>162221.00999999998</v>
      </c>
      <c r="H350" s="100">
        <v>217221.01</v>
      </c>
      <c r="I350" s="100">
        <v>155871.00999999998</v>
      </c>
      <c r="J350" s="100">
        <v>155721.00999999998</v>
      </c>
      <c r="K350" s="100">
        <v>155721.00999999998</v>
      </c>
      <c r="L350" s="100">
        <v>155721.00999999998</v>
      </c>
      <c r="M350" s="100">
        <v>155721.00999999998</v>
      </c>
      <c r="N350" s="100">
        <v>155721.00999999998</v>
      </c>
      <c r="O350" s="100">
        <v>155721.00999999998</v>
      </c>
      <c r="P350" s="100">
        <v>155720.89000000001</v>
      </c>
      <c r="Q350" s="100">
        <v>1945162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855115.04999999993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901500.64</v>
      </c>
      <c r="F351" s="136">
        <v>904536.61999999976</v>
      </c>
      <c r="G351" s="136">
        <v>1121303.4799999997</v>
      </c>
      <c r="H351" s="136">
        <v>1793445.9599999995</v>
      </c>
      <c r="I351" s="136">
        <v>1651551.4499999997</v>
      </c>
      <c r="J351" s="136">
        <v>1642680.2599999998</v>
      </c>
      <c r="K351" s="136">
        <v>1442834.3099999998</v>
      </c>
      <c r="L351" s="136">
        <v>1508701.7999999998</v>
      </c>
      <c r="M351" s="136">
        <v>1455124.75</v>
      </c>
      <c r="N351" s="136">
        <v>1624559.8299999998</v>
      </c>
      <c r="O351" s="136">
        <v>1709640.12</v>
      </c>
      <c r="P351" s="136">
        <v>1782157.0700000003</v>
      </c>
      <c r="Q351" s="136">
        <v>17538036.289999999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6372338.1499999985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901500.64</v>
      </c>
      <c r="F352" s="100">
        <v>904536.61999999976</v>
      </c>
      <c r="G352" s="100">
        <v>1121303.4799999997</v>
      </c>
      <c r="H352" s="100">
        <v>1793445.9599999995</v>
      </c>
      <c r="I352" s="100">
        <v>1651551.4499999997</v>
      </c>
      <c r="J352" s="100">
        <v>1642680.2599999998</v>
      </c>
      <c r="K352" s="100">
        <v>1442834.3099999998</v>
      </c>
      <c r="L352" s="100">
        <v>1508701.7999999998</v>
      </c>
      <c r="M352" s="100">
        <v>1455124.75</v>
      </c>
      <c r="N352" s="100">
        <v>1624559.8299999998</v>
      </c>
      <c r="O352" s="100">
        <v>1709640.12</v>
      </c>
      <c r="P352" s="100">
        <v>1782157.0700000003</v>
      </c>
      <c r="Q352" s="100">
        <v>17538036.289999999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6372338.1499999985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21741343.020000003</v>
      </c>
      <c r="F353" s="135">
        <v>25450707.240000002</v>
      </c>
      <c r="G353" s="135">
        <v>24453409.91</v>
      </c>
      <c r="H353" s="135">
        <v>25068751.640000004</v>
      </c>
      <c r="I353" s="135">
        <v>24674871.160000004</v>
      </c>
      <c r="J353" s="135">
        <v>24718957.549999997</v>
      </c>
      <c r="K353" s="135">
        <v>25279292.720000006</v>
      </c>
      <c r="L353" s="135">
        <v>25416297.249999996</v>
      </c>
      <c r="M353" s="135">
        <v>27143483.940000001</v>
      </c>
      <c r="N353" s="135">
        <v>25085144.900000002</v>
      </c>
      <c r="O353" s="135">
        <v>24698079.889999997</v>
      </c>
      <c r="P353" s="135">
        <v>25296896.120000005</v>
      </c>
      <c r="Q353" s="135">
        <v>299027235.33999997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121389082.97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12455515.740000002</v>
      </c>
      <c r="F354" s="136">
        <v>13026926.840000002</v>
      </c>
      <c r="G354" s="136">
        <v>12906404.960000001</v>
      </c>
      <c r="H354" s="136">
        <v>12894589.220000003</v>
      </c>
      <c r="I354" s="136">
        <v>12693782.410000002</v>
      </c>
      <c r="J354" s="136">
        <v>12662501.23</v>
      </c>
      <c r="K354" s="136">
        <v>12450925.400000002</v>
      </c>
      <c r="L354" s="136">
        <v>13228822.110000001</v>
      </c>
      <c r="M354" s="136">
        <v>12863908.510000002</v>
      </c>
      <c r="N354" s="136">
        <v>12781690.220000003</v>
      </c>
      <c r="O354" s="136">
        <v>13368914.079999998</v>
      </c>
      <c r="P354" s="136">
        <v>13462105.860000003</v>
      </c>
      <c r="Q354" s="136">
        <v>154796086.58000004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63977219.170000009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3008316.83</v>
      </c>
      <c r="G355" s="100">
        <v>3212346.5100000007</v>
      </c>
      <c r="H355" s="100">
        <v>3105047.9900000007</v>
      </c>
      <c r="I355" s="100">
        <v>3008522.6300000008</v>
      </c>
      <c r="J355" s="100">
        <v>3032346.5100000007</v>
      </c>
      <c r="K355" s="100">
        <v>3030346.5800000005</v>
      </c>
      <c r="L355" s="100">
        <v>3200933.9000000008</v>
      </c>
      <c r="M355" s="100">
        <v>3022246.5100000007</v>
      </c>
      <c r="N355" s="100">
        <v>3021877.6900000009</v>
      </c>
      <c r="O355" s="100">
        <v>3265365.3300000005</v>
      </c>
      <c r="P355" s="100">
        <v>3360565.2000000011</v>
      </c>
      <c r="Q355" s="100">
        <v>37343381.300000012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15409699.580000002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9380050.1200000029</v>
      </c>
      <c r="F356" s="100">
        <v>10018610.010000002</v>
      </c>
      <c r="G356" s="100">
        <v>9694058.4500000011</v>
      </c>
      <c r="H356" s="100">
        <v>9789541.2300000023</v>
      </c>
      <c r="I356" s="100">
        <v>9685259.7800000012</v>
      </c>
      <c r="J356" s="100">
        <v>9630154.7200000007</v>
      </c>
      <c r="K356" s="100">
        <v>9420578.8200000022</v>
      </c>
      <c r="L356" s="100">
        <v>10027888.210000001</v>
      </c>
      <c r="M356" s="100">
        <v>9841662</v>
      </c>
      <c r="N356" s="100">
        <v>9759812.5300000012</v>
      </c>
      <c r="O356" s="100">
        <v>10103548.749999998</v>
      </c>
      <c r="P356" s="100">
        <v>10101540.660000002</v>
      </c>
      <c r="Q356" s="100">
        <v>117452705.28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48567519.590000011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3870667.94</v>
      </c>
      <c r="F357" s="136">
        <v>4135372.9600000004</v>
      </c>
      <c r="G357" s="136">
        <v>4131778.6599999997</v>
      </c>
      <c r="H357" s="136">
        <v>4100551.3000000007</v>
      </c>
      <c r="I357" s="136">
        <v>3986028.07</v>
      </c>
      <c r="J357" s="136">
        <v>4032002.52</v>
      </c>
      <c r="K357" s="136">
        <v>3898209.8800000004</v>
      </c>
      <c r="L357" s="136">
        <v>4122229.25</v>
      </c>
      <c r="M357" s="136">
        <v>4013128.9100000006</v>
      </c>
      <c r="N357" s="136">
        <v>4028922.08</v>
      </c>
      <c r="O357" s="136">
        <v>4187974.72</v>
      </c>
      <c r="P357" s="136">
        <v>4068631.35</v>
      </c>
      <c r="Q357" s="136">
        <v>48575497.640000001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20224398.93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3870667.94</v>
      </c>
      <c r="F359" s="100">
        <v>4135372.9600000004</v>
      </c>
      <c r="G359" s="100">
        <v>4131778.6599999997</v>
      </c>
      <c r="H359" s="100">
        <v>4100551.3000000007</v>
      </c>
      <c r="I359" s="100">
        <v>3986028.07</v>
      </c>
      <c r="J359" s="100">
        <v>4032002.52</v>
      </c>
      <c r="K359" s="100">
        <v>3898209.8800000004</v>
      </c>
      <c r="L359" s="100">
        <v>4122229.25</v>
      </c>
      <c r="M359" s="100">
        <v>4013128.9100000006</v>
      </c>
      <c r="N359" s="100">
        <v>4028922.08</v>
      </c>
      <c r="O359" s="100">
        <v>4187974.72</v>
      </c>
      <c r="P359" s="100">
        <v>4068631.35</v>
      </c>
      <c r="Q359" s="100">
        <v>48575497.640000001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20224398.93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3241864.7300000004</v>
      </c>
      <c r="F362" s="136">
        <v>3306152.8500000006</v>
      </c>
      <c r="G362" s="136">
        <v>3257719.83</v>
      </c>
      <c r="H362" s="136">
        <v>3332996.9400000004</v>
      </c>
      <c r="I362" s="136">
        <v>3260975.0300000003</v>
      </c>
      <c r="J362" s="136">
        <v>3310857.54</v>
      </c>
      <c r="K362" s="136">
        <v>3256981.99</v>
      </c>
      <c r="L362" s="136">
        <v>3308673.8600000003</v>
      </c>
      <c r="M362" s="136">
        <v>3306982.0900000003</v>
      </c>
      <c r="N362" s="136">
        <v>3304704.3600000003</v>
      </c>
      <c r="O362" s="136">
        <v>3315163.7600000002</v>
      </c>
      <c r="P362" s="136">
        <v>3311933.83</v>
      </c>
      <c r="Q362" s="136">
        <v>39515006.810000002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16399709.380000003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3241864.7300000004</v>
      </c>
      <c r="F363" s="100">
        <v>3256152.8500000006</v>
      </c>
      <c r="G363" s="100">
        <v>3257719.83</v>
      </c>
      <c r="H363" s="100">
        <v>3282996.9400000004</v>
      </c>
      <c r="I363" s="100">
        <v>3250975.0300000003</v>
      </c>
      <c r="J363" s="100">
        <v>3250857.54</v>
      </c>
      <c r="K363" s="100">
        <v>3256981.99</v>
      </c>
      <c r="L363" s="100">
        <v>3248673.8600000003</v>
      </c>
      <c r="M363" s="100">
        <v>3246982.0900000003</v>
      </c>
      <c r="N363" s="100">
        <v>3250204.3600000003</v>
      </c>
      <c r="O363" s="100">
        <v>3265163.7600000002</v>
      </c>
      <c r="P363" s="100">
        <v>3252532.0500000003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16289709.380000003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50000</v>
      </c>
      <c r="G364" s="100">
        <v>0</v>
      </c>
      <c r="H364" s="100">
        <v>50000</v>
      </c>
      <c r="I364" s="100">
        <v>10000</v>
      </c>
      <c r="J364" s="100">
        <v>60000</v>
      </c>
      <c r="K364" s="100">
        <v>0</v>
      </c>
      <c r="L364" s="100">
        <v>60000</v>
      </c>
      <c r="M364" s="100">
        <v>60000</v>
      </c>
      <c r="N364" s="100">
        <v>54500</v>
      </c>
      <c r="O364" s="100">
        <v>50000</v>
      </c>
      <c r="P364" s="100">
        <v>59401.78</v>
      </c>
      <c r="Q364" s="100">
        <v>453901.78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110000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1555007.99</v>
      </c>
      <c r="F367" s="136">
        <v>4266676.29</v>
      </c>
      <c r="G367" s="136">
        <v>3404941.04</v>
      </c>
      <c r="H367" s="136">
        <v>3948283.9699999997</v>
      </c>
      <c r="I367" s="136">
        <v>3479117.3000000003</v>
      </c>
      <c r="J367" s="136">
        <v>3433080.0900000003</v>
      </c>
      <c r="K367" s="136">
        <v>4391507.42</v>
      </c>
      <c r="L367" s="136">
        <v>2934308.47</v>
      </c>
      <c r="M367" s="136">
        <v>3550280.27</v>
      </c>
      <c r="N367" s="136">
        <v>3749955.79</v>
      </c>
      <c r="O367" s="136">
        <v>2745120.15</v>
      </c>
      <c r="P367" s="136">
        <v>3420875.07</v>
      </c>
      <c r="Q367" s="136">
        <v>40879153.850000001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16654026.59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1555007.99</v>
      </c>
      <c r="F368" s="100">
        <v>4266676.29</v>
      </c>
      <c r="G368" s="100">
        <v>3404941.04</v>
      </c>
      <c r="H368" s="100">
        <v>3948283.9699999997</v>
      </c>
      <c r="I368" s="100">
        <v>3479117.3000000003</v>
      </c>
      <c r="J368" s="100">
        <v>3433080.0900000003</v>
      </c>
      <c r="K368" s="100">
        <v>4391507.42</v>
      </c>
      <c r="L368" s="100">
        <v>2934308.47</v>
      </c>
      <c r="M368" s="100">
        <v>3550280.27</v>
      </c>
      <c r="N368" s="100">
        <v>3749955.79</v>
      </c>
      <c r="O368" s="100">
        <v>2745120.15</v>
      </c>
      <c r="P368" s="100">
        <v>3420875.07</v>
      </c>
      <c r="Q368" s="100">
        <v>40879153.850000001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16654026.59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618286.62</v>
      </c>
      <c r="F371" s="136">
        <v>715578.29999999993</v>
      </c>
      <c r="G371" s="136">
        <v>752565.41999999981</v>
      </c>
      <c r="H371" s="136">
        <v>792330.21</v>
      </c>
      <c r="I371" s="136">
        <v>1254968.3499999999</v>
      </c>
      <c r="J371" s="136">
        <v>1280516.17</v>
      </c>
      <c r="K371" s="136">
        <v>1281668.0299999998</v>
      </c>
      <c r="L371" s="136">
        <v>1822263.5599999998</v>
      </c>
      <c r="M371" s="136">
        <v>3409184.16</v>
      </c>
      <c r="N371" s="136">
        <v>1219872.4499999997</v>
      </c>
      <c r="O371" s="136">
        <v>1080907.1800000002</v>
      </c>
      <c r="P371" s="136">
        <v>1033350.0099999998</v>
      </c>
      <c r="Q371" s="136">
        <v>15261490.459999999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4133728.8999999994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618286.62</v>
      </c>
      <c r="F372" s="100">
        <v>715578.29999999993</v>
      </c>
      <c r="G372" s="100">
        <v>752565.41999999981</v>
      </c>
      <c r="H372" s="100">
        <v>792330.21</v>
      </c>
      <c r="I372" s="100">
        <v>1254968.3499999999</v>
      </c>
      <c r="J372" s="100">
        <v>1280516.17</v>
      </c>
      <c r="K372" s="100">
        <v>1281668.0299999998</v>
      </c>
      <c r="L372" s="100">
        <v>1822263.5599999998</v>
      </c>
      <c r="M372" s="100">
        <v>3409184.16</v>
      </c>
      <c r="N372" s="100">
        <v>1219872.4499999997</v>
      </c>
      <c r="O372" s="100">
        <v>1080907.1800000002</v>
      </c>
      <c r="P372" s="100">
        <v>1033350.0099999998</v>
      </c>
      <c r="Q372" s="100">
        <v>15261490.459999999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4133728.8999999994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77581354.210000008</v>
      </c>
      <c r="F373" s="135">
        <v>88156486.200000003</v>
      </c>
      <c r="G373" s="135">
        <v>88254841.469999999</v>
      </c>
      <c r="H373" s="135">
        <v>87510354.349999994</v>
      </c>
      <c r="I373" s="135">
        <v>87275754.379999995</v>
      </c>
      <c r="J373" s="135">
        <v>90530755.719999999</v>
      </c>
      <c r="K373" s="135">
        <v>89333346.140000015</v>
      </c>
      <c r="L373" s="135">
        <v>89410123.159999996</v>
      </c>
      <c r="M373" s="135">
        <v>87983277.320000023</v>
      </c>
      <c r="N373" s="135">
        <v>88253319.219999984</v>
      </c>
      <c r="O373" s="135">
        <v>88477296.480000019</v>
      </c>
      <c r="P373" s="135">
        <v>82481239.210000008</v>
      </c>
      <c r="Q373" s="135">
        <v>1045248147.8600001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428778790.61000001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51975256.760000005</v>
      </c>
      <c r="F377" s="136">
        <v>61780477.170000009</v>
      </c>
      <c r="G377" s="136">
        <v>61745982.940000013</v>
      </c>
      <c r="H377" s="136">
        <v>61705875.550000004</v>
      </c>
      <c r="I377" s="136">
        <v>61617267.170000009</v>
      </c>
      <c r="J377" s="136">
        <v>64913581.910000011</v>
      </c>
      <c r="K377" s="136">
        <v>63788976.460000008</v>
      </c>
      <c r="L377" s="136">
        <v>63919199.31000001</v>
      </c>
      <c r="M377" s="136">
        <v>63928590.010000013</v>
      </c>
      <c r="N377" s="136">
        <v>64823120.290000007</v>
      </c>
      <c r="O377" s="136">
        <v>64810084.370000012</v>
      </c>
      <c r="P377" s="136">
        <v>58923078.700000018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298824859.59000003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51975256.760000005</v>
      </c>
      <c r="F378" s="100">
        <v>61780477.170000009</v>
      </c>
      <c r="G378" s="100">
        <v>61745982.940000013</v>
      </c>
      <c r="H378" s="100">
        <v>61705875.550000004</v>
      </c>
      <c r="I378" s="100">
        <v>61617267.170000009</v>
      </c>
      <c r="J378" s="100">
        <v>64913581.910000011</v>
      </c>
      <c r="K378" s="100">
        <v>63788976.460000008</v>
      </c>
      <c r="L378" s="100">
        <v>63919199.31000001</v>
      </c>
      <c r="M378" s="100">
        <v>63928590.010000013</v>
      </c>
      <c r="N378" s="100">
        <v>64823120.290000007</v>
      </c>
      <c r="O378" s="100">
        <v>64810084.370000012</v>
      </c>
      <c r="P378" s="100">
        <v>58923078.700000018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298824859.59000003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4446116.3500000006</v>
      </c>
      <c r="F383" s="136">
        <v>4931438</v>
      </c>
      <c r="G383" s="136">
        <v>5479189.6799999997</v>
      </c>
      <c r="H383" s="136">
        <v>5657331.9400000004</v>
      </c>
      <c r="I383" s="136">
        <v>5430483.0200000005</v>
      </c>
      <c r="J383" s="136">
        <v>5341592.8500000006</v>
      </c>
      <c r="K383" s="136">
        <v>5336382.2100000009</v>
      </c>
      <c r="L383" s="136">
        <v>5360274.84</v>
      </c>
      <c r="M383" s="136">
        <v>3716012.22</v>
      </c>
      <c r="N383" s="136">
        <v>3146454.2400000007</v>
      </c>
      <c r="O383" s="136">
        <v>3070426.24</v>
      </c>
      <c r="P383" s="136">
        <v>3209958.0300000003</v>
      </c>
      <c r="Q383" s="136">
        <v>55125659.620000005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25944558.990000002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4446116.3500000006</v>
      </c>
      <c r="F384" s="100">
        <v>4931438</v>
      </c>
      <c r="G384" s="100">
        <v>5479189.6799999997</v>
      </c>
      <c r="H384" s="100">
        <v>5657331.9400000004</v>
      </c>
      <c r="I384" s="100">
        <v>5430483.0200000005</v>
      </c>
      <c r="J384" s="100">
        <v>5341592.8500000006</v>
      </c>
      <c r="K384" s="100">
        <v>5336382.2100000009</v>
      </c>
      <c r="L384" s="100">
        <v>5360274.84</v>
      </c>
      <c r="M384" s="100">
        <v>3716012.22</v>
      </c>
      <c r="N384" s="100">
        <v>3146454.2400000007</v>
      </c>
      <c r="O384" s="100">
        <v>3070426.24</v>
      </c>
      <c r="P384" s="100">
        <v>3209958.0300000003</v>
      </c>
      <c r="Q384" s="100">
        <v>55125659.620000005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25944558.990000002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43708.89</v>
      </c>
      <c r="F387" s="136">
        <v>44658.89</v>
      </c>
      <c r="G387" s="136">
        <v>37909.910000000003</v>
      </c>
      <c r="H387" s="136">
        <v>37908.910000000003</v>
      </c>
      <c r="I387" s="136">
        <v>37904.83</v>
      </c>
      <c r="J387" s="136">
        <v>38185.21</v>
      </c>
      <c r="K387" s="136">
        <v>37962.61</v>
      </c>
      <c r="L387" s="136">
        <v>37964.629999999997</v>
      </c>
      <c r="M387" s="136">
        <v>37708.89</v>
      </c>
      <c r="N387" s="136">
        <v>38267.82</v>
      </c>
      <c r="O387" s="136">
        <v>37708.89</v>
      </c>
      <c r="P387" s="136">
        <v>38267.520000000004</v>
      </c>
      <c r="Q387" s="136">
        <v>468157.00000000006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202091.43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43708.89</v>
      </c>
      <c r="F388" s="100">
        <v>44658.89</v>
      </c>
      <c r="G388" s="100">
        <v>37909.910000000003</v>
      </c>
      <c r="H388" s="100">
        <v>37908.910000000003</v>
      </c>
      <c r="I388" s="100">
        <v>37904.83</v>
      </c>
      <c r="J388" s="100">
        <v>38185.21</v>
      </c>
      <c r="K388" s="100">
        <v>37962.61</v>
      </c>
      <c r="L388" s="100">
        <v>37964.629999999997</v>
      </c>
      <c r="M388" s="100">
        <v>37708.89</v>
      </c>
      <c r="N388" s="100">
        <v>38267.82</v>
      </c>
      <c r="O388" s="100">
        <v>37708.89</v>
      </c>
      <c r="P388" s="100">
        <v>38267.520000000004</v>
      </c>
      <c r="Q388" s="100">
        <v>468157.00000000006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202091.43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21116272.209999993</v>
      </c>
      <c r="F391" s="136">
        <v>21399912.139999997</v>
      </c>
      <c r="G391" s="136">
        <v>20991758.939999994</v>
      </c>
      <c r="H391" s="136">
        <v>20109237.949999992</v>
      </c>
      <c r="I391" s="136">
        <v>20190099.359999992</v>
      </c>
      <c r="J391" s="136">
        <v>20237395.75</v>
      </c>
      <c r="K391" s="136">
        <v>20170024.859999996</v>
      </c>
      <c r="L391" s="136">
        <v>20092684.379999995</v>
      </c>
      <c r="M391" s="136">
        <v>20300966.199999996</v>
      </c>
      <c r="N391" s="136">
        <v>20245476.869999994</v>
      </c>
      <c r="O391" s="136">
        <v>20559076.98</v>
      </c>
      <c r="P391" s="136">
        <v>20309934.959999993</v>
      </c>
      <c r="Q391" s="136">
        <v>245722840.5999999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103807280.59999996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21116272.209999993</v>
      </c>
      <c r="F392" s="100">
        <v>21399912.139999997</v>
      </c>
      <c r="G392" s="100">
        <v>20991758.939999994</v>
      </c>
      <c r="H392" s="100">
        <v>20109237.949999992</v>
      </c>
      <c r="I392" s="100">
        <v>20190099.359999992</v>
      </c>
      <c r="J392" s="100">
        <v>20237395.75</v>
      </c>
      <c r="K392" s="100">
        <v>20170024.859999996</v>
      </c>
      <c r="L392" s="100">
        <v>20092684.379999995</v>
      </c>
      <c r="M392" s="100">
        <v>20300966.199999996</v>
      </c>
      <c r="N392" s="100">
        <v>20245476.869999994</v>
      </c>
      <c r="O392" s="100">
        <v>20559076.98</v>
      </c>
      <c r="P392" s="100">
        <v>20309934.959999993</v>
      </c>
      <c r="Q392" s="100">
        <v>245722840.5999999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103807280.59999996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1q6L4geT6u9qSrt/ZTSZljJwvMZt1oTyf75yGOCUvtlAwmu6ePCripNdqQ2+WbA+IxyllAHuI5UVZP/e/9wt5w==" saltValue="EM1Jn/whSjYnKjzYQHae2w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2024-06-28T14:19:39Z</dcterms:modified>
</cp:coreProperties>
</file>