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ko.nilevic\Documents\Moji\BUDŽET - planiranje\KAPITALNI\Cirkular KB\2024\"/>
    </mc:Choice>
  </mc:AlternateContent>
  <workbookProtection workbookAlgorithmName="SHA-512" workbookHashValue="IzH11u6jln5t5o/S6L6ISNeSCioTmdFZSr/yjSulAM+hBEMd8Nu9petSwPqnxc2kM/Nci42zW8kcNA96ebekhg==" workbookSaltValue="ot3fyAgOuC53PLaGv0i2Xg==" workbookSpinCount="100000" lockStructure="1"/>
  <bookViews>
    <workbookView xWindow="0" yWindow="0" windowWidth="23040" windowHeight="9195" tabRatio="879"/>
  </bookViews>
  <sheets>
    <sheet name="Uputstvo za popunjavanje" sheetId="26" r:id="rId1"/>
    <sheet name="1. Opste informacije" sheetId="2" r:id="rId2"/>
    <sheet name="2. PRIMICI I IZDACI" sheetId="31" r:id="rId3"/>
    <sheet name="3. Obrazloženje IZDATAKA" sheetId="30" r:id="rId4"/>
    <sheet name="4. Obrazloženje PRIMITAKA" sheetId="20" r:id="rId5"/>
    <sheet name="Mastersheet" sheetId="27" state="hidden" r:id="rId6"/>
  </sheets>
  <definedNames>
    <definedName name="Izvori_finansiranja">Mastersheet!$G$73:$G$79</definedName>
    <definedName name="Kontni_okvir">Mastersheet!$B$73:$B$338</definedName>
    <definedName name="_xlnm.Print_Area" localSheetId="1">'1. Opste informacije'!$B$4:$F$47</definedName>
  </definedNames>
  <calcPr calcId="162913"/>
</workbook>
</file>

<file path=xl/calcChain.xml><?xml version="1.0" encoding="utf-8"?>
<calcChain xmlns="http://schemas.openxmlformats.org/spreadsheetml/2006/main">
  <c r="C142" i="30" l="1"/>
  <c r="C141" i="30"/>
  <c r="C140" i="30"/>
  <c r="C139" i="30"/>
  <c r="C291" i="20" l="1"/>
  <c r="C292" i="20"/>
  <c r="C293" i="20"/>
  <c r="C294" i="20"/>
  <c r="C279" i="20"/>
  <c r="C280" i="20"/>
  <c r="C281" i="20"/>
  <c r="C282" i="20"/>
  <c r="C267" i="20"/>
  <c r="C268" i="20"/>
  <c r="C269" i="20"/>
  <c r="C270" i="20"/>
  <c r="C255" i="20"/>
  <c r="C256" i="20"/>
  <c r="C257" i="20"/>
  <c r="C258" i="20"/>
  <c r="C243" i="20"/>
  <c r="C244" i="20"/>
  <c r="C245" i="20"/>
  <c r="C246" i="20"/>
  <c r="C231" i="20"/>
  <c r="C232" i="20"/>
  <c r="C233" i="20"/>
  <c r="C234" i="20"/>
  <c r="C219" i="20"/>
  <c r="C220" i="20"/>
  <c r="C221" i="20"/>
  <c r="C222" i="20"/>
  <c r="C208" i="20"/>
  <c r="C209" i="20"/>
  <c r="C210" i="20"/>
  <c r="C211" i="20"/>
  <c r="C185" i="20"/>
  <c r="C186" i="20"/>
  <c r="C187" i="20"/>
  <c r="C188" i="20"/>
  <c r="C174" i="20"/>
  <c r="C175" i="20"/>
  <c r="C176" i="20"/>
  <c r="C177" i="20"/>
  <c r="C162" i="20"/>
  <c r="C163" i="20"/>
  <c r="C164" i="20"/>
  <c r="C165" i="20"/>
  <c r="C151" i="20"/>
  <c r="C152" i="20"/>
  <c r="C153" i="20"/>
  <c r="C154" i="20"/>
  <c r="C139" i="20"/>
  <c r="C140" i="20"/>
  <c r="C141" i="20"/>
  <c r="C142" i="20"/>
  <c r="C127" i="20"/>
  <c r="C128" i="20"/>
  <c r="C129" i="20"/>
  <c r="C130" i="20"/>
  <c r="C115" i="20"/>
  <c r="C116" i="20"/>
  <c r="C117" i="20"/>
  <c r="C118" i="20"/>
  <c r="C103" i="20"/>
  <c r="C104" i="20"/>
  <c r="C105" i="20"/>
  <c r="C106" i="20"/>
  <c r="C91" i="20"/>
  <c r="C92" i="20"/>
  <c r="C93" i="20"/>
  <c r="C94" i="20"/>
  <c r="C79" i="20"/>
  <c r="C80" i="20"/>
  <c r="C81" i="20"/>
  <c r="C82" i="20"/>
  <c r="C67" i="20"/>
  <c r="C68" i="20"/>
  <c r="C69" i="20"/>
  <c r="C70" i="20"/>
  <c r="C55" i="20"/>
  <c r="C56" i="20"/>
  <c r="C57" i="20"/>
  <c r="C58" i="20"/>
  <c r="C43" i="20"/>
  <c r="C44" i="20"/>
  <c r="C45" i="20"/>
  <c r="C46" i="20"/>
  <c r="C31" i="20"/>
  <c r="C32" i="20"/>
  <c r="C33" i="20"/>
  <c r="C34" i="20"/>
  <c r="C295" i="30" l="1"/>
  <c r="C296" i="30"/>
  <c r="C297" i="30"/>
  <c r="C298" i="30"/>
  <c r="C283" i="30"/>
  <c r="C284" i="30"/>
  <c r="C285" i="30"/>
  <c r="C286" i="30"/>
  <c r="C271" i="30"/>
  <c r="C272" i="30"/>
  <c r="C273" i="30"/>
  <c r="C274" i="30"/>
  <c r="C259" i="30"/>
  <c r="C260" i="30"/>
  <c r="C261" i="30"/>
  <c r="C262" i="30"/>
  <c r="C247" i="30"/>
  <c r="C248" i="30"/>
  <c r="C249" i="30"/>
  <c r="C250" i="30"/>
  <c r="C235" i="30"/>
  <c r="C236" i="30"/>
  <c r="C237" i="30"/>
  <c r="C238" i="30"/>
  <c r="C223" i="30"/>
  <c r="C224" i="30"/>
  <c r="C225" i="30"/>
  <c r="C226" i="30"/>
  <c r="C211" i="30"/>
  <c r="C212" i="30"/>
  <c r="C213" i="30"/>
  <c r="C214" i="30"/>
  <c r="C199" i="30"/>
  <c r="C200" i="30"/>
  <c r="C201" i="30"/>
  <c r="C202" i="30"/>
  <c r="C187" i="30"/>
  <c r="C188" i="30"/>
  <c r="C189" i="30"/>
  <c r="C190" i="30"/>
  <c r="C175" i="30"/>
  <c r="C176" i="30"/>
  <c r="C177" i="30"/>
  <c r="C178" i="30"/>
  <c r="C163" i="30"/>
  <c r="C164" i="30"/>
  <c r="C165" i="30"/>
  <c r="C166" i="30"/>
  <c r="C151" i="30"/>
  <c r="C152" i="30"/>
  <c r="C153" i="30"/>
  <c r="C154" i="30"/>
  <c r="C127" i="30"/>
  <c r="C128" i="30"/>
  <c r="C129" i="30"/>
  <c r="C130" i="30"/>
  <c r="C115" i="30"/>
  <c r="C116" i="30"/>
  <c r="C117" i="30"/>
  <c r="C118" i="30"/>
  <c r="C103" i="30"/>
  <c r="C104" i="30"/>
  <c r="C105" i="30"/>
  <c r="C106" i="30"/>
  <c r="C91" i="30"/>
  <c r="C92" i="30"/>
  <c r="C93" i="30"/>
  <c r="C94" i="30"/>
  <c r="C79" i="30"/>
  <c r="C80" i="30"/>
  <c r="C81" i="30"/>
  <c r="C82" i="30"/>
  <c r="C67" i="30"/>
  <c r="C68" i="30"/>
  <c r="C69" i="30"/>
  <c r="C70" i="30"/>
  <c r="C55" i="30"/>
  <c r="C56" i="30"/>
  <c r="C57" i="30"/>
  <c r="C58" i="30"/>
  <c r="C43" i="30"/>
  <c r="C44" i="30"/>
  <c r="C45" i="30"/>
  <c r="C46" i="30"/>
  <c r="C31" i="30"/>
  <c r="C32" i="30"/>
  <c r="C33" i="30"/>
  <c r="C34" i="30"/>
  <c r="R40" i="31" l="1"/>
  <c r="R36" i="31"/>
  <c r="R28" i="31"/>
  <c r="R27" i="31"/>
  <c r="R24" i="31"/>
  <c r="R23" i="31"/>
  <c r="O25" i="31"/>
  <c r="R25" i="31" s="1"/>
  <c r="O24" i="31"/>
  <c r="O23" i="31"/>
  <c r="O22" i="31"/>
  <c r="R22" i="31" s="1"/>
  <c r="O21" i="31"/>
  <c r="R21" i="31" s="1"/>
  <c r="O20" i="31"/>
  <c r="R20" i="31" s="1"/>
  <c r="O19" i="31"/>
  <c r="R19" i="31" s="1"/>
  <c r="O18" i="31"/>
  <c r="R18" i="31" s="1"/>
  <c r="O17" i="31"/>
  <c r="R17" i="31" s="1"/>
  <c r="O16" i="31"/>
  <c r="R16" i="31" s="1"/>
  <c r="O15" i="31"/>
  <c r="R15" i="31" s="1"/>
  <c r="O14" i="31"/>
  <c r="R14" i="31" s="1"/>
  <c r="O28" i="31"/>
  <c r="O27" i="31"/>
  <c r="O31" i="31"/>
  <c r="R31" i="31" s="1"/>
  <c r="O30" i="31"/>
  <c r="R30" i="31" s="1"/>
  <c r="O33" i="31"/>
  <c r="R33" i="31" s="1"/>
  <c r="O40" i="31"/>
  <c r="O39" i="31"/>
  <c r="R39" i="31" s="1"/>
  <c r="O38" i="31"/>
  <c r="R38" i="31" s="1"/>
  <c r="O37" i="31"/>
  <c r="R37" i="31" s="1"/>
  <c r="O36" i="31"/>
  <c r="O35" i="31"/>
  <c r="R35" i="31" s="1"/>
  <c r="O68" i="31"/>
  <c r="O74" i="31"/>
  <c r="O73" i="31"/>
  <c r="O72" i="31"/>
  <c r="O70" i="31"/>
  <c r="O69" i="31"/>
  <c r="O66" i="31"/>
  <c r="O64" i="31"/>
  <c r="O62" i="31"/>
  <c r="O61" i="31"/>
  <c r="O59" i="31"/>
  <c r="O58" i="31"/>
  <c r="O57" i="31"/>
  <c r="O56" i="31"/>
  <c r="O55" i="31"/>
  <c r="O53" i="31"/>
  <c r="O52" i="31"/>
  <c r="O51" i="31"/>
  <c r="O50" i="31"/>
  <c r="O49" i="31"/>
  <c r="O48" i="31"/>
  <c r="O47" i="31"/>
  <c r="O46" i="31"/>
  <c r="O45" i="31"/>
  <c r="O42" i="31" l="1"/>
  <c r="R42" i="31" s="1"/>
  <c r="R70" i="31"/>
  <c r="F4" i="31"/>
  <c r="F2" i="31"/>
  <c r="R74" i="31"/>
  <c r="R73" i="31"/>
  <c r="R72" i="31"/>
  <c r="Q71" i="31"/>
  <c r="P71" i="31"/>
  <c r="N71" i="31"/>
  <c r="M71" i="31"/>
  <c r="L71" i="31"/>
  <c r="K71" i="31"/>
  <c r="J71" i="31"/>
  <c r="I71" i="31"/>
  <c r="H71" i="31"/>
  <c r="G71" i="31"/>
  <c r="F71" i="31"/>
  <c r="Q65" i="31"/>
  <c r="P65" i="31"/>
  <c r="N65" i="31"/>
  <c r="M65" i="31"/>
  <c r="L65" i="31"/>
  <c r="K65" i="31"/>
  <c r="J65" i="31"/>
  <c r="I65" i="31"/>
  <c r="H65" i="31"/>
  <c r="G65" i="31"/>
  <c r="F65" i="31"/>
  <c r="F63" i="31"/>
  <c r="Q41" i="31"/>
  <c r="P41" i="31"/>
  <c r="N41" i="31"/>
  <c r="M41" i="31"/>
  <c r="L41" i="31"/>
  <c r="K41" i="31"/>
  <c r="J41" i="31"/>
  <c r="I41" i="31"/>
  <c r="H41" i="31"/>
  <c r="G41" i="31"/>
  <c r="F41" i="31"/>
  <c r="Q34" i="31"/>
  <c r="P34" i="31"/>
  <c r="N34" i="31"/>
  <c r="M34" i="31"/>
  <c r="L34" i="31"/>
  <c r="K34" i="31"/>
  <c r="J34" i="31"/>
  <c r="I34" i="31"/>
  <c r="H34" i="31"/>
  <c r="G34" i="31"/>
  <c r="F34" i="31"/>
  <c r="Q29" i="31"/>
  <c r="P29" i="31"/>
  <c r="N29" i="31"/>
  <c r="M29" i="31"/>
  <c r="L29" i="31"/>
  <c r="K29" i="31"/>
  <c r="J29" i="31"/>
  <c r="I29" i="31"/>
  <c r="H29" i="31"/>
  <c r="G29" i="31"/>
  <c r="F29" i="31"/>
  <c r="Q13" i="31"/>
  <c r="P13" i="31"/>
  <c r="N13" i="31"/>
  <c r="M13" i="31"/>
  <c r="L13" i="31"/>
  <c r="K13" i="31"/>
  <c r="J13" i="31"/>
  <c r="I13" i="31"/>
  <c r="H13" i="31"/>
  <c r="G13" i="31"/>
  <c r="F13" i="31"/>
  <c r="M63" i="31" l="1"/>
  <c r="J12" i="31"/>
  <c r="F12" i="31"/>
  <c r="G32" i="31"/>
  <c r="P32" i="31"/>
  <c r="Q26" i="31"/>
  <c r="H26" i="31"/>
  <c r="J32" i="31"/>
  <c r="K32" i="31"/>
  <c r="M32" i="31"/>
  <c r="I54" i="31"/>
  <c r="L54" i="31"/>
  <c r="F26" i="31"/>
  <c r="N26" i="31"/>
  <c r="H32" i="31"/>
  <c r="Q32" i="31"/>
  <c r="J54" i="31"/>
  <c r="I67" i="31"/>
  <c r="L12" i="31"/>
  <c r="G26" i="31"/>
  <c r="P26" i="31"/>
  <c r="Q54" i="31"/>
  <c r="O41" i="31"/>
  <c r="R41" i="31" s="1"/>
  <c r="P12" i="31"/>
  <c r="J63" i="31"/>
  <c r="K26" i="31"/>
  <c r="R49" i="31"/>
  <c r="G54" i="31"/>
  <c r="M26" i="31"/>
  <c r="F67" i="31"/>
  <c r="N12" i="31"/>
  <c r="N54" i="31"/>
  <c r="P54" i="31"/>
  <c r="H12" i="31"/>
  <c r="K54" i="31"/>
  <c r="G63" i="31"/>
  <c r="L32" i="31"/>
  <c r="M54" i="31"/>
  <c r="F60" i="31"/>
  <c r="I63" i="31"/>
  <c r="J67" i="31"/>
  <c r="J26" i="31"/>
  <c r="F54" i="31"/>
  <c r="K63" i="31"/>
  <c r="G12" i="31"/>
  <c r="Q12" i="31"/>
  <c r="M12" i="31"/>
  <c r="I26" i="31"/>
  <c r="O29" i="31"/>
  <c r="R29" i="31" s="1"/>
  <c r="F32" i="31"/>
  <c r="N32" i="31"/>
  <c r="H54" i="31"/>
  <c r="R59" i="31"/>
  <c r="L63" i="31"/>
  <c r="K12" i="31"/>
  <c r="R55" i="31"/>
  <c r="N63" i="31"/>
  <c r="I12" i="31"/>
  <c r="L26" i="31"/>
  <c r="I32" i="31"/>
  <c r="O34" i="31"/>
  <c r="R34" i="31" s="1"/>
  <c r="R51" i="31"/>
  <c r="P63" i="31"/>
  <c r="H63" i="31"/>
  <c r="Q63" i="31"/>
  <c r="F44" i="31"/>
  <c r="O13" i="31"/>
  <c r="R13" i="31" s="1"/>
  <c r="R46" i="31"/>
  <c r="O71" i="31"/>
  <c r="R71" i="31" s="1"/>
  <c r="R52" i="31"/>
  <c r="R56" i="31"/>
  <c r="J60" i="31" l="1"/>
  <c r="O32" i="31"/>
  <c r="R32" i="31" s="1"/>
  <c r="I44" i="31"/>
  <c r="P11" i="31"/>
  <c r="Q67" i="31"/>
  <c r="M60" i="31"/>
  <c r="N67" i="31"/>
  <c r="H60" i="31"/>
  <c r="Q44" i="31"/>
  <c r="Q60" i="31"/>
  <c r="L11" i="31"/>
  <c r="L60" i="31"/>
  <c r="M67" i="31"/>
  <c r="R50" i="31"/>
  <c r="L67" i="31"/>
  <c r="H11" i="31"/>
  <c r="N11" i="31"/>
  <c r="Q11" i="31"/>
  <c r="G67" i="31"/>
  <c r="K60" i="31"/>
  <c r="N60" i="31"/>
  <c r="G44" i="31"/>
  <c r="O26" i="31"/>
  <c r="R26" i="31" s="1"/>
  <c r="G11" i="31"/>
  <c r="R57" i="31"/>
  <c r="K67" i="31"/>
  <c r="J44" i="31"/>
  <c r="R69" i="31"/>
  <c r="M44" i="31"/>
  <c r="G60" i="31"/>
  <c r="R53" i="31"/>
  <c r="P67" i="31"/>
  <c r="F11" i="31"/>
  <c r="M11" i="31"/>
  <c r="J11" i="31"/>
  <c r="I60" i="31"/>
  <c r="I43" i="31" s="1"/>
  <c r="I11" i="31"/>
  <c r="L44" i="31"/>
  <c r="K11" i="31"/>
  <c r="H44" i="31"/>
  <c r="P60" i="31"/>
  <c r="N44" i="31"/>
  <c r="F43" i="31"/>
  <c r="R45" i="31"/>
  <c r="K44" i="31"/>
  <c r="P44" i="31"/>
  <c r="R47" i="31"/>
  <c r="H67" i="31"/>
  <c r="R61" i="31"/>
  <c r="R58" i="31"/>
  <c r="R48" i="31"/>
  <c r="R66" i="31"/>
  <c r="O65" i="31"/>
  <c r="R65" i="31" s="1"/>
  <c r="O12" i="31"/>
  <c r="R12" i="31" s="1"/>
  <c r="E187" i="30" l="1"/>
  <c r="E67" i="30"/>
  <c r="E91" i="30"/>
  <c r="E291" i="20"/>
  <c r="E267" i="20"/>
  <c r="E243" i="20"/>
  <c r="E219" i="20"/>
  <c r="E197" i="20"/>
  <c r="E174" i="20"/>
  <c r="E151" i="20"/>
  <c r="E127" i="20"/>
  <c r="E103" i="20"/>
  <c r="E79" i="20"/>
  <c r="E55" i="20"/>
  <c r="E31" i="20"/>
  <c r="E295" i="30"/>
  <c r="E271" i="30"/>
  <c r="E247" i="30"/>
  <c r="E223" i="30"/>
  <c r="E199" i="30"/>
  <c r="E175" i="30"/>
  <c r="E151" i="30"/>
  <c r="E127" i="30"/>
  <c r="E103" i="30"/>
  <c r="E79" i="30"/>
  <c r="E55" i="30"/>
  <c r="E31" i="30"/>
  <c r="E255" i="20"/>
  <c r="E185" i="20"/>
  <c r="E91" i="20"/>
  <c r="E283" i="30"/>
  <c r="E163" i="30"/>
  <c r="E19" i="30"/>
  <c r="E231" i="20"/>
  <c r="E139" i="20"/>
  <c r="E43" i="20"/>
  <c r="E259" i="30"/>
  <c r="E139" i="30"/>
  <c r="E279" i="20"/>
  <c r="E162" i="20"/>
  <c r="E67" i="20"/>
  <c r="E235" i="30"/>
  <c r="E115" i="30"/>
  <c r="E208" i="20"/>
  <c r="E115" i="20"/>
  <c r="E19" i="20"/>
  <c r="E211" i="30"/>
  <c r="E43" i="30"/>
  <c r="M43" i="31"/>
  <c r="J43" i="31"/>
  <c r="N43" i="31"/>
  <c r="Q43" i="31"/>
  <c r="E294" i="20" s="1"/>
  <c r="O11" i="31"/>
  <c r="R11" i="31" s="1"/>
  <c r="L43" i="31"/>
  <c r="K43" i="31"/>
  <c r="G43" i="31"/>
  <c r="P43" i="31"/>
  <c r="E33" i="30" s="1"/>
  <c r="H43" i="31"/>
  <c r="O54" i="31"/>
  <c r="R54" i="31" s="1"/>
  <c r="R68" i="31"/>
  <c r="O67" i="31"/>
  <c r="R67" i="31" s="1"/>
  <c r="R64" i="31"/>
  <c r="O63" i="31"/>
  <c r="R63" i="31" s="1"/>
  <c r="O44" i="31"/>
  <c r="R62" i="31"/>
  <c r="O60" i="31"/>
  <c r="R60" i="31" s="1"/>
  <c r="E45" i="30" l="1"/>
  <c r="E21" i="30"/>
  <c r="E93" i="30"/>
  <c r="E117" i="30"/>
  <c r="E213" i="30"/>
  <c r="E21" i="20"/>
  <c r="E117" i="20"/>
  <c r="E210" i="20"/>
  <c r="E57" i="30"/>
  <c r="E153" i="30"/>
  <c r="E249" i="30"/>
  <c r="E57" i="20"/>
  <c r="E153" i="20"/>
  <c r="E245" i="20"/>
  <c r="E22" i="30"/>
  <c r="E118" i="30"/>
  <c r="E214" i="30"/>
  <c r="E22" i="20"/>
  <c r="E118" i="20"/>
  <c r="E211" i="20"/>
  <c r="E34" i="30"/>
  <c r="E130" i="30"/>
  <c r="E226" i="30"/>
  <c r="E34" i="20"/>
  <c r="E130" i="20"/>
  <c r="E222" i="20"/>
  <c r="E141" i="30"/>
  <c r="E237" i="30"/>
  <c r="E45" i="20"/>
  <c r="E141" i="20"/>
  <c r="E233" i="20"/>
  <c r="E81" i="30"/>
  <c r="E177" i="30"/>
  <c r="E273" i="30"/>
  <c r="E81" i="20"/>
  <c r="E176" i="20"/>
  <c r="E269" i="20"/>
  <c r="E46" i="30"/>
  <c r="E142" i="30"/>
  <c r="E238" i="30"/>
  <c r="E46" i="20"/>
  <c r="E142" i="20"/>
  <c r="E234" i="20"/>
  <c r="E58" i="30"/>
  <c r="E154" i="30"/>
  <c r="E250" i="30"/>
  <c r="E58" i="20"/>
  <c r="E154" i="20"/>
  <c r="E246" i="20"/>
  <c r="E69" i="30"/>
  <c r="E165" i="30"/>
  <c r="E261" i="30"/>
  <c r="E69" i="20"/>
  <c r="E164" i="20"/>
  <c r="E257" i="20"/>
  <c r="E105" i="30"/>
  <c r="E201" i="30"/>
  <c r="E297" i="30"/>
  <c r="E105" i="20"/>
  <c r="E199" i="20"/>
  <c r="E293" i="20"/>
  <c r="E70" i="30"/>
  <c r="E166" i="30"/>
  <c r="E262" i="30"/>
  <c r="E70" i="20"/>
  <c r="E165" i="20"/>
  <c r="E258" i="20"/>
  <c r="E82" i="30"/>
  <c r="E178" i="30"/>
  <c r="E274" i="30"/>
  <c r="E82" i="20"/>
  <c r="E177" i="20"/>
  <c r="E270" i="20"/>
  <c r="E189" i="30"/>
  <c r="E285" i="30"/>
  <c r="E93" i="20"/>
  <c r="E187" i="20"/>
  <c r="E281" i="20"/>
  <c r="E129" i="30"/>
  <c r="E225" i="30"/>
  <c r="E33" i="20"/>
  <c r="E129" i="20"/>
  <c r="E221" i="20"/>
  <c r="E94" i="30"/>
  <c r="E190" i="30"/>
  <c r="E286" i="30"/>
  <c r="E94" i="20"/>
  <c r="E188" i="20"/>
  <c r="E282" i="20"/>
  <c r="E106" i="30"/>
  <c r="E202" i="30"/>
  <c r="E298" i="30"/>
  <c r="E106" i="20"/>
  <c r="E200" i="20"/>
  <c r="R44" i="31"/>
  <c r="O43" i="31"/>
  <c r="R43" i="31" s="1"/>
  <c r="E44" i="30" l="1"/>
  <c r="E116" i="20"/>
  <c r="E56" i="30"/>
  <c r="E92" i="30"/>
  <c r="E248" i="30"/>
  <c r="E212" i="30"/>
  <c r="E152" i="20"/>
  <c r="E236" i="30"/>
  <c r="E80" i="30"/>
  <c r="E175" i="20"/>
  <c r="E116" i="30"/>
  <c r="E20" i="20"/>
  <c r="E209" i="20"/>
  <c r="E152" i="30"/>
  <c r="E56" i="20"/>
  <c r="E244" i="20"/>
  <c r="E140" i="20"/>
  <c r="E272" i="30"/>
  <c r="E20" i="30"/>
  <c r="E140" i="30"/>
  <c r="E44" i="20"/>
  <c r="E232" i="20"/>
  <c r="E176" i="30"/>
  <c r="E80" i="20"/>
  <c r="E268" i="20"/>
  <c r="E68" i="30"/>
  <c r="E164" i="30"/>
  <c r="E260" i="30"/>
  <c r="E68" i="20"/>
  <c r="E163" i="20"/>
  <c r="E256" i="20"/>
  <c r="E104" i="30"/>
  <c r="E200" i="30"/>
  <c r="E296" i="30"/>
  <c r="E104" i="20"/>
  <c r="E198" i="20"/>
  <c r="E292" i="20"/>
  <c r="E188" i="30"/>
  <c r="E284" i="30"/>
  <c r="E92" i="20"/>
  <c r="E186" i="20"/>
  <c r="E280" i="20"/>
  <c r="E128" i="30"/>
  <c r="E224" i="30"/>
  <c r="E32" i="20"/>
  <c r="E128" i="20"/>
  <c r="E220" i="20"/>
  <c r="E32" i="30"/>
  <c r="G293" i="30"/>
  <c r="G281" i="30"/>
  <c r="G269" i="30"/>
  <c r="G257" i="30"/>
  <c r="G245" i="30"/>
  <c r="G233" i="30"/>
  <c r="G221" i="30"/>
  <c r="G209" i="30"/>
  <c r="G197" i="30"/>
  <c r="G185" i="30"/>
  <c r="G173" i="30"/>
  <c r="G161" i="30"/>
  <c r="G149" i="30"/>
  <c r="G137" i="30"/>
  <c r="G125" i="30"/>
  <c r="G113" i="30"/>
  <c r="G101" i="30"/>
  <c r="G89" i="30"/>
  <c r="G77" i="30"/>
  <c r="G65" i="30"/>
  <c r="G53" i="30"/>
  <c r="G41" i="30"/>
  <c r="G29" i="30"/>
  <c r="G17" i="30"/>
  <c r="G289" i="20"/>
  <c r="G277" i="20"/>
  <c r="G265" i="20"/>
  <c r="G253" i="20"/>
  <c r="G241" i="20"/>
  <c r="G229" i="20"/>
  <c r="G217" i="20"/>
  <c r="G206" i="20"/>
  <c r="G195" i="20"/>
  <c r="G183" i="20"/>
  <c r="G172" i="20"/>
  <c r="G160" i="20"/>
  <c r="G149" i="20"/>
  <c r="G137" i="20"/>
  <c r="G125" i="20"/>
  <c r="G113" i="20"/>
  <c r="G101" i="20"/>
  <c r="G89" i="20"/>
  <c r="G77" i="20"/>
  <c r="G65" i="20"/>
  <c r="G53" i="20"/>
  <c r="G41" i="20"/>
  <c r="G29" i="20"/>
  <c r="G17" i="20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12" i="30"/>
  <c r="E10" i="30"/>
  <c r="E12" i="20"/>
  <c r="E10" i="20"/>
  <c r="E338" i="27" l="1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</calcChain>
</file>

<file path=xl/sharedStrings.xml><?xml version="1.0" encoding="utf-8"?>
<sst xmlns="http://schemas.openxmlformats.org/spreadsheetml/2006/main" count="904" uniqueCount="665">
  <si>
    <t>OPIS</t>
  </si>
  <si>
    <t>NAPOMENA: Popunjavati samo osjenčena polja</t>
  </si>
  <si>
    <t>UKUPNO</t>
  </si>
  <si>
    <t>IZDACI</t>
  </si>
  <si>
    <t>Bruto zarade i doprinosi na teret poslodavca</t>
  </si>
  <si>
    <t>411-1</t>
  </si>
  <si>
    <t>Neto zarade</t>
  </si>
  <si>
    <t>411-1-1</t>
  </si>
  <si>
    <t>Zarada za redovan rad</t>
  </si>
  <si>
    <t>411-1-2</t>
  </si>
  <si>
    <t>Prekovremeni rad</t>
  </si>
  <si>
    <t>411-1-3</t>
  </si>
  <si>
    <t>Noćni rad i dežurstva</t>
  </si>
  <si>
    <t>411-1-4</t>
  </si>
  <si>
    <t>Terenski dodatak</t>
  </si>
  <si>
    <t>411-1-5</t>
  </si>
  <si>
    <t>Stimulativni dodatak</t>
  </si>
  <si>
    <t>411-2</t>
  </si>
  <si>
    <t>Porez na zarade</t>
  </si>
  <si>
    <t>411-3</t>
  </si>
  <si>
    <t>Doprinosi na teret zaposlenog</t>
  </si>
  <si>
    <t>411-3-1</t>
  </si>
  <si>
    <t>Doprinos za penzijsko i invalidsko osiguranje</t>
  </si>
  <si>
    <t>411-3-2</t>
  </si>
  <si>
    <t>Doprinos za zdravstveno osiguranje</t>
  </si>
  <si>
    <t>411-3-3</t>
  </si>
  <si>
    <t>Doprinos za osiguranje od nezaposlenosti</t>
  </si>
  <si>
    <t>411-4</t>
  </si>
  <si>
    <t>Doprinosi na teret poslodavca</t>
  </si>
  <si>
    <t>411-4-1</t>
  </si>
  <si>
    <t>411-4-2</t>
  </si>
  <si>
    <t>411-4-3</t>
  </si>
  <si>
    <t>411-4-4</t>
  </si>
  <si>
    <t>Ostali doprinosi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</si>
  <si>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</si>
  <si>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</si>
  <si>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</si>
  <si>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</si>
  <si>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</si>
  <si>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</si>
  <si>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</si>
  <si>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</si>
  <si>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</si>
  <si>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</si>
  <si>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</si>
  <si>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</si>
  <si>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</si>
  <si>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</si>
  <si>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skupstinskim poslanicima</t>
  </si>
  <si>
    <t>412-7</t>
  </si>
  <si>
    <t>Ostale naknade</t>
  </si>
  <si>
    <t>Rashodi za materijal</t>
  </si>
  <si>
    <t>413-1</t>
  </si>
  <si>
    <t>Administrativni materijal</t>
  </si>
  <si>
    <t>413-1-1</t>
  </si>
  <si>
    <t>Kancelarijski  materijal</t>
  </si>
  <si>
    <t>413-1-2</t>
  </si>
  <si>
    <t>Sitan inventar</t>
  </si>
  <si>
    <t>413-1-3</t>
  </si>
  <si>
    <t>Sredstva higijene</t>
  </si>
  <si>
    <t>413-1-4</t>
  </si>
  <si>
    <t>Rezervni dijelove</t>
  </si>
  <si>
    <t>413-1-5</t>
  </si>
  <si>
    <t>Radna odjeća</t>
  </si>
  <si>
    <t>413-2</t>
  </si>
  <si>
    <t>Materijal za zdravstvenu zaštitu</t>
  </si>
  <si>
    <t>413-2-1</t>
  </si>
  <si>
    <t>Medicinski materijal</t>
  </si>
  <si>
    <t>413-2-2</t>
  </si>
  <si>
    <t>Laboratorijski materijal</t>
  </si>
  <si>
    <t>413-2-3</t>
  </si>
  <si>
    <t>Stomatološki materijal</t>
  </si>
  <si>
    <t>413-2-4</t>
  </si>
  <si>
    <t>Materijal za vakcinaciju i imunizaciju</t>
  </si>
  <si>
    <t>413-2-5</t>
  </si>
  <si>
    <t>Ljekovi</t>
  </si>
  <si>
    <t>413-2-6</t>
  </si>
  <si>
    <t>Ortopedski materijal</t>
  </si>
  <si>
    <t>413-2-7</t>
  </si>
  <si>
    <t>Ostali materijali za zdravstvenu zaštitu</t>
  </si>
  <si>
    <t>413-3</t>
  </si>
  <si>
    <t>Materijal za posebne namjene</t>
  </si>
  <si>
    <t>413-3-1</t>
  </si>
  <si>
    <t>Materijal za izvodjenje nastave</t>
  </si>
  <si>
    <t>413-3-2</t>
  </si>
  <si>
    <t>Materijal za poljoprivredu</t>
  </si>
  <si>
    <t>413-3-3</t>
  </si>
  <si>
    <t>Materijal za javni red i bezbjednost</t>
  </si>
  <si>
    <t>413-3-4</t>
  </si>
  <si>
    <t>Materijal za odbranu</t>
  </si>
  <si>
    <t>413-3-5</t>
  </si>
  <si>
    <t>Publikacije, časopisi i glasila</t>
  </si>
  <si>
    <t>413-3-6</t>
  </si>
  <si>
    <t>Materijal za proizvodnju i usluge</t>
  </si>
  <si>
    <t>413-3-7</t>
  </si>
  <si>
    <t>Ostalo</t>
  </si>
  <si>
    <t>413-4</t>
  </si>
  <si>
    <t>Rashodi za energiju</t>
  </si>
  <si>
    <t>413-4-1</t>
  </si>
  <si>
    <t>Rashodi za električnu energiju</t>
  </si>
  <si>
    <t>413-4-2</t>
  </si>
  <si>
    <t>Ostali rashodi za energiju</t>
  </si>
  <si>
    <t>413-5</t>
  </si>
  <si>
    <t>Rashodi za gorivo</t>
  </si>
  <si>
    <t>413-5-1</t>
  </si>
  <si>
    <t>Rashodi za tečna goriva (dizel, benzin, mazut)</t>
  </si>
  <si>
    <t>413-5-2</t>
  </si>
  <si>
    <t>Rashodi za gas</t>
  </si>
  <si>
    <t>413-5-3</t>
  </si>
  <si>
    <t>413-9</t>
  </si>
  <si>
    <t>Ostali rashod za materijal</t>
  </si>
  <si>
    <t>414-1</t>
  </si>
  <si>
    <t>414-1-1</t>
  </si>
  <si>
    <t>414-1-2</t>
  </si>
  <si>
    <t>414-2</t>
  </si>
  <si>
    <t>414-2-1</t>
  </si>
  <si>
    <t>414-2-2</t>
  </si>
  <si>
    <t>414-3</t>
  </si>
  <si>
    <t>414-3-1</t>
  </si>
  <si>
    <t>414-3-2</t>
  </si>
  <si>
    <t>414-3-3</t>
  </si>
  <si>
    <t>414-3-4</t>
  </si>
  <si>
    <t>414-4</t>
  </si>
  <si>
    <t>414-4-1</t>
  </si>
  <si>
    <t>414-4-2</t>
  </si>
  <si>
    <t>414-5</t>
  </si>
  <si>
    <t>414-6</t>
  </si>
  <si>
    <t>414-7</t>
  </si>
  <si>
    <t>414-8</t>
  </si>
  <si>
    <t>414-9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</si>
  <si>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</si>
  <si>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</si>
  <si>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</si>
  <si>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</si>
  <si>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</si>
  <si>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</si>
  <si>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</si>
  <si>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</si>
  <si>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</si>
  <si>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</si>
  <si>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416-1-1</t>
  </si>
  <si>
    <t>Kamate finansijskim institucijama</t>
  </si>
  <si>
    <t>416-1-2</t>
  </si>
  <si>
    <t>Kamate nefinansijskim institucijama</t>
  </si>
  <si>
    <t>416-2</t>
  </si>
  <si>
    <t>Kamate nerezidentima</t>
  </si>
  <si>
    <t>416-2-1</t>
  </si>
  <si>
    <t>416-2-2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</si>
  <si>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</si>
  <si>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</si>
  <si>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</si>
  <si>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</si>
  <si>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</si>
  <si>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</si>
  <si>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</si>
  <si>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</si>
  <si>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418-1</t>
  </si>
  <si>
    <t>Subvencije za proizvodnju i pružanje usluga</t>
  </si>
  <si>
    <t>418-2</t>
  </si>
  <si>
    <t>Izvozne subvencije</t>
  </si>
  <si>
    <t>418-3</t>
  </si>
  <si>
    <t>Uvozne 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</si>
  <si>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</si>
  <si>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</si>
  <si>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</si>
  <si>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</si>
  <si>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</si>
  <si>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</si>
  <si>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</si>
  <si>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</si>
  <si>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</si>
  <si>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419-5</t>
  </si>
  <si>
    <t>Kontribucije za članstvo u domaćim i međunarodnim organizacijama</t>
  </si>
  <si>
    <t>419-5-1</t>
  </si>
  <si>
    <t>Kontribucije za članstvo u domaćim organizacijama</t>
  </si>
  <si>
    <t>419-5-2</t>
  </si>
  <si>
    <t>Kontribucije za članstvo u međunarodnim organizacijama</t>
  </si>
  <si>
    <t>419-6</t>
  </si>
  <si>
    <t>Komunalne naknade</t>
  </si>
  <si>
    <t>419-7</t>
  </si>
  <si>
    <t>Kazne</t>
  </si>
  <si>
    <t>419-8</t>
  </si>
  <si>
    <t>Takse</t>
  </si>
  <si>
    <t>419-9</t>
  </si>
  <si>
    <t>Transferi za socijalnu zaštitu</t>
  </si>
  <si>
    <t>Prava iz oblasti socijalne zaštite</t>
  </si>
  <si>
    <t>421-1</t>
  </si>
  <si>
    <t>Dječiji dodaci</t>
  </si>
  <si>
    <t>421-2</t>
  </si>
  <si>
    <t>Boračko invalidska zaštita</t>
  </si>
  <si>
    <t>421-3</t>
  </si>
  <si>
    <t>Materijalno obezbjeđenje porodice</t>
  </si>
  <si>
    <t>421-4</t>
  </si>
  <si>
    <t>Porodiljska odsustva</t>
  </si>
  <si>
    <t>421-5</t>
  </si>
  <si>
    <t>Tuđa njega i pomoć</t>
  </si>
  <si>
    <t>421-6</t>
  </si>
  <si>
    <t>Ishrana djece u predškolskim ustanovama</t>
  </si>
  <si>
    <t>421-7</t>
  </si>
  <si>
    <t>Izdržavanje štićenika u domovima</t>
  </si>
  <si>
    <t>Sredstva za tehnološke viškove</t>
  </si>
  <si>
    <t>422-1</t>
  </si>
  <si>
    <t>Garantovane zarade</t>
  </si>
  <si>
    <t>422-2</t>
  </si>
  <si>
    <t>Otpremnine za tehnološke viškove</t>
  </si>
  <si>
    <t>422-3</t>
  </si>
  <si>
    <t>Dokup staža</t>
  </si>
  <si>
    <t>422-4</t>
  </si>
  <si>
    <t>Naknade nezaposlenim licima</t>
  </si>
  <si>
    <t>422-5</t>
  </si>
  <si>
    <t>Prava iz oblasti penzijskog i invalidskog osiguranja</t>
  </si>
  <si>
    <t>423-1</t>
  </si>
  <si>
    <t>Starosna penzija</t>
  </si>
  <si>
    <t>423-2</t>
  </si>
  <si>
    <t>Invalidska penzija</t>
  </si>
  <si>
    <t>423-3</t>
  </si>
  <si>
    <t>Porodična penzija</t>
  </si>
  <si>
    <t>423-4</t>
  </si>
  <si>
    <t>Naknade</t>
  </si>
  <si>
    <t>423-4-1</t>
  </si>
  <si>
    <t>Pogrebni troškovi</t>
  </si>
  <si>
    <t>423-4-2</t>
  </si>
  <si>
    <t>Tjelesno oštećenje</t>
  </si>
  <si>
    <t>423-4-3</t>
  </si>
  <si>
    <t>Privremene naknade nezaposlenim invalidima rada II i III kategorije</t>
  </si>
  <si>
    <t>423-4-4</t>
  </si>
  <si>
    <t>Naknade zaposlenim invalidima rada II i III kategorije</t>
  </si>
  <si>
    <t>423-5</t>
  </si>
  <si>
    <t>Dodaci</t>
  </si>
  <si>
    <t>423-5-1</t>
  </si>
  <si>
    <t>Dodatak za spomenicu</t>
  </si>
  <si>
    <t>423-5-2</t>
  </si>
  <si>
    <t>Dodatak za tuđu njegu i pomoć</t>
  </si>
  <si>
    <t>423-6</t>
  </si>
  <si>
    <t>Ostala prava</t>
  </si>
  <si>
    <t>423-6-1</t>
  </si>
  <si>
    <t>Penzije u stranim zemljama</t>
  </si>
  <si>
    <t>423-7</t>
  </si>
  <si>
    <t>Doprinos za zdravstvenu zaštitu penzionera</t>
  </si>
  <si>
    <t>Ostala prava iz oblasti zdravstvene zaštite</t>
  </si>
  <si>
    <t>424-1</t>
  </si>
  <si>
    <t>Liječenje van Crne Gore</t>
  </si>
  <si>
    <t>424-1-1</t>
  </si>
  <si>
    <t>Ambulantno liječenje</t>
  </si>
  <si>
    <t>424-1-2</t>
  </si>
  <si>
    <t>Stacionarno liječenje</t>
  </si>
  <si>
    <t>424-1-3</t>
  </si>
  <si>
    <t>Ostalo liječenje</t>
  </si>
  <si>
    <t>Ostala prava iz zdravstvenog osiguranja</t>
  </si>
  <si>
    <t>425-1</t>
  </si>
  <si>
    <t>Ortopedske sprave i pomagala</t>
  </si>
  <si>
    <t>425-2</t>
  </si>
  <si>
    <t>Naknade za bolovanje preko 60 dana</t>
  </si>
  <si>
    <t>425-3</t>
  </si>
  <si>
    <t>Naknade za putne troškove osiguranika</t>
  </si>
  <si>
    <t xml:space="preserve">Transferi institucijama, pojedincima, nevladinom i javnom sektoru </t>
  </si>
  <si>
    <t>431-1</t>
  </si>
  <si>
    <t xml:space="preserve">Transferi za zdravstvenu zaštitu </t>
  </si>
  <si>
    <t>431-1-1</t>
  </si>
  <si>
    <t>Transferi za primarnu zdravstvenu zaštitu</t>
  </si>
  <si>
    <t>431-1-2</t>
  </si>
  <si>
    <t>Transferi za sekundarnu zdravstvenu zaštitu</t>
  </si>
  <si>
    <t>431-1-3</t>
  </si>
  <si>
    <t>Transferi za tercijarnu zdravstvenu zaštitu</t>
  </si>
  <si>
    <t>431-2</t>
  </si>
  <si>
    <t>Transferi obrazovanju</t>
  </si>
  <si>
    <t>431-2-1</t>
  </si>
  <si>
    <t>Transferi predškolskom i osnovnom obrazovanju</t>
  </si>
  <si>
    <t>431-2-2</t>
  </si>
  <si>
    <t>Transferi srednjem obrazovanju</t>
  </si>
  <si>
    <t>431-2-3</t>
  </si>
  <si>
    <t>Transferi visokom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</si>
  <si>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</si>
  <si>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</si>
  <si>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</si>
  <si>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</si>
  <si>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</si>
  <si>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</si>
  <si>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</si>
  <si>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</si>
  <si>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</si>
  <si>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</si>
  <si>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</si>
  <si>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</si>
  <si>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431-8-1</t>
  </si>
  <si>
    <t>Stipendije</t>
  </si>
  <si>
    <t>431-8-2</t>
  </si>
  <si>
    <t>Povlastice</t>
  </si>
  <si>
    <t>431-8-3</t>
  </si>
  <si>
    <t>Sredstva za usavršavanje kadrova i prekvalifikaciju</t>
  </si>
  <si>
    <t>431-8-4</t>
  </si>
  <si>
    <t>Obeštećenja i naknade štete</t>
  </si>
  <si>
    <t>431-8-5</t>
  </si>
  <si>
    <t>431-9</t>
  </si>
  <si>
    <t>Ostali transferi institucijama</t>
  </si>
  <si>
    <t xml:space="preserve">Ostali transferi </t>
  </si>
  <si>
    <t>432-1</t>
  </si>
  <si>
    <t>Transferi Fondu penzijskog i invalidskog osiguranja</t>
  </si>
  <si>
    <t>432-1-1</t>
  </si>
  <si>
    <t>Učesnici NOR-a i druge kategorije boraca</t>
  </si>
  <si>
    <t>432-1-2</t>
  </si>
  <si>
    <t>Penzije izuzete republičkim i saveznim propisima</t>
  </si>
  <si>
    <t>432-1-3</t>
  </si>
  <si>
    <t>Penzije ostvarene u skladu sa zakonom o državnoj upravi</t>
  </si>
  <si>
    <t>432-1-4</t>
  </si>
  <si>
    <t>Penzije pripadnika Ministarstva unutrašnjih poslova i ZIKS-a</t>
  </si>
  <si>
    <t>432-1-5</t>
  </si>
  <si>
    <t>Penzionisana civilna lica u Vojsci Jugoslavije/S i CG</t>
  </si>
  <si>
    <t>432-1-6</t>
  </si>
  <si>
    <t>Najniže penzije</t>
  </si>
  <si>
    <t>432-1-7</t>
  </si>
  <si>
    <t>Ostala prava  i pokriće deficita</t>
  </si>
  <si>
    <t>432-2</t>
  </si>
  <si>
    <t>Transferi Fondu zdravstva</t>
  </si>
  <si>
    <t>432-2-1</t>
  </si>
  <si>
    <t>Zdravstvena zaštita nezaposlenih lica</t>
  </si>
  <si>
    <t>432-2-2</t>
  </si>
  <si>
    <t>Zdravstvena zaštita izbjeglih i raseljenih lica</t>
  </si>
  <si>
    <t>432-2-3</t>
  </si>
  <si>
    <t>Kapitalni izdaci</t>
  </si>
  <si>
    <t>432-3</t>
  </si>
  <si>
    <t>Transferi zavodu za zapošljavanje</t>
  </si>
  <si>
    <t>432-4</t>
  </si>
  <si>
    <t>Transferi opštinama</t>
  </si>
  <si>
    <t>432-5</t>
  </si>
  <si>
    <t>Transferi budžetu države</t>
  </si>
  <si>
    <t>432-6</t>
  </si>
  <si>
    <t>Transferi javnim preduzećima</t>
  </si>
  <si>
    <t>441-1</t>
  </si>
  <si>
    <t>Izdaci za infrastrukturu opšeg značaja</t>
  </si>
  <si>
    <t>441-1-1</t>
  </si>
  <si>
    <t>Putevi</t>
  </si>
  <si>
    <t>441-1-2</t>
  </si>
  <si>
    <t>Željeznica</t>
  </si>
  <si>
    <t>441-1-3</t>
  </si>
  <si>
    <t>Vodovodi</t>
  </si>
  <si>
    <t>441-1-4</t>
  </si>
  <si>
    <t>Aerodromi</t>
  </si>
  <si>
    <t>441-1-5</t>
  </si>
  <si>
    <t>Lukobrani</t>
  </si>
  <si>
    <t>441-1-6</t>
  </si>
  <si>
    <t>441-2</t>
  </si>
  <si>
    <t>Izdaci za lokalnu infrastrukturu</t>
  </si>
  <si>
    <t>441-2-1</t>
  </si>
  <si>
    <t>Lokalni putevi</t>
  </si>
  <si>
    <t>441-2-2</t>
  </si>
  <si>
    <t>Rasvjeta</t>
  </si>
  <si>
    <t>441-2-3</t>
  </si>
  <si>
    <t>441-2-4</t>
  </si>
  <si>
    <t>Deponije</t>
  </si>
  <si>
    <t>441-2-5</t>
  </si>
  <si>
    <t>Ulice i parkovi</t>
  </si>
  <si>
    <t>441-2-6</t>
  </si>
  <si>
    <t>Parking prostori</t>
  </si>
  <si>
    <t>441-2-7</t>
  </si>
  <si>
    <t>Kanalizacija i kolektori</t>
  </si>
  <si>
    <t>441-2-8</t>
  </si>
  <si>
    <t>441-3</t>
  </si>
  <si>
    <t>Izdaci za građevinske objekte</t>
  </si>
  <si>
    <t>441-3-1</t>
  </si>
  <si>
    <t>Administrativne zgrade</t>
  </si>
  <si>
    <t>441-3-2</t>
  </si>
  <si>
    <t xml:space="preserve">Škole </t>
  </si>
  <si>
    <t>441-3-3</t>
  </si>
  <si>
    <t>Bolnice</t>
  </si>
  <si>
    <t>441-3-4</t>
  </si>
  <si>
    <t>Dispanzeri</t>
  </si>
  <si>
    <t>441-3-5</t>
  </si>
  <si>
    <t>Sportske hale i objekti za rekreaciju</t>
  </si>
  <si>
    <t>441-3-6</t>
  </si>
  <si>
    <t>Zgrade za stanovanje</t>
  </si>
  <si>
    <t>441-3-7</t>
  </si>
  <si>
    <t>Objekti kulture</t>
  </si>
  <si>
    <t>441-3-8</t>
  </si>
  <si>
    <t>441-4</t>
  </si>
  <si>
    <t>Izdaci za uređenje zemljišta</t>
  </si>
  <si>
    <t>441-4-1</t>
  </si>
  <si>
    <t>Prilazni putevi</t>
  </si>
  <si>
    <t>441-4-2</t>
  </si>
  <si>
    <t>Pošumljavanje</t>
  </si>
  <si>
    <t>441-4-3</t>
  </si>
  <si>
    <t>441-5</t>
  </si>
  <si>
    <t>Izdaci za opremu</t>
  </si>
  <si>
    <t>441-5-1</t>
  </si>
  <si>
    <t>Sredstva transporta</t>
  </si>
  <si>
    <t>441-5-2</t>
  </si>
  <si>
    <t>Kompjuterska oprema</t>
  </si>
  <si>
    <t>441-5-3</t>
  </si>
  <si>
    <t>Kancelarijska oprema</t>
  </si>
  <si>
    <t>441-5-4</t>
  </si>
  <si>
    <t>Telekomunikaciona oprema</t>
  </si>
  <si>
    <t>441-5-5</t>
  </si>
  <si>
    <t>Medicinska oprema</t>
  </si>
  <si>
    <t>441-5-6</t>
  </si>
  <si>
    <t>Mehanizacija</t>
  </si>
  <si>
    <t>441-5-7</t>
  </si>
  <si>
    <t>Oprema za javni red i bezbjednost</t>
  </si>
  <si>
    <t>441-5-8</t>
  </si>
  <si>
    <t>Oprema za odbranu</t>
  </si>
  <si>
    <t>441-5-9</t>
  </si>
  <si>
    <t>441-6</t>
  </si>
  <si>
    <t>Izdaci za investiciono održavanje</t>
  </si>
  <si>
    <t>441-6-1</t>
  </si>
  <si>
    <t>Infrastruktura opšeg značaja</t>
  </si>
  <si>
    <t>441-6-2</t>
  </si>
  <si>
    <t>Lokalna infrastruktura</t>
  </si>
  <si>
    <t>441-6-3</t>
  </si>
  <si>
    <t>Građevinski objekti</t>
  </si>
  <si>
    <t>441-6-4</t>
  </si>
  <si>
    <t>Oprema</t>
  </si>
  <si>
    <t>441-6-5</t>
  </si>
  <si>
    <t>441-7</t>
  </si>
  <si>
    <t>Izdaci za zalihe</t>
  </si>
  <si>
    <t>441-8</t>
  </si>
  <si>
    <t>Izdaci za kupovinu hartija od vrijednosti</t>
  </si>
  <si>
    <t>Krediti i pozajmice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</si>
  <si>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</si>
  <si>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</si>
  <si>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</si>
  <si>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</si>
  <si>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</si>
  <si>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</si>
  <si>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</si>
  <si>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451-4</t>
  </si>
  <si>
    <t>Pozajmice i krediti vanbudžetskim fondovima i opštinama</t>
  </si>
  <si>
    <t>451-5</t>
  </si>
  <si>
    <t>Ostale pozajmice i krediti</t>
  </si>
  <si>
    <t>Otplata dugova</t>
  </si>
  <si>
    <t>Otplata duga</t>
  </si>
  <si>
    <t>461-1</t>
  </si>
  <si>
    <t>Otplata hartija od vrijednosti i kredita rezidentima</t>
  </si>
  <si>
    <t>461-1-1</t>
  </si>
  <si>
    <t xml:space="preserve">Otplata kredita finansijskim institucijama </t>
  </si>
  <si>
    <t>461-1-2</t>
  </si>
  <si>
    <t xml:space="preserve">Otplata kredita nefinansijskim institucijama </t>
  </si>
  <si>
    <t>461-1-3</t>
  </si>
  <si>
    <t>Otplata emitovanih hartija od vrijednosti</t>
  </si>
  <si>
    <t>461-2</t>
  </si>
  <si>
    <t>Otplata hartija od vrijednosti i kredita nerezidentima</t>
  </si>
  <si>
    <t>461-2-1</t>
  </si>
  <si>
    <t xml:space="preserve">Otplata kredita inostranim finansijskim institucijama </t>
  </si>
  <si>
    <t>461-2-2</t>
  </si>
  <si>
    <t xml:space="preserve">Otplata kredita inostranim nefinansijskim institucijama </t>
  </si>
  <si>
    <t>461-2-3</t>
  </si>
  <si>
    <t>Otplata garancija</t>
  </si>
  <si>
    <t>462-1</t>
  </si>
  <si>
    <t>Otplata garancija u zemlji</t>
  </si>
  <si>
    <t>462-1-1</t>
  </si>
  <si>
    <t xml:space="preserve">Otplata garancija finansijskim institucijama </t>
  </si>
  <si>
    <t>462-1-2</t>
  </si>
  <si>
    <t xml:space="preserve">Otplata garancija nefinansijskim institucijama </t>
  </si>
  <si>
    <t>462-2</t>
  </si>
  <si>
    <t>Otplata garancija u inostranstvu</t>
  </si>
  <si>
    <t>462-2-1</t>
  </si>
  <si>
    <t>462-2-2</t>
  </si>
  <si>
    <t>Otplata obaveza iz prethodnih godina</t>
  </si>
  <si>
    <t>Rezerve</t>
  </si>
  <si>
    <t>Tekuća budžetska rezerva</t>
  </si>
  <si>
    <t>Stalna budžetska rezerva</t>
  </si>
  <si>
    <t>Ostale rezerve</t>
  </si>
  <si>
    <t>Opšti prihodi</t>
  </si>
  <si>
    <t>Namjenski prihodi</t>
  </si>
  <si>
    <t>Domaći krediti</t>
  </si>
  <si>
    <t>Inostrani krediti</t>
  </si>
  <si>
    <t>EU donacije</t>
  </si>
  <si>
    <t>Rashodi za čvrsto gorivo (drvo, ugalj)</t>
  </si>
  <si>
    <t>Donacije</t>
  </si>
  <si>
    <t>Radno mjesto:</t>
  </si>
  <si>
    <t>Broj telefona:</t>
  </si>
  <si>
    <t>Email adresa:</t>
  </si>
  <si>
    <t>Ime i prezime:</t>
  </si>
  <si>
    <t>Kontakt osoba</t>
  </si>
  <si>
    <t>Ekonomska klasifikacija</t>
  </si>
  <si>
    <t>TEKUĆI IZDACI</t>
  </si>
  <si>
    <t>Ostali opšti prihodi</t>
  </si>
  <si>
    <t>UPUTSTVO ZA POPUNJAVANJE DOKUMENTA</t>
  </si>
  <si>
    <t>Sredstva potrebna za kofinansiranje</t>
  </si>
  <si>
    <t>Obrazloženje:</t>
  </si>
  <si>
    <t>Stavka:</t>
  </si>
  <si>
    <r>
      <t>Popunjavanje stranice "</t>
    </r>
    <r>
      <rPr>
        <b/>
        <sz val="12"/>
        <rFont val="Cambria"/>
        <family val="1"/>
      </rPr>
      <t>1. Opste informacije</t>
    </r>
    <r>
      <rPr>
        <sz val="12"/>
        <rFont val="Cambria"/>
        <family val="1"/>
      </rPr>
      <t>"</t>
    </r>
  </si>
  <si>
    <t>Generalna uputstva</t>
  </si>
  <si>
    <r>
      <t xml:space="preserve">U dokumentu se </t>
    </r>
    <r>
      <rPr>
        <u/>
        <sz val="10"/>
        <rFont val="Cambria"/>
        <family val="1"/>
      </rPr>
      <t>popunjavaju samo polja koja su osječena</t>
    </r>
    <r>
      <rPr>
        <sz val="10"/>
        <rFont val="Cambria"/>
        <family val="1"/>
      </rPr>
      <t>. U poljima koja nisu osjenčena nije moguće vršiti unos.</t>
    </r>
  </si>
  <si>
    <t>Rashodi za usluge</t>
  </si>
  <si>
    <t>Službena putovanja</t>
  </si>
  <si>
    <t>Službena putovanja u zemlji</t>
  </si>
  <si>
    <t>Službena putovanja u inostranstvu</t>
  </si>
  <si>
    <t>Reprezentacija</t>
  </si>
  <si>
    <t>Reprezentacija u zemlji</t>
  </si>
  <si>
    <t>Reprezentacija u inostranstvu</t>
  </si>
  <si>
    <t>Komunikacione usluge</t>
  </si>
  <si>
    <t>Telefonske usluge</t>
  </si>
  <si>
    <t>Rrashodi za korišćenje interneta</t>
  </si>
  <si>
    <t>Poštanske usluge</t>
  </si>
  <si>
    <t>Ostale komunikacione usluge</t>
  </si>
  <si>
    <t>Bankarske usluge i negativne kursne razlike</t>
  </si>
  <si>
    <t>Bankarske usluge</t>
  </si>
  <si>
    <t>Negativne kursne razlike</t>
  </si>
  <si>
    <t>Usluge prevoza</t>
  </si>
  <si>
    <t>Advokatske, notarske i pravne usluge</t>
  </si>
  <si>
    <t>Konsultantske usluge, projekti i studije</t>
  </si>
  <si>
    <t>Usluge stručnog usavršavanja</t>
  </si>
  <si>
    <t>Ostale usluge</t>
  </si>
  <si>
    <t>KONTNI OKVIR</t>
  </si>
  <si>
    <t>KOMBINOVANO</t>
  </si>
  <si>
    <t>IZVORI FINANSIRANJA</t>
  </si>
  <si>
    <t>Sopstveni prihodi</t>
  </si>
  <si>
    <t>Nakon završenog unosta podataka, svaki dokument snimiti u istom folderu pod različitim nazivom (preporučljivo pod istim nazivom kao i naziv samog projekta).</t>
  </si>
  <si>
    <t>NAZIV KAPITALNOG PROJEKTA:</t>
  </si>
  <si>
    <t>Naziv Potrošačke jedinice/jedinice lokalne samouprave:</t>
  </si>
  <si>
    <t>Adresa/Sjedište:</t>
  </si>
  <si>
    <t>Osoba odgovorna za implementaciju projekta</t>
  </si>
  <si>
    <t>Informacije o kapitlanom projektu</t>
  </si>
  <si>
    <t>Opis projekta</t>
  </si>
  <si>
    <r>
      <t xml:space="preserve">Status projekta </t>
    </r>
    <r>
      <rPr>
        <i/>
        <sz val="8"/>
        <rFont val="Cambria"/>
        <family val="1"/>
        <scheme val="major"/>
      </rPr>
      <t>(u osjenčenom polju izabrati iz ponuđene liste)</t>
    </r>
  </si>
  <si>
    <t>Naziv kapitalnog projekta</t>
  </si>
  <si>
    <t>711-1</t>
  </si>
  <si>
    <t>711-2</t>
  </si>
  <si>
    <t>711-3</t>
  </si>
  <si>
    <t>711-4</t>
  </si>
  <si>
    <t>711-5</t>
  </si>
  <si>
    <t>711-6</t>
  </si>
  <si>
    <t>711-7</t>
  </si>
  <si>
    <t>711-8</t>
  </si>
  <si>
    <t>712-1</t>
  </si>
  <si>
    <t>712-2</t>
  </si>
  <si>
    <t>712-3</t>
  </si>
  <si>
    <t>712-4</t>
  </si>
  <si>
    <t>713-1</t>
  </si>
  <si>
    <t>713-2</t>
  </si>
  <si>
    <t>713-3</t>
  </si>
  <si>
    <t>713-4</t>
  </si>
  <si>
    <t>713-5</t>
  </si>
  <si>
    <t>713-6</t>
  </si>
  <si>
    <t>714-1</t>
  </si>
  <si>
    <t>714-2</t>
  </si>
  <si>
    <t>714-3</t>
  </si>
  <si>
    <t>714-4</t>
  </si>
  <si>
    <t>714-5</t>
  </si>
  <si>
    <t>714-6</t>
  </si>
  <si>
    <t>714-7</t>
  </si>
  <si>
    <t>714-8</t>
  </si>
  <si>
    <t>714-9</t>
  </si>
  <si>
    <t>715-1</t>
  </si>
  <si>
    <t>715-2</t>
  </si>
  <si>
    <t>715-3</t>
  </si>
  <si>
    <t>715-4</t>
  </si>
  <si>
    <t>715-5</t>
  </si>
  <si>
    <t>721-1</t>
  </si>
  <si>
    <t>721-2</t>
  </si>
  <si>
    <t>721-3</t>
  </si>
  <si>
    <t>722-1</t>
  </si>
  <si>
    <t>722-2</t>
  </si>
  <si>
    <t>731-1</t>
  </si>
  <si>
    <t>731-2</t>
  </si>
  <si>
    <t>731-3</t>
  </si>
  <si>
    <t>731-4</t>
  </si>
  <si>
    <t>741-1</t>
  </si>
  <si>
    <t>742-1</t>
  </si>
  <si>
    <t>742-2</t>
  </si>
  <si>
    <t>742-3</t>
  </si>
  <si>
    <t>742-4</t>
  </si>
  <si>
    <t>742-5</t>
  </si>
  <si>
    <t>742-6</t>
  </si>
  <si>
    <t>751-1</t>
  </si>
  <si>
    <t>751-2</t>
  </si>
  <si>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</si>
  <si>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</si>
  <si>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</si>
  <si>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</si>
  <si>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</si>
  <si>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</si>
  <si>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</si>
  <si>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Lokalni porezi</t>
  </si>
  <si>
    <t>Ostali republički porezi</t>
  </si>
  <si>
    <t>Doprinosi</t>
  </si>
  <si>
    <t>Doprinosi za penzijsko i invalidsko osiguranje</t>
  </si>
  <si>
    <t>Doprinosi za zdravstveno osiguranje</t>
  </si>
  <si>
    <t>Doprinosi za osiguranje od nezaposlenosti</t>
  </si>
  <si>
    <t>Administrativne takse</t>
  </si>
  <si>
    <t>Sudske takse</t>
  </si>
  <si>
    <t>Boravišne takse</t>
  </si>
  <si>
    <t>Registracione takse</t>
  </si>
  <si>
    <t>Lokalne komunalne takse</t>
  </si>
  <si>
    <t>Ostale takse</t>
  </si>
  <si>
    <t>Naknade za korišćenje dobara od opšteg interesa</t>
  </si>
  <si>
    <t>Naknade za korišćenje prirodnih dobara</t>
  </si>
  <si>
    <t>Ekološke naknade</t>
  </si>
  <si>
    <t>Naknade za priređivanje igara na sreću</t>
  </si>
  <si>
    <t>Naknade za korišćenje građevinskog zemljišta</t>
  </si>
  <si>
    <t xml:space="preserve">Naknade za uredjivanje i izgradnju građevinskog zemljišta </t>
  </si>
  <si>
    <t xml:space="preserve">Naknade za izgradnju i održavanje lokalnih puteva i drugih javnih objekata od opštinskog značaja </t>
  </si>
  <si>
    <t>Naknada za puteve</t>
  </si>
  <si>
    <t>Ostali prihodi</t>
  </si>
  <si>
    <t>Prihodi od kapitala</t>
  </si>
  <si>
    <t>Novčane kazne i oduzete imovinske koristi</t>
  </si>
  <si>
    <t>Prihodi koje organi ostvaruju vršenjem svoje djelatnosti</t>
  </si>
  <si>
    <t>Samodoprinosi</t>
  </si>
  <si>
    <t>Primici od prodaje imovine</t>
  </si>
  <si>
    <t>Primici od prodaje nefinansijske imovine</t>
  </si>
  <si>
    <t>Primici od prodaje nepokretnosti</t>
  </si>
  <si>
    <t>Primici od prodaje osnovnih sredstava</t>
  </si>
  <si>
    <t>Primici od prodaje zaliha</t>
  </si>
  <si>
    <t>Primici od prodaje finansijske imovine</t>
  </si>
  <si>
    <t>Primici od prodaje akcija</t>
  </si>
  <si>
    <t>Primici od prodaje ostalih hartija od vrijednosti</t>
  </si>
  <si>
    <t>Primici od otplate kredita i sredstva prenesena iz prethodne godine</t>
  </si>
  <si>
    <t>Primici od otplate kredita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</si>
  <si>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</si>
  <si>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</si>
  <si>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</si>
  <si>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</si>
  <si>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>Sredstva prenesena iz prethodne godine</t>
  </si>
  <si>
    <t>Donacije i transferi</t>
  </si>
  <si>
    <t>Tekuće donacije</t>
  </si>
  <si>
    <t>Kapitalne donacije</t>
  </si>
  <si>
    <t>Transferi</t>
  </si>
  <si>
    <t>Transferi od budžeta države</t>
  </si>
  <si>
    <t>Transferi od budžeta opštine</t>
  </si>
  <si>
    <t>Transferi od fonda PIO</t>
  </si>
  <si>
    <t>Transferi od fonda za zdravstveno osiguranje</t>
  </si>
  <si>
    <t>Transferi od Zavoda za zapošljavanje Crne Gore</t>
  </si>
  <si>
    <t>Transferi od Egalizacionih fondova</t>
  </si>
  <si>
    <t xml:space="preserve">Pozajmice i krediti </t>
  </si>
  <si>
    <t>Pozajmice i krediti od domaćih izvora</t>
  </si>
  <si>
    <t>Pozajmice i krediti od inostranih izvora</t>
  </si>
  <si>
    <t>PRIMICI</t>
  </si>
  <si>
    <t>TEKUĆI PRIMICI</t>
  </si>
  <si>
    <t>741-2</t>
  </si>
  <si>
    <t>741-3</t>
  </si>
  <si>
    <t>Informacije o Predlagaču kapitalnog projekta</t>
  </si>
  <si>
    <t>NAZIV PREDLAGAČA:</t>
  </si>
  <si>
    <r>
      <t xml:space="preserve">Dokument se popunjava za svaki kapitalni projekat pojedinačno, </t>
    </r>
    <r>
      <rPr>
        <u/>
        <sz val="10"/>
        <rFont val="Cambria"/>
        <family val="1"/>
      </rPr>
      <t xml:space="preserve">odnosno broj popunjenih dokumenata treba da odgovara broju kandidovanih kapitalnih projekata </t>
    </r>
    <r>
      <rPr>
        <sz val="10"/>
        <rFont val="Cambria"/>
        <family val="1"/>
      </rPr>
      <t>.</t>
    </r>
  </si>
  <si>
    <t>Obrazloženje PRIMITAKA</t>
  </si>
  <si>
    <t>Obrazloženje IZDATAKA</t>
  </si>
  <si>
    <t>Naziv predlagača:</t>
  </si>
  <si>
    <t>Naziv projekta:</t>
  </si>
  <si>
    <t>Potrebno je detaljno pročitati uputstvo za popunjavanje dokumenta.</t>
  </si>
  <si>
    <r>
      <t>Prilikom unosa teksta, nakon pritiska tastera "enter", širina polja</t>
    </r>
    <r>
      <rPr>
        <sz val="10"/>
        <color indexed="10"/>
        <rFont val="Cambria"/>
        <family val="1"/>
      </rPr>
      <t xml:space="preserve"> </t>
    </r>
    <r>
      <rPr>
        <sz val="10"/>
        <rFont val="Cambria"/>
        <family val="1"/>
      </rPr>
      <t>će se automatski prilagoditi dužini teksta.</t>
    </r>
  </si>
  <si>
    <r>
      <t>Na stranici "</t>
    </r>
    <r>
      <rPr>
        <sz val="10"/>
        <rFont val="Cambria"/>
        <family val="1"/>
      </rPr>
      <t>Opšte informacije" nalaze se opšti podaci o potrošačkoj jedinici/jedinici lokalne samouprave (kao predlagača kapitalnog projekta), naziv kapitalnog projekta, status projekta (ovo polje se popunjavana iz padajućeg menija odabirom jedne od dvije opcije), kao i informacije o kontakt osobi i osobi odgovornoj za implementaciju projekta.</t>
    </r>
  </si>
  <si>
    <t>Izdatke/primitke za narednu fiskalnu godinu potrebno je unositi po izvorima finansiranja (prihodi: opšti, namjenski, sopstveni, donacije, domaći krediti, inostrani krediti, EU donacije)</t>
  </si>
  <si>
    <r>
      <t xml:space="preserve">Na ovoj stranici unose se </t>
    </r>
    <r>
      <rPr>
        <b/>
        <sz val="10"/>
        <rFont val="Cambria"/>
        <family val="1"/>
        <scheme val="major"/>
      </rPr>
      <t>finansijski</t>
    </r>
    <r>
      <rPr>
        <sz val="10"/>
        <rFont val="Cambria"/>
        <family val="1"/>
        <scheme val="major"/>
      </rPr>
      <t xml:space="preserve"> podaci koji se odnose na realizaciju aktivnosti povezanih sa kandidovanim kapitalnim projektom, sa pregledom opredjeljenih izdataka/primitaka u tekućoj finskalnoj godini, predlogom za narednu godinu i procjenom izdataka za dvije godine.</t>
    </r>
  </si>
  <si>
    <t>U koloni koja se odnosi na tekuću godinu unose se izdaci koji su opredjeljeni Zakonom o budžetu za tekuću godinu i primici koji se očekuje da će biti ostvareni u tekućoj godini.</t>
  </si>
  <si>
    <r>
      <t>Popunjavanje stranice "</t>
    </r>
    <r>
      <rPr>
        <b/>
        <sz val="12"/>
        <rFont val="Cambria"/>
        <family val="1"/>
        <scheme val="major"/>
      </rPr>
      <t>3</t>
    </r>
    <r>
      <rPr>
        <b/>
        <sz val="12"/>
        <rFont val="Cambria"/>
        <family val="1"/>
      </rPr>
      <t>. Obrazloženje IZDATAKA"</t>
    </r>
  </si>
  <si>
    <r>
      <t>Na ovoj stranici unose se obrazloženja za IZDATKE</t>
    </r>
    <r>
      <rPr>
        <sz val="10"/>
        <rFont val="Cambria"/>
        <family val="1"/>
      </rPr>
      <t>.</t>
    </r>
  </si>
  <si>
    <t>Obrazloženje se unosi za svaku stavku na kojoj su planirani izdaci (u skladu sa kontnim okvirom) lociranjem odgovarajuće stavke i unosom obrazloženja u osjenčeno polje.</t>
  </si>
  <si>
    <t>Podaci vezani za izdatke na stavci u tekućoj i narednoj godini, kao i projekcije za dodatne dvije godine, a koji se nalaze pored polja za obrazloženje su podaci koji su prethodno unešeni na stranici "2. PRIMICI I IZDACI" i informativnog su karaktera.</t>
  </si>
  <si>
    <r>
      <t>Na ovoj stranici unose se obrazloženja za PRIMITKE</t>
    </r>
    <r>
      <rPr>
        <sz val="10"/>
        <rFont val="Cambria"/>
        <family val="1"/>
      </rPr>
      <t>.</t>
    </r>
  </si>
  <si>
    <t>Obrazloženje se unosi za svaku stavku na kojoj su planirani primici (u skladu sa kontnim okvirom) lociranjem odgovarajuće stavke i unosom obrazloženja u osjenčeno polje.</t>
  </si>
  <si>
    <t>Podaci vezani za izdatke na primitke u tekućoj i narednoj godini, kao i projekcije za dodatne dvije godine, a koji se nalaze pored polja za obrazloženje su podaci koji su prethodno unešeni na stranici "2. PRIMICI I IZDACI" i informativnog su karaktera.</t>
  </si>
  <si>
    <r>
      <t>Popunjavanje stranice "</t>
    </r>
    <r>
      <rPr>
        <b/>
        <sz val="12"/>
        <rFont val="Cambria"/>
        <family val="1"/>
        <scheme val="major"/>
      </rPr>
      <t>4</t>
    </r>
    <r>
      <rPr>
        <b/>
        <sz val="12"/>
        <rFont val="Cambria"/>
        <family val="1"/>
      </rPr>
      <t>. Obrazloženje PRIMITAKA</t>
    </r>
    <r>
      <rPr>
        <sz val="12"/>
        <rFont val="Cambria"/>
        <family val="1"/>
      </rPr>
      <t>"</t>
    </r>
  </si>
  <si>
    <r>
      <t>Popunjavanje stranice "</t>
    </r>
    <r>
      <rPr>
        <b/>
        <sz val="12"/>
        <rFont val="Cambria"/>
        <family val="1"/>
        <scheme val="major"/>
      </rPr>
      <t>2</t>
    </r>
    <r>
      <rPr>
        <b/>
        <sz val="12"/>
        <rFont val="Cambria"/>
        <family val="1"/>
      </rPr>
      <t>. PRIMICI I IZDACI</t>
    </r>
    <r>
      <rPr>
        <sz val="12"/>
        <rFont val="Cambria"/>
        <family val="1"/>
      </rPr>
      <t>"</t>
    </r>
  </si>
  <si>
    <t>Ovaj excel dokument sadrži 4 (četri) stranice, uključujući stranicu sa uputstvima za popunjavanje.</t>
  </si>
  <si>
    <t>Dokument je neophodno popuniti i dostaviti Ministarstvu finansija u formi i obliku u kojem je dostavljen.</t>
  </si>
  <si>
    <r>
      <t xml:space="preserve">Uz popunjen ovaj dokument, potrebno je priložiti i popunjen </t>
    </r>
    <r>
      <rPr>
        <b/>
        <sz val="10"/>
        <rFont val="Cambria"/>
        <family val="1"/>
        <scheme val="major"/>
      </rPr>
      <t>OBRAZAC za prijavu i finansiranje kapitalnog projekta</t>
    </r>
    <r>
      <rPr>
        <sz val="10"/>
        <rFont val="Cambria"/>
        <family val="1"/>
        <scheme val="major"/>
      </rPr>
      <t>, koji je distribuiran zajedno sa ovim dokumentom.</t>
    </r>
  </si>
  <si>
    <t>OPŠTE INFORMACIJE O PREDLAGAČU</t>
  </si>
  <si>
    <t>procjena u 2025. godini:</t>
  </si>
  <si>
    <t>Procjena za 2025. godinu</t>
  </si>
  <si>
    <t>Pored finansijskih podataka za narednu godinu, u posljednje dvije kolone unose se procjene izdataka/primitaka kandidovanog kapitalnog projekta za dodatne dvije godine</t>
  </si>
  <si>
    <r>
      <t>Za sve nejasnoće i nedoumice u vezi sa popunjavanjem ovog dokumenta kontaktirati Ministarstvo finansija i socijalnog staranja, Direktorat za investiciono razvojne projekte, (</t>
    </r>
    <r>
      <rPr>
        <b/>
        <sz val="10"/>
        <rFont val="Cambria"/>
        <family val="1"/>
        <charset val="238"/>
        <scheme val="major"/>
      </rPr>
      <t>e-mail:</t>
    </r>
    <r>
      <rPr>
        <sz val="10"/>
        <rFont val="Cambria"/>
        <family val="1"/>
        <scheme val="major"/>
      </rPr>
      <t xml:space="preserve"> slobodanka.buric@mif.gov.me; branko.nilevic@mif.gov.me  alen.markisic@mif.gov.me).</t>
    </r>
  </si>
  <si>
    <t>Budžet za 2023. godinu</t>
  </si>
  <si>
    <r>
      <t xml:space="preserve">Zahtjev za sredstvima za budžet za 2024. godinu za finansiranje tekućih aktivnosti </t>
    </r>
    <r>
      <rPr>
        <sz val="12"/>
        <rFont val="Cambria"/>
        <family val="1"/>
      </rPr>
      <t>(po izvorima finansiranja)</t>
    </r>
  </si>
  <si>
    <t>Procjena za 2026. godinu</t>
  </si>
  <si>
    <t>izdatak u 2023. godini:</t>
  </si>
  <si>
    <t>predlog u 2024. godini:</t>
  </si>
  <si>
    <t>procjena u 2026. godini: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</si>
</sst>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u/>
      <sz val="10"/>
      <name val="Cambria"/>
      <family val="1"/>
    </font>
    <font>
      <sz val="10"/>
      <color indexed="10"/>
      <name val="Cambria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6"/>
      <name val="Cambria"/>
      <family val="1"/>
      <scheme val="major"/>
    </font>
    <font>
      <sz val="14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sz val="14"/>
      <color indexed="9"/>
      <name val="Cambria"/>
      <family val="1"/>
      <scheme val="major"/>
    </font>
    <font>
      <b/>
      <sz val="16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8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thick">
        <color theme="5" tint="-0.24994659260841701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0" xfId="0" applyFont="1" applyProtection="1"/>
    <xf numFmtId="0" fontId="7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8" fillId="0" borderId="8" xfId="0" applyFont="1" applyBorder="1" applyAlignment="1" applyProtection="1">
      <alignment horizontal="center" vertical="center" wrapText="1"/>
    </xf>
    <xf numFmtId="4" fontId="8" fillId="3" borderId="9" xfId="0" applyNumberFormat="1" applyFont="1" applyFill="1" applyBorder="1" applyAlignment="1" applyProtection="1">
      <alignment horizontal="righ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  <protection locked="0"/>
    </xf>
    <xf numFmtId="4" fontId="8" fillId="3" borderId="10" xfId="0" applyNumberFormat="1" applyFont="1" applyFill="1" applyBorder="1" applyAlignment="1" applyProtection="1">
      <alignment horizontal="right" vertical="center" indent="1"/>
      <protection locked="0"/>
    </xf>
    <xf numFmtId="4" fontId="8" fillId="3" borderId="11" xfId="0" applyNumberFormat="1" applyFont="1" applyFill="1" applyBorder="1" applyAlignment="1" applyProtection="1">
      <alignment horizontal="right" vertical="center" indent="1"/>
      <protection locked="0"/>
    </xf>
    <xf numFmtId="0" fontId="8" fillId="3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right" indent="2"/>
    </xf>
    <xf numFmtId="0" fontId="14" fillId="0" borderId="0" xfId="0" applyFont="1" applyBorder="1" applyAlignment="1" applyProtection="1">
      <alignment horizontal="right" vertical="center" indent="1"/>
    </xf>
    <xf numFmtId="0" fontId="8" fillId="0" borderId="0" xfId="0" applyFont="1" applyFill="1" applyProtection="1"/>
    <xf numFmtId="0" fontId="8" fillId="0" borderId="13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19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vertical="center" indent="2"/>
    </xf>
    <xf numFmtId="0" fontId="8" fillId="0" borderId="20" xfId="0" applyFont="1" applyBorder="1" applyAlignment="1" applyProtection="1">
      <alignment horizontal="right" indent="2"/>
    </xf>
    <xf numFmtId="0" fontId="8" fillId="0" borderId="61" xfId="0" applyFont="1" applyBorder="1" applyAlignment="1" applyProtection="1">
      <alignment horizontal="right" vertical="center" indent="2"/>
    </xf>
    <xf numFmtId="0" fontId="8" fillId="0" borderId="17" xfId="0" applyFont="1" applyFill="1" applyBorder="1" applyProtection="1"/>
    <xf numFmtId="0" fontId="8" fillId="0" borderId="0" xfId="0" applyFont="1" applyFill="1" applyBorder="1" applyAlignment="1" applyProtection="1">
      <alignment horizontal="right" indent="2"/>
    </xf>
    <xf numFmtId="0" fontId="8" fillId="0" borderId="14" xfId="0" applyFont="1" applyFill="1" applyBorder="1" applyProtection="1"/>
    <xf numFmtId="4" fontId="8" fillId="3" borderId="22" xfId="0" applyNumberFormat="1" applyFont="1" applyFill="1" applyBorder="1" applyAlignment="1" applyProtection="1">
      <alignment horizontal="right" vertical="center" indent="1"/>
      <protection locked="0"/>
    </xf>
    <xf numFmtId="4" fontId="8" fillId="3" borderId="23" xfId="0" applyNumberFormat="1" applyFont="1" applyFill="1" applyBorder="1" applyAlignment="1" applyProtection="1">
      <alignment horizontal="right" vertical="center" indent="1"/>
      <protection locked="0"/>
    </xf>
    <xf numFmtId="0" fontId="8" fillId="0" borderId="66" xfId="0" applyFont="1" applyBorder="1" applyAlignment="1" applyProtection="1">
      <alignment horizontal="center" vertical="center"/>
    </xf>
    <xf numFmtId="0" fontId="6" fillId="0" borderId="67" xfId="0" applyFont="1" applyBorder="1" applyProtection="1"/>
    <xf numFmtId="0" fontId="8" fillId="0" borderId="68" xfId="0" applyFont="1" applyBorder="1" applyAlignment="1" applyProtection="1">
      <alignment horizontal="center" vertical="center"/>
    </xf>
    <xf numFmtId="0" fontId="6" fillId="0" borderId="70" xfId="0" applyFont="1" applyBorder="1" applyProtection="1"/>
    <xf numFmtId="0" fontId="8" fillId="0" borderId="71" xfId="0" applyFont="1" applyBorder="1" applyAlignment="1" applyProtection="1">
      <alignment horizontal="center" vertical="center"/>
    </xf>
    <xf numFmtId="0" fontId="10" fillId="0" borderId="72" xfId="0" applyFont="1" applyBorder="1" applyProtection="1"/>
    <xf numFmtId="0" fontId="8" fillId="0" borderId="74" xfId="0" applyFont="1" applyBorder="1" applyAlignment="1" applyProtection="1">
      <alignment horizontal="center" vertical="center"/>
    </xf>
    <xf numFmtId="0" fontId="6" fillId="0" borderId="72" xfId="0" applyFont="1" applyBorder="1" applyProtection="1"/>
    <xf numFmtId="0" fontId="15" fillId="0" borderId="27" xfId="0" applyFont="1" applyBorder="1" applyAlignment="1" applyProtection="1">
      <alignment horizontal="center" vertical="center" wrapText="1"/>
    </xf>
    <xf numFmtId="0" fontId="10" fillId="0" borderId="65" xfId="0" applyFont="1" applyBorder="1" applyProtection="1"/>
    <xf numFmtId="0" fontId="9" fillId="0" borderId="75" xfId="0" applyFont="1" applyBorder="1" applyAlignment="1" applyProtection="1">
      <alignment horizontal="left" vertical="center" indent="1"/>
    </xf>
    <xf numFmtId="4" fontId="16" fillId="0" borderId="0" xfId="0" applyNumberFormat="1" applyFont="1" applyAlignment="1" applyProtection="1">
      <alignment horizontal="right" indent="1"/>
    </xf>
    <xf numFmtId="4" fontId="9" fillId="0" borderId="28" xfId="0" applyNumberFormat="1" applyFont="1" applyBorder="1" applyAlignment="1" applyProtection="1">
      <alignment horizontal="right" vertical="center" wrapText="1" indent="1"/>
    </xf>
    <xf numFmtId="4" fontId="9" fillId="0" borderId="30" xfId="0" applyNumberFormat="1" applyFont="1" applyBorder="1" applyAlignment="1" applyProtection="1">
      <alignment horizontal="right" vertical="center" wrapText="1" indent="1"/>
    </xf>
    <xf numFmtId="4" fontId="9" fillId="0" borderId="31" xfId="0" applyNumberFormat="1" applyFont="1" applyBorder="1" applyAlignment="1" applyProtection="1">
      <alignment horizontal="right" vertical="center" wrapText="1" indent="1"/>
    </xf>
    <xf numFmtId="4" fontId="9" fillId="0" borderId="32" xfId="0" applyNumberFormat="1" applyFont="1" applyBorder="1" applyAlignment="1" applyProtection="1">
      <alignment horizontal="right" vertical="center" wrapText="1" indent="1"/>
    </xf>
    <xf numFmtId="0" fontId="8" fillId="0" borderId="76" xfId="0" applyFont="1" applyBorder="1" applyAlignment="1" applyProtection="1">
      <alignment horizontal="right" vertical="center" indent="1"/>
    </xf>
    <xf numFmtId="0" fontId="9" fillId="0" borderId="34" xfId="0" applyFont="1" applyBorder="1" applyAlignment="1" applyProtection="1">
      <alignment vertical="center" wrapText="1"/>
    </xf>
    <xf numFmtId="4" fontId="9" fillId="0" borderId="31" xfId="0" applyNumberFormat="1" applyFont="1" applyBorder="1" applyAlignment="1" applyProtection="1">
      <alignment horizontal="right" vertical="center" indent="1"/>
    </xf>
    <xf numFmtId="4" fontId="9" fillId="0" borderId="32" xfId="0" applyNumberFormat="1" applyFont="1" applyBorder="1" applyAlignment="1" applyProtection="1">
      <alignment horizontal="right" vertical="center" indent="1"/>
    </xf>
    <xf numFmtId="4" fontId="9" fillId="0" borderId="33" xfId="0" applyNumberFormat="1" applyFont="1" applyBorder="1" applyAlignment="1" applyProtection="1">
      <alignment horizontal="right" vertical="center" indent="1"/>
    </xf>
    <xf numFmtId="0" fontId="9" fillId="0" borderId="29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 wrapText="1" indent="1"/>
    </xf>
    <xf numFmtId="0" fontId="9" fillId="0" borderId="34" xfId="0" applyFont="1" applyBorder="1" applyAlignment="1" applyProtection="1">
      <alignment horizontal="justify" vertical="center" wrapText="1"/>
    </xf>
    <xf numFmtId="0" fontId="6" fillId="0" borderId="36" xfId="0" applyFont="1" applyBorder="1" applyProtection="1"/>
    <xf numFmtId="4" fontId="9" fillId="0" borderId="31" xfId="0" applyNumberFormat="1" applyFont="1" applyFill="1" applyBorder="1" applyAlignment="1" applyProtection="1">
      <alignment horizontal="right" vertical="center" indent="1"/>
    </xf>
    <xf numFmtId="0" fontId="14" fillId="0" borderId="86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4" fontId="9" fillId="0" borderId="44" xfId="0" applyNumberFormat="1" applyFont="1" applyBorder="1" applyAlignment="1" applyProtection="1">
      <alignment horizontal="right" vertical="center" wrapText="1" indent="1"/>
    </xf>
    <xf numFmtId="4" fontId="8" fillId="3" borderId="46" xfId="0" applyNumberFormat="1" applyFont="1" applyFill="1" applyBorder="1" applyAlignment="1" applyProtection="1">
      <alignment horizontal="right" vertical="center" indent="1"/>
      <protection locked="0"/>
    </xf>
    <xf numFmtId="4" fontId="8" fillId="3" borderId="45" xfId="0" applyNumberFormat="1" applyFont="1" applyFill="1" applyBorder="1" applyAlignment="1" applyProtection="1">
      <alignment horizontal="right" vertical="center" indent="1"/>
      <protection locked="0"/>
    </xf>
    <xf numFmtId="4" fontId="8" fillId="3" borderId="47" xfId="0" applyNumberFormat="1" applyFont="1" applyFill="1" applyBorder="1" applyAlignment="1" applyProtection="1">
      <alignment horizontal="right" vertical="center" indent="1"/>
      <protection locked="0"/>
    </xf>
    <xf numFmtId="4" fontId="9" fillId="0" borderId="44" xfId="0" applyNumberFormat="1" applyFont="1" applyBorder="1" applyAlignment="1" applyProtection="1">
      <alignment horizontal="right" vertical="center" inden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8" fillId="0" borderId="19" xfId="0" applyFont="1" applyBorder="1" applyAlignment="1" applyProtection="1">
      <alignment horizontal="left" vertical="center" indent="1"/>
    </xf>
    <xf numFmtId="0" fontId="8" fillId="0" borderId="61" xfId="0" applyFont="1" applyBorder="1" applyAlignment="1" applyProtection="1">
      <alignment horizontal="left" vertical="center" indent="1"/>
    </xf>
    <xf numFmtId="0" fontId="8" fillId="0" borderId="2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right" wrapText="1"/>
    </xf>
    <xf numFmtId="0" fontId="8" fillId="0" borderId="19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right" wrapText="1"/>
    </xf>
    <xf numFmtId="0" fontId="13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  <xf numFmtId="0" fontId="8" fillId="0" borderId="61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top"/>
    </xf>
    <xf numFmtId="0" fontId="8" fillId="0" borderId="19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8" fillId="0" borderId="61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1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left" vertical="center" wrapText="1"/>
    </xf>
    <xf numFmtId="0" fontId="8" fillId="0" borderId="90" xfId="0" applyFont="1" applyFill="1" applyBorder="1" applyAlignment="1" applyProtection="1">
      <alignment horizontal="right" vertical="center" wrapText="1"/>
    </xf>
    <xf numFmtId="4" fontId="8" fillId="0" borderId="91" xfId="0" applyNumberFormat="1" applyFont="1" applyFill="1" applyBorder="1" applyAlignment="1" applyProtection="1">
      <alignment horizontal="right" vertical="center" indent="1"/>
    </xf>
    <xf numFmtId="0" fontId="8" fillId="3" borderId="91" xfId="0" applyFont="1" applyFill="1" applyBorder="1" applyAlignment="1" applyProtection="1">
      <alignment horizontal="left" vertical="top" wrapText="1"/>
      <protection locked="0"/>
    </xf>
    <xf numFmtId="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4" fontId="9" fillId="3" borderId="43" xfId="0" applyNumberFormat="1" applyFont="1" applyFill="1" applyBorder="1" applyAlignment="1" applyProtection="1">
      <alignment horizontal="right" vertical="center" indent="1"/>
      <protection locked="0"/>
    </xf>
    <xf numFmtId="4" fontId="9" fillId="3" borderId="49" xfId="0" applyNumberFormat="1" applyFont="1" applyFill="1" applyBorder="1" applyAlignment="1" applyProtection="1">
      <alignment horizontal="right" vertical="center" indent="1"/>
      <protection locked="0"/>
    </xf>
    <xf numFmtId="0" fontId="8" fillId="0" borderId="20" xfId="0" applyFont="1" applyBorder="1" applyAlignment="1" applyProtection="1">
      <alignment vertical="top"/>
    </xf>
    <xf numFmtId="0" fontId="8" fillId="0" borderId="20" xfId="0" applyFont="1" applyBorder="1" applyAlignment="1" applyProtection="1">
      <alignment horizontal="right" wrapText="1"/>
    </xf>
    <xf numFmtId="0" fontId="8" fillId="0" borderId="0" xfId="0" applyFont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8" fillId="0" borderId="61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0" xfId="0" applyFont="1" applyBorder="1" applyProtection="1"/>
    <xf numFmtId="0" fontId="18" fillId="0" borderId="0" xfId="0" applyFont="1" applyProtection="1"/>
    <xf numFmtId="0" fontId="19" fillId="0" borderId="0" xfId="0" applyFont="1" applyProtection="1"/>
    <xf numFmtId="0" fontId="9" fillId="0" borderId="80" xfId="0" applyFont="1" applyBorder="1" applyAlignment="1" applyProtection="1">
      <alignment horizontal="left" vertical="center" wrapText="1" indent="1"/>
    </xf>
    <xf numFmtId="0" fontId="8" fillId="0" borderId="87" xfId="0" applyFont="1" applyBorder="1" applyAlignment="1" applyProtection="1">
      <alignment horizontal="left" vertical="center" wrapText="1" indent="2"/>
    </xf>
    <xf numFmtId="0" fontId="8" fillId="0" borderId="87" xfId="0" applyFont="1" applyBorder="1" applyAlignment="1" applyProtection="1">
      <alignment horizontal="left" vertical="center" wrapText="1" indent="3"/>
    </xf>
    <xf numFmtId="0" fontId="8" fillId="0" borderId="94" xfId="0" applyFont="1" applyBorder="1" applyAlignment="1" applyProtection="1">
      <alignment horizontal="left" vertical="center" wrapText="1" indent="2"/>
    </xf>
    <xf numFmtId="0" fontId="22" fillId="0" borderId="0" xfId="0" applyFont="1"/>
    <xf numFmtId="0" fontId="9" fillId="0" borderId="65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 wrapText="1" indent="1"/>
    </xf>
    <xf numFmtId="0" fontId="8" fillId="0" borderId="24" xfId="0" applyFont="1" applyBorder="1" applyAlignment="1" applyProtection="1">
      <alignment horizontal="left" vertical="center" wrapText="1" indent="2"/>
    </xf>
    <xf numFmtId="0" fontId="8" fillId="0" borderId="67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 wrapText="1" indent="2"/>
    </xf>
    <xf numFmtId="0" fontId="8" fillId="0" borderId="26" xfId="0" applyFont="1" applyBorder="1" applyAlignment="1" applyProtection="1">
      <alignment horizontal="left" vertical="center" wrapText="1" indent="2"/>
    </xf>
    <xf numFmtId="0" fontId="9" fillId="0" borderId="95" xfId="0" applyFont="1" applyBorder="1" applyAlignment="1" applyProtection="1">
      <alignment horizontal="left" vertical="center"/>
    </xf>
    <xf numFmtId="0" fontId="9" fillId="0" borderId="83" xfId="0" applyFont="1" applyBorder="1" applyAlignment="1" applyProtection="1">
      <alignment horizontal="left" vertical="center" wrapText="1" indent="1"/>
    </xf>
    <xf numFmtId="0" fontId="9" fillId="0" borderId="72" xfId="0" applyFont="1" applyBorder="1" applyAlignment="1" applyProtection="1">
      <alignment horizontal="left" vertical="center"/>
    </xf>
    <xf numFmtId="0" fontId="8" fillId="0" borderId="96" xfId="0" applyFont="1" applyBorder="1" applyAlignment="1" applyProtection="1">
      <alignment horizontal="left" vertical="center" wrapText="1" indent="2"/>
    </xf>
    <xf numFmtId="0" fontId="8" fillId="0" borderId="5" xfId="0" applyFont="1" applyBorder="1" applyAlignment="1" applyProtection="1">
      <alignment horizontal="left" vertical="center" wrapText="1" indent="2"/>
    </xf>
    <xf numFmtId="0" fontId="9" fillId="0" borderId="2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vertical="center" wrapText="1"/>
    </xf>
    <xf numFmtId="0" fontId="9" fillId="0" borderId="24" xfId="0" applyFont="1" applyBorder="1" applyAlignment="1" applyProtection="1">
      <alignment horizontal="left" vertical="center" wrapText="1" indent="1"/>
    </xf>
    <xf numFmtId="0" fontId="9" fillId="0" borderId="4" xfId="0" applyFont="1" applyBorder="1" applyAlignment="1" applyProtection="1">
      <alignment horizontal="left" vertical="center" wrapText="1" indent="1"/>
    </xf>
    <xf numFmtId="0" fontId="9" fillId="0" borderId="97" xfId="0" applyFont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right" vertical="center"/>
    </xf>
    <xf numFmtId="0" fontId="9" fillId="0" borderId="36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justify" vertical="center" wrapText="1"/>
    </xf>
    <xf numFmtId="0" fontId="8" fillId="0" borderId="24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0" fontId="8" fillId="0" borderId="5" xfId="0" applyFont="1" applyBorder="1" applyAlignment="1" applyProtection="1">
      <alignment horizontal="left" vertical="center" wrapText="1" indent="1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 indent="3"/>
    </xf>
    <xf numFmtId="0" fontId="8" fillId="0" borderId="6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wrapText="1" indent="3"/>
    </xf>
    <xf numFmtId="0" fontId="8" fillId="0" borderId="69" xfId="0" applyFont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left" vertical="center" wrapText="1" indent="3"/>
    </xf>
    <xf numFmtId="0" fontId="8" fillId="0" borderId="93" xfId="0" applyFont="1" applyBorder="1" applyAlignment="1" applyProtection="1">
      <alignment horizontal="center" vertical="center"/>
    </xf>
    <xf numFmtId="0" fontId="8" fillId="0" borderId="67" xfId="0" applyFont="1" applyBorder="1" applyAlignment="1" applyProtection="1">
      <alignment horizontal="center" vertical="center" wrapText="1"/>
    </xf>
    <xf numFmtId="0" fontId="8" fillId="0" borderId="7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 indent="4"/>
    </xf>
    <xf numFmtId="0" fontId="8" fillId="0" borderId="3" xfId="0" applyFont="1" applyBorder="1" applyAlignment="1" applyProtection="1">
      <alignment horizontal="left" wrapText="1" indent="4"/>
    </xf>
    <xf numFmtId="0" fontId="8" fillId="0" borderId="70" xfId="0" applyFont="1" applyBorder="1" applyAlignment="1" applyProtection="1">
      <alignment horizontal="center" vertical="center"/>
    </xf>
    <xf numFmtId="0" fontId="8" fillId="0" borderId="98" xfId="0" applyFont="1" applyBorder="1" applyAlignment="1" applyProtection="1">
      <alignment horizontal="center" vertical="center"/>
    </xf>
    <xf numFmtId="0" fontId="8" fillId="0" borderId="9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8" fillId="4" borderId="92" xfId="0" applyFont="1" applyFill="1" applyBorder="1" applyAlignment="1" applyProtection="1">
      <alignment horizontal="left" vertical="center" wrapText="1" indent="1"/>
      <protection locked="0"/>
    </xf>
    <xf numFmtId="0" fontId="8" fillId="0" borderId="102" xfId="0" applyFont="1" applyBorder="1" applyAlignment="1" applyProtection="1">
      <alignment horizontal="center" vertical="center" wrapText="1"/>
    </xf>
    <xf numFmtId="0" fontId="8" fillId="0" borderId="103" xfId="0" applyFont="1" applyBorder="1" applyAlignment="1" applyProtection="1">
      <alignment horizontal="center" vertical="center" wrapText="1"/>
    </xf>
    <xf numFmtId="0" fontId="9" fillId="0" borderId="88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right" vertical="center" wrapText="1" indent="1"/>
    </xf>
    <xf numFmtId="0" fontId="8" fillId="0" borderId="108" xfId="0" applyFont="1" applyBorder="1" applyAlignment="1" applyProtection="1">
      <alignment horizontal="center" vertical="center" wrapText="1"/>
    </xf>
    <xf numFmtId="0" fontId="8" fillId="0" borderId="109" xfId="0" applyFont="1" applyBorder="1" applyAlignment="1" applyProtection="1">
      <alignment horizontal="center" vertical="center" wrapText="1"/>
    </xf>
    <xf numFmtId="0" fontId="9" fillId="0" borderId="101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vertical="center" wrapText="1" inden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115" xfId="0" applyFont="1" applyBorder="1" applyAlignment="1" applyProtection="1">
      <alignment horizontal="center" vertical="center" wrapText="1"/>
    </xf>
    <xf numFmtId="0" fontId="8" fillId="0" borderId="100" xfId="0" applyFont="1" applyBorder="1" applyAlignment="1" applyProtection="1">
      <alignment horizontal="right" vertical="center" wrapText="1" indent="1"/>
    </xf>
    <xf numFmtId="0" fontId="8" fillId="0" borderId="116" xfId="0" applyFont="1" applyBorder="1" applyAlignment="1" applyProtection="1">
      <alignment horizontal="center" vertical="center" wrapText="1"/>
    </xf>
    <xf numFmtId="0" fontId="8" fillId="0" borderId="120" xfId="0" applyFont="1" applyBorder="1" applyAlignment="1" applyProtection="1">
      <alignment horizontal="center" vertical="center" wrapText="1"/>
    </xf>
    <xf numFmtId="0" fontId="9" fillId="0" borderId="121" xfId="0" applyFont="1" applyBorder="1" applyAlignment="1" applyProtection="1">
      <alignment horizontal="center" vertical="center" wrapText="1"/>
    </xf>
    <xf numFmtId="0" fontId="8" fillId="0" borderId="122" xfId="0" applyFont="1" applyBorder="1" applyAlignment="1" applyProtection="1">
      <alignment horizontal="center" vertical="center" wrapText="1"/>
    </xf>
    <xf numFmtId="0" fontId="24" fillId="0" borderId="62" xfId="0" applyFont="1" applyBorder="1" applyAlignment="1" applyProtection="1">
      <alignment horizontal="left" vertical="center" wrapText="1" indent="1"/>
    </xf>
    <xf numFmtId="0" fontId="25" fillId="0" borderId="62" xfId="0" applyFont="1" applyBorder="1" applyAlignment="1" applyProtection="1">
      <alignment horizontal="left" vertical="center" wrapText="1" indent="2"/>
    </xf>
    <xf numFmtId="0" fontId="25" fillId="0" borderId="127" xfId="0" applyFont="1" applyBorder="1" applyAlignment="1" applyProtection="1">
      <alignment horizontal="left" vertical="center" wrapText="1" indent="2"/>
    </xf>
    <xf numFmtId="0" fontId="24" fillId="0" borderId="127" xfId="0" applyFont="1" applyBorder="1" applyAlignment="1" applyProtection="1">
      <alignment horizontal="left" vertical="center" wrapText="1" indent="2"/>
    </xf>
    <xf numFmtId="0" fontId="24" fillId="0" borderId="126" xfId="0" applyFont="1" applyBorder="1" applyAlignment="1" applyProtection="1">
      <alignment horizontal="left" vertical="center" wrapText="1" indent="1"/>
    </xf>
    <xf numFmtId="0" fontId="24" fillId="0" borderId="33" xfId="0" applyFont="1" applyBorder="1" applyAlignment="1" applyProtection="1">
      <alignment horizontal="left" vertical="center" wrapText="1"/>
    </xf>
    <xf numFmtId="0" fontId="24" fillId="0" borderId="128" xfId="0" applyFont="1" applyBorder="1" applyAlignment="1" applyProtection="1">
      <alignment horizontal="left" vertical="center" wrapText="1" indent="1"/>
    </xf>
    <xf numFmtId="4" fontId="9" fillId="0" borderId="109" xfId="0" applyNumberFormat="1" applyFont="1" applyBorder="1" applyAlignment="1" applyProtection="1">
      <alignment horizontal="right" vertical="center" wrapText="1" indent="1"/>
    </xf>
    <xf numFmtId="4" fontId="9" fillId="0" borderId="120" xfId="0" applyNumberFormat="1" applyFont="1" applyBorder="1" applyAlignment="1" applyProtection="1">
      <alignment horizontal="right" vertical="center" wrapText="1" indent="1"/>
    </xf>
    <xf numFmtId="0" fontId="26" fillId="0" borderId="0" xfId="0" applyFont="1" applyProtection="1"/>
    <xf numFmtId="0" fontId="11" fillId="0" borderId="0" xfId="0" applyFont="1" applyProtection="1"/>
    <xf numFmtId="4" fontId="9" fillId="0" borderId="129" xfId="0" applyNumberFormat="1" applyFont="1" applyBorder="1" applyAlignment="1" applyProtection="1">
      <alignment horizontal="right" vertical="center" wrapText="1" indent="1"/>
    </xf>
    <xf numFmtId="0" fontId="9" fillId="0" borderId="51" xfId="0" applyNumberFormat="1" applyFont="1" applyBorder="1" applyAlignment="1" applyProtection="1">
      <alignment horizontal="left" vertical="center" wrapText="1"/>
    </xf>
    <xf numFmtId="4" fontId="9" fillId="0" borderId="130" xfId="0" applyNumberFormat="1" applyFont="1" applyBorder="1" applyAlignment="1" applyProtection="1">
      <alignment horizontal="right" vertical="center" wrapText="1" indent="1"/>
    </xf>
    <xf numFmtId="4" fontId="9" fillId="0" borderId="131" xfId="0" applyNumberFormat="1" applyFont="1" applyBorder="1" applyAlignment="1" applyProtection="1">
      <alignment horizontal="left" vertical="center" wrapText="1" indent="1"/>
    </xf>
    <xf numFmtId="4" fontId="9" fillId="0" borderId="132" xfId="0" applyNumberFormat="1" applyFont="1" applyBorder="1" applyAlignment="1" applyProtection="1">
      <alignment horizontal="right" vertical="center" wrapText="1" indent="1"/>
    </xf>
    <xf numFmtId="4" fontId="9" fillId="0" borderId="133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Border="1" applyAlignment="1" applyProtection="1">
      <alignment horizontal="right" vertical="center" wrapText="1" indent="1"/>
    </xf>
    <xf numFmtId="4" fontId="9" fillId="0" borderId="135" xfId="0" applyNumberFormat="1" applyFont="1" applyBorder="1" applyAlignment="1" applyProtection="1">
      <alignment horizontal="right" vertical="center" wrapText="1" indent="1"/>
    </xf>
    <xf numFmtId="0" fontId="8" fillId="0" borderId="129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left" vertical="center" wrapText="1" indent="1"/>
    </xf>
    <xf numFmtId="0" fontId="8" fillId="0" borderId="130" xfId="0" applyFont="1" applyBorder="1" applyAlignment="1" applyProtection="1">
      <alignment horizontal="center" vertical="center" wrapText="1"/>
    </xf>
    <xf numFmtId="4" fontId="9" fillId="0" borderId="134" xfId="0" applyNumberFormat="1" applyFont="1" applyBorder="1" applyAlignment="1" applyProtection="1">
      <alignment horizontal="left" vertical="center" wrapText="1" indent="1"/>
    </xf>
    <xf numFmtId="0" fontId="13" fillId="0" borderId="144" xfId="0" applyFont="1" applyFill="1" applyBorder="1" applyAlignment="1" applyProtection="1">
      <alignment horizontal="center" vertical="center" wrapText="1"/>
    </xf>
    <xf numFmtId="0" fontId="15" fillId="0" borderId="145" xfId="0" applyFont="1" applyFill="1" applyBorder="1" applyAlignment="1" applyProtection="1">
      <alignment horizontal="left" vertical="center"/>
    </xf>
    <xf numFmtId="0" fontId="13" fillId="0" borderId="146" xfId="0" applyFont="1" applyFill="1" applyBorder="1" applyAlignment="1" applyProtection="1">
      <alignment horizontal="center" vertical="center" wrapText="1"/>
    </xf>
    <xf numFmtId="4" fontId="15" fillId="0" borderId="147" xfId="0" applyNumberFormat="1" applyFont="1" applyFill="1" applyBorder="1" applyAlignment="1" applyProtection="1">
      <alignment horizontal="left" vertical="center" wrapText="1" indent="1"/>
    </xf>
    <xf numFmtId="4" fontId="15" fillId="0" borderId="148" xfId="0" applyNumberFormat="1" applyFont="1" applyFill="1" applyBorder="1" applyAlignment="1" applyProtection="1">
      <alignment horizontal="right" vertical="center" wrapText="1" indent="1"/>
    </xf>
    <xf numFmtId="4" fontId="15" fillId="0" borderId="136" xfId="0" applyNumberFormat="1" applyFont="1" applyFill="1" applyBorder="1" applyAlignment="1" applyProtection="1">
      <alignment horizontal="right" vertical="center" wrapText="1" indent="1"/>
    </xf>
    <xf numFmtId="0" fontId="15" fillId="0" borderId="137" xfId="0" applyNumberFormat="1" applyFont="1" applyFill="1" applyBorder="1" applyAlignment="1" applyProtection="1">
      <alignment horizontal="left" vertical="center" wrapText="1"/>
    </xf>
    <xf numFmtId="4" fontId="15" fillId="0" borderId="138" xfId="0" applyNumberFormat="1" applyFont="1" applyFill="1" applyBorder="1" applyAlignment="1" applyProtection="1">
      <alignment horizontal="right" vertical="center" wrapText="1" indent="1"/>
    </xf>
    <xf numFmtId="4" fontId="15" fillId="0" borderId="139" xfId="0" applyNumberFormat="1" applyFont="1" applyFill="1" applyBorder="1" applyAlignment="1" applyProtection="1">
      <alignment horizontal="left" vertical="center" wrapText="1" indent="1"/>
    </xf>
    <xf numFmtId="4" fontId="15" fillId="0" borderId="140" xfId="0" applyNumberFormat="1" applyFont="1" applyFill="1" applyBorder="1" applyAlignment="1" applyProtection="1">
      <alignment horizontal="right" vertical="center" indent="1"/>
    </xf>
    <xf numFmtId="4" fontId="15" fillId="0" borderId="141" xfId="0" applyNumberFormat="1" applyFont="1" applyFill="1" applyBorder="1" applyAlignment="1" applyProtection="1">
      <alignment horizontal="right" vertical="center" indent="1"/>
    </xf>
    <xf numFmtId="4" fontId="15" fillId="0" borderId="142" xfId="0" applyNumberFormat="1" applyFont="1" applyFill="1" applyBorder="1" applyAlignment="1" applyProtection="1">
      <alignment horizontal="right" vertical="center" indent="1"/>
    </xf>
    <xf numFmtId="4" fontId="15" fillId="0" borderId="143" xfId="0" applyNumberFormat="1" applyFont="1" applyFill="1" applyBorder="1" applyAlignment="1" applyProtection="1">
      <alignment horizontal="right" vertical="center" indent="1"/>
    </xf>
    <xf numFmtId="4" fontId="15" fillId="0" borderId="151" xfId="0" applyNumberFormat="1" applyFont="1" applyFill="1" applyBorder="1" applyAlignment="1" applyProtection="1">
      <alignment horizontal="right" vertical="center" wrapText="1" indent="1"/>
    </xf>
    <xf numFmtId="4" fontId="15" fillId="0" borderId="152" xfId="0" applyNumberFormat="1" applyFont="1" applyFill="1" applyBorder="1" applyAlignment="1" applyProtection="1">
      <alignment horizontal="right" vertical="center" wrapText="1" indent="1"/>
    </xf>
    <xf numFmtId="4" fontId="15" fillId="0" borderId="149" xfId="0" applyNumberFormat="1" applyFont="1" applyFill="1" applyBorder="1" applyAlignment="1" applyProtection="1">
      <alignment horizontal="right" vertical="center" wrapText="1" indent="1"/>
    </xf>
    <xf numFmtId="4" fontId="15" fillId="0" borderId="150" xfId="0" applyNumberFormat="1" applyFont="1" applyFill="1" applyBorder="1" applyAlignment="1" applyProtection="1">
      <alignment horizontal="right" vertical="center" wrapText="1" indent="1"/>
    </xf>
    <xf numFmtId="4" fontId="9" fillId="0" borderId="110" xfId="0" applyNumberFormat="1" applyFont="1" applyBorder="1" applyAlignment="1" applyProtection="1">
      <alignment horizontal="right" vertical="center" wrapText="1" indent="1"/>
    </xf>
    <xf numFmtId="4" fontId="9" fillId="0" borderId="111" xfId="0" applyNumberFormat="1" applyFont="1" applyBorder="1" applyAlignment="1" applyProtection="1">
      <alignment horizontal="right" vertical="center" wrapText="1" indent="1"/>
    </xf>
    <xf numFmtId="4" fontId="9" fillId="0" borderId="123" xfId="0" applyNumberFormat="1" applyFont="1" applyBorder="1" applyAlignment="1" applyProtection="1">
      <alignment horizontal="right" vertical="center" wrapText="1" indent="1"/>
    </xf>
    <xf numFmtId="4" fontId="9" fillId="0" borderId="124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Fill="1" applyBorder="1" applyAlignment="1" applyProtection="1">
      <alignment horizontal="right" vertical="center" wrapText="1" indent="1"/>
    </xf>
    <xf numFmtId="4" fontId="9" fillId="0" borderId="112" xfId="0" applyNumberFormat="1" applyFont="1" applyFill="1" applyBorder="1" applyAlignment="1" applyProtection="1">
      <alignment horizontal="right" vertical="center" wrapText="1" indent="1"/>
    </xf>
    <xf numFmtId="4" fontId="9" fillId="0" borderId="125" xfId="0" applyNumberFormat="1" applyFont="1" applyFill="1" applyBorder="1" applyAlignment="1" applyProtection="1">
      <alignment horizontal="right" vertical="center" wrapText="1" indent="1"/>
    </xf>
    <xf numFmtId="4" fontId="9" fillId="0" borderId="33" xfId="0" applyNumberFormat="1" applyFont="1" applyFill="1" applyBorder="1" applyAlignment="1" applyProtection="1">
      <alignment horizontal="right" vertical="center" wrapText="1" indent="1"/>
    </xf>
    <xf numFmtId="4" fontId="8" fillId="0" borderId="106" xfId="0" applyNumberFormat="1" applyFont="1" applyFill="1" applyBorder="1" applyAlignment="1" applyProtection="1">
      <alignment horizontal="right" vertical="center" wrapText="1" indent="1"/>
    </xf>
    <xf numFmtId="4" fontId="8" fillId="6" borderId="103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5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5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0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3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8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53" xfId="0" applyNumberFormat="1" applyFont="1" applyBorder="1" applyAlignment="1" applyProtection="1">
      <alignment horizontal="right" vertical="center" wrapText="1" indent="1"/>
    </xf>
    <xf numFmtId="4" fontId="9" fillId="0" borderId="113" xfId="0" applyNumberFormat="1" applyFont="1" applyBorder="1" applyAlignment="1" applyProtection="1">
      <alignment horizontal="right" vertical="center" wrapText="1" indent="1"/>
    </xf>
    <xf numFmtId="4" fontId="8" fillId="6" borderId="10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9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14" xfId="0" applyNumberFormat="1" applyFont="1" applyBorder="1" applyAlignment="1" applyProtection="1">
      <alignment horizontal="right" vertical="center" wrapText="1" indent="1"/>
    </xf>
    <xf numFmtId="4" fontId="9" fillId="6" borderId="11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4" xfId="0" applyFont="1" applyBorder="1" applyAlignment="1" applyProtection="1">
      <alignment horizontal="left" vertical="center" wrapText="1" indent="1"/>
    </xf>
    <xf numFmtId="0" fontId="8" fillId="0" borderId="103" xfId="0" applyFont="1" applyBorder="1" applyAlignment="1" applyProtection="1">
      <alignment horizontal="right" vertical="center" wrapText="1" indent="1"/>
    </xf>
    <xf numFmtId="0" fontId="25" fillId="0" borderId="155" xfId="0" applyFont="1" applyBorder="1" applyAlignment="1" applyProtection="1">
      <alignment horizontal="left" vertical="center" wrapText="1" indent="2"/>
    </xf>
    <xf numFmtId="0" fontId="8" fillId="0" borderId="115" xfId="0" applyFont="1" applyBorder="1" applyAlignment="1" applyProtection="1">
      <alignment horizontal="right" vertical="center" wrapText="1" indent="1"/>
    </xf>
    <xf numFmtId="0" fontId="25" fillId="0" borderId="156" xfId="0" applyFont="1" applyBorder="1" applyAlignment="1" applyProtection="1">
      <alignment horizontal="left" vertical="center" wrapText="1" indent="2"/>
    </xf>
    <xf numFmtId="0" fontId="9" fillId="0" borderId="120" xfId="0" applyFont="1" applyBorder="1" applyAlignment="1" applyProtection="1">
      <alignment horizontal="center" vertical="center" wrapText="1"/>
    </xf>
    <xf numFmtId="0" fontId="24" fillId="0" borderId="155" xfId="0" applyFont="1" applyBorder="1" applyAlignment="1" applyProtection="1">
      <alignment horizontal="left" vertical="center" wrapText="1" indent="1"/>
    </xf>
    <xf numFmtId="0" fontId="24" fillId="0" borderId="156" xfId="0" applyFont="1" applyBorder="1" applyAlignment="1" applyProtection="1">
      <alignment horizontal="left" vertical="center" wrapText="1" indent="2"/>
    </xf>
    <xf numFmtId="0" fontId="9" fillId="0" borderId="129" xfId="0" applyNumberFormat="1" applyFont="1" applyBorder="1" applyAlignment="1" applyProtection="1">
      <alignment horizontal="left" vertical="center" wrapText="1"/>
    </xf>
    <xf numFmtId="0" fontId="9" fillId="0" borderId="136" xfId="0" applyNumberFormat="1" applyFont="1" applyBorder="1" applyAlignment="1" applyProtection="1">
      <alignment horizontal="left" vertical="center" wrapText="1"/>
    </xf>
    <xf numFmtId="4" fontId="9" fillId="0" borderId="157" xfId="0" applyNumberFormat="1" applyFont="1" applyBorder="1" applyAlignment="1" applyProtection="1">
      <alignment horizontal="left" vertical="center" wrapText="1" indent="1"/>
    </xf>
    <xf numFmtId="0" fontId="9" fillId="0" borderId="144" xfId="0" applyFont="1" applyFill="1" applyBorder="1" applyAlignment="1" applyProtection="1">
      <alignment horizontal="left" vertical="center"/>
    </xf>
    <xf numFmtId="4" fontId="9" fillId="0" borderId="158" xfId="0" applyNumberFormat="1" applyFont="1" applyFill="1" applyBorder="1" applyAlignment="1" applyProtection="1">
      <alignment horizontal="left" vertical="center" wrapText="1" inden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103" xfId="0" applyFont="1" applyBorder="1" applyAlignment="1" applyProtection="1">
      <alignment horizontal="left" vertical="center" wrapText="1"/>
    </xf>
    <xf numFmtId="0" fontId="9" fillId="0" borderId="109" xfId="0" applyFont="1" applyBorder="1" applyAlignment="1" applyProtection="1">
      <alignment horizontal="left" vertical="center" wrapText="1"/>
    </xf>
    <xf numFmtId="0" fontId="9" fillId="0" borderId="120" xfId="0" applyFont="1" applyBorder="1" applyAlignment="1" applyProtection="1">
      <alignment horizontal="left" vertical="center" wrapText="1"/>
    </xf>
    <xf numFmtId="0" fontId="9" fillId="0" borderId="129" xfId="0" applyFont="1" applyBorder="1" applyAlignment="1" applyProtection="1">
      <alignment horizontal="left" vertical="center" wrapText="1"/>
    </xf>
    <xf numFmtId="0" fontId="27" fillId="0" borderId="0" xfId="0" applyFont="1"/>
    <xf numFmtId="0" fontId="22" fillId="0" borderId="4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8" fillId="5" borderId="0" xfId="0" applyFont="1" applyFill="1" applyBorder="1" applyAlignment="1" applyProtection="1">
      <alignment horizontal="left" vertical="center" wrapText="1" indent="1"/>
    </xf>
    <xf numFmtId="0" fontId="8" fillId="0" borderId="77" xfId="0" applyFont="1" applyBorder="1" applyAlignment="1" applyProtection="1">
      <alignment horizontal="left" vertical="center" indent="2"/>
    </xf>
    <xf numFmtId="0" fontId="8" fillId="0" borderId="66" xfId="0" applyFont="1" applyBorder="1" applyAlignment="1" applyProtection="1">
      <alignment horizontal="left" vertical="center" indent="2"/>
    </xf>
    <xf numFmtId="0" fontId="8" fillId="0" borderId="75" xfId="0" applyFont="1" applyBorder="1" applyAlignment="1" applyProtection="1">
      <alignment horizontal="left" vertical="center" indent="3"/>
    </xf>
    <xf numFmtId="0" fontId="8" fillId="0" borderId="84" xfId="0" applyFont="1" applyBorder="1" applyAlignment="1" applyProtection="1">
      <alignment horizontal="left" vertical="center" wrapText="1" indent="3"/>
    </xf>
    <xf numFmtId="0" fontId="8" fillId="0" borderId="81" xfId="0" applyFont="1" applyBorder="1" applyAlignment="1" applyProtection="1">
      <alignment horizontal="left" vertical="center" indent="2"/>
    </xf>
    <xf numFmtId="0" fontId="8" fillId="0" borderId="73" xfId="0" applyFont="1" applyBorder="1" applyAlignment="1" applyProtection="1">
      <alignment horizontal="left" vertical="center" indent="3"/>
    </xf>
    <xf numFmtId="0" fontId="8" fillId="0" borderId="82" xfId="0" applyFont="1" applyBorder="1" applyAlignment="1" applyProtection="1">
      <alignment horizontal="left" vertical="center" wrapText="1" indent="3"/>
    </xf>
    <xf numFmtId="0" fontId="8" fillId="0" borderId="78" xfId="0" applyFont="1" applyBorder="1" applyAlignment="1" applyProtection="1">
      <alignment horizontal="left" vertical="center" indent="2"/>
    </xf>
    <xf numFmtId="0" fontId="8" fillId="0" borderId="77" xfId="0" applyFont="1" applyBorder="1" applyAlignment="1" applyProtection="1">
      <alignment horizontal="left" vertical="center" indent="3"/>
    </xf>
    <xf numFmtId="0" fontId="8" fillId="0" borderId="79" xfId="0" applyFont="1" applyBorder="1" applyAlignment="1" applyProtection="1">
      <alignment horizontal="left" vertical="center" wrapText="1" indent="3"/>
    </xf>
    <xf numFmtId="0" fontId="8" fillId="0" borderId="80" xfId="0" applyFont="1" applyBorder="1" applyAlignment="1" applyProtection="1">
      <alignment horizontal="left" vertical="center" wrapText="1" indent="3"/>
    </xf>
    <xf numFmtId="0" fontId="8" fillId="0" borderId="21" xfId="0" applyFont="1" applyBorder="1" applyAlignment="1" applyProtection="1">
      <alignment horizontal="left" vertical="center" wrapText="1" indent="3"/>
    </xf>
    <xf numFmtId="0" fontId="8" fillId="0" borderId="35" xfId="0" applyFont="1" applyBorder="1" applyAlignment="1" applyProtection="1">
      <alignment horizontal="left" vertical="center" wrapText="1" indent="3"/>
    </xf>
    <xf numFmtId="0" fontId="8" fillId="0" borderId="25" xfId="0" applyFont="1" applyBorder="1" applyAlignment="1" applyProtection="1">
      <alignment horizontal="left" vertical="center" indent="2"/>
    </xf>
    <xf numFmtId="0" fontId="8" fillId="0" borderId="38" xfId="0" applyFont="1" applyBorder="1" applyAlignment="1" applyProtection="1">
      <alignment horizontal="left" vertical="center" indent="2"/>
    </xf>
    <xf numFmtId="0" fontId="8" fillId="0" borderId="37" xfId="0" applyFont="1" applyBorder="1" applyAlignment="1" applyProtection="1">
      <alignment horizontal="left" vertical="center" indent="2"/>
    </xf>
    <xf numFmtId="0" fontId="8" fillId="0" borderId="39" xfId="0" applyFont="1" applyBorder="1" applyAlignment="1" applyProtection="1">
      <alignment horizontal="left" vertical="center" wrapText="1" indent="3"/>
    </xf>
    <xf numFmtId="4" fontId="8" fillId="0" borderId="3" xfId="0" applyNumberFormat="1" applyFont="1" applyBorder="1" applyAlignment="1" applyProtection="1">
      <alignment horizontal="right" vertical="center" indent="1"/>
    </xf>
    <xf numFmtId="4" fontId="8" fillId="0" borderId="24" xfId="0" applyNumberFormat="1" applyFont="1" applyBorder="1" applyAlignment="1" applyProtection="1">
      <alignment horizontal="right" vertical="center" indent="1"/>
    </xf>
    <xf numFmtId="4" fontId="8" fillId="0" borderId="5" xfId="0" applyNumberFormat="1" applyFont="1" applyBorder="1" applyAlignment="1" applyProtection="1">
      <alignment horizontal="right" vertical="center" indent="1"/>
    </xf>
    <xf numFmtId="0" fontId="17" fillId="0" borderId="62" xfId="0" applyFont="1" applyBorder="1" applyAlignment="1" applyProtection="1">
      <alignment horizontal="left" vertical="center" indent="1"/>
    </xf>
    <xf numFmtId="0" fontId="17" fillId="0" borderId="64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4" fillId="0" borderId="62" xfId="0" applyFont="1" applyFill="1" applyBorder="1" applyAlignment="1" applyProtection="1">
      <alignment horizontal="left" vertical="center" wrapText="1" indent="1"/>
    </xf>
    <xf numFmtId="0" fontId="14" fillId="0" borderId="63" xfId="0" applyFont="1" applyFill="1" applyBorder="1" applyAlignment="1" applyProtection="1">
      <alignment horizontal="left" vertical="center" wrapText="1" indent="1"/>
    </xf>
    <xf numFmtId="0" fontId="14" fillId="0" borderId="64" xfId="0" applyFont="1" applyFill="1" applyBorder="1" applyAlignment="1" applyProtection="1">
      <alignment horizontal="left" vertical="center" wrapText="1" indent="1"/>
    </xf>
    <xf numFmtId="0" fontId="20" fillId="2" borderId="0" xfId="0" applyFont="1" applyFill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21" fillId="0" borderId="90" xfId="0" applyFont="1" applyBorder="1" applyAlignment="1" applyProtection="1">
      <alignment horizontal="left" vertical="center" wrapText="1" indent="1"/>
    </xf>
    <xf numFmtId="0" fontId="21" fillId="0" borderId="88" xfId="0" applyFont="1" applyBorder="1" applyAlignment="1" applyProtection="1">
      <alignment horizontal="left" vertical="center" wrapText="1" indent="1"/>
    </xf>
    <xf numFmtId="0" fontId="21" fillId="0" borderId="89" xfId="0" applyFont="1" applyBorder="1" applyAlignment="1" applyProtection="1">
      <alignment horizontal="left" vertical="center" wrapText="1" indent="1"/>
    </xf>
    <xf numFmtId="0" fontId="13" fillId="0" borderId="90" xfId="0" applyFont="1" applyFill="1" applyBorder="1" applyAlignment="1" applyProtection="1">
      <alignment horizontal="left" vertical="center" wrapText="1" indent="1"/>
    </xf>
    <xf numFmtId="0" fontId="13" fillId="0" borderId="88" xfId="0" applyFont="1" applyFill="1" applyBorder="1" applyAlignment="1" applyProtection="1">
      <alignment horizontal="left" vertical="center" wrapText="1" indent="1"/>
    </xf>
    <xf numFmtId="0" fontId="13" fillId="0" borderId="89" xfId="0" applyFont="1" applyFill="1" applyBorder="1" applyAlignment="1" applyProtection="1">
      <alignment horizontal="left" vertical="center" wrapText="1" indent="1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28" fillId="0" borderId="89" xfId="0" applyFont="1" applyBorder="1" applyAlignment="1" applyProtection="1">
      <alignment horizontal="left" vertical="center" wrapText="1"/>
    </xf>
    <xf numFmtId="0" fontId="28" fillId="0" borderId="90" xfId="0" applyFont="1" applyFill="1" applyBorder="1" applyAlignment="1" applyProtection="1">
      <alignment horizontal="right" vertical="center" wrapText="1"/>
    </xf>
    <xf numFmtId="0" fontId="28" fillId="0" borderId="8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49"/>
  <sheetViews>
    <sheetView showGridLines="0" tabSelected="1" zoomScaleNormal="100" workbookViewId="0">
      <selection activeCell="D16" sqref="D16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.7109375" style="101" customWidth="1"/>
    <col min="4" max="4" width="120.5703125" style="94" customWidth="1"/>
    <col min="5" max="5" width="2.7109375" style="22" customWidth="1"/>
    <col min="6" max="16384" width="9.140625" style="22"/>
  </cols>
  <sheetData>
    <row r="1" spans="2:5" ht="13.5" thickBot="1" x14ac:dyDescent="0.25"/>
    <row r="2" spans="2:5" x14ac:dyDescent="0.2">
      <c r="B2" s="29"/>
      <c r="C2" s="102"/>
      <c r="D2" s="95"/>
      <c r="E2" s="26"/>
    </row>
    <row r="3" spans="2:5" ht="30" customHeight="1" x14ac:dyDescent="0.2">
      <c r="B3" s="30"/>
      <c r="C3" s="304" t="s">
        <v>475</v>
      </c>
      <c r="D3" s="305"/>
      <c r="E3" s="27"/>
    </row>
    <row r="4" spans="2:5" x14ac:dyDescent="0.2">
      <c r="B4" s="30"/>
      <c r="C4" s="103"/>
      <c r="D4" s="96"/>
      <c r="E4" s="27"/>
    </row>
    <row r="5" spans="2:5" x14ac:dyDescent="0.2">
      <c r="B5" s="30"/>
      <c r="C5" s="103"/>
      <c r="D5" s="96"/>
      <c r="E5" s="27"/>
    </row>
    <row r="6" spans="2:5" ht="15.75" x14ac:dyDescent="0.2">
      <c r="B6" s="30"/>
      <c r="C6" s="103"/>
      <c r="D6" s="178" t="s">
        <v>480</v>
      </c>
      <c r="E6" s="27"/>
    </row>
    <row r="7" spans="2:5" x14ac:dyDescent="0.2">
      <c r="B7" s="30"/>
      <c r="C7" s="103"/>
      <c r="D7" s="96"/>
      <c r="E7" s="27"/>
    </row>
    <row r="8" spans="2:5" x14ac:dyDescent="0.2">
      <c r="B8" s="30"/>
      <c r="C8" s="74">
        <v>1</v>
      </c>
      <c r="D8" s="98" t="s">
        <v>651</v>
      </c>
      <c r="E8" s="27"/>
    </row>
    <row r="9" spans="2:5" x14ac:dyDescent="0.2">
      <c r="B9" s="30"/>
      <c r="C9" s="74">
        <v>2</v>
      </c>
      <c r="D9" s="98" t="s">
        <v>636</v>
      </c>
      <c r="E9" s="27"/>
    </row>
    <row r="10" spans="2:5" x14ac:dyDescent="0.2">
      <c r="B10" s="30"/>
      <c r="C10" s="74">
        <v>3</v>
      </c>
      <c r="D10" s="98" t="s">
        <v>481</v>
      </c>
      <c r="E10" s="27"/>
    </row>
    <row r="11" spans="2:5" x14ac:dyDescent="0.2">
      <c r="B11" s="30"/>
      <c r="C11" s="74">
        <v>4</v>
      </c>
      <c r="D11" s="98" t="s">
        <v>637</v>
      </c>
      <c r="E11" s="27"/>
    </row>
    <row r="12" spans="2:5" ht="25.5" x14ac:dyDescent="0.2">
      <c r="B12" s="30"/>
      <c r="C12" s="74">
        <v>5</v>
      </c>
      <c r="D12" s="98" t="s">
        <v>631</v>
      </c>
      <c r="E12" s="27"/>
    </row>
    <row r="13" spans="2:5" ht="25.5" x14ac:dyDescent="0.2">
      <c r="B13" s="30"/>
      <c r="C13" s="74">
        <v>6</v>
      </c>
      <c r="D13" s="98" t="s">
        <v>506</v>
      </c>
      <c r="E13" s="27"/>
    </row>
    <row r="14" spans="2:5" x14ac:dyDescent="0.2">
      <c r="B14" s="30"/>
      <c r="C14" s="74">
        <v>7</v>
      </c>
      <c r="D14" s="98" t="s">
        <v>652</v>
      </c>
      <c r="E14" s="27"/>
    </row>
    <row r="15" spans="2:5" ht="25.5" x14ac:dyDescent="0.2">
      <c r="B15" s="30"/>
      <c r="C15" s="74"/>
      <c r="D15" s="98" t="s">
        <v>653</v>
      </c>
      <c r="E15" s="27"/>
    </row>
    <row r="16" spans="2:5" ht="25.5" x14ac:dyDescent="0.2">
      <c r="B16" s="30"/>
      <c r="C16" s="74">
        <v>8</v>
      </c>
      <c r="D16" s="98" t="s">
        <v>658</v>
      </c>
      <c r="E16" s="27"/>
    </row>
    <row r="17" spans="2:5" x14ac:dyDescent="0.2">
      <c r="B17" s="30"/>
      <c r="C17" s="74"/>
      <c r="D17" s="98"/>
      <c r="E17" s="27"/>
    </row>
    <row r="18" spans="2:5" x14ac:dyDescent="0.2">
      <c r="B18" s="30"/>
      <c r="C18" s="104"/>
      <c r="D18" s="99"/>
      <c r="E18" s="27"/>
    </row>
    <row r="19" spans="2:5" x14ac:dyDescent="0.2">
      <c r="B19" s="30"/>
      <c r="C19" s="103"/>
      <c r="D19" s="100"/>
      <c r="E19" s="27"/>
    </row>
    <row r="20" spans="2:5" ht="15.75" x14ac:dyDescent="0.2">
      <c r="B20" s="30"/>
      <c r="C20" s="103"/>
      <c r="D20" s="97" t="s">
        <v>479</v>
      </c>
      <c r="E20" s="27"/>
    </row>
    <row r="21" spans="2:5" x14ac:dyDescent="0.2">
      <c r="B21" s="30"/>
      <c r="C21" s="103"/>
      <c r="D21" s="100"/>
      <c r="E21" s="27"/>
    </row>
    <row r="22" spans="2:5" ht="38.25" x14ac:dyDescent="0.2">
      <c r="B22" s="30"/>
      <c r="C22" s="74">
        <v>1</v>
      </c>
      <c r="D22" s="98" t="s">
        <v>638</v>
      </c>
      <c r="E22" s="27"/>
    </row>
    <row r="23" spans="2:5" x14ac:dyDescent="0.2">
      <c r="B23" s="30"/>
      <c r="C23" s="74"/>
      <c r="D23" s="98"/>
      <c r="E23" s="27"/>
    </row>
    <row r="24" spans="2:5" x14ac:dyDescent="0.2">
      <c r="B24" s="30"/>
      <c r="C24" s="104"/>
      <c r="D24" s="99"/>
      <c r="E24" s="27"/>
    </row>
    <row r="25" spans="2:5" x14ac:dyDescent="0.2">
      <c r="B25" s="30"/>
      <c r="C25" s="103"/>
      <c r="D25" s="100"/>
      <c r="E25" s="27"/>
    </row>
    <row r="26" spans="2:5" ht="15.75" x14ac:dyDescent="0.2">
      <c r="B26" s="30"/>
      <c r="C26" s="103"/>
      <c r="D26" s="97" t="s">
        <v>650</v>
      </c>
      <c r="E26" s="27"/>
    </row>
    <row r="27" spans="2:5" x14ac:dyDescent="0.2">
      <c r="B27" s="30"/>
      <c r="C27" s="103"/>
      <c r="D27" s="100"/>
      <c r="E27" s="27"/>
    </row>
    <row r="28" spans="2:5" ht="25.5" x14ac:dyDescent="0.2">
      <c r="B28" s="30"/>
      <c r="C28" s="74">
        <v>1</v>
      </c>
      <c r="D28" s="98" t="s">
        <v>640</v>
      </c>
      <c r="E28" s="27"/>
    </row>
    <row r="29" spans="2:5" ht="25.5" x14ac:dyDescent="0.2">
      <c r="B29" s="30"/>
      <c r="C29" s="74">
        <v>2</v>
      </c>
      <c r="D29" s="98" t="s">
        <v>641</v>
      </c>
      <c r="E29" s="27"/>
    </row>
    <row r="30" spans="2:5" ht="25.5" x14ac:dyDescent="0.2">
      <c r="B30" s="30"/>
      <c r="C30" s="74">
        <v>3</v>
      </c>
      <c r="D30" s="98" t="s">
        <v>639</v>
      </c>
      <c r="E30" s="27"/>
    </row>
    <row r="31" spans="2:5" ht="25.5" x14ac:dyDescent="0.2">
      <c r="B31" s="30"/>
      <c r="C31" s="74">
        <v>4</v>
      </c>
      <c r="D31" s="98" t="s">
        <v>657</v>
      </c>
      <c r="E31" s="27"/>
    </row>
    <row r="32" spans="2:5" x14ac:dyDescent="0.2">
      <c r="B32" s="30"/>
      <c r="C32" s="74"/>
      <c r="D32" s="98"/>
      <c r="E32" s="27"/>
    </row>
    <row r="33" spans="2:5" x14ac:dyDescent="0.2">
      <c r="B33" s="30"/>
      <c r="C33" s="104"/>
      <c r="D33" s="99"/>
      <c r="E33" s="27"/>
    </row>
    <row r="34" spans="2:5" x14ac:dyDescent="0.2">
      <c r="B34" s="30"/>
      <c r="C34" s="103"/>
      <c r="D34" s="100"/>
      <c r="E34" s="27"/>
    </row>
    <row r="35" spans="2:5" ht="15.75" x14ac:dyDescent="0.2">
      <c r="B35" s="30"/>
      <c r="C35" s="103"/>
      <c r="D35" s="97" t="s">
        <v>642</v>
      </c>
      <c r="E35" s="27"/>
    </row>
    <row r="36" spans="2:5" x14ac:dyDescent="0.2">
      <c r="B36" s="30"/>
      <c r="C36" s="103"/>
      <c r="D36" s="100"/>
      <c r="E36" s="27"/>
    </row>
    <row r="37" spans="2:5" x14ac:dyDescent="0.2">
      <c r="B37" s="30"/>
      <c r="C37" s="74">
        <v>1</v>
      </c>
      <c r="D37" s="98" t="s">
        <v>643</v>
      </c>
      <c r="E37" s="27"/>
    </row>
    <row r="38" spans="2:5" ht="25.5" x14ac:dyDescent="0.2">
      <c r="B38" s="30"/>
      <c r="C38" s="74">
        <v>2</v>
      </c>
      <c r="D38" s="98" t="s">
        <v>644</v>
      </c>
      <c r="E38" s="27"/>
    </row>
    <row r="39" spans="2:5" ht="25.5" x14ac:dyDescent="0.2">
      <c r="B39" s="30"/>
      <c r="C39" s="74">
        <v>3</v>
      </c>
      <c r="D39" s="98" t="s">
        <v>645</v>
      </c>
      <c r="E39" s="27"/>
    </row>
    <row r="40" spans="2:5" x14ac:dyDescent="0.2">
      <c r="B40" s="30"/>
      <c r="C40" s="74"/>
      <c r="D40" s="98"/>
      <c r="E40" s="27"/>
    </row>
    <row r="41" spans="2:5" x14ac:dyDescent="0.2">
      <c r="B41" s="30"/>
      <c r="C41" s="104"/>
      <c r="D41" s="99"/>
      <c r="E41" s="27"/>
    </row>
    <row r="42" spans="2:5" x14ac:dyDescent="0.2">
      <c r="B42" s="30"/>
      <c r="C42" s="103"/>
      <c r="D42" s="100"/>
      <c r="E42" s="27"/>
    </row>
    <row r="43" spans="2:5" ht="15.75" x14ac:dyDescent="0.2">
      <c r="B43" s="30"/>
      <c r="C43" s="103"/>
      <c r="D43" s="97" t="s">
        <v>649</v>
      </c>
      <c r="E43" s="27"/>
    </row>
    <row r="44" spans="2:5" x14ac:dyDescent="0.2">
      <c r="B44" s="30"/>
      <c r="C44" s="103"/>
      <c r="D44" s="100"/>
      <c r="E44" s="27"/>
    </row>
    <row r="45" spans="2:5" x14ac:dyDescent="0.2">
      <c r="B45" s="30"/>
      <c r="C45" s="74">
        <v>1</v>
      </c>
      <c r="D45" s="98" t="s">
        <v>646</v>
      </c>
      <c r="E45" s="27"/>
    </row>
    <row r="46" spans="2:5" ht="25.5" x14ac:dyDescent="0.2">
      <c r="B46" s="30"/>
      <c r="C46" s="74">
        <v>2</v>
      </c>
      <c r="D46" s="98" t="s">
        <v>647</v>
      </c>
      <c r="E46" s="27"/>
    </row>
    <row r="47" spans="2:5" ht="25.5" x14ac:dyDescent="0.2">
      <c r="B47" s="30"/>
      <c r="C47" s="74">
        <v>3</v>
      </c>
      <c r="D47" s="98" t="s">
        <v>648</v>
      </c>
      <c r="E47" s="27"/>
    </row>
    <row r="48" spans="2:5" x14ac:dyDescent="0.2">
      <c r="B48" s="30"/>
      <c r="C48" s="103"/>
      <c r="D48" s="96"/>
      <c r="E48" s="27"/>
    </row>
    <row r="49" spans="2:5" ht="13.5" thickBot="1" x14ac:dyDescent="0.25">
      <c r="B49" s="31"/>
      <c r="C49" s="122"/>
      <c r="D49" s="123"/>
      <c r="E49" s="28"/>
    </row>
  </sheetData>
  <sheetProtection selectLockedCells="1"/>
  <mergeCells count="1"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M47"/>
  <sheetViews>
    <sheetView showGridLines="0" zoomScaleNormal="100" workbookViewId="0">
      <selection activeCell="E21" sqref="E21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8.28515625" style="23" customWidth="1"/>
    <col min="4" max="4" width="1.7109375" style="69" customWidth="1"/>
    <col min="5" max="5" width="45.85546875" style="124" customWidth="1"/>
    <col min="6" max="6" width="2.7109375" style="22" customWidth="1"/>
    <col min="7" max="7" width="3.7109375" style="22" customWidth="1"/>
    <col min="8" max="9" width="9.140625" style="22"/>
    <col min="10" max="10" width="20.140625" style="22" customWidth="1"/>
    <col min="11" max="16384" width="9.140625" style="22"/>
  </cols>
  <sheetData>
    <row r="2" spans="2:13" ht="20.25" customHeight="1" x14ac:dyDescent="0.2"/>
    <row r="3" spans="2:13" ht="13.5" customHeight="1" thickBot="1" x14ac:dyDescent="0.25"/>
    <row r="4" spans="2:13" ht="13.5" customHeight="1" x14ac:dyDescent="0.2">
      <c r="B4" s="29"/>
      <c r="C4" s="32"/>
      <c r="D4" s="70"/>
      <c r="E4" s="125"/>
      <c r="F4" s="26"/>
      <c r="G4" s="130"/>
    </row>
    <row r="5" spans="2:13" ht="45" customHeight="1" x14ac:dyDescent="0.2">
      <c r="B5" s="30"/>
      <c r="C5" s="308" t="s">
        <v>654</v>
      </c>
      <c r="D5" s="308"/>
      <c r="E5" s="308"/>
      <c r="F5" s="27"/>
      <c r="G5" s="130"/>
      <c r="I5" s="306" t="s">
        <v>1</v>
      </c>
      <c r="J5" s="306"/>
      <c r="K5" s="306"/>
      <c r="L5" s="306"/>
      <c r="M5" s="306"/>
    </row>
    <row r="6" spans="2:13" ht="12.75" customHeight="1" x14ac:dyDescent="0.2">
      <c r="B6" s="30"/>
      <c r="C6" s="34"/>
      <c r="D6" s="72"/>
      <c r="E6" s="126"/>
      <c r="F6" s="27"/>
      <c r="G6" s="130"/>
    </row>
    <row r="7" spans="2:13" ht="15.75" x14ac:dyDescent="0.2">
      <c r="B7" s="30"/>
      <c r="C7" s="307" t="s">
        <v>629</v>
      </c>
      <c r="D7" s="307"/>
      <c r="E7" s="307"/>
      <c r="F7" s="27"/>
      <c r="G7" s="130"/>
    </row>
    <row r="8" spans="2:13" ht="13.5" customHeight="1" x14ac:dyDescent="0.2">
      <c r="B8" s="30"/>
      <c r="C8" s="33"/>
      <c r="D8" s="71"/>
      <c r="E8" s="126"/>
      <c r="F8" s="27"/>
      <c r="G8" s="130"/>
    </row>
    <row r="9" spans="2:13" ht="38.25" x14ac:dyDescent="0.2">
      <c r="B9" s="30"/>
      <c r="C9" s="100" t="s">
        <v>508</v>
      </c>
      <c r="D9" s="72"/>
      <c r="E9" s="21"/>
      <c r="F9" s="27"/>
      <c r="G9" s="130"/>
    </row>
    <row r="10" spans="2:13" ht="5.25" customHeight="1" x14ac:dyDescent="0.2">
      <c r="B10" s="30"/>
      <c r="C10" s="78"/>
      <c r="D10" s="71"/>
      <c r="E10" s="127"/>
      <c r="F10" s="27"/>
      <c r="G10" s="130"/>
    </row>
    <row r="11" spans="2:13" x14ac:dyDescent="0.2">
      <c r="B11" s="30"/>
      <c r="C11" s="106" t="s">
        <v>509</v>
      </c>
      <c r="D11" s="72"/>
      <c r="E11" s="21"/>
      <c r="F11" s="27"/>
      <c r="G11" s="130"/>
    </row>
    <row r="12" spans="2:13" ht="6.75" customHeight="1" x14ac:dyDescent="0.2">
      <c r="B12" s="30"/>
      <c r="C12" s="77"/>
      <c r="D12" s="72"/>
      <c r="E12" s="283"/>
      <c r="F12" s="27"/>
      <c r="G12" s="130"/>
    </row>
    <row r="13" spans="2:13" x14ac:dyDescent="0.2">
      <c r="B13" s="30"/>
      <c r="C13" s="36"/>
      <c r="D13" s="73"/>
      <c r="E13" s="128"/>
      <c r="F13" s="27"/>
      <c r="G13" s="130"/>
    </row>
    <row r="14" spans="2:13" x14ac:dyDescent="0.2">
      <c r="B14" s="30"/>
      <c r="C14" s="34"/>
      <c r="D14" s="72"/>
      <c r="E14" s="126"/>
      <c r="F14" s="27"/>
      <c r="G14" s="130"/>
    </row>
    <row r="15" spans="2:13" ht="15.75" x14ac:dyDescent="0.2">
      <c r="B15" s="30"/>
      <c r="C15" s="307" t="s">
        <v>511</v>
      </c>
      <c r="D15" s="307"/>
      <c r="E15" s="307"/>
      <c r="F15" s="27"/>
      <c r="G15" s="130"/>
    </row>
    <row r="16" spans="2:13" x14ac:dyDescent="0.2">
      <c r="B16" s="30"/>
      <c r="C16" s="34"/>
      <c r="D16" s="72"/>
      <c r="E16" s="126"/>
      <c r="F16" s="27"/>
      <c r="G16" s="130"/>
    </row>
    <row r="17" spans="2:7" x14ac:dyDescent="0.2">
      <c r="B17" s="30"/>
      <c r="C17" s="106" t="s">
        <v>514</v>
      </c>
      <c r="D17" s="71"/>
      <c r="E17" s="21"/>
      <c r="F17" s="27"/>
      <c r="G17" s="130"/>
    </row>
    <row r="18" spans="2:7" ht="5.25" customHeight="1" thickBot="1" x14ac:dyDescent="0.25">
      <c r="B18" s="30"/>
      <c r="C18" s="77"/>
      <c r="D18" s="71"/>
      <c r="E18" s="126"/>
      <c r="F18" s="27"/>
      <c r="G18" s="130"/>
    </row>
    <row r="19" spans="2:7" ht="24" thickBot="1" x14ac:dyDescent="0.25">
      <c r="B19" s="30"/>
      <c r="C19" s="100" t="s">
        <v>513</v>
      </c>
      <c r="D19" s="71"/>
      <c r="E19" s="181"/>
      <c r="F19" s="27"/>
      <c r="G19" s="130"/>
    </row>
    <row r="20" spans="2:7" ht="5.25" customHeight="1" x14ac:dyDescent="0.2">
      <c r="B20" s="30"/>
      <c r="C20" s="77"/>
      <c r="D20" s="71"/>
      <c r="E20" s="126"/>
      <c r="F20" s="27"/>
      <c r="G20" s="130"/>
    </row>
    <row r="21" spans="2:7" ht="143.25" customHeight="1" x14ac:dyDescent="0.2">
      <c r="B21" s="30"/>
      <c r="C21" s="106" t="s">
        <v>512</v>
      </c>
      <c r="D21" s="71"/>
      <c r="E21" s="21"/>
      <c r="F21" s="27"/>
      <c r="G21" s="130"/>
    </row>
    <row r="22" spans="2:7" ht="6.75" customHeight="1" x14ac:dyDescent="0.2">
      <c r="B22" s="30"/>
      <c r="C22" s="77"/>
      <c r="D22" s="72"/>
      <c r="E22" s="283"/>
      <c r="F22" s="27"/>
      <c r="G22" s="130"/>
    </row>
    <row r="23" spans="2:7" x14ac:dyDescent="0.2">
      <c r="B23" s="30"/>
      <c r="C23" s="36"/>
      <c r="D23" s="73"/>
      <c r="E23" s="128"/>
      <c r="F23" s="27"/>
      <c r="G23" s="130"/>
    </row>
    <row r="24" spans="2:7" x14ac:dyDescent="0.2">
      <c r="B24" s="30"/>
      <c r="C24" s="34"/>
      <c r="D24" s="72"/>
      <c r="E24" s="126"/>
      <c r="F24" s="27"/>
      <c r="G24" s="130"/>
    </row>
    <row r="25" spans="2:7" ht="15.75" x14ac:dyDescent="0.2">
      <c r="B25" s="30"/>
      <c r="C25" s="307" t="s">
        <v>510</v>
      </c>
      <c r="D25" s="307"/>
      <c r="E25" s="307"/>
      <c r="F25" s="27"/>
      <c r="G25" s="130"/>
    </row>
    <row r="26" spans="2:7" x14ac:dyDescent="0.2">
      <c r="B26" s="30"/>
      <c r="C26" s="34"/>
      <c r="D26" s="72"/>
      <c r="E26" s="126"/>
      <c r="F26" s="27"/>
      <c r="G26" s="130"/>
    </row>
    <row r="27" spans="2:7" x14ac:dyDescent="0.2">
      <c r="B27" s="30"/>
      <c r="C27" s="106" t="s">
        <v>470</v>
      </c>
      <c r="D27" s="71"/>
      <c r="E27" s="21"/>
      <c r="F27" s="27"/>
      <c r="G27" s="130"/>
    </row>
    <row r="28" spans="2:7" ht="5.25" customHeight="1" x14ac:dyDescent="0.2">
      <c r="B28" s="30"/>
      <c r="C28" s="77"/>
      <c r="D28" s="71"/>
      <c r="E28" s="126"/>
      <c r="F28" s="27"/>
      <c r="G28" s="130"/>
    </row>
    <row r="29" spans="2:7" x14ac:dyDescent="0.2">
      <c r="B29" s="30"/>
      <c r="C29" s="106" t="s">
        <v>467</v>
      </c>
      <c r="D29" s="71"/>
      <c r="E29" s="21"/>
      <c r="F29" s="27"/>
      <c r="G29" s="130"/>
    </row>
    <row r="30" spans="2:7" ht="5.25" customHeight="1" x14ac:dyDescent="0.2">
      <c r="B30" s="30"/>
      <c r="C30" s="77"/>
      <c r="D30" s="71"/>
      <c r="E30" s="126"/>
      <c r="F30" s="27"/>
      <c r="G30" s="130"/>
    </row>
    <row r="31" spans="2:7" x14ac:dyDescent="0.2">
      <c r="B31" s="30"/>
      <c r="C31" s="106" t="s">
        <v>468</v>
      </c>
      <c r="D31" s="71"/>
      <c r="E31" s="21"/>
      <c r="F31" s="27"/>
      <c r="G31" s="130"/>
    </row>
    <row r="32" spans="2:7" ht="5.25" customHeight="1" x14ac:dyDescent="0.2">
      <c r="B32" s="30"/>
      <c r="C32" s="77"/>
      <c r="D32" s="71"/>
      <c r="E32" s="126"/>
      <c r="F32" s="27"/>
      <c r="G32" s="130"/>
    </row>
    <row r="33" spans="2:7" x14ac:dyDescent="0.2">
      <c r="B33" s="30"/>
      <c r="C33" s="106" t="s">
        <v>469</v>
      </c>
      <c r="D33" s="71"/>
      <c r="E33" s="21"/>
      <c r="F33" s="27"/>
      <c r="G33" s="130"/>
    </row>
    <row r="34" spans="2:7" s="25" customFormat="1" x14ac:dyDescent="0.2">
      <c r="B34" s="37"/>
      <c r="C34" s="38"/>
      <c r="D34" s="75"/>
      <c r="E34" s="127"/>
      <c r="F34" s="39"/>
      <c r="G34" s="179"/>
    </row>
    <row r="35" spans="2:7" x14ac:dyDescent="0.2">
      <c r="B35" s="30"/>
      <c r="C35" s="36"/>
      <c r="D35" s="73"/>
      <c r="E35" s="128"/>
      <c r="F35" s="27"/>
      <c r="G35" s="130"/>
    </row>
    <row r="36" spans="2:7" x14ac:dyDescent="0.2">
      <c r="B36" s="30"/>
      <c r="C36" s="34"/>
      <c r="D36" s="72"/>
      <c r="E36" s="126"/>
      <c r="F36" s="27"/>
      <c r="G36" s="130"/>
    </row>
    <row r="37" spans="2:7" ht="15.75" x14ac:dyDescent="0.2">
      <c r="B37" s="30"/>
      <c r="C37" s="307" t="s">
        <v>471</v>
      </c>
      <c r="D37" s="307"/>
      <c r="E37" s="307"/>
      <c r="F37" s="27"/>
      <c r="G37" s="130"/>
    </row>
    <row r="38" spans="2:7" x14ac:dyDescent="0.2">
      <c r="B38" s="30"/>
      <c r="C38" s="34"/>
      <c r="D38" s="72"/>
      <c r="E38" s="126"/>
      <c r="F38" s="27"/>
      <c r="G38" s="130"/>
    </row>
    <row r="39" spans="2:7" x14ac:dyDescent="0.2">
      <c r="B39" s="30"/>
      <c r="C39" s="106" t="s">
        <v>470</v>
      </c>
      <c r="D39" s="71"/>
      <c r="E39" s="21"/>
      <c r="F39" s="27"/>
      <c r="G39" s="130"/>
    </row>
    <row r="40" spans="2:7" ht="5.25" customHeight="1" x14ac:dyDescent="0.2">
      <c r="B40" s="30"/>
      <c r="C40" s="77"/>
      <c r="D40" s="71"/>
      <c r="E40" s="126"/>
      <c r="F40" s="27"/>
      <c r="G40" s="130"/>
    </row>
    <row r="41" spans="2:7" x14ac:dyDescent="0.2">
      <c r="B41" s="30"/>
      <c r="C41" s="106" t="s">
        <v>467</v>
      </c>
      <c r="D41" s="71"/>
      <c r="E41" s="21"/>
      <c r="F41" s="27"/>
      <c r="G41" s="130"/>
    </row>
    <row r="42" spans="2:7" ht="5.25" customHeight="1" x14ac:dyDescent="0.2">
      <c r="B42" s="30"/>
      <c r="C42" s="77"/>
      <c r="D42" s="71"/>
      <c r="E42" s="126"/>
      <c r="F42" s="27"/>
      <c r="G42" s="130"/>
    </row>
    <row r="43" spans="2:7" x14ac:dyDescent="0.2">
      <c r="B43" s="30"/>
      <c r="C43" s="106" t="s">
        <v>468</v>
      </c>
      <c r="D43" s="71"/>
      <c r="E43" s="21"/>
      <c r="F43" s="27"/>
      <c r="G43" s="130"/>
    </row>
    <row r="44" spans="2:7" ht="5.25" customHeight="1" x14ac:dyDescent="0.2">
      <c r="B44" s="30"/>
      <c r="C44" s="77"/>
      <c r="D44" s="71"/>
      <c r="E44" s="126"/>
      <c r="F44" s="27"/>
      <c r="G44" s="130"/>
    </row>
    <row r="45" spans="2:7" x14ac:dyDescent="0.2">
      <c r="B45" s="30"/>
      <c r="C45" s="106" t="s">
        <v>469</v>
      </c>
      <c r="D45" s="71"/>
      <c r="E45" s="21"/>
      <c r="F45" s="27"/>
      <c r="G45" s="130"/>
    </row>
    <row r="46" spans="2:7" s="25" customFormat="1" x14ac:dyDescent="0.2">
      <c r="B46" s="37"/>
      <c r="C46" s="79"/>
      <c r="D46" s="75"/>
      <c r="E46" s="127"/>
      <c r="F46" s="39"/>
      <c r="G46" s="179"/>
    </row>
    <row r="47" spans="2:7" ht="13.5" thickBot="1" x14ac:dyDescent="0.25">
      <c r="B47" s="31"/>
      <c r="C47" s="35"/>
      <c r="D47" s="76"/>
      <c r="E47" s="129"/>
      <c r="F47" s="28"/>
      <c r="G47" s="130"/>
    </row>
  </sheetData>
  <sheetProtection algorithmName="SHA-512" hashValue="MSLshS82CThAy/FK/4Y0u3MhLJyx3JoqX/r5VV9M8egbjufdIUqfXYPLAQs5U5TaDJlZ8LvKzWuAOsKEoOmxYw==" saltValue="KjAkjr0Ya+n/t0Zwi/3Jug==" spinCount="100000" sheet="1" selectLockedCells="1"/>
  <mergeCells count="6">
    <mergeCell ref="I5:M5"/>
    <mergeCell ref="C15:E15"/>
    <mergeCell ref="C25:E25"/>
    <mergeCell ref="C37:E37"/>
    <mergeCell ref="C5:E5"/>
    <mergeCell ref="C7:E7"/>
  </mergeCells>
  <dataValidations count="1">
    <dataValidation type="list" allowBlank="1" showInputMessage="1" showErrorMessage="1" error="Greska u unosu. Izaberite jednu od ponuđenih opcija" prompt="izabrati iz padajućeg menija" sqref="E19">
      <formula1>"Projekat u toku, Novi projekat"</formula1>
    </dataValidation>
  </dataValidation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4"/>
  <sheetViews>
    <sheetView showGridLines="0" zoomScale="70" zoomScaleNormal="70" workbookViewId="0">
      <selection activeCell="Q8" sqref="Q8:Q10"/>
    </sheetView>
  </sheetViews>
  <sheetFormatPr defaultColWidth="9.140625" defaultRowHeight="14.25" x14ac:dyDescent="0.2"/>
  <cols>
    <col min="1" max="1" width="3.5703125" style="1" customWidth="1"/>
    <col min="2" max="2" width="2.7109375" style="1" customWidth="1"/>
    <col min="3" max="3" width="10.42578125" style="1" customWidth="1"/>
    <col min="4" max="4" width="2.7109375" style="1" customWidth="1"/>
    <col min="5" max="5" width="76.140625" style="1" customWidth="1"/>
    <col min="6" max="17" width="20.7109375" style="1" customWidth="1"/>
    <col min="18" max="18" width="9.140625" style="132" customWidth="1"/>
    <col min="19" max="20" width="9.140625" style="1" customWidth="1"/>
    <col min="21" max="16384" width="9.140625" style="1"/>
  </cols>
  <sheetData>
    <row r="1" spans="2:19" s="2" customFormat="1" ht="18" x14ac:dyDescent="0.25">
      <c r="F1" s="12"/>
      <c r="G1" s="12"/>
      <c r="H1" s="12"/>
      <c r="I1" s="12"/>
      <c r="J1" s="12"/>
      <c r="K1" s="12"/>
      <c r="L1" s="13"/>
      <c r="M1" s="7"/>
      <c r="N1" s="7"/>
      <c r="R1" s="131"/>
    </row>
    <row r="2" spans="2:19" s="4" customFormat="1" ht="18" x14ac:dyDescent="0.25">
      <c r="E2" s="24" t="s">
        <v>630</v>
      </c>
      <c r="F2" s="309" t="str">
        <f>IF(ISBLANK('1. Opste informacije'!E9),"",'1. Opste informacije'!E9)</f>
        <v/>
      </c>
      <c r="G2" s="310"/>
      <c r="H2" s="310"/>
      <c r="I2" s="310"/>
      <c r="J2" s="310"/>
      <c r="K2" s="310"/>
      <c r="L2" s="310"/>
      <c r="M2" s="311"/>
      <c r="N2" s="68"/>
      <c r="O2" s="312" t="s">
        <v>1</v>
      </c>
      <c r="P2" s="312"/>
      <c r="Q2" s="312"/>
    </row>
    <row r="3" spans="2:19" s="9" customFormat="1" ht="5.25" customHeight="1" x14ac:dyDescent="0.25">
      <c r="E3" s="10"/>
      <c r="F3" s="10"/>
      <c r="G3" s="10"/>
      <c r="H3" s="10"/>
      <c r="I3" s="11"/>
      <c r="J3" s="11"/>
      <c r="K3" s="11"/>
      <c r="L3" s="11"/>
      <c r="M3" s="11"/>
      <c r="N3" s="8"/>
      <c r="O3" s="312"/>
      <c r="P3" s="312"/>
      <c r="Q3" s="312"/>
      <c r="R3" s="4"/>
      <c r="S3" s="4"/>
    </row>
    <row r="4" spans="2:19" s="4" customFormat="1" ht="18" x14ac:dyDescent="0.25">
      <c r="E4" s="24" t="s">
        <v>507</v>
      </c>
      <c r="F4" s="309" t="str">
        <f>IF(ISBLANK('1. Opste informacije'!E17),"",'1. Opste informacije'!E17)</f>
        <v/>
      </c>
      <c r="G4" s="310"/>
      <c r="H4" s="310"/>
      <c r="I4" s="310"/>
      <c r="J4" s="310"/>
      <c r="K4" s="310"/>
      <c r="L4" s="310"/>
      <c r="M4" s="311"/>
      <c r="N4" s="68"/>
      <c r="O4" s="312"/>
      <c r="P4" s="312"/>
      <c r="Q4" s="312"/>
    </row>
    <row r="5" spans="2:19" s="9" customFormat="1" ht="5.25" customHeight="1" x14ac:dyDescent="0.25">
      <c r="E5" s="10"/>
      <c r="F5" s="10"/>
      <c r="G5" s="10"/>
      <c r="H5" s="10"/>
      <c r="I5" s="11"/>
      <c r="J5" s="11"/>
      <c r="K5" s="11"/>
      <c r="L5" s="11"/>
      <c r="M5" s="11"/>
      <c r="N5" s="8"/>
      <c r="R5" s="4"/>
      <c r="S5" s="4"/>
    </row>
    <row r="6" spans="2:19" x14ac:dyDescent="0.2">
      <c r="M6" s="3"/>
      <c r="N6" s="3"/>
      <c r="O6" s="3"/>
    </row>
    <row r="7" spans="2:19" ht="15" thickBot="1" x14ac:dyDescent="0.25"/>
    <row r="8" spans="2:19" ht="45" customHeight="1" x14ac:dyDescent="0.2">
      <c r="B8" s="313" t="s">
        <v>472</v>
      </c>
      <c r="C8" s="314"/>
      <c r="D8" s="315"/>
      <c r="E8" s="319" t="s">
        <v>0</v>
      </c>
      <c r="F8" s="321" t="s">
        <v>659</v>
      </c>
      <c r="G8" s="323" t="s">
        <v>660</v>
      </c>
      <c r="H8" s="324"/>
      <c r="I8" s="324"/>
      <c r="J8" s="324"/>
      <c r="K8" s="324"/>
      <c r="L8" s="324"/>
      <c r="M8" s="324"/>
      <c r="N8" s="324"/>
      <c r="O8" s="325"/>
      <c r="P8" s="321" t="s">
        <v>656</v>
      </c>
      <c r="Q8" s="321" t="s">
        <v>661</v>
      </c>
    </row>
    <row r="9" spans="2:19" ht="15.75" x14ac:dyDescent="0.2">
      <c r="B9" s="316"/>
      <c r="C9" s="317"/>
      <c r="D9" s="318"/>
      <c r="E9" s="320"/>
      <c r="F9" s="322"/>
      <c r="G9" s="326" t="s">
        <v>460</v>
      </c>
      <c r="H9" s="327"/>
      <c r="I9" s="88"/>
      <c r="J9" s="85"/>
      <c r="K9" s="85"/>
      <c r="L9" s="85"/>
      <c r="M9" s="85"/>
      <c r="N9" s="85"/>
      <c r="O9" s="86"/>
      <c r="P9" s="322"/>
      <c r="Q9" s="322"/>
    </row>
    <row r="10" spans="2:19" ht="26.25" thickBot="1" x14ac:dyDescent="0.25">
      <c r="B10" s="316"/>
      <c r="C10" s="317"/>
      <c r="D10" s="318"/>
      <c r="E10" s="320"/>
      <c r="F10" s="322"/>
      <c r="G10" s="16" t="s">
        <v>474</v>
      </c>
      <c r="H10" s="87" t="s">
        <v>476</v>
      </c>
      <c r="I10" s="5" t="s">
        <v>461</v>
      </c>
      <c r="J10" s="5" t="s">
        <v>505</v>
      </c>
      <c r="K10" s="5" t="s">
        <v>466</v>
      </c>
      <c r="L10" s="5" t="s">
        <v>462</v>
      </c>
      <c r="M10" s="5" t="s">
        <v>463</v>
      </c>
      <c r="N10" s="5" t="s">
        <v>464</v>
      </c>
      <c r="O10" s="50" t="s">
        <v>2</v>
      </c>
      <c r="P10" s="322"/>
      <c r="Q10" s="322"/>
    </row>
    <row r="11" spans="2:19" s="208" customFormat="1" ht="24.75" customHeight="1" thickTop="1" thickBot="1" x14ac:dyDescent="0.3">
      <c r="B11" s="221"/>
      <c r="C11" s="222">
        <v>7</v>
      </c>
      <c r="D11" s="223"/>
      <c r="E11" s="224" t="s">
        <v>625</v>
      </c>
      <c r="F11" s="225">
        <f t="shared" ref="F11:Q11" si="0">+F12+F26+F29+F32+F41</f>
        <v>0</v>
      </c>
      <c r="G11" s="236">
        <f t="shared" si="0"/>
        <v>0</v>
      </c>
      <c r="H11" s="237">
        <f t="shared" si="0"/>
        <v>0</v>
      </c>
      <c r="I11" s="237">
        <f t="shared" si="0"/>
        <v>0</v>
      </c>
      <c r="J11" s="237">
        <f t="shared" si="0"/>
        <v>0</v>
      </c>
      <c r="K11" s="237">
        <f t="shared" si="0"/>
        <v>0</v>
      </c>
      <c r="L11" s="237">
        <f t="shared" si="0"/>
        <v>0</v>
      </c>
      <c r="M11" s="237">
        <f t="shared" si="0"/>
        <v>0</v>
      </c>
      <c r="N11" s="237">
        <f t="shared" si="0"/>
        <v>0</v>
      </c>
      <c r="O11" s="234">
        <f t="shared" si="0"/>
        <v>0</v>
      </c>
      <c r="P11" s="225">
        <f t="shared" si="0"/>
        <v>0</v>
      </c>
      <c r="Q11" s="235">
        <f t="shared" si="0"/>
        <v>0</v>
      </c>
      <c r="R11" s="132" t="str">
        <f t="shared" ref="R11:R42" si="1">IF(ISNUMBER(O11)," ","Greska prilikom unosa (pokusajte da umjesto 'tacke' stavite 'zarez')")</f>
        <v xml:space="preserve"> </v>
      </c>
    </row>
    <row r="12" spans="2:19" ht="15" thickTop="1" x14ac:dyDescent="0.2">
      <c r="B12" s="217"/>
      <c r="C12" s="218">
        <v>71</v>
      </c>
      <c r="D12" s="219"/>
      <c r="E12" s="220" t="s">
        <v>626</v>
      </c>
      <c r="F12" s="209">
        <f t="shared" ref="F12:Q12" si="2">+F13+F22+F23+F24+F25</f>
        <v>0</v>
      </c>
      <c r="G12" s="213">
        <f t="shared" si="2"/>
        <v>0</v>
      </c>
      <c r="H12" s="214">
        <f t="shared" si="2"/>
        <v>0</v>
      </c>
      <c r="I12" s="214">
        <f t="shared" si="2"/>
        <v>0</v>
      </c>
      <c r="J12" s="214">
        <f t="shared" si="2"/>
        <v>0</v>
      </c>
      <c r="K12" s="214">
        <f t="shared" si="2"/>
        <v>0</v>
      </c>
      <c r="L12" s="214">
        <f t="shared" si="2"/>
        <v>0</v>
      </c>
      <c r="M12" s="214">
        <f t="shared" si="2"/>
        <v>0</v>
      </c>
      <c r="N12" s="214">
        <f t="shared" si="2"/>
        <v>0</v>
      </c>
      <c r="O12" s="242">
        <f t="shared" si="2"/>
        <v>0</v>
      </c>
      <c r="P12" s="209">
        <f t="shared" si="2"/>
        <v>0</v>
      </c>
      <c r="Q12" s="256">
        <f t="shared" si="2"/>
        <v>0</v>
      </c>
      <c r="R12" s="132" t="str">
        <f t="shared" si="1"/>
        <v xml:space="preserve"> </v>
      </c>
    </row>
    <row r="13" spans="2:19" x14ac:dyDescent="0.2">
      <c r="B13" s="187"/>
      <c r="C13" s="188">
        <v>711</v>
      </c>
      <c r="D13" s="186"/>
      <c r="E13" s="202" t="s">
        <v>565</v>
      </c>
      <c r="F13" s="205">
        <f>+F14+F15+F16+F17+F18+F19+F20+F21</f>
        <v>0</v>
      </c>
      <c r="G13" s="238">
        <f t="shared" ref="G13:Q13" si="3">+G14+G15+G16+G17+G18+G19+G20+G21</f>
        <v>0</v>
      </c>
      <c r="H13" s="239">
        <f t="shared" si="3"/>
        <v>0</v>
      </c>
      <c r="I13" s="239">
        <f t="shared" si="3"/>
        <v>0</v>
      </c>
      <c r="J13" s="239">
        <f t="shared" si="3"/>
        <v>0</v>
      </c>
      <c r="K13" s="239">
        <f t="shared" si="3"/>
        <v>0</v>
      </c>
      <c r="L13" s="239">
        <f t="shared" si="3"/>
        <v>0</v>
      </c>
      <c r="M13" s="239">
        <f t="shared" si="3"/>
        <v>0</v>
      </c>
      <c r="N13" s="239">
        <f t="shared" si="3"/>
        <v>0</v>
      </c>
      <c r="O13" s="243">
        <f t="shared" si="3"/>
        <v>0</v>
      </c>
      <c r="P13" s="205">
        <f t="shared" si="3"/>
        <v>0</v>
      </c>
      <c r="Q13" s="257">
        <f t="shared" si="3"/>
        <v>0</v>
      </c>
      <c r="R13" s="132" t="str">
        <f t="shared" si="1"/>
        <v xml:space="preserve"> </v>
      </c>
    </row>
    <row r="14" spans="2:19" x14ac:dyDescent="0.2">
      <c r="B14" s="183"/>
      <c r="C14" s="185" t="s">
        <v>515</v>
      </c>
      <c r="D14" s="182"/>
      <c r="E14" s="199" t="s">
        <v>566</v>
      </c>
      <c r="F14" s="247"/>
      <c r="G14" s="248"/>
      <c r="H14" s="249"/>
      <c r="I14" s="249"/>
      <c r="J14" s="249"/>
      <c r="K14" s="249"/>
      <c r="L14" s="249"/>
      <c r="M14" s="249"/>
      <c r="N14" s="249"/>
      <c r="O14" s="301">
        <f t="shared" ref="O14:O25" si="4">N14+M14+L14+K14+J14+I14+H14+G14</f>
        <v>0</v>
      </c>
      <c r="P14" s="247"/>
      <c r="Q14" s="258"/>
      <c r="R14" s="132" t="str">
        <f t="shared" si="1"/>
        <v xml:space="preserve"> </v>
      </c>
    </row>
    <row r="15" spans="2:19" x14ac:dyDescent="0.2">
      <c r="B15" s="183"/>
      <c r="C15" s="185" t="s">
        <v>516</v>
      </c>
      <c r="D15" s="182"/>
      <c r="E15" s="199" t="s">
        <v>567</v>
      </c>
      <c r="F15" s="247"/>
      <c r="G15" s="248"/>
      <c r="H15" s="249"/>
      <c r="I15" s="249"/>
      <c r="J15" s="249"/>
      <c r="K15" s="249"/>
      <c r="L15" s="249"/>
      <c r="M15" s="249"/>
      <c r="N15" s="249"/>
      <c r="O15" s="301">
        <f t="shared" si="4"/>
        <v>0</v>
      </c>
      <c r="P15" s="247"/>
      <c r="Q15" s="258"/>
      <c r="R15" s="132" t="str">
        <f t="shared" si="1"/>
        <v xml:space="preserve"> </v>
      </c>
    </row>
    <row r="16" spans="2:19" x14ac:dyDescent="0.2">
      <c r="B16" s="183"/>
      <c r="C16" s="185" t="s">
        <v>517</v>
      </c>
      <c r="D16" s="182"/>
      <c r="E16" s="199" t="s">
        <v>568</v>
      </c>
      <c r="F16" s="247"/>
      <c r="G16" s="248"/>
      <c r="H16" s="249"/>
      <c r="I16" s="249"/>
      <c r="J16" s="249"/>
      <c r="K16" s="249"/>
      <c r="L16" s="249"/>
      <c r="M16" s="249"/>
      <c r="N16" s="249"/>
      <c r="O16" s="301">
        <f t="shared" si="4"/>
        <v>0</v>
      </c>
      <c r="P16" s="247"/>
      <c r="Q16" s="258"/>
      <c r="R16" s="132" t="str">
        <f t="shared" si="1"/>
        <v xml:space="preserve"> </v>
      </c>
    </row>
    <row r="17" spans="2:18" x14ac:dyDescent="0.2">
      <c r="B17" s="183"/>
      <c r="C17" s="185" t="s">
        <v>518</v>
      </c>
      <c r="D17" s="182"/>
      <c r="E17" s="199" t="s">
        <v>569</v>
      </c>
      <c r="F17" s="247"/>
      <c r="G17" s="248"/>
      <c r="H17" s="249"/>
      <c r="I17" s="249"/>
      <c r="J17" s="249"/>
      <c r="K17" s="249"/>
      <c r="L17" s="249"/>
      <c r="M17" s="249"/>
      <c r="N17" s="249"/>
      <c r="O17" s="301">
        <f t="shared" si="4"/>
        <v>0</v>
      </c>
      <c r="P17" s="247"/>
      <c r="Q17" s="258"/>
      <c r="R17" s="132" t="str">
        <f t="shared" si="1"/>
        <v xml:space="preserve"> </v>
      </c>
    </row>
    <row r="18" spans="2:18" x14ac:dyDescent="0.2">
      <c r="B18" s="183"/>
      <c r="C18" s="185" t="s">
        <v>519</v>
      </c>
      <c r="D18" s="182"/>
      <c r="E18" s="199" t="s">
        <v>570</v>
      </c>
      <c r="F18" s="247"/>
      <c r="G18" s="248"/>
      <c r="H18" s="249"/>
      <c r="I18" s="249"/>
      <c r="J18" s="249"/>
      <c r="K18" s="249"/>
      <c r="L18" s="249"/>
      <c r="M18" s="249"/>
      <c r="N18" s="249"/>
      <c r="O18" s="301">
        <f t="shared" si="4"/>
        <v>0</v>
      </c>
      <c r="P18" s="247"/>
      <c r="Q18" s="258"/>
      <c r="R18" s="132" t="str">
        <f t="shared" si="1"/>
        <v xml:space="preserve"> </v>
      </c>
    </row>
    <row r="19" spans="2:18" x14ac:dyDescent="0.2">
      <c r="B19" s="183"/>
      <c r="C19" s="185" t="s">
        <v>520</v>
      </c>
      <c r="D19" s="182"/>
      <c r="E19" s="199" t="s">
        <v>571</v>
      </c>
      <c r="F19" s="247"/>
      <c r="G19" s="248"/>
      <c r="H19" s="249"/>
      <c r="I19" s="249"/>
      <c r="J19" s="249"/>
      <c r="K19" s="249"/>
      <c r="L19" s="249"/>
      <c r="M19" s="249"/>
      <c r="N19" s="249"/>
      <c r="O19" s="301">
        <f t="shared" si="4"/>
        <v>0</v>
      </c>
      <c r="P19" s="247"/>
      <c r="Q19" s="258"/>
      <c r="R19" s="132" t="str">
        <f t="shared" si="1"/>
        <v xml:space="preserve"> </v>
      </c>
    </row>
    <row r="20" spans="2:18" x14ac:dyDescent="0.2">
      <c r="B20" s="183"/>
      <c r="C20" s="185" t="s">
        <v>521</v>
      </c>
      <c r="D20" s="182"/>
      <c r="E20" s="199" t="s">
        <v>572</v>
      </c>
      <c r="F20" s="247"/>
      <c r="G20" s="248"/>
      <c r="H20" s="249"/>
      <c r="I20" s="249"/>
      <c r="J20" s="249"/>
      <c r="K20" s="249"/>
      <c r="L20" s="249"/>
      <c r="M20" s="249"/>
      <c r="N20" s="249"/>
      <c r="O20" s="301">
        <f t="shared" si="4"/>
        <v>0</v>
      </c>
      <c r="P20" s="247"/>
      <c r="Q20" s="258"/>
      <c r="R20" s="132" t="str">
        <f t="shared" si="1"/>
        <v xml:space="preserve"> </v>
      </c>
    </row>
    <row r="21" spans="2:18" x14ac:dyDescent="0.2">
      <c r="B21" s="192"/>
      <c r="C21" s="193" t="s">
        <v>522</v>
      </c>
      <c r="D21" s="194"/>
      <c r="E21" s="200" t="s">
        <v>573</v>
      </c>
      <c r="F21" s="250"/>
      <c r="G21" s="254"/>
      <c r="H21" s="255"/>
      <c r="I21" s="255"/>
      <c r="J21" s="255"/>
      <c r="K21" s="255"/>
      <c r="L21" s="255"/>
      <c r="M21" s="255"/>
      <c r="N21" s="255"/>
      <c r="O21" s="301">
        <f t="shared" si="4"/>
        <v>0</v>
      </c>
      <c r="P21" s="250"/>
      <c r="Q21" s="259"/>
      <c r="R21" s="132" t="str">
        <f t="shared" si="1"/>
        <v xml:space="preserve"> </v>
      </c>
    </row>
    <row r="22" spans="2:18" x14ac:dyDescent="0.2">
      <c r="B22" s="195"/>
      <c r="C22" s="196">
        <v>712</v>
      </c>
      <c r="D22" s="197"/>
      <c r="E22" s="204" t="s">
        <v>574</v>
      </c>
      <c r="F22" s="247"/>
      <c r="G22" s="248"/>
      <c r="H22" s="249"/>
      <c r="I22" s="249"/>
      <c r="J22" s="249"/>
      <c r="K22" s="249"/>
      <c r="L22" s="249"/>
      <c r="M22" s="249"/>
      <c r="N22" s="249"/>
      <c r="O22" s="301">
        <f t="shared" si="4"/>
        <v>0</v>
      </c>
      <c r="P22" s="247"/>
      <c r="Q22" s="258"/>
      <c r="R22" s="132" t="str">
        <f t="shared" si="1"/>
        <v xml:space="preserve"> </v>
      </c>
    </row>
    <row r="23" spans="2:18" x14ac:dyDescent="0.2">
      <c r="B23" s="195"/>
      <c r="C23" s="196">
        <v>713</v>
      </c>
      <c r="D23" s="197"/>
      <c r="E23" s="204" t="s">
        <v>182</v>
      </c>
      <c r="F23" s="247"/>
      <c r="G23" s="248"/>
      <c r="H23" s="249"/>
      <c r="I23" s="249"/>
      <c r="J23" s="249"/>
      <c r="K23" s="249"/>
      <c r="L23" s="249"/>
      <c r="M23" s="249"/>
      <c r="N23" s="249"/>
      <c r="O23" s="301">
        <f t="shared" si="4"/>
        <v>0</v>
      </c>
      <c r="P23" s="247"/>
      <c r="Q23" s="258"/>
      <c r="R23" s="132" t="str">
        <f t="shared" si="1"/>
        <v xml:space="preserve"> </v>
      </c>
    </row>
    <row r="24" spans="2:18" x14ac:dyDescent="0.2">
      <c r="B24" s="195"/>
      <c r="C24" s="196">
        <v>714</v>
      </c>
      <c r="D24" s="197"/>
      <c r="E24" s="204" t="s">
        <v>218</v>
      </c>
      <c r="F24" s="247"/>
      <c r="G24" s="248"/>
      <c r="H24" s="249"/>
      <c r="I24" s="249"/>
      <c r="J24" s="249"/>
      <c r="K24" s="249"/>
      <c r="L24" s="249"/>
      <c r="M24" s="249"/>
      <c r="N24" s="249"/>
      <c r="O24" s="301">
        <f t="shared" si="4"/>
        <v>0</v>
      </c>
      <c r="P24" s="247"/>
      <c r="Q24" s="258"/>
      <c r="R24" s="132" t="str">
        <f t="shared" si="1"/>
        <v xml:space="preserve"> </v>
      </c>
    </row>
    <row r="25" spans="2:18" ht="15" thickBot="1" x14ac:dyDescent="0.25">
      <c r="B25" s="195"/>
      <c r="C25" s="196">
        <v>715</v>
      </c>
      <c r="D25" s="197"/>
      <c r="E25" s="204" t="s">
        <v>592</v>
      </c>
      <c r="F25" s="247"/>
      <c r="G25" s="248"/>
      <c r="H25" s="249"/>
      <c r="I25" s="249"/>
      <c r="J25" s="249"/>
      <c r="K25" s="249"/>
      <c r="L25" s="249"/>
      <c r="M25" s="249"/>
      <c r="N25" s="249"/>
      <c r="O25" s="301">
        <f t="shared" si="4"/>
        <v>0</v>
      </c>
      <c r="P25" s="247"/>
      <c r="Q25" s="258"/>
      <c r="R25" s="132" t="str">
        <f t="shared" si="1"/>
        <v xml:space="preserve"> </v>
      </c>
    </row>
    <row r="26" spans="2:18" x14ac:dyDescent="0.2">
      <c r="B26" s="189"/>
      <c r="C26" s="190">
        <v>72</v>
      </c>
      <c r="D26" s="191"/>
      <c r="E26" s="203" t="s">
        <v>597</v>
      </c>
      <c r="F26" s="54">
        <f t="shared" ref="F26:Q26" si="5">+F27+F28</f>
        <v>0</v>
      </c>
      <c r="G26" s="56">
        <f t="shared" si="5"/>
        <v>0</v>
      </c>
      <c r="H26" s="57">
        <f t="shared" si="5"/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7">
        <f t="shared" si="5"/>
        <v>0</v>
      </c>
      <c r="M26" s="57">
        <f t="shared" si="5"/>
        <v>0</v>
      </c>
      <c r="N26" s="57">
        <f t="shared" si="5"/>
        <v>0</v>
      </c>
      <c r="O26" s="245">
        <f t="shared" si="5"/>
        <v>0</v>
      </c>
      <c r="P26" s="54">
        <f t="shared" si="5"/>
        <v>0</v>
      </c>
      <c r="Q26" s="80">
        <f t="shared" si="5"/>
        <v>0</v>
      </c>
      <c r="R26" s="132" t="str">
        <f t="shared" si="1"/>
        <v xml:space="preserve"> </v>
      </c>
    </row>
    <row r="27" spans="2:18" x14ac:dyDescent="0.2">
      <c r="B27" s="187"/>
      <c r="C27" s="188">
        <v>721</v>
      </c>
      <c r="D27" s="186"/>
      <c r="E27" s="202" t="s">
        <v>598</v>
      </c>
      <c r="F27" s="247"/>
      <c r="G27" s="248"/>
      <c r="H27" s="249"/>
      <c r="I27" s="249"/>
      <c r="J27" s="249"/>
      <c r="K27" s="249"/>
      <c r="L27" s="249"/>
      <c r="M27" s="249"/>
      <c r="N27" s="249"/>
      <c r="O27" s="301">
        <f t="shared" ref="O27:O28" si="6">N27+M27+L27+K27+J27+I27+H27+G27</f>
        <v>0</v>
      </c>
      <c r="P27" s="247"/>
      <c r="Q27" s="258"/>
      <c r="R27" s="132" t="str">
        <f t="shared" si="1"/>
        <v xml:space="preserve"> </v>
      </c>
    </row>
    <row r="28" spans="2:18" ht="15" thickBot="1" x14ac:dyDescent="0.25">
      <c r="B28" s="183"/>
      <c r="C28" s="184">
        <v>722</v>
      </c>
      <c r="D28" s="182"/>
      <c r="E28" s="198" t="s">
        <v>602</v>
      </c>
      <c r="F28" s="247"/>
      <c r="G28" s="248"/>
      <c r="H28" s="249"/>
      <c r="I28" s="249"/>
      <c r="J28" s="249"/>
      <c r="K28" s="249"/>
      <c r="L28" s="249"/>
      <c r="M28" s="249"/>
      <c r="N28" s="249"/>
      <c r="O28" s="301">
        <f t="shared" si="6"/>
        <v>0</v>
      </c>
      <c r="P28" s="247"/>
      <c r="Q28" s="258"/>
      <c r="R28" s="132" t="str">
        <f t="shared" si="1"/>
        <v xml:space="preserve"> </v>
      </c>
    </row>
    <row r="29" spans="2:18" x14ac:dyDescent="0.2">
      <c r="B29" s="189"/>
      <c r="C29" s="190">
        <v>73</v>
      </c>
      <c r="D29" s="191"/>
      <c r="E29" s="203" t="s">
        <v>605</v>
      </c>
      <c r="F29" s="54">
        <f t="shared" ref="F29:Q29" si="7">+F30+F31</f>
        <v>0</v>
      </c>
      <c r="G29" s="56">
        <f t="shared" si="7"/>
        <v>0</v>
      </c>
      <c r="H29" s="57">
        <f t="shared" si="7"/>
        <v>0</v>
      </c>
      <c r="I29" s="57">
        <f t="shared" si="7"/>
        <v>0</v>
      </c>
      <c r="J29" s="57">
        <f t="shared" si="7"/>
        <v>0</v>
      </c>
      <c r="K29" s="57">
        <f t="shared" si="7"/>
        <v>0</v>
      </c>
      <c r="L29" s="57">
        <f t="shared" si="7"/>
        <v>0</v>
      </c>
      <c r="M29" s="57">
        <f t="shared" si="7"/>
        <v>0</v>
      </c>
      <c r="N29" s="57">
        <f t="shared" si="7"/>
        <v>0</v>
      </c>
      <c r="O29" s="245">
        <f t="shared" si="7"/>
        <v>0</v>
      </c>
      <c r="P29" s="54">
        <f t="shared" si="7"/>
        <v>0</v>
      </c>
      <c r="Q29" s="80">
        <f t="shared" si="7"/>
        <v>0</v>
      </c>
      <c r="R29" s="132" t="str">
        <f t="shared" si="1"/>
        <v xml:space="preserve"> </v>
      </c>
    </row>
    <row r="30" spans="2:18" x14ac:dyDescent="0.2">
      <c r="B30" s="183"/>
      <c r="C30" s="184">
        <v>731</v>
      </c>
      <c r="D30" s="182"/>
      <c r="E30" s="202" t="s">
        <v>606</v>
      </c>
      <c r="F30" s="247"/>
      <c r="G30" s="248"/>
      <c r="H30" s="249"/>
      <c r="I30" s="249"/>
      <c r="J30" s="249"/>
      <c r="K30" s="249"/>
      <c r="L30" s="249"/>
      <c r="M30" s="249"/>
      <c r="N30" s="249"/>
      <c r="O30" s="301">
        <f t="shared" ref="O30:O31" si="8">N30+M30+L30+K30+J30+I30+H30+G30</f>
        <v>0</v>
      </c>
      <c r="P30" s="247"/>
      <c r="Q30" s="258"/>
      <c r="R30" s="132" t="str">
        <f t="shared" si="1"/>
        <v xml:space="preserve"> </v>
      </c>
    </row>
    <row r="31" spans="2:18" ht="15" thickBot="1" x14ac:dyDescent="0.25">
      <c r="B31" s="195"/>
      <c r="C31" s="196">
        <v>732</v>
      </c>
      <c r="D31" s="197"/>
      <c r="E31" s="201" t="s">
        <v>611</v>
      </c>
      <c r="F31" s="251"/>
      <c r="G31" s="252"/>
      <c r="H31" s="253"/>
      <c r="I31" s="253"/>
      <c r="J31" s="253"/>
      <c r="K31" s="253"/>
      <c r="L31" s="253"/>
      <c r="M31" s="253"/>
      <c r="N31" s="253"/>
      <c r="O31" s="301">
        <f t="shared" si="8"/>
        <v>0</v>
      </c>
      <c r="P31" s="251"/>
      <c r="Q31" s="261"/>
      <c r="R31" s="132" t="str">
        <f t="shared" si="1"/>
        <v xml:space="preserve"> </v>
      </c>
    </row>
    <row r="32" spans="2:18" x14ac:dyDescent="0.2">
      <c r="B32" s="189"/>
      <c r="C32" s="190">
        <v>74</v>
      </c>
      <c r="D32" s="191"/>
      <c r="E32" s="203" t="s">
        <v>612</v>
      </c>
      <c r="F32" s="54">
        <f t="shared" ref="F32:Q32" si="9">+F33+F34</f>
        <v>0</v>
      </c>
      <c r="G32" s="56">
        <f t="shared" si="9"/>
        <v>0</v>
      </c>
      <c r="H32" s="57">
        <f t="shared" si="9"/>
        <v>0</v>
      </c>
      <c r="I32" s="57">
        <f t="shared" si="9"/>
        <v>0</v>
      </c>
      <c r="J32" s="57">
        <f t="shared" si="9"/>
        <v>0</v>
      </c>
      <c r="K32" s="57">
        <f t="shared" si="9"/>
        <v>0</v>
      </c>
      <c r="L32" s="57">
        <f t="shared" si="9"/>
        <v>0</v>
      </c>
      <c r="M32" s="57">
        <f t="shared" si="9"/>
        <v>0</v>
      </c>
      <c r="N32" s="57">
        <f t="shared" si="9"/>
        <v>0</v>
      </c>
      <c r="O32" s="245">
        <f t="shared" si="9"/>
        <v>0</v>
      </c>
      <c r="P32" s="54">
        <f t="shared" si="9"/>
        <v>0</v>
      </c>
      <c r="Q32" s="80">
        <f t="shared" si="9"/>
        <v>0</v>
      </c>
      <c r="R32" s="132" t="str">
        <f t="shared" si="1"/>
        <v xml:space="preserve"> </v>
      </c>
    </row>
    <row r="33" spans="2:21" x14ac:dyDescent="0.2">
      <c r="B33" s="183"/>
      <c r="C33" s="184">
        <v>741</v>
      </c>
      <c r="D33" s="182"/>
      <c r="E33" s="202" t="s">
        <v>466</v>
      </c>
      <c r="F33" s="247"/>
      <c r="G33" s="248"/>
      <c r="H33" s="249"/>
      <c r="I33" s="249"/>
      <c r="J33" s="249"/>
      <c r="K33" s="249"/>
      <c r="L33" s="249"/>
      <c r="M33" s="249"/>
      <c r="N33" s="249"/>
      <c r="O33" s="301">
        <f>N33+M33+L33+K33+J33+I33+H33+G33</f>
        <v>0</v>
      </c>
      <c r="P33" s="247"/>
      <c r="Q33" s="258"/>
      <c r="R33" s="132" t="str">
        <f t="shared" si="1"/>
        <v xml:space="preserve"> </v>
      </c>
    </row>
    <row r="34" spans="2:21" x14ac:dyDescent="0.2">
      <c r="B34" s="195"/>
      <c r="C34" s="196">
        <v>742</v>
      </c>
      <c r="D34" s="197"/>
      <c r="E34" s="204" t="s">
        <v>615</v>
      </c>
      <c r="F34" s="206">
        <f>+F35+F36+F37+F38+F39+F40</f>
        <v>0</v>
      </c>
      <c r="G34" s="240">
        <f t="shared" ref="G34:Q34" si="10">+G35+G36+G37+G38+G39+G40</f>
        <v>0</v>
      </c>
      <c r="H34" s="241">
        <f t="shared" si="10"/>
        <v>0</v>
      </c>
      <c r="I34" s="241">
        <f t="shared" si="10"/>
        <v>0</v>
      </c>
      <c r="J34" s="241">
        <f t="shared" si="10"/>
        <v>0</v>
      </c>
      <c r="K34" s="241">
        <f t="shared" si="10"/>
        <v>0</v>
      </c>
      <c r="L34" s="241">
        <f t="shared" si="10"/>
        <v>0</v>
      </c>
      <c r="M34" s="241">
        <f t="shared" si="10"/>
        <v>0</v>
      </c>
      <c r="N34" s="241">
        <f t="shared" si="10"/>
        <v>0</v>
      </c>
      <c r="O34" s="244">
        <f t="shared" si="10"/>
        <v>0</v>
      </c>
      <c r="P34" s="206">
        <f t="shared" si="10"/>
        <v>0</v>
      </c>
      <c r="Q34" s="260">
        <f t="shared" si="10"/>
        <v>0</v>
      </c>
      <c r="R34" s="132" t="str">
        <f t="shared" si="1"/>
        <v xml:space="preserve"> </v>
      </c>
    </row>
    <row r="35" spans="2:21" x14ac:dyDescent="0.2">
      <c r="B35" s="183"/>
      <c r="C35" s="185" t="s">
        <v>557</v>
      </c>
      <c r="D35" s="182"/>
      <c r="E35" s="199" t="s">
        <v>616</v>
      </c>
      <c r="F35" s="247"/>
      <c r="G35" s="248"/>
      <c r="H35" s="249"/>
      <c r="I35" s="249"/>
      <c r="J35" s="249"/>
      <c r="K35" s="249"/>
      <c r="L35" s="249"/>
      <c r="M35" s="249"/>
      <c r="N35" s="249"/>
      <c r="O35" s="301">
        <f t="shared" ref="O35:O40" si="11">N35+M35+L35+K35+J35+I35+H35+G35</f>
        <v>0</v>
      </c>
      <c r="P35" s="247"/>
      <c r="Q35" s="258"/>
      <c r="R35" s="132" t="str">
        <f t="shared" si="1"/>
        <v xml:space="preserve"> </v>
      </c>
    </row>
    <row r="36" spans="2:21" x14ac:dyDescent="0.2">
      <c r="B36" s="183"/>
      <c r="C36" s="185" t="s">
        <v>558</v>
      </c>
      <c r="D36" s="182"/>
      <c r="E36" s="199" t="s">
        <v>617</v>
      </c>
      <c r="F36" s="247"/>
      <c r="G36" s="248"/>
      <c r="H36" s="249"/>
      <c r="I36" s="249"/>
      <c r="J36" s="249"/>
      <c r="K36" s="249"/>
      <c r="L36" s="249"/>
      <c r="M36" s="249"/>
      <c r="N36" s="249"/>
      <c r="O36" s="301">
        <f t="shared" si="11"/>
        <v>0</v>
      </c>
      <c r="P36" s="247"/>
      <c r="Q36" s="258"/>
      <c r="R36" s="132" t="str">
        <f t="shared" si="1"/>
        <v xml:space="preserve"> </v>
      </c>
    </row>
    <row r="37" spans="2:21" x14ac:dyDescent="0.2">
      <c r="B37" s="183"/>
      <c r="C37" s="185" t="s">
        <v>559</v>
      </c>
      <c r="D37" s="182"/>
      <c r="E37" s="199" t="s">
        <v>618</v>
      </c>
      <c r="F37" s="247"/>
      <c r="G37" s="248"/>
      <c r="H37" s="249"/>
      <c r="I37" s="249"/>
      <c r="J37" s="249"/>
      <c r="K37" s="249"/>
      <c r="L37" s="249"/>
      <c r="M37" s="249"/>
      <c r="N37" s="249"/>
      <c r="O37" s="301">
        <f t="shared" si="11"/>
        <v>0</v>
      </c>
      <c r="P37" s="247"/>
      <c r="Q37" s="258"/>
      <c r="R37" s="132" t="str">
        <f t="shared" si="1"/>
        <v xml:space="preserve"> </v>
      </c>
    </row>
    <row r="38" spans="2:21" x14ac:dyDescent="0.2">
      <c r="B38" s="183"/>
      <c r="C38" s="185" t="s">
        <v>560</v>
      </c>
      <c r="D38" s="182"/>
      <c r="E38" s="199" t="s">
        <v>619</v>
      </c>
      <c r="F38" s="247"/>
      <c r="G38" s="248"/>
      <c r="H38" s="249"/>
      <c r="I38" s="249"/>
      <c r="J38" s="249"/>
      <c r="K38" s="249"/>
      <c r="L38" s="249"/>
      <c r="M38" s="249"/>
      <c r="N38" s="249"/>
      <c r="O38" s="301">
        <f t="shared" si="11"/>
        <v>0</v>
      </c>
      <c r="P38" s="247"/>
      <c r="Q38" s="258"/>
      <c r="R38" s="132" t="str">
        <f t="shared" si="1"/>
        <v xml:space="preserve"> </v>
      </c>
    </row>
    <row r="39" spans="2:21" x14ac:dyDescent="0.2">
      <c r="B39" s="183"/>
      <c r="C39" s="185" t="s">
        <v>561</v>
      </c>
      <c r="D39" s="182"/>
      <c r="E39" s="199" t="s">
        <v>620</v>
      </c>
      <c r="F39" s="247"/>
      <c r="G39" s="248"/>
      <c r="H39" s="249"/>
      <c r="I39" s="249"/>
      <c r="J39" s="249"/>
      <c r="K39" s="249"/>
      <c r="L39" s="249"/>
      <c r="M39" s="249"/>
      <c r="N39" s="249"/>
      <c r="O39" s="301">
        <f t="shared" si="11"/>
        <v>0</v>
      </c>
      <c r="P39" s="247"/>
      <c r="Q39" s="258"/>
      <c r="R39" s="132" t="str">
        <f t="shared" si="1"/>
        <v xml:space="preserve"> </v>
      </c>
    </row>
    <row r="40" spans="2:21" ht="15" thickBot="1" x14ac:dyDescent="0.25">
      <c r="B40" s="183"/>
      <c r="C40" s="185" t="s">
        <v>562</v>
      </c>
      <c r="D40" s="182"/>
      <c r="E40" s="200" t="s">
        <v>621</v>
      </c>
      <c r="F40" s="247"/>
      <c r="G40" s="248"/>
      <c r="H40" s="249"/>
      <c r="I40" s="249"/>
      <c r="J40" s="249"/>
      <c r="K40" s="249"/>
      <c r="L40" s="249"/>
      <c r="M40" s="249"/>
      <c r="N40" s="249"/>
      <c r="O40" s="301">
        <f t="shared" si="11"/>
        <v>0</v>
      </c>
      <c r="P40" s="247"/>
      <c r="Q40" s="258"/>
      <c r="R40" s="132" t="str">
        <f t="shared" si="1"/>
        <v xml:space="preserve"> </v>
      </c>
    </row>
    <row r="41" spans="2:21" x14ac:dyDescent="0.2">
      <c r="B41" s="189"/>
      <c r="C41" s="190">
        <v>75</v>
      </c>
      <c r="D41" s="191"/>
      <c r="E41" s="203" t="s">
        <v>622</v>
      </c>
      <c r="F41" s="54">
        <f>+F42</f>
        <v>0</v>
      </c>
      <c r="G41" s="56">
        <f t="shared" ref="G41:Q41" si="12">+G42</f>
        <v>0</v>
      </c>
      <c r="H41" s="57">
        <f t="shared" si="12"/>
        <v>0</v>
      </c>
      <c r="I41" s="57">
        <f t="shared" si="12"/>
        <v>0</v>
      </c>
      <c r="J41" s="57">
        <f t="shared" si="12"/>
        <v>0</v>
      </c>
      <c r="K41" s="57">
        <f t="shared" si="12"/>
        <v>0</v>
      </c>
      <c r="L41" s="57">
        <f t="shared" si="12"/>
        <v>0</v>
      </c>
      <c r="M41" s="57">
        <f t="shared" si="12"/>
        <v>0</v>
      </c>
      <c r="N41" s="57">
        <f t="shared" si="12"/>
        <v>0</v>
      </c>
      <c r="O41" s="245">
        <f t="shared" si="12"/>
        <v>0</v>
      </c>
      <c r="P41" s="54">
        <f t="shared" si="12"/>
        <v>0</v>
      </c>
      <c r="Q41" s="80">
        <f t="shared" si="12"/>
        <v>0</v>
      </c>
      <c r="R41" s="132" t="str">
        <f t="shared" si="1"/>
        <v xml:space="preserve"> </v>
      </c>
    </row>
    <row r="42" spans="2:21" ht="15" thickBot="1" x14ac:dyDescent="0.25">
      <c r="B42" s="183"/>
      <c r="C42" s="184">
        <v>751</v>
      </c>
      <c r="D42" s="182"/>
      <c r="E42" s="202" t="s">
        <v>416</v>
      </c>
      <c r="F42" s="247"/>
      <c r="G42" s="248"/>
      <c r="H42" s="249"/>
      <c r="I42" s="249"/>
      <c r="J42" s="249"/>
      <c r="K42" s="249"/>
      <c r="L42" s="249"/>
      <c r="M42" s="249"/>
      <c r="N42" s="249"/>
      <c r="O42" s="246">
        <f t="shared" ref="O42" si="13">+SUM(F42:N42)</f>
        <v>0</v>
      </c>
      <c r="P42" s="247"/>
      <c r="Q42" s="258"/>
      <c r="R42" s="132" t="str">
        <f t="shared" si="1"/>
        <v xml:space="preserve"> </v>
      </c>
    </row>
    <row r="43" spans="2:21" s="208" customFormat="1" ht="27.75" customHeight="1" thickTop="1" thickBot="1" x14ac:dyDescent="0.3">
      <c r="B43" s="226"/>
      <c r="C43" s="227">
        <v>4</v>
      </c>
      <c r="D43" s="228"/>
      <c r="E43" s="229" t="s">
        <v>3</v>
      </c>
      <c r="F43" s="230">
        <f t="shared" ref="F43:Q43" si="14">F44+F54+F60+F63+F65+F67+F71</f>
        <v>0</v>
      </c>
      <c r="G43" s="230">
        <f t="shared" si="14"/>
        <v>0</v>
      </c>
      <c r="H43" s="231">
        <f t="shared" si="14"/>
        <v>0</v>
      </c>
      <c r="I43" s="231">
        <f t="shared" si="14"/>
        <v>0</v>
      </c>
      <c r="J43" s="231">
        <f t="shared" si="14"/>
        <v>0</v>
      </c>
      <c r="K43" s="231">
        <f t="shared" si="14"/>
        <v>0</v>
      </c>
      <c r="L43" s="231">
        <f t="shared" si="14"/>
        <v>0</v>
      </c>
      <c r="M43" s="231">
        <f t="shared" si="14"/>
        <v>0</v>
      </c>
      <c r="N43" s="231">
        <f t="shared" si="14"/>
        <v>0</v>
      </c>
      <c r="O43" s="232">
        <f t="shared" si="14"/>
        <v>0</v>
      </c>
      <c r="P43" s="230">
        <f t="shared" si="14"/>
        <v>0</v>
      </c>
      <c r="Q43" s="233">
        <f t="shared" si="14"/>
        <v>0</v>
      </c>
      <c r="R43" s="207" t="str">
        <f t="shared" ref="R43:R45" si="15">IF(ISNUMBER(O43)," ","Greska prilikom unosa (pokusajte da umjesto 'tacke' stavite 'zarez')")</f>
        <v xml:space="preserve"> </v>
      </c>
    </row>
    <row r="44" spans="2:21" s="53" customFormat="1" ht="15" thickTop="1" x14ac:dyDescent="0.2">
      <c r="B44" s="209"/>
      <c r="C44" s="210">
        <v>41</v>
      </c>
      <c r="D44" s="211"/>
      <c r="E44" s="212" t="s">
        <v>473</v>
      </c>
      <c r="F44" s="213">
        <f t="shared" ref="F44:Q44" si="16">F45+F46+F47+F48+F49+F50+F51+F52+F53</f>
        <v>0</v>
      </c>
      <c r="G44" s="213">
        <f t="shared" si="16"/>
        <v>0</v>
      </c>
      <c r="H44" s="214">
        <f t="shared" si="16"/>
        <v>0</v>
      </c>
      <c r="I44" s="214">
        <f t="shared" si="16"/>
        <v>0</v>
      </c>
      <c r="J44" s="214">
        <f t="shared" si="16"/>
        <v>0</v>
      </c>
      <c r="K44" s="214">
        <f t="shared" si="16"/>
        <v>0</v>
      </c>
      <c r="L44" s="214">
        <f t="shared" si="16"/>
        <v>0</v>
      </c>
      <c r="M44" s="214">
        <f t="shared" si="16"/>
        <v>0</v>
      </c>
      <c r="N44" s="214">
        <f t="shared" si="16"/>
        <v>0</v>
      </c>
      <c r="O44" s="215">
        <f t="shared" si="16"/>
        <v>0</v>
      </c>
      <c r="P44" s="216">
        <f t="shared" si="16"/>
        <v>0</v>
      </c>
      <c r="Q44" s="216">
        <f t="shared" si="16"/>
        <v>0</v>
      </c>
      <c r="R44" s="132" t="str">
        <f t="shared" si="15"/>
        <v xml:space="preserve"> </v>
      </c>
      <c r="U44" s="1"/>
    </row>
    <row r="45" spans="2:21" s="6" customFormat="1" x14ac:dyDescent="0.2">
      <c r="B45" s="51"/>
      <c r="C45" s="285">
        <v>411</v>
      </c>
      <c r="D45" s="286"/>
      <c r="E45" s="287" t="s">
        <v>4</v>
      </c>
      <c r="F45" s="17"/>
      <c r="G45" s="17"/>
      <c r="H45" s="18"/>
      <c r="I45" s="18"/>
      <c r="J45" s="18"/>
      <c r="K45" s="18"/>
      <c r="L45" s="18"/>
      <c r="M45" s="18"/>
      <c r="N45" s="18"/>
      <c r="O45" s="301">
        <f>N45+M45+L45+K45+J45+I45+H45+G45</f>
        <v>0</v>
      </c>
      <c r="P45" s="81"/>
      <c r="Q45" s="81"/>
      <c r="R45" s="132" t="str">
        <f t="shared" si="15"/>
        <v xml:space="preserve"> </v>
      </c>
      <c r="U45" s="1"/>
    </row>
    <row r="46" spans="2:21" s="6" customFormat="1" x14ac:dyDescent="0.2">
      <c r="B46" s="47"/>
      <c r="C46" s="288">
        <v>412</v>
      </c>
      <c r="D46" s="289"/>
      <c r="E46" s="290" t="s">
        <v>36</v>
      </c>
      <c r="F46" s="17"/>
      <c r="G46" s="17"/>
      <c r="H46" s="18"/>
      <c r="I46" s="18"/>
      <c r="J46" s="18"/>
      <c r="K46" s="18"/>
      <c r="L46" s="18"/>
      <c r="M46" s="18"/>
      <c r="N46" s="18"/>
      <c r="O46" s="301">
        <f t="shared" ref="O46:O74" si="17">N46+M46+L46+K46+J46+I46+H46+G46</f>
        <v>0</v>
      </c>
      <c r="P46" s="81"/>
      <c r="Q46" s="81"/>
      <c r="R46" s="132" t="str">
        <f t="shared" ref="R46:R48" si="18">IF(ISNUMBER(O46)," ","Greska prilikom unosa (pokusajte da umjesto 'tacke' stavite 'zarez')")</f>
        <v xml:space="preserve"> </v>
      </c>
      <c r="U46" s="1"/>
    </row>
    <row r="47" spans="2:21" s="6" customFormat="1" x14ac:dyDescent="0.2">
      <c r="B47" s="47"/>
      <c r="C47" s="291">
        <v>413</v>
      </c>
      <c r="D47" s="292"/>
      <c r="E47" s="293" t="s">
        <v>51</v>
      </c>
      <c r="F47" s="17"/>
      <c r="G47" s="17"/>
      <c r="H47" s="18"/>
      <c r="I47" s="18"/>
      <c r="J47" s="18"/>
      <c r="K47" s="18"/>
      <c r="L47" s="18"/>
      <c r="M47" s="18"/>
      <c r="N47" s="18"/>
      <c r="O47" s="301">
        <f t="shared" si="17"/>
        <v>0</v>
      </c>
      <c r="P47" s="81"/>
      <c r="Q47" s="81"/>
      <c r="R47" s="132" t="str">
        <f t="shared" si="18"/>
        <v xml:space="preserve"> </v>
      </c>
      <c r="U47" s="1"/>
    </row>
    <row r="48" spans="2:21" s="6" customFormat="1" x14ac:dyDescent="0.2">
      <c r="B48" s="47"/>
      <c r="C48" s="291">
        <v>414</v>
      </c>
      <c r="D48" s="292"/>
      <c r="E48" s="294" t="s">
        <v>482</v>
      </c>
      <c r="F48" s="17"/>
      <c r="G48" s="17"/>
      <c r="H48" s="18"/>
      <c r="I48" s="18"/>
      <c r="J48" s="18"/>
      <c r="K48" s="18"/>
      <c r="L48" s="18"/>
      <c r="M48" s="18"/>
      <c r="N48" s="18"/>
      <c r="O48" s="301">
        <f t="shared" si="17"/>
        <v>0</v>
      </c>
      <c r="P48" s="81"/>
      <c r="Q48" s="81"/>
      <c r="R48" s="132" t="str">
        <f t="shared" si="18"/>
        <v xml:space="preserve"> </v>
      </c>
      <c r="U48" s="1"/>
    </row>
    <row r="49" spans="2:21" x14ac:dyDescent="0.2">
      <c r="B49" s="49"/>
      <c r="C49" s="291">
        <v>415</v>
      </c>
      <c r="D49" s="284"/>
      <c r="E49" s="293" t="s">
        <v>130</v>
      </c>
      <c r="F49" s="17"/>
      <c r="G49" s="17"/>
      <c r="H49" s="18"/>
      <c r="I49" s="18"/>
      <c r="J49" s="18"/>
      <c r="K49" s="18"/>
      <c r="L49" s="18"/>
      <c r="M49" s="18"/>
      <c r="N49" s="18"/>
      <c r="O49" s="301">
        <f t="shared" si="17"/>
        <v>0</v>
      </c>
      <c r="P49" s="81"/>
      <c r="Q49" s="81"/>
      <c r="R49" s="132" t="str">
        <f t="shared" ref="R49:R57" si="19">IF(ISNUMBER(O49)," ","Greska prilikom unosa (pokusajte da umjesto 'tacke' stavite 'zarez')")</f>
        <v xml:space="preserve"> </v>
      </c>
    </row>
    <row r="50" spans="2:21" x14ac:dyDescent="0.2">
      <c r="B50" s="49"/>
      <c r="C50" s="291">
        <v>416</v>
      </c>
      <c r="D50" s="284"/>
      <c r="E50" s="293" t="s">
        <v>137</v>
      </c>
      <c r="F50" s="17"/>
      <c r="G50" s="17"/>
      <c r="H50" s="18"/>
      <c r="I50" s="18"/>
      <c r="J50" s="18"/>
      <c r="K50" s="18"/>
      <c r="L50" s="18"/>
      <c r="M50" s="18"/>
      <c r="N50" s="18"/>
      <c r="O50" s="301">
        <f t="shared" si="17"/>
        <v>0</v>
      </c>
      <c r="P50" s="81"/>
      <c r="Q50" s="81"/>
      <c r="R50" s="132" t="str">
        <f t="shared" si="19"/>
        <v xml:space="preserve"> </v>
      </c>
    </row>
    <row r="51" spans="2:21" x14ac:dyDescent="0.2">
      <c r="B51" s="49"/>
      <c r="C51" s="291">
        <v>417</v>
      </c>
      <c r="D51" s="284"/>
      <c r="E51" s="293" t="s">
        <v>148</v>
      </c>
      <c r="F51" s="17"/>
      <c r="G51" s="17"/>
      <c r="H51" s="18"/>
      <c r="I51" s="18"/>
      <c r="J51" s="18"/>
      <c r="K51" s="18"/>
      <c r="L51" s="18"/>
      <c r="M51" s="18"/>
      <c r="N51" s="18"/>
      <c r="O51" s="301">
        <f t="shared" si="17"/>
        <v>0</v>
      </c>
      <c r="P51" s="81"/>
      <c r="Q51" s="81"/>
      <c r="R51" s="132" t="str">
        <f t="shared" si="19"/>
        <v xml:space="preserve"> </v>
      </c>
    </row>
    <row r="52" spans="2:21" x14ac:dyDescent="0.2">
      <c r="B52" s="49"/>
      <c r="C52" s="291">
        <v>418</v>
      </c>
      <c r="D52" s="284"/>
      <c r="E52" s="293" t="s">
        <v>155</v>
      </c>
      <c r="F52" s="17"/>
      <c r="G52" s="17"/>
      <c r="H52" s="18"/>
      <c r="I52" s="18"/>
      <c r="J52" s="18"/>
      <c r="K52" s="18"/>
      <c r="L52" s="18"/>
      <c r="M52" s="18"/>
      <c r="N52" s="18"/>
      <c r="O52" s="301">
        <f t="shared" si="17"/>
        <v>0</v>
      </c>
      <c r="P52" s="81"/>
      <c r="Q52" s="81"/>
      <c r="R52" s="132" t="str">
        <f t="shared" si="19"/>
        <v xml:space="preserve"> </v>
      </c>
    </row>
    <row r="53" spans="2:21" ht="15" thickBot="1" x14ac:dyDescent="0.25">
      <c r="B53" s="49"/>
      <c r="C53" s="291">
        <v>419</v>
      </c>
      <c r="D53" s="284"/>
      <c r="E53" s="293" t="s">
        <v>162</v>
      </c>
      <c r="F53" s="17"/>
      <c r="G53" s="17"/>
      <c r="H53" s="18"/>
      <c r="I53" s="18"/>
      <c r="J53" s="18"/>
      <c r="K53" s="18"/>
      <c r="L53" s="18"/>
      <c r="M53" s="18"/>
      <c r="N53" s="18"/>
      <c r="O53" s="301">
        <f t="shared" si="17"/>
        <v>0</v>
      </c>
      <c r="P53" s="81"/>
      <c r="Q53" s="81"/>
      <c r="R53" s="132" t="str">
        <f t="shared" si="19"/>
        <v xml:space="preserve"> </v>
      </c>
    </row>
    <row r="54" spans="2:21" s="53" customFormat="1" x14ac:dyDescent="0.2">
      <c r="B54" s="54"/>
      <c r="C54" s="63">
        <v>42</v>
      </c>
      <c r="D54" s="55"/>
      <c r="E54" s="59" t="s">
        <v>184</v>
      </c>
      <c r="F54" s="67">
        <f t="shared" ref="F54:Q54" si="20">+F55+F56+F57+F58+F59</f>
        <v>0</v>
      </c>
      <c r="G54" s="60">
        <f t="shared" si="20"/>
        <v>0</v>
      </c>
      <c r="H54" s="61">
        <f t="shared" si="20"/>
        <v>0</v>
      </c>
      <c r="I54" s="61">
        <f t="shared" si="20"/>
        <v>0</v>
      </c>
      <c r="J54" s="61">
        <f t="shared" si="20"/>
        <v>0</v>
      </c>
      <c r="K54" s="61">
        <f t="shared" si="20"/>
        <v>0</v>
      </c>
      <c r="L54" s="61">
        <f t="shared" si="20"/>
        <v>0</v>
      </c>
      <c r="M54" s="61">
        <f t="shared" si="20"/>
        <v>0</v>
      </c>
      <c r="N54" s="61">
        <f t="shared" si="20"/>
        <v>0</v>
      </c>
      <c r="O54" s="62">
        <f t="shared" si="20"/>
        <v>0</v>
      </c>
      <c r="P54" s="84">
        <f t="shared" si="20"/>
        <v>0</v>
      </c>
      <c r="Q54" s="84">
        <f t="shared" si="20"/>
        <v>0</v>
      </c>
      <c r="R54" s="132" t="str">
        <f t="shared" si="19"/>
        <v xml:space="preserve"> </v>
      </c>
      <c r="U54" s="1"/>
    </row>
    <row r="55" spans="2:21" s="6" customFormat="1" x14ac:dyDescent="0.2">
      <c r="B55" s="51"/>
      <c r="C55" s="285">
        <v>421</v>
      </c>
      <c r="D55" s="286"/>
      <c r="E55" s="295" t="s">
        <v>185</v>
      </c>
      <c r="F55" s="17"/>
      <c r="G55" s="17"/>
      <c r="H55" s="18"/>
      <c r="I55" s="18"/>
      <c r="J55" s="18"/>
      <c r="K55" s="18"/>
      <c r="L55" s="18"/>
      <c r="M55" s="18"/>
      <c r="N55" s="18"/>
      <c r="O55" s="301">
        <f t="shared" si="17"/>
        <v>0</v>
      </c>
      <c r="P55" s="81"/>
      <c r="Q55" s="81"/>
      <c r="R55" s="132" t="str">
        <f t="shared" si="19"/>
        <v xml:space="preserve"> </v>
      </c>
      <c r="U55" s="1"/>
    </row>
    <row r="56" spans="2:21" x14ac:dyDescent="0.2">
      <c r="B56" s="49"/>
      <c r="C56" s="291">
        <v>422</v>
      </c>
      <c r="D56" s="284"/>
      <c r="E56" s="296" t="s">
        <v>200</v>
      </c>
      <c r="F56" s="17"/>
      <c r="G56" s="17"/>
      <c r="H56" s="18"/>
      <c r="I56" s="18"/>
      <c r="J56" s="18"/>
      <c r="K56" s="18"/>
      <c r="L56" s="18"/>
      <c r="M56" s="18"/>
      <c r="N56" s="18"/>
      <c r="O56" s="301">
        <f t="shared" si="17"/>
        <v>0</v>
      </c>
      <c r="P56" s="81"/>
      <c r="Q56" s="81"/>
      <c r="R56" s="132" t="str">
        <f t="shared" si="19"/>
        <v xml:space="preserve"> </v>
      </c>
    </row>
    <row r="57" spans="2:21" x14ac:dyDescent="0.2">
      <c r="B57" s="49"/>
      <c r="C57" s="291">
        <v>423</v>
      </c>
      <c r="D57" s="284"/>
      <c r="E57" s="296" t="s">
        <v>210</v>
      </c>
      <c r="F57" s="17"/>
      <c r="G57" s="17"/>
      <c r="H57" s="18"/>
      <c r="I57" s="18"/>
      <c r="J57" s="18"/>
      <c r="K57" s="18"/>
      <c r="L57" s="18"/>
      <c r="M57" s="18"/>
      <c r="N57" s="18"/>
      <c r="O57" s="301">
        <f t="shared" si="17"/>
        <v>0</v>
      </c>
      <c r="P57" s="81"/>
      <c r="Q57" s="81"/>
      <c r="R57" s="132" t="str">
        <f t="shared" si="19"/>
        <v xml:space="preserve"> </v>
      </c>
    </row>
    <row r="58" spans="2:21" x14ac:dyDescent="0.2">
      <c r="B58" s="49"/>
      <c r="C58" s="291">
        <v>424</v>
      </c>
      <c r="D58" s="284"/>
      <c r="E58" s="296" t="s">
        <v>239</v>
      </c>
      <c r="F58" s="17"/>
      <c r="G58" s="17"/>
      <c r="H58" s="18"/>
      <c r="I58" s="18"/>
      <c r="J58" s="18"/>
      <c r="K58" s="18"/>
      <c r="L58" s="18"/>
      <c r="M58" s="18"/>
      <c r="N58" s="18"/>
      <c r="O58" s="301">
        <f t="shared" si="17"/>
        <v>0</v>
      </c>
      <c r="P58" s="81"/>
      <c r="Q58" s="81"/>
      <c r="R58" s="132" t="str">
        <f t="shared" ref="R58:R64" si="21">IF(ISNUMBER(O58)," ","Greska prilikom unosa (pokusajte da umjesto 'tacke' stavite 'zarez')")</f>
        <v xml:space="preserve"> </v>
      </c>
    </row>
    <row r="59" spans="2:21" ht="15" thickBot="1" x14ac:dyDescent="0.25">
      <c r="B59" s="49"/>
      <c r="C59" s="291">
        <v>425</v>
      </c>
      <c r="D59" s="284"/>
      <c r="E59" s="296" t="s">
        <v>248</v>
      </c>
      <c r="F59" s="17"/>
      <c r="G59" s="17"/>
      <c r="H59" s="18"/>
      <c r="I59" s="18"/>
      <c r="J59" s="18"/>
      <c r="K59" s="18"/>
      <c r="L59" s="18"/>
      <c r="M59" s="18"/>
      <c r="N59" s="18"/>
      <c r="O59" s="301">
        <f t="shared" si="17"/>
        <v>0</v>
      </c>
      <c r="P59" s="81"/>
      <c r="Q59" s="81"/>
      <c r="R59" s="132" t="str">
        <f t="shared" si="21"/>
        <v xml:space="preserve"> </v>
      </c>
    </row>
    <row r="60" spans="2:21" s="53" customFormat="1" x14ac:dyDescent="0.2">
      <c r="B60" s="54"/>
      <c r="C60" s="63">
        <v>43</v>
      </c>
      <c r="D60" s="55"/>
      <c r="E60" s="59" t="s">
        <v>255</v>
      </c>
      <c r="F60" s="67">
        <f t="shared" ref="F60:Q60" si="22">F61+F62</f>
        <v>0</v>
      </c>
      <c r="G60" s="60">
        <f t="shared" si="22"/>
        <v>0</v>
      </c>
      <c r="H60" s="61">
        <f t="shared" si="22"/>
        <v>0</v>
      </c>
      <c r="I60" s="61">
        <f t="shared" si="22"/>
        <v>0</v>
      </c>
      <c r="J60" s="61">
        <f t="shared" si="22"/>
        <v>0</v>
      </c>
      <c r="K60" s="61">
        <f t="shared" si="22"/>
        <v>0</v>
      </c>
      <c r="L60" s="61">
        <f t="shared" si="22"/>
        <v>0</v>
      </c>
      <c r="M60" s="61">
        <f t="shared" si="22"/>
        <v>0</v>
      </c>
      <c r="N60" s="61">
        <f t="shared" si="22"/>
        <v>0</v>
      </c>
      <c r="O60" s="62">
        <f t="shared" si="22"/>
        <v>0</v>
      </c>
      <c r="P60" s="84">
        <f t="shared" si="22"/>
        <v>0</v>
      </c>
      <c r="Q60" s="84">
        <f t="shared" si="22"/>
        <v>0</v>
      </c>
      <c r="R60" s="132" t="str">
        <f t="shared" si="21"/>
        <v xml:space="preserve"> </v>
      </c>
      <c r="U60" s="1"/>
    </row>
    <row r="61" spans="2:21" s="6" customFormat="1" x14ac:dyDescent="0.2">
      <c r="B61" s="51"/>
      <c r="C61" s="297">
        <v>431</v>
      </c>
      <c r="D61" s="286"/>
      <c r="E61" s="295" t="s">
        <v>255</v>
      </c>
      <c r="F61" s="17"/>
      <c r="G61" s="17"/>
      <c r="H61" s="18"/>
      <c r="I61" s="18"/>
      <c r="J61" s="18"/>
      <c r="K61" s="18"/>
      <c r="L61" s="18"/>
      <c r="M61" s="18"/>
      <c r="N61" s="18"/>
      <c r="O61" s="301">
        <f t="shared" si="17"/>
        <v>0</v>
      </c>
      <c r="P61" s="81"/>
      <c r="Q61" s="81"/>
      <c r="R61" s="132" t="str">
        <f t="shared" si="21"/>
        <v xml:space="preserve"> </v>
      </c>
      <c r="U61" s="1"/>
    </row>
    <row r="62" spans="2:21" ht="15" thickBot="1" x14ac:dyDescent="0.25">
      <c r="B62" s="49"/>
      <c r="C62" s="291">
        <v>432</v>
      </c>
      <c r="D62" s="284"/>
      <c r="E62" s="296" t="s">
        <v>295</v>
      </c>
      <c r="F62" s="17"/>
      <c r="G62" s="17"/>
      <c r="H62" s="18"/>
      <c r="I62" s="18"/>
      <c r="J62" s="18"/>
      <c r="K62" s="18"/>
      <c r="L62" s="18"/>
      <c r="M62" s="18"/>
      <c r="N62" s="18"/>
      <c r="O62" s="301">
        <f t="shared" si="17"/>
        <v>0</v>
      </c>
      <c r="P62" s="81"/>
      <c r="Q62" s="81"/>
      <c r="R62" s="132" t="str">
        <f t="shared" si="21"/>
        <v xml:space="preserve"> </v>
      </c>
    </row>
    <row r="63" spans="2:21" s="53" customFormat="1" x14ac:dyDescent="0.2">
      <c r="B63" s="54"/>
      <c r="C63" s="63">
        <v>44</v>
      </c>
      <c r="D63" s="55"/>
      <c r="E63" s="59" t="s">
        <v>319</v>
      </c>
      <c r="F63" s="67">
        <f>+F64</f>
        <v>0</v>
      </c>
      <c r="G63" s="60">
        <f>+G64</f>
        <v>0</v>
      </c>
      <c r="H63" s="61">
        <f t="shared" ref="H63:Q63" si="23">+H64</f>
        <v>0</v>
      </c>
      <c r="I63" s="61">
        <f t="shared" si="23"/>
        <v>0</v>
      </c>
      <c r="J63" s="61">
        <f t="shared" si="23"/>
        <v>0</v>
      </c>
      <c r="K63" s="61">
        <f t="shared" si="23"/>
        <v>0</v>
      </c>
      <c r="L63" s="61">
        <f t="shared" si="23"/>
        <v>0</v>
      </c>
      <c r="M63" s="61">
        <f t="shared" si="23"/>
        <v>0</v>
      </c>
      <c r="N63" s="61">
        <f t="shared" si="23"/>
        <v>0</v>
      </c>
      <c r="O63" s="62">
        <f>+O64</f>
        <v>0</v>
      </c>
      <c r="P63" s="84">
        <f t="shared" si="23"/>
        <v>0</v>
      </c>
      <c r="Q63" s="84">
        <f t="shared" si="23"/>
        <v>0</v>
      </c>
      <c r="R63" s="132" t="str">
        <f t="shared" si="21"/>
        <v xml:space="preserve"> </v>
      </c>
      <c r="U63" s="1"/>
    </row>
    <row r="64" spans="2:21" s="6" customFormat="1" ht="15" thickBot="1" x14ac:dyDescent="0.25">
      <c r="B64" s="51"/>
      <c r="C64" s="285">
        <v>441</v>
      </c>
      <c r="D64" s="286"/>
      <c r="E64" s="295" t="s">
        <v>319</v>
      </c>
      <c r="F64" s="119"/>
      <c r="G64" s="119"/>
      <c r="H64" s="120"/>
      <c r="I64" s="120"/>
      <c r="J64" s="120"/>
      <c r="K64" s="120"/>
      <c r="L64" s="120"/>
      <c r="M64" s="120"/>
      <c r="N64" s="120"/>
      <c r="O64" s="301">
        <f t="shared" si="17"/>
        <v>0</v>
      </c>
      <c r="P64" s="121"/>
      <c r="Q64" s="121"/>
      <c r="R64" s="132" t="str">
        <f t="shared" si="21"/>
        <v xml:space="preserve"> </v>
      </c>
      <c r="U64" s="1"/>
    </row>
    <row r="65" spans="2:21" s="53" customFormat="1" x14ac:dyDescent="0.2">
      <c r="B65" s="54"/>
      <c r="C65" s="63">
        <v>45</v>
      </c>
      <c r="D65" s="55"/>
      <c r="E65" s="59" t="s">
        <v>415</v>
      </c>
      <c r="F65" s="67">
        <f>+F66</f>
        <v>0</v>
      </c>
      <c r="G65" s="60">
        <f>+G66</f>
        <v>0</v>
      </c>
      <c r="H65" s="61">
        <f t="shared" ref="H65:Q65" si="24">+H66</f>
        <v>0</v>
      </c>
      <c r="I65" s="61">
        <f t="shared" si="24"/>
        <v>0</v>
      </c>
      <c r="J65" s="61">
        <f t="shared" si="24"/>
        <v>0</v>
      </c>
      <c r="K65" s="61">
        <f t="shared" si="24"/>
        <v>0</v>
      </c>
      <c r="L65" s="61">
        <f t="shared" si="24"/>
        <v>0</v>
      </c>
      <c r="M65" s="61">
        <f t="shared" si="24"/>
        <v>0</v>
      </c>
      <c r="N65" s="61">
        <f t="shared" si="24"/>
        <v>0</v>
      </c>
      <c r="O65" s="62">
        <f>+O66</f>
        <v>0</v>
      </c>
      <c r="P65" s="84">
        <f t="shared" si="24"/>
        <v>0</v>
      </c>
      <c r="Q65" s="84">
        <f t="shared" si="24"/>
        <v>0</v>
      </c>
      <c r="R65" s="132" t="str">
        <f t="shared" ref="R65:R71" si="25">IF(ISNUMBER(O65)," ","Greska prilikom unosa (pokusajte da umjesto 'tacke' stavite 'zarez')")</f>
        <v xml:space="preserve"> </v>
      </c>
      <c r="U65" s="1"/>
    </row>
    <row r="66" spans="2:21" s="6" customFormat="1" ht="15" thickBot="1" x14ac:dyDescent="0.25">
      <c r="B66" s="51"/>
      <c r="C66" s="285">
        <v>451</v>
      </c>
      <c r="D66" s="286"/>
      <c r="E66" s="295" t="s">
        <v>416</v>
      </c>
      <c r="F66" s="119"/>
      <c r="G66" s="119"/>
      <c r="H66" s="120"/>
      <c r="I66" s="120"/>
      <c r="J66" s="120"/>
      <c r="K66" s="120"/>
      <c r="L66" s="120"/>
      <c r="M66" s="120"/>
      <c r="N66" s="120"/>
      <c r="O66" s="301">
        <f t="shared" si="17"/>
        <v>0</v>
      </c>
      <c r="P66" s="121"/>
      <c r="Q66" s="121"/>
      <c r="R66" s="132" t="str">
        <f t="shared" si="25"/>
        <v xml:space="preserve"> </v>
      </c>
      <c r="U66" s="1"/>
    </row>
    <row r="67" spans="2:21" s="53" customFormat="1" x14ac:dyDescent="0.2">
      <c r="B67" s="54"/>
      <c r="C67" s="63">
        <v>46</v>
      </c>
      <c r="D67" s="55"/>
      <c r="E67" s="59" t="s">
        <v>427</v>
      </c>
      <c r="F67" s="67">
        <f t="shared" ref="F67:Q67" si="26">+F68+F69+F70</f>
        <v>0</v>
      </c>
      <c r="G67" s="60">
        <f t="shared" si="26"/>
        <v>0</v>
      </c>
      <c r="H67" s="61">
        <f t="shared" si="26"/>
        <v>0</v>
      </c>
      <c r="I67" s="61">
        <f t="shared" si="26"/>
        <v>0</v>
      </c>
      <c r="J67" s="61">
        <f t="shared" si="26"/>
        <v>0</v>
      </c>
      <c r="K67" s="61">
        <f t="shared" si="26"/>
        <v>0</v>
      </c>
      <c r="L67" s="61">
        <f t="shared" si="26"/>
        <v>0</v>
      </c>
      <c r="M67" s="61">
        <f t="shared" si="26"/>
        <v>0</v>
      </c>
      <c r="N67" s="61">
        <f t="shared" si="26"/>
        <v>0</v>
      </c>
      <c r="O67" s="62">
        <f t="shared" si="26"/>
        <v>0</v>
      </c>
      <c r="P67" s="84">
        <f t="shared" si="26"/>
        <v>0</v>
      </c>
      <c r="Q67" s="84">
        <f t="shared" si="26"/>
        <v>0</v>
      </c>
      <c r="R67" s="132" t="str">
        <f t="shared" si="25"/>
        <v xml:space="preserve"> </v>
      </c>
      <c r="U67" s="1"/>
    </row>
    <row r="68" spans="2:21" s="6" customFormat="1" x14ac:dyDescent="0.2">
      <c r="B68" s="51"/>
      <c r="C68" s="285">
        <v>461</v>
      </c>
      <c r="D68" s="286"/>
      <c r="E68" s="295" t="s">
        <v>428</v>
      </c>
      <c r="F68" s="17"/>
      <c r="G68" s="17"/>
      <c r="H68" s="18"/>
      <c r="I68" s="18"/>
      <c r="J68" s="18"/>
      <c r="K68" s="18"/>
      <c r="L68" s="18"/>
      <c r="M68" s="18"/>
      <c r="N68" s="18"/>
      <c r="O68" s="301">
        <f t="shared" ref="O68" si="27">N68+M68+L68+K68+J68+I68+H68+G68</f>
        <v>0</v>
      </c>
      <c r="P68" s="81"/>
      <c r="Q68" s="81"/>
      <c r="R68" s="132" t="str">
        <f t="shared" si="25"/>
        <v xml:space="preserve"> </v>
      </c>
      <c r="U68" s="1"/>
    </row>
    <row r="69" spans="2:21" x14ac:dyDescent="0.2">
      <c r="B69" s="49"/>
      <c r="C69" s="291">
        <v>462</v>
      </c>
      <c r="D69" s="284"/>
      <c r="E69" s="296" t="s">
        <v>444</v>
      </c>
      <c r="F69" s="17"/>
      <c r="G69" s="17"/>
      <c r="H69" s="18"/>
      <c r="I69" s="18"/>
      <c r="J69" s="18"/>
      <c r="K69" s="18"/>
      <c r="L69" s="18"/>
      <c r="M69" s="18"/>
      <c r="N69" s="18"/>
      <c r="O69" s="301">
        <f t="shared" si="17"/>
        <v>0</v>
      </c>
      <c r="P69" s="81"/>
      <c r="Q69" s="81"/>
      <c r="R69" s="132" t="str">
        <f t="shared" si="25"/>
        <v xml:space="preserve"> </v>
      </c>
    </row>
    <row r="70" spans="2:21" ht="15" thickBot="1" x14ac:dyDescent="0.25">
      <c r="B70" s="66"/>
      <c r="C70" s="299">
        <v>463</v>
      </c>
      <c r="D70" s="298"/>
      <c r="E70" s="300" t="s">
        <v>455</v>
      </c>
      <c r="F70" s="17"/>
      <c r="G70" s="17"/>
      <c r="H70" s="18"/>
      <c r="I70" s="18"/>
      <c r="J70" s="18"/>
      <c r="K70" s="18"/>
      <c r="L70" s="18"/>
      <c r="M70" s="18"/>
      <c r="N70" s="18"/>
      <c r="O70" s="301">
        <f t="shared" si="17"/>
        <v>0</v>
      </c>
      <c r="P70" s="81"/>
      <c r="Q70" s="81"/>
      <c r="R70" s="132" t="str">
        <f t="shared" si="25"/>
        <v xml:space="preserve"> </v>
      </c>
    </row>
    <row r="71" spans="2:21" s="53" customFormat="1" x14ac:dyDescent="0.2">
      <c r="B71" s="54"/>
      <c r="C71" s="63">
        <v>47</v>
      </c>
      <c r="D71" s="55"/>
      <c r="E71" s="65" t="s">
        <v>456</v>
      </c>
      <c r="F71" s="67">
        <f>+F72+F73+F74</f>
        <v>0</v>
      </c>
      <c r="G71" s="60">
        <f>+G72+G73+G74</f>
        <v>0</v>
      </c>
      <c r="H71" s="61">
        <f>+H72+H73+H74</f>
        <v>0</v>
      </c>
      <c r="I71" s="61">
        <f t="shared" ref="I71:N71" si="28">+I72+I73+I74</f>
        <v>0</v>
      </c>
      <c r="J71" s="61">
        <f t="shared" si="28"/>
        <v>0</v>
      </c>
      <c r="K71" s="61">
        <f t="shared" si="28"/>
        <v>0</v>
      </c>
      <c r="L71" s="61">
        <f t="shared" si="28"/>
        <v>0</v>
      </c>
      <c r="M71" s="61">
        <f t="shared" si="28"/>
        <v>0</v>
      </c>
      <c r="N71" s="61">
        <f t="shared" si="28"/>
        <v>0</v>
      </c>
      <c r="O71" s="62">
        <f>+O72+O73+O74</f>
        <v>0</v>
      </c>
      <c r="P71" s="84">
        <f>+P72+P73+P74</f>
        <v>0</v>
      </c>
      <c r="Q71" s="84">
        <f>+Q72+Q73+Q74</f>
        <v>0</v>
      </c>
      <c r="R71" s="132" t="str">
        <f t="shared" si="25"/>
        <v xml:space="preserve"> </v>
      </c>
      <c r="U71" s="1"/>
    </row>
    <row r="72" spans="2:21" s="6" customFormat="1" x14ac:dyDescent="0.2">
      <c r="B72" s="51"/>
      <c r="C72" s="42">
        <v>4710</v>
      </c>
      <c r="D72" s="52"/>
      <c r="E72" s="64" t="s">
        <v>457</v>
      </c>
      <c r="F72" s="40"/>
      <c r="G72" s="40"/>
      <c r="H72" s="41"/>
      <c r="I72" s="41"/>
      <c r="J72" s="41"/>
      <c r="K72" s="41"/>
      <c r="L72" s="41"/>
      <c r="M72" s="41"/>
      <c r="N72" s="41"/>
      <c r="O72" s="302">
        <f t="shared" si="17"/>
        <v>0</v>
      </c>
      <c r="P72" s="82"/>
      <c r="Q72" s="82"/>
      <c r="R72" s="132" t="str">
        <f>IF(ISNUMBER(O72)," ","Greska prilikom unosa (pokusajte da umjesto 'tacke' stavite 'zarez')")</f>
        <v xml:space="preserve"> </v>
      </c>
      <c r="U72" s="1"/>
    </row>
    <row r="73" spans="2:21" x14ac:dyDescent="0.2">
      <c r="B73" s="43"/>
      <c r="C73" s="44">
        <v>4720</v>
      </c>
      <c r="D73" s="48"/>
      <c r="E73" s="14" t="s">
        <v>458</v>
      </c>
      <c r="F73" s="17"/>
      <c r="G73" s="17"/>
      <c r="H73" s="18"/>
      <c r="I73" s="18"/>
      <c r="J73" s="18"/>
      <c r="K73" s="18"/>
      <c r="L73" s="18"/>
      <c r="M73" s="18"/>
      <c r="N73" s="18"/>
      <c r="O73" s="301">
        <f t="shared" si="17"/>
        <v>0</v>
      </c>
      <c r="P73" s="81"/>
      <c r="Q73" s="81"/>
      <c r="R73" s="132" t="str">
        <f>IF(ISNUMBER(O73)," ","Greska prilikom unosa (pokusajte da umjesto 'tacke' stavite 'zarez')")</f>
        <v xml:space="preserve"> </v>
      </c>
    </row>
    <row r="74" spans="2:21" ht="15" thickBot="1" x14ac:dyDescent="0.25">
      <c r="B74" s="45"/>
      <c r="C74" s="46">
        <v>4730</v>
      </c>
      <c r="D74" s="58"/>
      <c r="E74" s="15" t="s">
        <v>459</v>
      </c>
      <c r="F74" s="19"/>
      <c r="G74" s="19"/>
      <c r="H74" s="20"/>
      <c r="I74" s="20"/>
      <c r="J74" s="20"/>
      <c r="K74" s="20"/>
      <c r="L74" s="20"/>
      <c r="M74" s="20"/>
      <c r="N74" s="20"/>
      <c r="O74" s="303">
        <f t="shared" si="17"/>
        <v>0</v>
      </c>
      <c r="P74" s="83"/>
      <c r="Q74" s="83"/>
      <c r="R74" s="132" t="str">
        <f>IF(ISNUMBER(O74)," ","Greska prilikom unosa (pokusajte da umjesto 'tacke' stavite 'zarez')")</f>
        <v xml:space="preserve"> </v>
      </c>
    </row>
  </sheetData>
  <sheetProtection selectLockedCells="1"/>
  <mergeCells count="10">
    <mergeCell ref="F2:M2"/>
    <mergeCell ref="O2:Q4"/>
    <mergeCell ref="F4:M4"/>
    <mergeCell ref="B8:D10"/>
    <mergeCell ref="E8:E10"/>
    <mergeCell ref="F8:F10"/>
    <mergeCell ref="G8:O8"/>
    <mergeCell ref="P8:P10"/>
    <mergeCell ref="Q8:Q10"/>
    <mergeCell ref="G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2"/>
  <sheetViews>
    <sheetView showGridLines="0" topLeftCell="A271" zoomScale="85" zoomScaleNormal="85" workbookViewId="0">
      <selection activeCell="C139" sqref="C139:C142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2" t="s">
        <v>1</v>
      </c>
      <c r="N2" s="22"/>
    </row>
    <row r="3" spans="2:14" x14ac:dyDescent="0.2">
      <c r="G3" s="312"/>
      <c r="N3" s="22"/>
    </row>
    <row r="4" spans="2:14" x14ac:dyDescent="0.2">
      <c r="G4" s="312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28" t="s">
        <v>633</v>
      </c>
      <c r="D7" s="329"/>
      <c r="E7" s="329"/>
      <c r="F7" s="329"/>
      <c r="G7" s="330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1" t="str">
        <f>IF(ISBLANK('1. Opste informacije'!E9),"",'1. Opste informacije'!E9)</f>
        <v/>
      </c>
      <c r="F10" s="332"/>
      <c r="G10" s="333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80"/>
      <c r="H11" s="27"/>
      <c r="N11" s="22"/>
    </row>
    <row r="12" spans="2:14" ht="15.75" x14ac:dyDescent="0.2">
      <c r="B12" s="30"/>
      <c r="C12" s="77" t="s">
        <v>635</v>
      </c>
      <c r="D12" s="72"/>
      <c r="E12" s="331" t="str">
        <f>IF(ISBLANK('1. Opste informacije'!E17),"",'1. Opste informacije'!E17)</f>
        <v/>
      </c>
      <c r="F12" s="332"/>
      <c r="G12" s="333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>
        <v>411</v>
      </c>
      <c r="F17" s="114"/>
      <c r="G17" s="115" t="str">
        <f>IF(ISBLANK(E17)," ",VLOOKUP(E17,Mastersheet!$B$3:$C$500,2,FALSE))</f>
        <v>Bruto zarade i doprinosi na teret poslodavca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80"/>
      <c r="H18" s="27"/>
      <c r="N18" s="22"/>
    </row>
    <row r="19" spans="2:14" x14ac:dyDescent="0.2">
      <c r="B19" s="30"/>
      <c r="C19" s="106" t="s">
        <v>662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663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655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664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80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78"/>
      <c r="D25" s="71"/>
      <c r="E25" s="89"/>
      <c r="F25" s="89"/>
      <c r="G25" s="89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x14ac:dyDescent="0.2">
      <c r="B29" s="30"/>
      <c r="C29" s="106" t="s">
        <v>478</v>
      </c>
      <c r="D29" s="72"/>
      <c r="E29" s="116">
        <v>412</v>
      </c>
      <c r="F29" s="114"/>
      <c r="G29" s="115" t="str">
        <f>IF(ISBLANK(E29)," ",VLOOKUP(E29,Mastersheet!$B$3:$C$500,2,FALSE))</f>
        <v>Ostala lična primanja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80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>
        <v>413</v>
      </c>
      <c r="F41" s="114"/>
      <c r="G41" s="115" t="str">
        <f>IF(ISBLANK(E41)," ",VLOOKUP(E41,Mastersheet!$B$3:$C$500,2,FALSE))</f>
        <v>Rashodi za materijal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80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337">
        <v>414</v>
      </c>
      <c r="F53" s="114"/>
      <c r="G53" s="336" t="str">
        <f>IF(ISBLANK(E53)," ",VLOOKUP(E53,Mastersheet!$B$3:$C$500,2,FALSE))</f>
        <v>Rashodi za usluge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80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>
        <v>415</v>
      </c>
      <c r="F65" s="114"/>
      <c r="G65" s="115" t="str">
        <f>IF(ISBLANK(E65)," ",VLOOKUP(E65,Mastersheet!$B$3:$C$500,2,FALSE))</f>
        <v>Rashodi za tekuće održavanje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80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>
        <v>416</v>
      </c>
      <c r="F77" s="114"/>
      <c r="G77" s="115" t="str">
        <f>IF(ISBLANK(E77)," ",VLOOKUP(E77,Mastersheet!$B$3:$C$500,2,FALSE))</f>
        <v>Kamate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80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>
        <v>417</v>
      </c>
      <c r="F89" s="114"/>
      <c r="G89" s="115" t="str">
        <f>IF(ISBLANK(E89)," ",VLOOKUP(E89,Mastersheet!$B$3:$C$500,2,FALSE))</f>
        <v>Renta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80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>
        <v>418</v>
      </c>
      <c r="F101" s="114"/>
      <c r="G101" s="115" t="str">
        <f>IF(ISBLANK(E101)," ",VLOOKUP(E101,Mastersheet!$B$3:$C$500,2,FALSE))</f>
        <v>Subvencije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80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337">
        <v>419</v>
      </c>
      <c r="F113" s="338"/>
      <c r="G113" s="336" t="str">
        <f>IF(ISBLANK(E113)," ",VLOOKUP(E113,Mastersheet!$B$3:$C$500,2,FALSE))</f>
        <v>Ostali izdaci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80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421</v>
      </c>
      <c r="F125" s="114"/>
      <c r="G125" s="115" t="str">
        <f>IF(ISBLANK(E125)," ",VLOOKUP(E125,Mastersheet!$B$3:$C$500,2,FALSE))</f>
        <v>Prava iz oblasti socijalne zaštite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80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422</v>
      </c>
      <c r="F137" s="114"/>
      <c r="G137" s="115" t="str">
        <f>IF(ISBLANK(E137)," ",VLOOKUP(E137,Mastersheet!$B$3:$C$500,2,FALSE))</f>
        <v>Sredstva za tehnološke viškove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C31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80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423</v>
      </c>
      <c r="F149" s="114"/>
      <c r="G149" s="115" t="str">
        <f>IF(ISBLANK(E149)," ",VLOOKUP(E149,Mastersheet!$B$3:$C$500,2,FALSE))</f>
        <v>Prava iz oblasti penzijskog i invalidskog osiguranja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C139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80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6"/>
      <c r="D158" s="73"/>
      <c r="E158" s="92"/>
      <c r="F158" s="73"/>
      <c r="G158" s="111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34"/>
      <c r="D160" s="72"/>
      <c r="E160" s="89"/>
      <c r="F160" s="72"/>
      <c r="G160" s="110"/>
      <c r="H160" s="27"/>
      <c r="N160" s="22"/>
    </row>
    <row r="161" spans="2:14" x14ac:dyDescent="0.2">
      <c r="B161" s="30"/>
      <c r="C161" s="106" t="s">
        <v>478</v>
      </c>
      <c r="D161" s="72"/>
      <c r="E161" s="116">
        <v>424</v>
      </c>
      <c r="F161" s="114"/>
      <c r="G161" s="115" t="str">
        <f>IF(ISBLANK(E161)," ",VLOOKUP(E161,Mastersheet!$B$3:$C$500,2,FALSE))</f>
        <v>Ostala prava iz oblasti zdravstvene zaštite</v>
      </c>
      <c r="H161" s="27"/>
      <c r="N161" s="22"/>
    </row>
    <row r="162" spans="2:14" ht="6" customHeight="1" x14ac:dyDescent="0.2">
      <c r="B162" s="30"/>
      <c r="C162" s="78"/>
      <c r="D162" s="71"/>
      <c r="E162" s="89"/>
      <c r="F162" s="71"/>
      <c r="G162" s="180"/>
      <c r="H162" s="27"/>
      <c r="N162" s="22"/>
    </row>
    <row r="163" spans="2:14" x14ac:dyDescent="0.2">
      <c r="B163" s="30"/>
      <c r="C163" s="106" t="str">
        <f t="shared" ref="C163:C166" si="11">C139</f>
        <v>izdatak u 2023. godini:</v>
      </c>
      <c r="D163" s="72"/>
      <c r="E163" s="117">
        <f>SUMPRODUCT(('2. PRIMICI I IZDACI'!$C$11:$C$223=$E161)*('2. PRIMICI I IZDACI'!$F$11:$F$223))</f>
        <v>0</v>
      </c>
      <c r="F163" s="72"/>
      <c r="G163" s="100"/>
      <c r="H163" s="27"/>
      <c r="N163" s="22"/>
    </row>
    <row r="164" spans="2:14" x14ac:dyDescent="0.2">
      <c r="B164" s="30"/>
      <c r="C164" s="106" t="str">
        <f t="shared" si="11"/>
        <v>predlog u 2024. godini:</v>
      </c>
      <c r="D164" s="72"/>
      <c r="E164" s="117">
        <f>SUMPRODUCT(('2. PRIMICI I IZDACI'!$C$11:$C$223=$E161)*('2. PRIMICI I IZDACI'!$O$11:$O$223))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2025. godini:</v>
      </c>
      <c r="D165" s="72"/>
      <c r="E165" s="117">
        <f>SUMPRODUCT(('2. PRIMICI I IZDACI'!$C$11:$C$223=$E161)*('2. PRIMICI I IZDACI'!$P$11:$P$223))</f>
        <v>0</v>
      </c>
      <c r="F165" s="72"/>
      <c r="G165" s="110"/>
      <c r="H165" s="27"/>
      <c r="N165" s="22"/>
    </row>
    <row r="166" spans="2:14" x14ac:dyDescent="0.2">
      <c r="B166" s="30"/>
      <c r="C166" s="106" t="str">
        <f t="shared" si="11"/>
        <v>procjena u 2026. godini:</v>
      </c>
      <c r="D166" s="72"/>
      <c r="E166" s="117">
        <f>SUMPRODUCT(('2. PRIMICI I IZDACI'!$C$11:$C$223=$E161)*('2. PRIMICI I IZDACI'!$Q$11:$Q$223))</f>
        <v>0</v>
      </c>
      <c r="F166" s="72"/>
      <c r="G166" s="110" t="s">
        <v>477</v>
      </c>
      <c r="H166" s="27"/>
      <c r="N166" s="22"/>
    </row>
    <row r="167" spans="2:14" ht="6" customHeight="1" x14ac:dyDescent="0.2">
      <c r="B167" s="30"/>
      <c r="C167" s="78"/>
      <c r="D167" s="71"/>
      <c r="E167" s="89"/>
      <c r="F167" s="71"/>
      <c r="G167" s="180"/>
      <c r="H167" s="27"/>
      <c r="N167" s="22"/>
    </row>
    <row r="168" spans="2:14" x14ac:dyDescent="0.2">
      <c r="B168" s="30"/>
      <c r="C168" s="78"/>
      <c r="D168" s="71"/>
      <c r="E168" s="89"/>
      <c r="F168" s="71"/>
      <c r="G168" s="118"/>
      <c r="H168" s="27"/>
      <c r="N168" s="22"/>
    </row>
    <row r="169" spans="2:14" x14ac:dyDescent="0.2">
      <c r="B169" s="30"/>
      <c r="C169" s="34"/>
      <c r="D169" s="72"/>
      <c r="E169" s="89"/>
      <c r="F169" s="72"/>
      <c r="G169" s="110"/>
      <c r="H169" s="27"/>
      <c r="N169" s="22"/>
    </row>
    <row r="170" spans="2:14" x14ac:dyDescent="0.2">
      <c r="B170" s="30"/>
      <c r="C170" s="36"/>
      <c r="D170" s="73"/>
      <c r="E170" s="92"/>
      <c r="F170" s="73"/>
      <c r="G170" s="111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34"/>
      <c r="D172" s="72"/>
      <c r="E172" s="89"/>
      <c r="F172" s="72"/>
      <c r="G172" s="110"/>
      <c r="H172" s="27"/>
      <c r="N172" s="22"/>
    </row>
    <row r="173" spans="2:14" x14ac:dyDescent="0.2">
      <c r="B173" s="30"/>
      <c r="C173" s="106" t="s">
        <v>478</v>
      </c>
      <c r="D173" s="72"/>
      <c r="E173" s="116">
        <v>425</v>
      </c>
      <c r="F173" s="114"/>
      <c r="G173" s="115" t="str">
        <f>IF(ISBLANK(E173)," ",VLOOKUP(E173,Mastersheet!$B$3:$C$500,2,FALSE))</f>
        <v>Ostala prava iz zdravstvenog osiguranja</v>
      </c>
      <c r="H173" s="27"/>
      <c r="N173" s="22"/>
    </row>
    <row r="174" spans="2:14" ht="6" customHeight="1" x14ac:dyDescent="0.2">
      <c r="B174" s="30"/>
      <c r="C174" s="78"/>
      <c r="D174" s="71"/>
      <c r="E174" s="89"/>
      <c r="F174" s="71"/>
      <c r="G174" s="180"/>
      <c r="H174" s="27"/>
      <c r="N174" s="22"/>
    </row>
    <row r="175" spans="2:14" x14ac:dyDescent="0.2">
      <c r="B175" s="30"/>
      <c r="C175" s="106" t="str">
        <f t="shared" ref="C175:C178" si="12">C139</f>
        <v>izdatak u 2023. godini:</v>
      </c>
      <c r="D175" s="72"/>
      <c r="E175" s="117">
        <f>SUMPRODUCT(('2. PRIMICI I IZDACI'!$C$11:$C$223=$E173)*('2. PRIMICI I IZDACI'!$F$11:$F$223))</f>
        <v>0</v>
      </c>
      <c r="F175" s="72"/>
      <c r="G175" s="100"/>
      <c r="H175" s="27"/>
      <c r="N175" s="22"/>
    </row>
    <row r="176" spans="2:14" x14ac:dyDescent="0.2">
      <c r="B176" s="30"/>
      <c r="C176" s="106" t="str">
        <f t="shared" si="12"/>
        <v>predlog u 2024. godini:</v>
      </c>
      <c r="D176" s="72"/>
      <c r="E176" s="117">
        <f>SUMPRODUCT(('2. PRIMICI I IZDACI'!$C$11:$C$223=$E173)*('2. PRIMICI I IZDACI'!$O$11:$O$223))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2025. godini:</v>
      </c>
      <c r="D177" s="72"/>
      <c r="E177" s="117">
        <f>SUMPRODUCT(('2. PRIMICI I IZDACI'!$C$11:$C$223=$E173)*('2. PRIMICI I IZDACI'!$P$11:$P$223))</f>
        <v>0</v>
      </c>
      <c r="F177" s="72"/>
      <c r="G177" s="110"/>
      <c r="H177" s="27"/>
      <c r="N177" s="22"/>
    </row>
    <row r="178" spans="2:14" x14ac:dyDescent="0.2">
      <c r="B178" s="30"/>
      <c r="C178" s="106" t="str">
        <f t="shared" si="12"/>
        <v>procjena u 2026. godini:</v>
      </c>
      <c r="D178" s="72"/>
      <c r="E178" s="117">
        <f>SUMPRODUCT(('2. PRIMICI I IZDACI'!$C$11:$C$223=$E173)*('2. PRIMICI I IZDACI'!$Q$11:$Q$223))</f>
        <v>0</v>
      </c>
      <c r="F178" s="72"/>
      <c r="G178" s="110" t="s">
        <v>477</v>
      </c>
      <c r="H178" s="27"/>
      <c r="N178" s="22"/>
    </row>
    <row r="179" spans="2:14" ht="6" customHeight="1" x14ac:dyDescent="0.2">
      <c r="B179" s="30"/>
      <c r="C179" s="78"/>
      <c r="D179" s="71"/>
      <c r="E179" s="89"/>
      <c r="F179" s="71"/>
      <c r="G179" s="180"/>
      <c r="H179" s="27"/>
      <c r="N179" s="22"/>
    </row>
    <row r="180" spans="2:14" x14ac:dyDescent="0.2">
      <c r="B180" s="30"/>
      <c r="C180" s="78"/>
      <c r="D180" s="71"/>
      <c r="E180" s="89"/>
      <c r="F180" s="71"/>
      <c r="G180" s="118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6"/>
      <c r="D182" s="73"/>
      <c r="E182" s="92"/>
      <c r="F182" s="73"/>
      <c r="G182" s="111"/>
      <c r="H182" s="27"/>
      <c r="N182" s="22"/>
    </row>
    <row r="183" spans="2:14" x14ac:dyDescent="0.2">
      <c r="B183" s="30"/>
      <c r="C183" s="34"/>
      <c r="D183" s="72"/>
      <c r="E183" s="89"/>
      <c r="F183" s="72"/>
      <c r="G183" s="110"/>
      <c r="H183" s="27"/>
      <c r="N183" s="22"/>
    </row>
    <row r="184" spans="2:14" x14ac:dyDescent="0.2">
      <c r="B184" s="30"/>
      <c r="C184" s="34"/>
      <c r="D184" s="72"/>
      <c r="E184" s="89"/>
      <c r="F184" s="72"/>
      <c r="G184" s="110"/>
      <c r="H184" s="27"/>
      <c r="N184" s="22"/>
    </row>
    <row r="185" spans="2:14" x14ac:dyDescent="0.2">
      <c r="B185" s="30"/>
      <c r="C185" s="106" t="s">
        <v>478</v>
      </c>
      <c r="D185" s="72"/>
      <c r="E185" s="116">
        <v>431</v>
      </c>
      <c r="F185" s="114"/>
      <c r="G185" s="115" t="str">
        <f>IF(ISBLANK(E185)," ",VLOOKUP(E185,Mastersheet!$B$3:$C$500,2,FALSE))</f>
        <v xml:space="preserve">Transferi institucijama, pojedincima, nevladinom i javnom sektoru </v>
      </c>
      <c r="H185" s="27"/>
      <c r="N185" s="22"/>
    </row>
    <row r="186" spans="2:14" ht="6" customHeight="1" x14ac:dyDescent="0.2">
      <c r="B186" s="30"/>
      <c r="C186" s="78"/>
      <c r="D186" s="71"/>
      <c r="E186" s="89"/>
      <c r="F186" s="71"/>
      <c r="G186" s="180"/>
      <c r="H186" s="27"/>
      <c r="N186" s="22"/>
    </row>
    <row r="187" spans="2:14" x14ac:dyDescent="0.2">
      <c r="B187" s="30"/>
      <c r="C187" s="106" t="str">
        <f t="shared" ref="C187:C190" si="13">C139</f>
        <v>izdatak u 2023. godini:</v>
      </c>
      <c r="D187" s="72"/>
      <c r="E187" s="117">
        <f>SUMPRODUCT(('2. PRIMICI I IZDACI'!$C$11:$C$223=$E185)*('2. PRIMICI I IZDACI'!$F$11:$F$223))</f>
        <v>0</v>
      </c>
      <c r="F187" s="72"/>
      <c r="G187" s="100"/>
      <c r="H187" s="27"/>
      <c r="N187" s="22"/>
    </row>
    <row r="188" spans="2:14" x14ac:dyDescent="0.2">
      <c r="B188" s="30"/>
      <c r="C188" s="106" t="str">
        <f t="shared" si="13"/>
        <v>predlog u 2024. godini:</v>
      </c>
      <c r="D188" s="72"/>
      <c r="E188" s="117">
        <f>SUMPRODUCT(('2. PRIMICI I IZDACI'!$C$11:$C$223=$E185)*('2. PRIMICI I IZDACI'!$O$11:$O$223))</f>
        <v>0</v>
      </c>
      <c r="F188" s="72"/>
      <c r="G188" s="110"/>
      <c r="H188" s="27"/>
      <c r="N188" s="22"/>
    </row>
    <row r="189" spans="2:14" x14ac:dyDescent="0.2">
      <c r="B189" s="30"/>
      <c r="C189" s="106" t="str">
        <f t="shared" si="13"/>
        <v>procjena u 2025. godini:</v>
      </c>
      <c r="D189" s="72"/>
      <c r="E189" s="117">
        <f>SUMPRODUCT(('2. PRIMICI I IZDACI'!$C$11:$C$223=$E185)*('2. PRIMICI I IZDACI'!$P$11:$P$223))</f>
        <v>0</v>
      </c>
      <c r="F189" s="72"/>
      <c r="G189" s="110"/>
      <c r="H189" s="27"/>
      <c r="N189" s="22"/>
    </row>
    <row r="190" spans="2:14" x14ac:dyDescent="0.2">
      <c r="B190" s="30"/>
      <c r="C190" s="106" t="str">
        <f t="shared" si="13"/>
        <v>procjena u 2026. godini:</v>
      </c>
      <c r="D190" s="72"/>
      <c r="E190" s="117">
        <f>SUMPRODUCT(('2. PRIMICI I IZDACI'!$C$11:$C$223=$E185)*('2. PRIMICI I IZDACI'!$Q$11:$Q$223))</f>
        <v>0</v>
      </c>
      <c r="F190" s="72"/>
      <c r="G190" s="110" t="s">
        <v>477</v>
      </c>
      <c r="H190" s="27"/>
      <c r="N190" s="22"/>
    </row>
    <row r="191" spans="2:14" ht="6" customHeight="1" x14ac:dyDescent="0.2">
      <c r="B191" s="30"/>
      <c r="C191" s="78"/>
      <c r="D191" s="71"/>
      <c r="E191" s="89"/>
      <c r="F191" s="71"/>
      <c r="G191" s="180"/>
      <c r="H191" s="27"/>
      <c r="N191" s="22"/>
    </row>
    <row r="192" spans="2:14" x14ac:dyDescent="0.2">
      <c r="B192" s="30"/>
      <c r="C192" s="78"/>
      <c r="D192" s="71"/>
      <c r="E192" s="89"/>
      <c r="F192" s="71"/>
      <c r="G192" s="118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6"/>
      <c r="D194" s="73"/>
      <c r="E194" s="92"/>
      <c r="F194" s="73"/>
      <c r="G194" s="111"/>
      <c r="H194" s="27"/>
      <c r="N194" s="22"/>
    </row>
    <row r="195" spans="2:14" x14ac:dyDescent="0.2">
      <c r="B195" s="30"/>
      <c r="C195" s="34"/>
      <c r="D195" s="72"/>
      <c r="E195" s="89"/>
      <c r="F195" s="72"/>
      <c r="G195" s="110"/>
      <c r="H195" s="27"/>
      <c r="N195" s="22"/>
    </row>
    <row r="196" spans="2:14" x14ac:dyDescent="0.2">
      <c r="B196" s="30"/>
      <c r="C196" s="34"/>
      <c r="D196" s="72"/>
      <c r="E196" s="89"/>
      <c r="F196" s="72"/>
      <c r="G196" s="110"/>
      <c r="H196" s="27"/>
      <c r="N196" s="22"/>
    </row>
    <row r="197" spans="2:14" x14ac:dyDescent="0.2">
      <c r="B197" s="30"/>
      <c r="C197" s="106" t="s">
        <v>478</v>
      </c>
      <c r="D197" s="72"/>
      <c r="E197" s="116">
        <v>432</v>
      </c>
      <c r="F197" s="114"/>
      <c r="G197" s="115" t="str">
        <f>IF(ISBLANK(E197)," ",VLOOKUP(E197,Mastersheet!$B$3:$C$500,2,FALSE))</f>
        <v xml:space="preserve">Ostali transferi </v>
      </c>
      <c r="H197" s="27"/>
      <c r="N197" s="22"/>
    </row>
    <row r="198" spans="2:14" ht="6" customHeight="1" x14ac:dyDescent="0.2">
      <c r="B198" s="30"/>
      <c r="C198" s="78"/>
      <c r="D198" s="71"/>
      <c r="E198" s="89"/>
      <c r="F198" s="71"/>
      <c r="G198" s="180"/>
      <c r="H198" s="27"/>
      <c r="N198" s="22"/>
    </row>
    <row r="199" spans="2:14" x14ac:dyDescent="0.2">
      <c r="B199" s="30"/>
      <c r="C199" s="106" t="str">
        <f t="shared" ref="C199:C202" si="14">C139</f>
        <v>izdatak u 2023. godini:</v>
      </c>
      <c r="D199" s="72"/>
      <c r="E199" s="117">
        <f>SUMPRODUCT(('2. PRIMICI I IZDACI'!$C$11:$C$223=$E197)*('2. PRIMICI I IZDACI'!$F$11:$F$223))</f>
        <v>0</v>
      </c>
      <c r="F199" s="72"/>
      <c r="G199" s="100"/>
      <c r="H199" s="27"/>
      <c r="N199" s="22"/>
    </row>
    <row r="200" spans="2:14" x14ac:dyDescent="0.2">
      <c r="B200" s="30"/>
      <c r="C200" s="106" t="str">
        <f t="shared" si="14"/>
        <v>predlog u 2024. godini:</v>
      </c>
      <c r="D200" s="72"/>
      <c r="E200" s="117">
        <f>SUMPRODUCT(('2. PRIMICI I IZDACI'!$C$11:$C$223=$E197)*('2. PRIMICI I IZDACI'!$O$11:$O$223))</f>
        <v>0</v>
      </c>
      <c r="F200" s="72"/>
      <c r="G200" s="110"/>
      <c r="H200" s="27"/>
      <c r="N200" s="22"/>
    </row>
    <row r="201" spans="2:14" x14ac:dyDescent="0.2">
      <c r="B201" s="30"/>
      <c r="C201" s="106" t="str">
        <f t="shared" si="14"/>
        <v>procjena u 2025. godini:</v>
      </c>
      <c r="D201" s="72"/>
      <c r="E201" s="117">
        <f>SUMPRODUCT(('2. PRIMICI I IZDACI'!$C$11:$C$223=$E197)*('2. PRIMICI I IZDACI'!$P$11:$P$223))</f>
        <v>0</v>
      </c>
      <c r="F201" s="72"/>
      <c r="G201" s="110"/>
      <c r="H201" s="27"/>
      <c r="N201" s="22"/>
    </row>
    <row r="202" spans="2:14" x14ac:dyDescent="0.2">
      <c r="B202" s="30"/>
      <c r="C202" s="106" t="str">
        <f t="shared" si="14"/>
        <v>procjena u 2026. godini:</v>
      </c>
      <c r="D202" s="72"/>
      <c r="E202" s="117">
        <f>SUMPRODUCT(('2. PRIMICI I IZDACI'!$C$11:$C$223=$E197)*('2. PRIMICI I IZDACI'!$Q$11:$Q$223))</f>
        <v>0</v>
      </c>
      <c r="F202" s="72"/>
      <c r="G202" s="110" t="s">
        <v>477</v>
      </c>
      <c r="H202" s="27"/>
      <c r="N202" s="22"/>
    </row>
    <row r="203" spans="2:14" ht="6" customHeight="1" x14ac:dyDescent="0.2">
      <c r="B203" s="30"/>
      <c r="C203" s="78"/>
      <c r="D203" s="71"/>
      <c r="E203" s="89"/>
      <c r="F203" s="71"/>
      <c r="G203" s="180"/>
      <c r="H203" s="27"/>
      <c r="N203" s="22"/>
    </row>
    <row r="204" spans="2:14" x14ac:dyDescent="0.2">
      <c r="B204" s="30"/>
      <c r="C204" s="78"/>
      <c r="D204" s="71"/>
      <c r="E204" s="89"/>
      <c r="F204" s="71"/>
      <c r="G204" s="118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36"/>
      <c r="D206" s="73"/>
      <c r="E206" s="92"/>
      <c r="F206" s="73"/>
      <c r="G206" s="111"/>
      <c r="H206" s="27"/>
      <c r="N206" s="22"/>
    </row>
    <row r="207" spans="2:14" x14ac:dyDescent="0.2">
      <c r="B207" s="30"/>
      <c r="C207" s="34"/>
      <c r="D207" s="72"/>
      <c r="E207" s="89"/>
      <c r="F207" s="72"/>
      <c r="G207" s="110"/>
      <c r="H207" s="27"/>
      <c r="N207" s="22"/>
    </row>
    <row r="208" spans="2:14" x14ac:dyDescent="0.2">
      <c r="B208" s="30"/>
      <c r="C208" s="34"/>
      <c r="D208" s="72"/>
      <c r="E208" s="89"/>
      <c r="F208" s="72"/>
      <c r="G208" s="110"/>
      <c r="H208" s="27"/>
      <c r="N208" s="22"/>
    </row>
    <row r="209" spans="2:14" x14ac:dyDescent="0.2">
      <c r="B209" s="30"/>
      <c r="C209" s="106" t="s">
        <v>478</v>
      </c>
      <c r="D209" s="72"/>
      <c r="E209" s="337">
        <v>441</v>
      </c>
      <c r="F209" s="338"/>
      <c r="G209" s="336" t="str">
        <f>IF(ISBLANK(E209)," ",VLOOKUP(E209,Mastersheet!$B$3:$C$500,2,FALSE))</f>
        <v>Kapitalni izdaci</v>
      </c>
      <c r="H209" s="27"/>
      <c r="N209" s="22"/>
    </row>
    <row r="210" spans="2:14" ht="6" customHeight="1" x14ac:dyDescent="0.2">
      <c r="B210" s="30"/>
      <c r="C210" s="78"/>
      <c r="D210" s="71"/>
      <c r="E210" s="89"/>
      <c r="F210" s="71"/>
      <c r="G210" s="180"/>
      <c r="H210" s="27"/>
      <c r="N210" s="22"/>
    </row>
    <row r="211" spans="2:14" x14ac:dyDescent="0.2">
      <c r="B211" s="30"/>
      <c r="C211" s="106" t="str">
        <f t="shared" ref="C211:C214" si="15">C139</f>
        <v>izdatak u 2023. godini:</v>
      </c>
      <c r="D211" s="72"/>
      <c r="E211" s="117">
        <f>SUMPRODUCT(('2. PRIMICI I IZDACI'!$C$11:$C$223=$E209)*('2. PRIMICI I IZDACI'!$F$11:$F$223))</f>
        <v>0</v>
      </c>
      <c r="F211" s="72"/>
      <c r="G211" s="100"/>
      <c r="H211" s="27"/>
      <c r="N211" s="22"/>
    </row>
    <row r="212" spans="2:14" x14ac:dyDescent="0.2">
      <c r="B212" s="30"/>
      <c r="C212" s="106" t="str">
        <f t="shared" si="15"/>
        <v>predlog u 2024. godini:</v>
      </c>
      <c r="D212" s="72"/>
      <c r="E212" s="117">
        <f>SUMPRODUCT(('2. PRIMICI I IZDACI'!$C$11:$C$223=$E209)*('2. PRIMICI I IZDACI'!$O$11:$O$223))</f>
        <v>0</v>
      </c>
      <c r="F212" s="72"/>
      <c r="G212" s="110"/>
      <c r="H212" s="27"/>
      <c r="N212" s="22"/>
    </row>
    <row r="213" spans="2:14" x14ac:dyDescent="0.2">
      <c r="B213" s="30"/>
      <c r="C213" s="106" t="str">
        <f t="shared" si="15"/>
        <v>procjena u 2025. godini:</v>
      </c>
      <c r="D213" s="72"/>
      <c r="E213" s="117">
        <f>SUMPRODUCT(('2. PRIMICI I IZDACI'!$C$11:$C$223=$E209)*('2. PRIMICI I IZDACI'!$P$11:$P$223))</f>
        <v>0</v>
      </c>
      <c r="F213" s="72"/>
      <c r="G213" s="110"/>
      <c r="H213" s="27"/>
      <c r="N213" s="22"/>
    </row>
    <row r="214" spans="2:14" x14ac:dyDescent="0.2">
      <c r="B214" s="30"/>
      <c r="C214" s="106" t="str">
        <f t="shared" si="15"/>
        <v>procjena u 2026. godini:</v>
      </c>
      <c r="D214" s="72"/>
      <c r="E214" s="117">
        <f>SUMPRODUCT(('2. PRIMICI I IZDACI'!$C$11:$C$223=$E209)*('2. PRIMICI I IZDACI'!$Q$11:$Q$223))</f>
        <v>0</v>
      </c>
      <c r="F214" s="72"/>
      <c r="G214" s="110" t="s">
        <v>477</v>
      </c>
      <c r="H214" s="27"/>
      <c r="N214" s="22"/>
    </row>
    <row r="215" spans="2:14" ht="6" customHeight="1" x14ac:dyDescent="0.2">
      <c r="B215" s="30"/>
      <c r="C215" s="78"/>
      <c r="D215" s="71"/>
      <c r="E215" s="89"/>
      <c r="F215" s="71"/>
      <c r="G215" s="180"/>
      <c r="H215" s="27"/>
      <c r="N215" s="22"/>
    </row>
    <row r="216" spans="2:14" x14ac:dyDescent="0.2">
      <c r="B216" s="30"/>
      <c r="C216" s="78"/>
      <c r="D216" s="71"/>
      <c r="E216" s="89"/>
      <c r="F216" s="71"/>
      <c r="G216" s="118"/>
      <c r="H216" s="27"/>
      <c r="N216" s="22"/>
    </row>
    <row r="217" spans="2:14" x14ac:dyDescent="0.2">
      <c r="B217" s="30"/>
      <c r="C217" s="34"/>
      <c r="D217" s="72"/>
      <c r="E217" s="89"/>
      <c r="F217" s="72"/>
      <c r="G217" s="110"/>
      <c r="H217" s="27"/>
      <c r="N217" s="22"/>
    </row>
    <row r="218" spans="2:14" x14ac:dyDescent="0.2">
      <c r="B218" s="30"/>
      <c r="C218" s="36"/>
      <c r="D218" s="73"/>
      <c r="E218" s="92"/>
      <c r="F218" s="73"/>
      <c r="G218" s="111"/>
      <c r="H218" s="27"/>
      <c r="N218" s="22"/>
    </row>
    <row r="219" spans="2:14" x14ac:dyDescent="0.2">
      <c r="B219" s="30"/>
      <c r="C219" s="34"/>
      <c r="D219" s="72"/>
      <c r="E219" s="89"/>
      <c r="F219" s="72"/>
      <c r="G219" s="110"/>
      <c r="H219" s="27"/>
      <c r="N219" s="22"/>
    </row>
    <row r="220" spans="2:14" x14ac:dyDescent="0.2">
      <c r="B220" s="30"/>
      <c r="C220" s="34"/>
      <c r="D220" s="72"/>
      <c r="E220" s="89"/>
      <c r="F220" s="72"/>
      <c r="G220" s="110"/>
      <c r="H220" s="27"/>
      <c r="N220" s="22"/>
    </row>
    <row r="221" spans="2:14" x14ac:dyDescent="0.2">
      <c r="B221" s="30"/>
      <c r="C221" s="106" t="s">
        <v>478</v>
      </c>
      <c r="D221" s="72"/>
      <c r="E221" s="116">
        <v>451</v>
      </c>
      <c r="F221" s="114"/>
      <c r="G221" s="115" t="str">
        <f>IF(ISBLANK(E221)," ",VLOOKUP(E221,Mastersheet!$B$3:$C$500,2,FALSE))</f>
        <v>Pozajmice i krediti</v>
      </c>
      <c r="H221" s="27"/>
      <c r="N221" s="22"/>
    </row>
    <row r="222" spans="2:14" ht="6" customHeight="1" x14ac:dyDescent="0.2">
      <c r="B222" s="30"/>
      <c r="C222" s="78"/>
      <c r="D222" s="71"/>
      <c r="E222" s="89"/>
      <c r="F222" s="71"/>
      <c r="G222" s="180"/>
      <c r="H222" s="27"/>
      <c r="N222" s="22"/>
    </row>
    <row r="223" spans="2:14" x14ac:dyDescent="0.2">
      <c r="B223" s="30"/>
      <c r="C223" s="106" t="str">
        <f t="shared" ref="C223:C226" si="16">C139</f>
        <v>izdatak u 2023. godini:</v>
      </c>
      <c r="D223" s="72"/>
      <c r="E223" s="117">
        <f>SUMPRODUCT(('2. PRIMICI I IZDACI'!$C$11:$C$223=$E221)*('2. PRIMICI I IZDACI'!$F$11:$F$223))</f>
        <v>0</v>
      </c>
      <c r="F223" s="72"/>
      <c r="G223" s="100"/>
      <c r="H223" s="27"/>
      <c r="N223" s="22"/>
    </row>
    <row r="224" spans="2:14" x14ac:dyDescent="0.2">
      <c r="B224" s="30"/>
      <c r="C224" s="106" t="str">
        <f t="shared" si="16"/>
        <v>predlog u 2024. godini:</v>
      </c>
      <c r="D224" s="72"/>
      <c r="E224" s="117">
        <f>SUMPRODUCT(('2. PRIMICI I IZDACI'!$C$11:$C$223=$E221)*('2. PRIMICI I IZDACI'!$O$11:$O$223))</f>
        <v>0</v>
      </c>
      <c r="F224" s="72"/>
      <c r="G224" s="110"/>
      <c r="H224" s="27"/>
      <c r="N224" s="22"/>
    </row>
    <row r="225" spans="2:14" x14ac:dyDescent="0.2">
      <c r="B225" s="30"/>
      <c r="C225" s="106" t="str">
        <f t="shared" si="16"/>
        <v>procjena u 2025. godini:</v>
      </c>
      <c r="D225" s="72"/>
      <c r="E225" s="117">
        <f>SUMPRODUCT(('2. PRIMICI I IZDACI'!$C$11:$C$223=$E221)*('2. PRIMICI I IZDACI'!$P$11:$P$223))</f>
        <v>0</v>
      </c>
      <c r="F225" s="72"/>
      <c r="G225" s="110"/>
      <c r="H225" s="27"/>
      <c r="N225" s="22"/>
    </row>
    <row r="226" spans="2:14" x14ac:dyDescent="0.2">
      <c r="B226" s="30"/>
      <c r="C226" s="106" t="str">
        <f t="shared" si="16"/>
        <v>procjena u 2026. godini:</v>
      </c>
      <c r="D226" s="72"/>
      <c r="E226" s="117">
        <f>SUMPRODUCT(('2. PRIMICI I IZDACI'!$C$11:$C$223=$E221)*('2. PRIMICI I IZDACI'!$Q$11:$Q$223))</f>
        <v>0</v>
      </c>
      <c r="F226" s="72"/>
      <c r="G226" s="110" t="s">
        <v>477</v>
      </c>
      <c r="H226" s="27"/>
      <c r="N226" s="22"/>
    </row>
    <row r="227" spans="2:14" ht="6" customHeight="1" x14ac:dyDescent="0.2">
      <c r="B227" s="30"/>
      <c r="C227" s="78"/>
      <c r="D227" s="71"/>
      <c r="E227" s="89"/>
      <c r="F227" s="71"/>
      <c r="G227" s="180"/>
      <c r="H227" s="27"/>
      <c r="N227" s="22"/>
    </row>
    <row r="228" spans="2:14" x14ac:dyDescent="0.2">
      <c r="B228" s="30"/>
      <c r="C228" s="78"/>
      <c r="D228" s="71"/>
      <c r="E228" s="89"/>
      <c r="F228" s="71"/>
      <c r="G228" s="118"/>
      <c r="H228" s="27"/>
      <c r="N228" s="22"/>
    </row>
    <row r="229" spans="2:14" x14ac:dyDescent="0.2">
      <c r="B229" s="30"/>
      <c r="C229" s="34"/>
      <c r="D229" s="72"/>
      <c r="E229" s="89"/>
      <c r="F229" s="72"/>
      <c r="G229" s="110"/>
      <c r="H229" s="27"/>
      <c r="N229" s="22"/>
    </row>
    <row r="230" spans="2:14" x14ac:dyDescent="0.2">
      <c r="B230" s="30"/>
      <c r="C230" s="36"/>
      <c r="D230" s="73"/>
      <c r="E230" s="92"/>
      <c r="F230" s="73"/>
      <c r="G230" s="111"/>
      <c r="H230" s="27"/>
      <c r="N230" s="22"/>
    </row>
    <row r="231" spans="2:14" x14ac:dyDescent="0.2">
      <c r="B231" s="30"/>
      <c r="C231" s="34"/>
      <c r="D231" s="72"/>
      <c r="E231" s="89"/>
      <c r="F231" s="72"/>
      <c r="G231" s="110"/>
      <c r="H231" s="27"/>
      <c r="N231" s="22"/>
    </row>
    <row r="232" spans="2:14" x14ac:dyDescent="0.2">
      <c r="B232" s="30"/>
      <c r="C232" s="34"/>
      <c r="D232" s="72"/>
      <c r="E232" s="89"/>
      <c r="F232" s="72"/>
      <c r="G232" s="110"/>
      <c r="H232" s="27"/>
      <c r="N232" s="22"/>
    </row>
    <row r="233" spans="2:14" x14ac:dyDescent="0.2">
      <c r="B233" s="30"/>
      <c r="C233" s="106" t="s">
        <v>478</v>
      </c>
      <c r="D233" s="72"/>
      <c r="E233" s="116">
        <v>461</v>
      </c>
      <c r="F233" s="114"/>
      <c r="G233" s="115" t="str">
        <f>IF(ISBLANK(E233)," ",VLOOKUP(E233,Mastersheet!$B$3:$C$500,2,FALSE))</f>
        <v>Otplata duga</v>
      </c>
      <c r="H233" s="27"/>
      <c r="N233" s="22"/>
    </row>
    <row r="234" spans="2:14" ht="6" customHeight="1" x14ac:dyDescent="0.2">
      <c r="B234" s="30"/>
      <c r="C234" s="78"/>
      <c r="D234" s="71"/>
      <c r="E234" s="89"/>
      <c r="F234" s="71"/>
      <c r="G234" s="180"/>
      <c r="H234" s="27"/>
      <c r="N234" s="22"/>
    </row>
    <row r="235" spans="2:14" x14ac:dyDescent="0.2">
      <c r="B235" s="30"/>
      <c r="C235" s="106" t="str">
        <f t="shared" ref="C235:C238" si="17">C139</f>
        <v>izdatak u 2023. godini:</v>
      </c>
      <c r="D235" s="72"/>
      <c r="E235" s="117">
        <f>SUMPRODUCT(('2. PRIMICI I IZDACI'!$C$11:$C$223=$E233)*('2. PRIMICI I IZDACI'!$F$11:$F$223))</f>
        <v>0</v>
      </c>
      <c r="F235" s="72"/>
      <c r="G235" s="100"/>
      <c r="H235" s="27"/>
      <c r="N235" s="22"/>
    </row>
    <row r="236" spans="2:14" x14ac:dyDescent="0.2">
      <c r="B236" s="30"/>
      <c r="C236" s="106" t="str">
        <f t="shared" si="17"/>
        <v>predlog u 2024. godini:</v>
      </c>
      <c r="D236" s="72"/>
      <c r="E236" s="117">
        <f>SUMPRODUCT(('2. PRIMICI I IZDACI'!$C$11:$C$223=$E233)*('2. PRIMICI I IZDACI'!$O$11:$O$223))</f>
        <v>0</v>
      </c>
      <c r="F236" s="72"/>
      <c r="G236" s="110"/>
      <c r="H236" s="27"/>
      <c r="N236" s="22"/>
    </row>
    <row r="237" spans="2:14" x14ac:dyDescent="0.2">
      <c r="B237" s="30"/>
      <c r="C237" s="106" t="str">
        <f t="shared" si="17"/>
        <v>procjena u 2025. godini:</v>
      </c>
      <c r="D237" s="72"/>
      <c r="E237" s="117">
        <f>SUMPRODUCT(('2. PRIMICI I IZDACI'!$C$11:$C$223=$E233)*('2. PRIMICI I IZDACI'!$P$11:$P$223))</f>
        <v>0</v>
      </c>
      <c r="F237" s="72"/>
      <c r="G237" s="110"/>
      <c r="H237" s="27"/>
      <c r="N237" s="22"/>
    </row>
    <row r="238" spans="2:14" x14ac:dyDescent="0.2">
      <c r="B238" s="30"/>
      <c r="C238" s="106" t="str">
        <f t="shared" si="17"/>
        <v>procjena u 2026. godini:</v>
      </c>
      <c r="D238" s="72"/>
      <c r="E238" s="117">
        <f>SUMPRODUCT(('2. PRIMICI I IZDACI'!$C$11:$C$223=$E233)*('2. PRIMICI I IZDACI'!$Q$11:$Q$223))</f>
        <v>0</v>
      </c>
      <c r="F238" s="72"/>
      <c r="G238" s="110" t="s">
        <v>477</v>
      </c>
      <c r="H238" s="27"/>
      <c r="N238" s="22"/>
    </row>
    <row r="239" spans="2:14" ht="6" customHeight="1" x14ac:dyDescent="0.2">
      <c r="B239" s="30"/>
      <c r="C239" s="78"/>
      <c r="D239" s="71"/>
      <c r="E239" s="89"/>
      <c r="F239" s="71"/>
      <c r="G239" s="180"/>
      <c r="H239" s="27"/>
      <c r="N239" s="22"/>
    </row>
    <row r="240" spans="2:14" x14ac:dyDescent="0.2">
      <c r="B240" s="30"/>
      <c r="C240" s="78"/>
      <c r="D240" s="71"/>
      <c r="E240" s="89"/>
      <c r="F240" s="71"/>
      <c r="G240" s="118"/>
      <c r="H240" s="27"/>
      <c r="N240" s="22"/>
    </row>
    <row r="241" spans="2:14" x14ac:dyDescent="0.2">
      <c r="B241" s="30"/>
      <c r="C241" s="34"/>
      <c r="D241" s="72"/>
      <c r="E241" s="89"/>
      <c r="F241" s="72"/>
      <c r="G241" s="110"/>
      <c r="H241" s="27"/>
      <c r="N241" s="22"/>
    </row>
    <row r="242" spans="2:14" x14ac:dyDescent="0.2">
      <c r="B242" s="30"/>
      <c r="C242" s="36"/>
      <c r="D242" s="73"/>
      <c r="E242" s="92"/>
      <c r="F242" s="73"/>
      <c r="G242" s="111"/>
      <c r="H242" s="27"/>
      <c r="N242" s="22"/>
    </row>
    <row r="243" spans="2:14" x14ac:dyDescent="0.2">
      <c r="B243" s="30"/>
      <c r="C243" s="34"/>
      <c r="D243" s="72"/>
      <c r="E243" s="89"/>
      <c r="F243" s="72"/>
      <c r="G243" s="110"/>
      <c r="H243" s="27"/>
      <c r="N243" s="22"/>
    </row>
    <row r="244" spans="2:14" x14ac:dyDescent="0.2">
      <c r="B244" s="30"/>
      <c r="C244" s="34"/>
      <c r="D244" s="72"/>
      <c r="E244" s="89"/>
      <c r="F244" s="72"/>
      <c r="G244" s="110"/>
      <c r="H244" s="27"/>
      <c r="N244" s="22"/>
    </row>
    <row r="245" spans="2:14" x14ac:dyDescent="0.2">
      <c r="B245" s="30"/>
      <c r="C245" s="106" t="s">
        <v>478</v>
      </c>
      <c r="D245" s="72"/>
      <c r="E245" s="116">
        <v>462</v>
      </c>
      <c r="F245" s="114"/>
      <c r="G245" s="115" t="str">
        <f>IF(ISBLANK(E245)," ",VLOOKUP(E245,Mastersheet!$B$3:$C$500,2,FALSE))</f>
        <v>Otplata garancija</v>
      </c>
      <c r="H245" s="27"/>
      <c r="N245" s="22"/>
    </row>
    <row r="246" spans="2:14" ht="6" customHeight="1" x14ac:dyDescent="0.2">
      <c r="B246" s="30"/>
      <c r="C246" s="78"/>
      <c r="D246" s="71"/>
      <c r="E246" s="89"/>
      <c r="F246" s="71"/>
      <c r="G246" s="180"/>
      <c r="H246" s="27"/>
      <c r="N246" s="22"/>
    </row>
    <row r="247" spans="2:14" x14ac:dyDescent="0.2">
      <c r="B247" s="30"/>
      <c r="C247" s="106" t="str">
        <f t="shared" ref="C247:C250" si="18">C139</f>
        <v>izdatak u 2023. godini:</v>
      </c>
      <c r="D247" s="72"/>
      <c r="E247" s="117">
        <f>SUMPRODUCT(('2. PRIMICI I IZDACI'!$C$11:$C$223=$E245)*('2. PRIMICI I IZDACI'!$F$11:$F$223))</f>
        <v>0</v>
      </c>
      <c r="F247" s="72"/>
      <c r="G247" s="100"/>
      <c r="H247" s="27"/>
      <c r="N247" s="22"/>
    </row>
    <row r="248" spans="2:14" x14ac:dyDescent="0.2">
      <c r="B248" s="30"/>
      <c r="C248" s="106" t="str">
        <f t="shared" si="18"/>
        <v>predlog u 2024. godini:</v>
      </c>
      <c r="D248" s="72"/>
      <c r="E248" s="117">
        <f>SUMPRODUCT(('2. PRIMICI I IZDACI'!$C$11:$C$223=$E245)*('2. PRIMICI I IZDACI'!$O$11:$O$223))</f>
        <v>0</v>
      </c>
      <c r="F248" s="72"/>
      <c r="G248" s="110"/>
      <c r="H248" s="27"/>
      <c r="N248" s="22"/>
    </row>
    <row r="249" spans="2:14" x14ac:dyDescent="0.2">
      <c r="B249" s="30"/>
      <c r="C249" s="106" t="str">
        <f t="shared" si="18"/>
        <v>procjena u 2025. godini:</v>
      </c>
      <c r="D249" s="72"/>
      <c r="E249" s="117">
        <f>SUMPRODUCT(('2. PRIMICI I IZDACI'!$C$11:$C$223=$E245)*('2. PRIMICI I IZDACI'!$P$11:$P$223))</f>
        <v>0</v>
      </c>
      <c r="F249" s="72"/>
      <c r="G249" s="110"/>
      <c r="H249" s="27"/>
      <c r="N249" s="22"/>
    </row>
    <row r="250" spans="2:14" x14ac:dyDescent="0.2">
      <c r="B250" s="30"/>
      <c r="C250" s="106" t="str">
        <f t="shared" si="18"/>
        <v>procjena u 2026. godini:</v>
      </c>
      <c r="D250" s="72"/>
      <c r="E250" s="117">
        <f>SUMPRODUCT(('2. PRIMICI I IZDACI'!$C$11:$C$223=$E245)*('2. PRIMICI I IZDACI'!$Q$11:$Q$223))</f>
        <v>0</v>
      </c>
      <c r="F250" s="72"/>
      <c r="G250" s="110" t="s">
        <v>477</v>
      </c>
      <c r="H250" s="27"/>
      <c r="N250" s="22"/>
    </row>
    <row r="251" spans="2:14" ht="6" customHeight="1" x14ac:dyDescent="0.2">
      <c r="B251" s="30"/>
      <c r="C251" s="78"/>
      <c r="D251" s="71"/>
      <c r="E251" s="89"/>
      <c r="F251" s="71"/>
      <c r="G251" s="180"/>
      <c r="H251" s="27"/>
      <c r="N251" s="22"/>
    </row>
    <row r="252" spans="2:14" x14ac:dyDescent="0.2">
      <c r="B252" s="30"/>
      <c r="C252" s="78"/>
      <c r="D252" s="71"/>
      <c r="E252" s="89"/>
      <c r="F252" s="71"/>
      <c r="G252" s="118"/>
      <c r="H252" s="27"/>
      <c r="N252" s="22"/>
    </row>
    <row r="253" spans="2:14" x14ac:dyDescent="0.2">
      <c r="B253" s="30"/>
      <c r="C253" s="34"/>
      <c r="D253" s="72"/>
      <c r="E253" s="89"/>
      <c r="F253" s="72"/>
      <c r="G253" s="110"/>
      <c r="H253" s="27"/>
      <c r="N253" s="22"/>
    </row>
    <row r="254" spans="2:14" x14ac:dyDescent="0.2">
      <c r="B254" s="30"/>
      <c r="C254" s="36"/>
      <c r="D254" s="73"/>
      <c r="E254" s="92"/>
      <c r="F254" s="73"/>
      <c r="G254" s="111"/>
      <c r="H254" s="27"/>
      <c r="N254" s="22"/>
    </row>
    <row r="255" spans="2:14" x14ac:dyDescent="0.2">
      <c r="B255" s="30"/>
      <c r="C255" s="34"/>
      <c r="D255" s="72"/>
      <c r="E255" s="89"/>
      <c r="F255" s="72"/>
      <c r="G255" s="110"/>
      <c r="H255" s="27"/>
      <c r="N255" s="22"/>
    </row>
    <row r="256" spans="2:14" x14ac:dyDescent="0.2">
      <c r="B256" s="30"/>
      <c r="C256" s="34"/>
      <c r="D256" s="72"/>
      <c r="E256" s="89"/>
      <c r="F256" s="72"/>
      <c r="G256" s="110"/>
      <c r="H256" s="27"/>
      <c r="N256" s="22"/>
    </row>
    <row r="257" spans="2:14" x14ac:dyDescent="0.2">
      <c r="B257" s="30"/>
      <c r="C257" s="106" t="s">
        <v>478</v>
      </c>
      <c r="D257" s="72"/>
      <c r="E257" s="116">
        <v>463</v>
      </c>
      <c r="F257" s="114"/>
      <c r="G257" s="115" t="str">
        <f>IF(ISBLANK(E257)," ",VLOOKUP(E257,Mastersheet!$B$3:$C$500,2,FALSE))</f>
        <v>Otplata obaveza iz prethodnih godina</v>
      </c>
      <c r="H257" s="27"/>
      <c r="N257" s="22"/>
    </row>
    <row r="258" spans="2:14" ht="6" customHeight="1" x14ac:dyDescent="0.2">
      <c r="B258" s="30"/>
      <c r="C258" s="78"/>
      <c r="D258" s="71"/>
      <c r="E258" s="89"/>
      <c r="F258" s="71"/>
      <c r="G258" s="180"/>
      <c r="H258" s="27"/>
      <c r="N258" s="22"/>
    </row>
    <row r="259" spans="2:14" x14ac:dyDescent="0.2">
      <c r="B259" s="30"/>
      <c r="C259" s="106" t="str">
        <f t="shared" ref="C259:C262" si="19">C139</f>
        <v>izdatak u 2023. godini:</v>
      </c>
      <c r="D259" s="72"/>
      <c r="E259" s="117">
        <f>SUMPRODUCT(('2. PRIMICI I IZDACI'!$C$11:$C$223=$E257)*('2. PRIMICI I IZDACI'!$F$11:$F$223))</f>
        <v>0</v>
      </c>
      <c r="F259" s="72"/>
      <c r="G259" s="100"/>
      <c r="H259" s="27"/>
      <c r="N259" s="22"/>
    </row>
    <row r="260" spans="2:14" x14ac:dyDescent="0.2">
      <c r="B260" s="30"/>
      <c r="C260" s="106" t="str">
        <f t="shared" si="19"/>
        <v>predlog u 2024. godini:</v>
      </c>
      <c r="D260" s="72"/>
      <c r="E260" s="117">
        <f>SUMPRODUCT(('2. PRIMICI I IZDACI'!$C$11:$C$223=$E257)*('2. PRIMICI I IZDACI'!$O$11:$O$223))</f>
        <v>0</v>
      </c>
      <c r="F260" s="72"/>
      <c r="G260" s="110"/>
      <c r="H260" s="27"/>
      <c r="N260" s="22"/>
    </row>
    <row r="261" spans="2:14" x14ac:dyDescent="0.2">
      <c r="B261" s="30"/>
      <c r="C261" s="106" t="str">
        <f t="shared" si="19"/>
        <v>procjena u 2025. godini:</v>
      </c>
      <c r="D261" s="72"/>
      <c r="E261" s="117">
        <f>SUMPRODUCT(('2. PRIMICI I IZDACI'!$C$11:$C$223=$E257)*('2. PRIMICI I IZDACI'!$P$11:$P$223))</f>
        <v>0</v>
      </c>
      <c r="F261" s="72"/>
      <c r="G261" s="110"/>
      <c r="H261" s="27"/>
      <c r="N261" s="22"/>
    </row>
    <row r="262" spans="2:14" x14ac:dyDescent="0.2">
      <c r="B262" s="30"/>
      <c r="C262" s="106" t="str">
        <f t="shared" si="19"/>
        <v>procjena u 2026. godini:</v>
      </c>
      <c r="D262" s="72"/>
      <c r="E262" s="117">
        <f>SUMPRODUCT(('2. PRIMICI I IZDACI'!$C$11:$C$223=$E257)*('2. PRIMICI I IZDACI'!$Q$11:$Q$223))</f>
        <v>0</v>
      </c>
      <c r="F262" s="72"/>
      <c r="G262" s="110" t="s">
        <v>477</v>
      </c>
      <c r="H262" s="27"/>
      <c r="N262" s="22"/>
    </row>
    <row r="263" spans="2:14" ht="6" customHeight="1" x14ac:dyDescent="0.2">
      <c r="B263" s="30"/>
      <c r="C263" s="78"/>
      <c r="D263" s="71"/>
      <c r="E263" s="89"/>
      <c r="F263" s="71"/>
      <c r="G263" s="180"/>
      <c r="H263" s="27"/>
      <c r="N263" s="22"/>
    </row>
    <row r="264" spans="2:14" x14ac:dyDescent="0.2">
      <c r="B264" s="30"/>
      <c r="C264" s="78"/>
      <c r="D264" s="71"/>
      <c r="E264" s="89"/>
      <c r="F264" s="71"/>
      <c r="G264" s="118"/>
      <c r="H264" s="27"/>
      <c r="N264" s="22"/>
    </row>
    <row r="265" spans="2:14" x14ac:dyDescent="0.2">
      <c r="B265" s="30"/>
      <c r="C265" s="34"/>
      <c r="D265" s="72"/>
      <c r="E265" s="89"/>
      <c r="F265" s="72"/>
      <c r="G265" s="110"/>
      <c r="H265" s="27"/>
      <c r="N265" s="22"/>
    </row>
    <row r="266" spans="2:14" x14ac:dyDescent="0.2">
      <c r="B266" s="30"/>
      <c r="C266" s="36"/>
      <c r="D266" s="73"/>
      <c r="E266" s="92"/>
      <c r="F266" s="73"/>
      <c r="G266" s="111"/>
      <c r="H266" s="27"/>
      <c r="N266" s="22"/>
    </row>
    <row r="267" spans="2:14" x14ac:dyDescent="0.2">
      <c r="B267" s="30"/>
      <c r="C267" s="34"/>
      <c r="D267" s="72"/>
      <c r="E267" s="89"/>
      <c r="F267" s="72"/>
      <c r="G267" s="110"/>
      <c r="H267" s="27"/>
      <c r="N267" s="22"/>
    </row>
    <row r="268" spans="2:14" x14ac:dyDescent="0.2">
      <c r="B268" s="30"/>
      <c r="C268" s="34"/>
      <c r="D268" s="72"/>
      <c r="E268" s="89"/>
      <c r="F268" s="72"/>
      <c r="G268" s="110"/>
      <c r="H268" s="27"/>
      <c r="N268" s="22"/>
    </row>
    <row r="269" spans="2:14" x14ac:dyDescent="0.2">
      <c r="B269" s="30"/>
      <c r="C269" s="106" t="s">
        <v>478</v>
      </c>
      <c r="D269" s="72"/>
      <c r="E269" s="116">
        <v>4710</v>
      </c>
      <c r="F269" s="114"/>
      <c r="G269" s="115" t="str">
        <f>IF(ISBLANK(E269)," ",VLOOKUP(E269,Mastersheet!$B$3:$C$500,2,FALSE))</f>
        <v>Tekuća budžetska rezerva</v>
      </c>
      <c r="H269" s="27"/>
      <c r="N269" s="22"/>
    </row>
    <row r="270" spans="2:14" ht="6" customHeight="1" x14ac:dyDescent="0.2">
      <c r="B270" s="30"/>
      <c r="C270" s="78"/>
      <c r="D270" s="71"/>
      <c r="E270" s="89"/>
      <c r="F270" s="71"/>
      <c r="G270" s="180"/>
      <c r="H270" s="27"/>
      <c r="N270" s="22"/>
    </row>
    <row r="271" spans="2:14" x14ac:dyDescent="0.2">
      <c r="B271" s="30"/>
      <c r="C271" s="106" t="str">
        <f t="shared" ref="C271:C274" si="20">C139</f>
        <v>izdatak u 2023. godini:</v>
      </c>
      <c r="D271" s="72"/>
      <c r="E271" s="117">
        <f>SUMPRODUCT(('2. PRIMICI I IZDACI'!$C$11:$C$223=$E269)*('2. PRIMICI I IZDACI'!$F$11:$F$223))</f>
        <v>0</v>
      </c>
      <c r="F271" s="72"/>
      <c r="G271" s="100"/>
      <c r="H271" s="27"/>
      <c r="N271" s="22"/>
    </row>
    <row r="272" spans="2:14" x14ac:dyDescent="0.2">
      <c r="B272" s="30"/>
      <c r="C272" s="106" t="str">
        <f t="shared" si="20"/>
        <v>predlog u 2024. godini:</v>
      </c>
      <c r="D272" s="72"/>
      <c r="E272" s="117">
        <f>SUMPRODUCT(('2. PRIMICI I IZDACI'!$C$11:$C$223=$E269)*('2. PRIMICI I IZDACI'!$O$11:$O$223))</f>
        <v>0</v>
      </c>
      <c r="F272" s="72"/>
      <c r="G272" s="110"/>
      <c r="H272" s="27"/>
      <c r="N272" s="22"/>
    </row>
    <row r="273" spans="2:14" x14ac:dyDescent="0.2">
      <c r="B273" s="30"/>
      <c r="C273" s="106" t="str">
        <f t="shared" si="20"/>
        <v>procjena u 2025. godini:</v>
      </c>
      <c r="D273" s="72"/>
      <c r="E273" s="117">
        <f>SUMPRODUCT(('2. PRIMICI I IZDACI'!$C$11:$C$223=$E269)*('2. PRIMICI I IZDACI'!$P$11:$P$223))</f>
        <v>0</v>
      </c>
      <c r="F273" s="72"/>
      <c r="G273" s="110"/>
      <c r="H273" s="27"/>
      <c r="N273" s="22"/>
    </row>
    <row r="274" spans="2:14" x14ac:dyDescent="0.2">
      <c r="B274" s="30"/>
      <c r="C274" s="106" t="str">
        <f t="shared" si="20"/>
        <v>procjena u 2026. godini:</v>
      </c>
      <c r="D274" s="72"/>
      <c r="E274" s="117">
        <f>SUMPRODUCT(('2. PRIMICI I IZDACI'!$C$11:$C$223=$E269)*('2. PRIMICI I IZDACI'!$Q$11:$Q$223))</f>
        <v>0</v>
      </c>
      <c r="F274" s="72"/>
      <c r="G274" s="110" t="s">
        <v>477</v>
      </c>
      <c r="H274" s="27"/>
      <c r="N274" s="22"/>
    </row>
    <row r="275" spans="2:14" ht="6" customHeight="1" x14ac:dyDescent="0.2">
      <c r="B275" s="30"/>
      <c r="C275" s="78"/>
      <c r="D275" s="71"/>
      <c r="E275" s="89"/>
      <c r="F275" s="71"/>
      <c r="G275" s="180"/>
      <c r="H275" s="27"/>
      <c r="N275" s="22"/>
    </row>
    <row r="276" spans="2:14" x14ac:dyDescent="0.2">
      <c r="B276" s="30"/>
      <c r="C276" s="78"/>
      <c r="D276" s="71"/>
      <c r="E276" s="89"/>
      <c r="F276" s="71"/>
      <c r="G276" s="118"/>
      <c r="H276" s="27"/>
      <c r="N276" s="22"/>
    </row>
    <row r="277" spans="2:14" x14ac:dyDescent="0.2">
      <c r="B277" s="30"/>
      <c r="C277" s="34"/>
      <c r="D277" s="72"/>
      <c r="E277" s="89"/>
      <c r="F277" s="72"/>
      <c r="G277" s="110"/>
      <c r="H277" s="27"/>
      <c r="N277" s="22"/>
    </row>
    <row r="278" spans="2:14" x14ac:dyDescent="0.2">
      <c r="B278" s="30"/>
      <c r="C278" s="36"/>
      <c r="D278" s="73"/>
      <c r="E278" s="92"/>
      <c r="F278" s="73"/>
      <c r="G278" s="111"/>
      <c r="H278" s="27"/>
      <c r="N278" s="22"/>
    </row>
    <row r="279" spans="2:14" x14ac:dyDescent="0.2">
      <c r="B279" s="30"/>
      <c r="C279" s="34"/>
      <c r="D279" s="72"/>
      <c r="E279" s="89"/>
      <c r="F279" s="72"/>
      <c r="G279" s="110"/>
      <c r="H279" s="27"/>
      <c r="N279" s="22"/>
    </row>
    <row r="280" spans="2:14" x14ac:dyDescent="0.2">
      <c r="B280" s="30"/>
      <c r="C280" s="34"/>
      <c r="D280" s="72"/>
      <c r="E280" s="89"/>
      <c r="F280" s="72"/>
      <c r="G280" s="110"/>
      <c r="H280" s="27"/>
      <c r="N280" s="22"/>
    </row>
    <row r="281" spans="2:14" x14ac:dyDescent="0.2">
      <c r="B281" s="30"/>
      <c r="C281" s="106" t="s">
        <v>478</v>
      </c>
      <c r="D281" s="72"/>
      <c r="E281" s="116">
        <v>4720</v>
      </c>
      <c r="F281" s="114"/>
      <c r="G281" s="115" t="str">
        <f>IF(ISBLANK(E281)," ",VLOOKUP(E281,Mastersheet!$B$3:$C$500,2,FALSE))</f>
        <v>Stalna budžetska rezerva</v>
      </c>
      <c r="H281" s="27"/>
      <c r="N281" s="22"/>
    </row>
    <row r="282" spans="2:14" ht="6" customHeight="1" x14ac:dyDescent="0.2">
      <c r="B282" s="30"/>
      <c r="C282" s="78"/>
      <c r="D282" s="71"/>
      <c r="E282" s="89"/>
      <c r="F282" s="71"/>
      <c r="G282" s="180"/>
      <c r="H282" s="27"/>
      <c r="N282" s="22"/>
    </row>
    <row r="283" spans="2:14" x14ac:dyDescent="0.2">
      <c r="B283" s="30"/>
      <c r="C283" s="106" t="str">
        <f t="shared" ref="C283:C286" si="21">C139</f>
        <v>izdatak u 2023. godini:</v>
      </c>
      <c r="D283" s="72"/>
      <c r="E283" s="117">
        <f>SUMPRODUCT(('2. PRIMICI I IZDACI'!$C$11:$C$223=$E281)*('2. PRIMICI I IZDACI'!$F$11:$F$223))</f>
        <v>0</v>
      </c>
      <c r="F283" s="72"/>
      <c r="G283" s="100"/>
      <c r="H283" s="27"/>
      <c r="N283" s="22"/>
    </row>
    <row r="284" spans="2:14" x14ac:dyDescent="0.2">
      <c r="B284" s="30"/>
      <c r="C284" s="106" t="str">
        <f t="shared" si="21"/>
        <v>predlog u 2024. godini:</v>
      </c>
      <c r="D284" s="72"/>
      <c r="E284" s="117">
        <f>SUMPRODUCT(('2. PRIMICI I IZDACI'!$C$11:$C$223=$E281)*('2. PRIMICI I IZDACI'!$O$11:$O$223))</f>
        <v>0</v>
      </c>
      <c r="F284" s="72"/>
      <c r="G284" s="110"/>
      <c r="H284" s="27"/>
      <c r="N284" s="22"/>
    </row>
    <row r="285" spans="2:14" x14ac:dyDescent="0.2">
      <c r="B285" s="30"/>
      <c r="C285" s="106" t="str">
        <f t="shared" si="21"/>
        <v>procjena u 2025. godini:</v>
      </c>
      <c r="D285" s="72"/>
      <c r="E285" s="117">
        <f>SUMPRODUCT(('2. PRIMICI I IZDACI'!$C$11:$C$223=$E281)*('2. PRIMICI I IZDACI'!$P$11:$P$223))</f>
        <v>0</v>
      </c>
      <c r="F285" s="72"/>
      <c r="G285" s="110"/>
      <c r="H285" s="27"/>
      <c r="N285" s="22"/>
    </row>
    <row r="286" spans="2:14" x14ac:dyDescent="0.2">
      <c r="B286" s="30"/>
      <c r="C286" s="106" t="str">
        <f t="shared" si="21"/>
        <v>procjena u 2026. godini:</v>
      </c>
      <c r="D286" s="72"/>
      <c r="E286" s="117">
        <f>SUMPRODUCT(('2. PRIMICI I IZDACI'!$C$11:$C$223=$E281)*('2. PRIMICI I IZDACI'!$Q$11:$Q$223))</f>
        <v>0</v>
      </c>
      <c r="F286" s="72"/>
      <c r="G286" s="110" t="s">
        <v>477</v>
      </c>
      <c r="H286" s="27"/>
      <c r="N286" s="22"/>
    </row>
    <row r="287" spans="2:14" ht="6" customHeight="1" x14ac:dyDescent="0.2">
      <c r="B287" s="30"/>
      <c r="C287" s="78"/>
      <c r="D287" s="71"/>
      <c r="E287" s="89"/>
      <c r="F287" s="71"/>
      <c r="G287" s="180"/>
      <c r="H287" s="27"/>
      <c r="N287" s="22"/>
    </row>
    <row r="288" spans="2:14" x14ac:dyDescent="0.2">
      <c r="B288" s="30"/>
      <c r="C288" s="78"/>
      <c r="D288" s="71"/>
      <c r="E288" s="89"/>
      <c r="F288" s="71"/>
      <c r="G288" s="118"/>
      <c r="H288" s="27"/>
      <c r="N288" s="22"/>
    </row>
    <row r="289" spans="2:14" x14ac:dyDescent="0.2">
      <c r="B289" s="30"/>
      <c r="C289" s="34"/>
      <c r="D289" s="72"/>
      <c r="E289" s="89"/>
      <c r="F289" s="72"/>
      <c r="G289" s="110"/>
      <c r="H289" s="27"/>
      <c r="N289" s="22"/>
    </row>
    <row r="290" spans="2:14" x14ac:dyDescent="0.2">
      <c r="B290" s="30"/>
      <c r="C290" s="36"/>
      <c r="D290" s="73"/>
      <c r="E290" s="92"/>
      <c r="F290" s="73"/>
      <c r="G290" s="111"/>
      <c r="H290" s="27"/>
      <c r="N290" s="22"/>
    </row>
    <row r="291" spans="2:14" x14ac:dyDescent="0.2">
      <c r="B291" s="30"/>
      <c r="C291" s="34"/>
      <c r="D291" s="72"/>
      <c r="E291" s="89"/>
      <c r="F291" s="72"/>
      <c r="G291" s="110"/>
      <c r="H291" s="27"/>
      <c r="N291" s="22"/>
    </row>
    <row r="292" spans="2:14" x14ac:dyDescent="0.2">
      <c r="B292" s="30"/>
      <c r="C292" s="34"/>
      <c r="D292" s="72"/>
      <c r="E292" s="89"/>
      <c r="F292" s="72"/>
      <c r="G292" s="110"/>
      <c r="H292" s="27"/>
      <c r="N292" s="22"/>
    </row>
    <row r="293" spans="2:14" x14ac:dyDescent="0.2">
      <c r="B293" s="30"/>
      <c r="C293" s="106" t="s">
        <v>478</v>
      </c>
      <c r="D293" s="72"/>
      <c r="E293" s="116">
        <v>4730</v>
      </c>
      <c r="F293" s="114"/>
      <c r="G293" s="115" t="str">
        <f>IF(ISBLANK(E293)," ",VLOOKUP(E293,Mastersheet!$B$3:$C$500,2,FALSE))</f>
        <v>Ostale rezerve</v>
      </c>
      <c r="H293" s="27"/>
      <c r="N293" s="22"/>
    </row>
    <row r="294" spans="2:14" ht="6" customHeight="1" x14ac:dyDescent="0.2">
      <c r="B294" s="30"/>
      <c r="C294" s="78"/>
      <c r="D294" s="71"/>
      <c r="E294" s="89"/>
      <c r="F294" s="71"/>
      <c r="G294" s="180"/>
      <c r="H294" s="27"/>
      <c r="N294" s="22"/>
    </row>
    <row r="295" spans="2:14" x14ac:dyDescent="0.2">
      <c r="B295" s="30"/>
      <c r="C295" s="106" t="str">
        <f t="shared" ref="C295:C298" si="22">C139</f>
        <v>izdatak u 2023. godini:</v>
      </c>
      <c r="D295" s="72"/>
      <c r="E295" s="117">
        <f>SUMPRODUCT(('2. PRIMICI I IZDACI'!$C$11:$C$223=$E293)*('2. PRIMICI I IZDACI'!$F$11:$F$223))</f>
        <v>0</v>
      </c>
      <c r="F295" s="72"/>
      <c r="G295" s="100"/>
      <c r="H295" s="27"/>
      <c r="N295" s="22"/>
    </row>
    <row r="296" spans="2:14" x14ac:dyDescent="0.2">
      <c r="B296" s="30"/>
      <c r="C296" s="106" t="str">
        <f t="shared" si="22"/>
        <v>predlog u 2024. godini:</v>
      </c>
      <c r="D296" s="72"/>
      <c r="E296" s="117">
        <f>SUMPRODUCT(('2. PRIMICI I IZDACI'!$C$11:$C$223=$E293)*('2. PRIMICI I IZDACI'!$O$11:$O$223))</f>
        <v>0</v>
      </c>
      <c r="F296" s="72"/>
      <c r="G296" s="110"/>
      <c r="H296" s="27"/>
      <c r="N296" s="22"/>
    </row>
    <row r="297" spans="2:14" x14ac:dyDescent="0.2">
      <c r="B297" s="30"/>
      <c r="C297" s="106" t="str">
        <f t="shared" si="22"/>
        <v>procjena u 2025. godini:</v>
      </c>
      <c r="D297" s="72"/>
      <c r="E297" s="117">
        <f>SUMPRODUCT(('2. PRIMICI I IZDACI'!$C$11:$C$223=$E293)*('2. PRIMICI I IZDACI'!$P$11:$P$223))</f>
        <v>0</v>
      </c>
      <c r="F297" s="72"/>
      <c r="G297" s="110"/>
      <c r="H297" s="27"/>
      <c r="N297" s="22"/>
    </row>
    <row r="298" spans="2:14" x14ac:dyDescent="0.2">
      <c r="B298" s="30"/>
      <c r="C298" s="106" t="str">
        <f t="shared" si="22"/>
        <v>procjena u 2026. godini:</v>
      </c>
      <c r="D298" s="72"/>
      <c r="E298" s="117">
        <f>SUMPRODUCT(('2. PRIMICI I IZDACI'!$C$11:$C$223=$E293)*('2. PRIMICI I IZDACI'!$Q$11:$Q$223))</f>
        <v>0</v>
      </c>
      <c r="F298" s="72"/>
      <c r="G298" s="110" t="s">
        <v>477</v>
      </c>
      <c r="H298" s="27"/>
      <c r="N298" s="22"/>
    </row>
    <row r="299" spans="2:14" ht="6" customHeight="1" x14ac:dyDescent="0.2">
      <c r="B299" s="30"/>
      <c r="C299" s="78"/>
      <c r="D299" s="71"/>
      <c r="E299" s="89"/>
      <c r="F299" s="71"/>
      <c r="G299" s="180"/>
      <c r="H299" s="27"/>
      <c r="N299" s="22"/>
    </row>
    <row r="300" spans="2:14" x14ac:dyDescent="0.2">
      <c r="B300" s="30"/>
      <c r="C300" s="78"/>
      <c r="D300" s="71"/>
      <c r="E300" s="89"/>
      <c r="F300" s="71"/>
      <c r="G300" s="118"/>
      <c r="H300" s="27"/>
      <c r="N300" s="22"/>
    </row>
    <row r="301" spans="2:14" x14ac:dyDescent="0.2">
      <c r="B301" s="30"/>
      <c r="C301" s="33"/>
      <c r="D301" s="71"/>
      <c r="E301" s="89"/>
      <c r="F301" s="71"/>
      <c r="G301" s="110"/>
      <c r="H301" s="27"/>
      <c r="N301" s="22"/>
    </row>
    <row r="302" spans="2:14" ht="13.5" thickBot="1" x14ac:dyDescent="0.25">
      <c r="B302" s="31"/>
      <c r="C302" s="35"/>
      <c r="D302" s="76"/>
      <c r="E302" s="93"/>
      <c r="F302" s="76"/>
      <c r="G302" s="112"/>
      <c r="H302" s="28"/>
      <c r="N302" s="22"/>
    </row>
  </sheetData>
  <sheetProtection selectLockedCells="1"/>
  <mergeCells count="4">
    <mergeCell ref="G2:G4"/>
    <mergeCell ref="C7:G7"/>
    <mergeCell ref="E10:G10"/>
    <mergeCell ref="E12:G1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97"/>
  <sheetViews>
    <sheetView showGridLines="0" topLeftCell="A277" zoomScale="85" zoomScaleNormal="85" workbookViewId="0">
      <selection activeCell="C197" sqref="C197:C200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2" t="s">
        <v>1</v>
      </c>
      <c r="N2" s="22"/>
    </row>
    <row r="3" spans="2:14" x14ac:dyDescent="0.2">
      <c r="G3" s="312"/>
      <c r="N3" s="22"/>
    </row>
    <row r="4" spans="2:14" x14ac:dyDescent="0.2">
      <c r="G4" s="312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28" t="s">
        <v>632</v>
      </c>
      <c r="D7" s="329"/>
      <c r="E7" s="329"/>
      <c r="F7" s="329"/>
      <c r="G7" s="330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1" t="str">
        <f>IF(ISBLANK('1. Opste informacije'!E9),"",'1. Opste informacije'!E9)</f>
        <v/>
      </c>
      <c r="F10" s="332"/>
      <c r="G10" s="333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08"/>
      <c r="H11" s="27"/>
      <c r="N11" s="22"/>
    </row>
    <row r="12" spans="2:14" ht="15.75" x14ac:dyDescent="0.2">
      <c r="B12" s="30"/>
      <c r="C12" s="77" t="s">
        <v>635</v>
      </c>
      <c r="D12" s="72"/>
      <c r="E12" s="331" t="str">
        <f>IF(ISBLANK('1. Opste informacije'!E17),"",'1. Opste informacije'!E17)</f>
        <v/>
      </c>
      <c r="F12" s="332"/>
      <c r="G12" s="333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 t="s">
        <v>515</v>
      </c>
      <c r="F17" s="114"/>
      <c r="G17" s="115" t="str">
        <f>IF(ISBLANK(E17)," ",VLOOKUP(E17,Mastersheet!$B$3:$C$500,2,FALSE))</f>
        <v>Porez na dohodak fizičkih lica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05"/>
      <c r="H18" s="27"/>
      <c r="N18" s="22"/>
    </row>
    <row r="19" spans="2:14" x14ac:dyDescent="0.2">
      <c r="B19" s="30"/>
      <c r="C19" s="106" t="s">
        <v>662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663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655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664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05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34"/>
      <c r="D25" s="72"/>
      <c r="E25" s="89"/>
      <c r="F25" s="72"/>
      <c r="G25" s="110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ht="17.25" customHeight="1" x14ac:dyDescent="0.2">
      <c r="B29" s="30"/>
      <c r="C29" s="106" t="s">
        <v>478</v>
      </c>
      <c r="D29" s="72"/>
      <c r="E29" s="116" t="s">
        <v>516</v>
      </c>
      <c r="F29" s="114"/>
      <c r="G29" s="115" t="str">
        <f>IF(ISBLANK(E29)," ",VLOOKUP(E29,Mastersheet!$B$3:$C$500,2,FALSE))</f>
        <v>Porez na dobit pravnih lica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05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 t="s">
        <v>517</v>
      </c>
      <c r="F41" s="114"/>
      <c r="G41" s="115" t="str">
        <f>IF(ISBLANK(E41)," ",VLOOKUP(E41,Mastersheet!$B$3:$C$500,2,FALSE))</f>
        <v>Porez na promet nepokretnosti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05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116" t="s">
        <v>518</v>
      </c>
      <c r="F53" s="114"/>
      <c r="G53" s="115" t="str">
        <f>IF(ISBLANK(E53)," ",VLOOKUP(E53,Mastersheet!$B$3:$C$500,2,FALSE))</f>
        <v>Porez na dodatu vrijednost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05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 t="s">
        <v>519</v>
      </c>
      <c r="F65" s="114"/>
      <c r="G65" s="115" t="str">
        <f>IF(ISBLANK(E65)," ",VLOOKUP(E65,Mastersheet!$B$3:$C$500,2,FALSE))</f>
        <v>Akcize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05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 t="s">
        <v>520</v>
      </c>
      <c r="F77" s="114"/>
      <c r="G77" s="115" t="str">
        <f>IF(ISBLANK(E77)," ",VLOOKUP(E77,Mastersheet!$B$3:$C$500,2,FALSE))</f>
        <v>Porez na međunarodnu trgovinu i transakcije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05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 t="s">
        <v>521</v>
      </c>
      <c r="F89" s="114"/>
      <c r="G89" s="115" t="str">
        <f>IF(ISBLANK(E89)," ",VLOOKUP(E89,Mastersheet!$B$3:$C$500,2,FALSE))</f>
        <v>Lokalni porezi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05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 t="s">
        <v>522</v>
      </c>
      <c r="F101" s="114"/>
      <c r="G101" s="115" t="str">
        <f>IF(ISBLANK(E101)," ",VLOOKUP(E101,Mastersheet!$B$3:$C$500,2,FALSE))</f>
        <v>Ostali republički porezi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05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116">
        <v>712</v>
      </c>
      <c r="F113" s="114"/>
      <c r="G113" s="115" t="str">
        <f>IF(ISBLANK(E113)," ",VLOOKUP(E113,Mastersheet!$B$3:$C$500,2,FALSE))</f>
        <v>Doprinosi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05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713</v>
      </c>
      <c r="F125" s="114"/>
      <c r="G125" s="115" t="str">
        <f>IF(ISBLANK(E125)," ",VLOOKUP(E125,Mastersheet!$B$3:$C$500,2,FALSE))</f>
        <v>Takse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05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714</v>
      </c>
      <c r="F137" s="114"/>
      <c r="G137" s="115" t="str">
        <f>IF(ISBLANK(E137)," ",VLOOKUP(E137,Mastersheet!$B$3:$C$500,2,FALSE))</f>
        <v>Naknade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C19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05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715</v>
      </c>
      <c r="F149" s="114"/>
      <c r="G149" s="115" t="str">
        <f>IF(ISBLANK(E149)," ",VLOOKUP(E149,Mastersheet!$B$3:$C$500,2,FALSE))</f>
        <v>Ostali prihodi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05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4"/>
      <c r="D158" s="72"/>
      <c r="E158" s="89"/>
      <c r="F158" s="72"/>
      <c r="G158" s="110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106" t="s">
        <v>478</v>
      </c>
      <c r="D160" s="72"/>
      <c r="E160" s="116">
        <v>721</v>
      </c>
      <c r="F160" s="114"/>
      <c r="G160" s="115" t="str">
        <f>IF(ISBLANK(E160)," ",VLOOKUP(E160,Mastersheet!$B$3:$C$500,2,FALSE))</f>
        <v>Primici od prodaje nefinansijske imovine</v>
      </c>
      <c r="H160" s="27"/>
      <c r="N160" s="22"/>
    </row>
    <row r="161" spans="2:14" ht="6" customHeight="1" x14ac:dyDescent="0.2">
      <c r="B161" s="30"/>
      <c r="C161" s="78"/>
      <c r="D161" s="71"/>
      <c r="E161" s="89"/>
      <c r="F161" s="71"/>
      <c r="G161" s="180"/>
      <c r="H161" s="27"/>
      <c r="N161" s="22"/>
    </row>
    <row r="162" spans="2:14" x14ac:dyDescent="0.2">
      <c r="B162" s="30"/>
      <c r="C162" s="106" t="str">
        <f t="shared" ref="C162:C165" si="11">C19</f>
        <v>izdatak u 2023. godini:</v>
      </c>
      <c r="D162" s="72"/>
      <c r="E162" s="117">
        <f>SUMPRODUCT(('2. PRIMICI I IZDACI'!$C$11:$C$223=$E160)*('2. PRIMICI I IZDACI'!$F$11:$F$223))</f>
        <v>0</v>
      </c>
      <c r="F162" s="72"/>
      <c r="G162" s="100"/>
      <c r="H162" s="27"/>
      <c r="N162" s="22"/>
    </row>
    <row r="163" spans="2:14" x14ac:dyDescent="0.2">
      <c r="B163" s="30"/>
      <c r="C163" s="106" t="str">
        <f t="shared" si="11"/>
        <v>predlog u 2024. godini:</v>
      </c>
      <c r="D163" s="72"/>
      <c r="E163" s="117">
        <f>SUMPRODUCT(('2. PRIMICI I IZDACI'!$C$11:$C$223=$E160)*('2. PRIMICI I IZDACI'!$O$11:$O$223))</f>
        <v>0</v>
      </c>
      <c r="F163" s="72"/>
      <c r="G163" s="110"/>
      <c r="H163" s="27"/>
      <c r="N163" s="22"/>
    </row>
    <row r="164" spans="2:14" x14ac:dyDescent="0.2">
      <c r="B164" s="30"/>
      <c r="C164" s="106" t="str">
        <f t="shared" si="11"/>
        <v>procjena u 2025. godini:</v>
      </c>
      <c r="D164" s="72"/>
      <c r="E164" s="117">
        <f>SUMPRODUCT(('2. PRIMICI I IZDACI'!$C$11:$C$223=$E160)*('2. PRIMICI I IZDACI'!$P$11:$P$223))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2026. godini:</v>
      </c>
      <c r="D165" s="72"/>
      <c r="E165" s="117">
        <f>SUMPRODUCT(('2. PRIMICI I IZDACI'!$C$11:$C$223=$E160)*('2. PRIMICI I IZDACI'!$Q$11:$Q$223))</f>
        <v>0</v>
      </c>
      <c r="F165" s="72"/>
      <c r="G165" s="110" t="s">
        <v>477</v>
      </c>
      <c r="H165" s="27"/>
      <c r="N165" s="22"/>
    </row>
    <row r="166" spans="2:14" ht="6" customHeight="1" x14ac:dyDescent="0.2">
      <c r="B166" s="30"/>
      <c r="C166" s="78"/>
      <c r="D166" s="71"/>
      <c r="E166" s="89"/>
      <c r="F166" s="71"/>
      <c r="G166" s="105"/>
      <c r="H166" s="27"/>
      <c r="N166" s="22"/>
    </row>
    <row r="167" spans="2:14" x14ac:dyDescent="0.2">
      <c r="B167" s="30"/>
      <c r="C167" s="78"/>
      <c r="D167" s="71"/>
      <c r="E167" s="89"/>
      <c r="F167" s="71"/>
      <c r="G167" s="118"/>
      <c r="H167" s="27"/>
      <c r="N167" s="22"/>
    </row>
    <row r="168" spans="2:14" x14ac:dyDescent="0.2">
      <c r="B168" s="30"/>
      <c r="C168" s="34"/>
      <c r="D168" s="72"/>
      <c r="E168" s="89"/>
      <c r="F168" s="72"/>
      <c r="G168" s="110"/>
      <c r="H168" s="27"/>
      <c r="N168" s="22"/>
    </row>
    <row r="169" spans="2:14" x14ac:dyDescent="0.2">
      <c r="B169" s="30"/>
      <c r="C169" s="36"/>
      <c r="D169" s="73"/>
      <c r="E169" s="92"/>
      <c r="F169" s="73"/>
      <c r="G169" s="111"/>
      <c r="H169" s="27"/>
      <c r="N169" s="22"/>
    </row>
    <row r="170" spans="2:14" x14ac:dyDescent="0.2">
      <c r="B170" s="30"/>
      <c r="C170" s="34"/>
      <c r="D170" s="72"/>
      <c r="E170" s="89"/>
      <c r="F170" s="72"/>
      <c r="G170" s="110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106" t="s">
        <v>478</v>
      </c>
      <c r="D172" s="72"/>
      <c r="E172" s="116">
        <v>722</v>
      </c>
      <c r="F172" s="114"/>
      <c r="G172" s="115" t="str">
        <f>IF(ISBLANK(E172)," ",VLOOKUP(E172,Mastersheet!$B$3:$C$500,2,FALSE))</f>
        <v>Primici od prodaje finansijske imovine</v>
      </c>
      <c r="H172" s="27"/>
      <c r="N172" s="22"/>
    </row>
    <row r="173" spans="2:14" ht="6" customHeight="1" x14ac:dyDescent="0.2">
      <c r="B173" s="30"/>
      <c r="C173" s="78"/>
      <c r="D173" s="71"/>
      <c r="E173" s="89"/>
      <c r="F173" s="71"/>
      <c r="G173" s="180"/>
      <c r="H173" s="27"/>
      <c r="N173" s="22"/>
    </row>
    <row r="174" spans="2:14" x14ac:dyDescent="0.2">
      <c r="B174" s="30"/>
      <c r="C174" s="106" t="str">
        <f t="shared" ref="C174:C177" si="12">C19</f>
        <v>izdatak u 2023. godini:</v>
      </c>
      <c r="D174" s="72"/>
      <c r="E174" s="117">
        <f>SUMPRODUCT(('2. PRIMICI I IZDACI'!$C$11:$C$223=$E172)*('2. PRIMICI I IZDACI'!$F$11:$F$223))</f>
        <v>0</v>
      </c>
      <c r="F174" s="72"/>
      <c r="G174" s="100"/>
      <c r="H174" s="27"/>
      <c r="N174" s="22"/>
    </row>
    <row r="175" spans="2:14" x14ac:dyDescent="0.2">
      <c r="B175" s="30"/>
      <c r="C175" s="106" t="str">
        <f t="shared" si="12"/>
        <v>predlog u 2024. godini:</v>
      </c>
      <c r="D175" s="72"/>
      <c r="E175" s="117">
        <f>SUMPRODUCT(('2. PRIMICI I IZDACI'!$C$11:$C$223=$E172)*('2. PRIMICI I IZDACI'!$O$11:$O$223))</f>
        <v>0</v>
      </c>
      <c r="F175" s="72"/>
      <c r="G175" s="110"/>
      <c r="H175" s="27"/>
      <c r="N175" s="22"/>
    </row>
    <row r="176" spans="2:14" x14ac:dyDescent="0.2">
      <c r="B176" s="30"/>
      <c r="C176" s="106" t="str">
        <f t="shared" si="12"/>
        <v>procjena u 2025. godini:</v>
      </c>
      <c r="D176" s="72"/>
      <c r="E176" s="117">
        <f>SUMPRODUCT(('2. PRIMICI I IZDACI'!$C$11:$C$223=$E172)*('2. PRIMICI I IZDACI'!$P$11:$P$223))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2026. godini:</v>
      </c>
      <c r="D177" s="72"/>
      <c r="E177" s="117">
        <f>SUMPRODUCT(('2. PRIMICI I IZDACI'!$C$11:$C$223=$E172)*('2. PRIMICI I IZDACI'!$Q$11:$Q$223))</f>
        <v>0</v>
      </c>
      <c r="F177" s="72"/>
      <c r="G177" s="110" t="s">
        <v>477</v>
      </c>
      <c r="H177" s="27"/>
      <c r="N177" s="22"/>
    </row>
    <row r="178" spans="2:14" ht="6" customHeight="1" x14ac:dyDescent="0.2">
      <c r="B178" s="30"/>
      <c r="C178" s="78"/>
      <c r="D178" s="71"/>
      <c r="E178" s="89"/>
      <c r="F178" s="71"/>
      <c r="G178" s="105"/>
      <c r="H178" s="27"/>
      <c r="N178" s="22"/>
    </row>
    <row r="179" spans="2:14" x14ac:dyDescent="0.2">
      <c r="B179" s="30"/>
      <c r="C179" s="78"/>
      <c r="D179" s="71"/>
      <c r="E179" s="89"/>
      <c r="F179" s="71"/>
      <c r="G179" s="118"/>
      <c r="H179" s="27"/>
      <c r="N179" s="22"/>
    </row>
    <row r="180" spans="2:14" x14ac:dyDescent="0.2">
      <c r="B180" s="30"/>
      <c r="C180" s="34"/>
      <c r="D180" s="72"/>
      <c r="E180" s="89"/>
      <c r="F180" s="72"/>
      <c r="G180" s="110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4"/>
      <c r="D182" s="72"/>
      <c r="E182" s="89"/>
      <c r="F182" s="72"/>
      <c r="G182" s="110"/>
      <c r="H182" s="27"/>
      <c r="N182" s="22"/>
    </row>
    <row r="183" spans="2:14" x14ac:dyDescent="0.2">
      <c r="B183" s="30"/>
      <c r="C183" s="106" t="s">
        <v>478</v>
      </c>
      <c r="D183" s="72"/>
      <c r="E183" s="116">
        <v>731</v>
      </c>
      <c r="F183" s="114"/>
      <c r="G183" s="115" t="str">
        <f>IF(ISBLANK(E183)," ",VLOOKUP(E183,Mastersheet!$B$3:$C$500,2,FALSE))</f>
        <v>Primici od otplate kredita</v>
      </c>
      <c r="H183" s="27"/>
      <c r="N183" s="22"/>
    </row>
    <row r="184" spans="2:14" ht="6" customHeight="1" x14ac:dyDescent="0.2">
      <c r="B184" s="30"/>
      <c r="C184" s="78"/>
      <c r="D184" s="71"/>
      <c r="E184" s="89"/>
      <c r="F184" s="71"/>
      <c r="G184" s="180"/>
      <c r="H184" s="27"/>
      <c r="N184" s="22"/>
    </row>
    <row r="185" spans="2:14" x14ac:dyDescent="0.2">
      <c r="B185" s="30"/>
      <c r="C185" s="106" t="str">
        <f t="shared" ref="C185:C188" si="13">C19</f>
        <v>izdatak u 2023. godini:</v>
      </c>
      <c r="D185" s="72"/>
      <c r="E185" s="117">
        <f>SUMPRODUCT(('2. PRIMICI I IZDACI'!$C$11:$C$223=$E183)*('2. PRIMICI I IZDACI'!$F$11:$F$223))</f>
        <v>0</v>
      </c>
      <c r="F185" s="72"/>
      <c r="G185" s="100"/>
      <c r="H185" s="27"/>
      <c r="N185" s="22"/>
    </row>
    <row r="186" spans="2:14" x14ac:dyDescent="0.2">
      <c r="B186" s="30"/>
      <c r="C186" s="106" t="str">
        <f t="shared" si="13"/>
        <v>predlog u 2024. godini:</v>
      </c>
      <c r="D186" s="72"/>
      <c r="E186" s="117">
        <f>SUMPRODUCT(('2. PRIMICI I IZDACI'!$C$11:$C$223=$E183)*('2. PRIMICI I IZDACI'!$O$11:$O$223))</f>
        <v>0</v>
      </c>
      <c r="F186" s="72"/>
      <c r="G186" s="110"/>
      <c r="H186" s="27"/>
      <c r="N186" s="22"/>
    </row>
    <row r="187" spans="2:14" x14ac:dyDescent="0.2">
      <c r="B187" s="30"/>
      <c r="C187" s="106" t="str">
        <f t="shared" si="13"/>
        <v>procjena u 2025. godini:</v>
      </c>
      <c r="D187" s="72"/>
      <c r="E187" s="117">
        <f>SUMPRODUCT(('2. PRIMICI I IZDACI'!$C$11:$C$223=$E183)*('2. PRIMICI I IZDACI'!$P$11:$P$223))</f>
        <v>0</v>
      </c>
      <c r="F187" s="72"/>
      <c r="G187" s="110"/>
      <c r="H187" s="27"/>
      <c r="N187" s="22"/>
    </row>
    <row r="188" spans="2:14" x14ac:dyDescent="0.2">
      <c r="B188" s="30"/>
      <c r="C188" s="106" t="str">
        <f t="shared" si="13"/>
        <v>procjena u 2026. godini:</v>
      </c>
      <c r="D188" s="72"/>
      <c r="E188" s="117">
        <f>SUMPRODUCT(('2. PRIMICI I IZDACI'!$C$11:$C$223=$E183)*('2. PRIMICI I IZDACI'!$Q$11:$Q$223))</f>
        <v>0</v>
      </c>
      <c r="F188" s="72"/>
      <c r="G188" s="110" t="s">
        <v>477</v>
      </c>
      <c r="H188" s="27"/>
      <c r="N188" s="22"/>
    </row>
    <row r="189" spans="2:14" ht="6" customHeight="1" x14ac:dyDescent="0.2">
      <c r="B189" s="30"/>
      <c r="C189" s="78"/>
      <c r="D189" s="71"/>
      <c r="E189" s="89"/>
      <c r="F189" s="71"/>
      <c r="G189" s="105"/>
      <c r="H189" s="27"/>
      <c r="N189" s="22"/>
    </row>
    <row r="190" spans="2:14" x14ac:dyDescent="0.2">
      <c r="B190" s="30"/>
      <c r="C190" s="78"/>
      <c r="D190" s="71"/>
      <c r="E190" s="89"/>
      <c r="F190" s="71"/>
      <c r="G190" s="118"/>
      <c r="H190" s="27"/>
      <c r="N190" s="22"/>
    </row>
    <row r="191" spans="2:14" x14ac:dyDescent="0.2">
      <c r="B191" s="30"/>
      <c r="C191" s="34"/>
      <c r="D191" s="72"/>
      <c r="E191" s="89"/>
      <c r="F191" s="72"/>
      <c r="G191" s="110"/>
      <c r="H191" s="27"/>
      <c r="N191" s="22"/>
    </row>
    <row r="192" spans="2:14" x14ac:dyDescent="0.2">
      <c r="B192" s="30"/>
      <c r="C192" s="36"/>
      <c r="D192" s="73"/>
      <c r="E192" s="92"/>
      <c r="F192" s="73"/>
      <c r="G192" s="111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4"/>
      <c r="D194" s="72"/>
      <c r="E194" s="89"/>
      <c r="F194" s="72"/>
      <c r="G194" s="110"/>
      <c r="H194" s="27"/>
      <c r="N194" s="22"/>
    </row>
    <row r="195" spans="2:14" x14ac:dyDescent="0.2">
      <c r="B195" s="30"/>
      <c r="C195" s="106" t="s">
        <v>478</v>
      </c>
      <c r="D195" s="72"/>
      <c r="E195" s="116">
        <v>732</v>
      </c>
      <c r="F195" s="114"/>
      <c r="G195" s="115" t="str">
        <f>IF(ISBLANK(E195)," ",VLOOKUP(E195,Mastersheet!$B$3:$C$500,2,FALSE))</f>
        <v>Sredstva prenesena iz prethodne godine</v>
      </c>
      <c r="H195" s="27"/>
      <c r="N195" s="22"/>
    </row>
    <row r="196" spans="2:14" ht="6" customHeight="1" x14ac:dyDescent="0.2">
      <c r="B196" s="30"/>
      <c r="C196" s="78"/>
      <c r="D196" s="71"/>
      <c r="E196" s="89"/>
      <c r="F196" s="71"/>
      <c r="G196" s="180"/>
      <c r="H196" s="27"/>
      <c r="N196" s="22"/>
    </row>
    <row r="197" spans="2:14" x14ac:dyDescent="0.2">
      <c r="B197" s="30"/>
      <c r="C197" s="106" t="s">
        <v>662</v>
      </c>
      <c r="D197" s="72"/>
      <c r="E197" s="117">
        <f>SUMPRODUCT(('2. PRIMICI I IZDACI'!$C$11:$C$223=$E195)*('2. PRIMICI I IZDACI'!$F$11:$F$223))</f>
        <v>0</v>
      </c>
      <c r="F197" s="72"/>
      <c r="G197" s="100"/>
      <c r="H197" s="27"/>
      <c r="N197" s="22"/>
    </row>
    <row r="198" spans="2:14" x14ac:dyDescent="0.2">
      <c r="B198" s="30"/>
      <c r="C198" s="106" t="s">
        <v>663</v>
      </c>
      <c r="D198" s="72"/>
      <c r="E198" s="117">
        <f>SUMPRODUCT(('2. PRIMICI I IZDACI'!$C$11:$C$223=$E195)*('2. PRIMICI I IZDACI'!$O$11:$O$223))</f>
        <v>0</v>
      </c>
      <c r="F198" s="72"/>
      <c r="G198" s="110"/>
      <c r="H198" s="27"/>
      <c r="N198" s="22"/>
    </row>
    <row r="199" spans="2:14" x14ac:dyDescent="0.2">
      <c r="B199" s="30"/>
      <c r="C199" s="106" t="s">
        <v>655</v>
      </c>
      <c r="D199" s="72"/>
      <c r="E199" s="117">
        <f>SUMPRODUCT(('2. PRIMICI I IZDACI'!$C$11:$C$223=$E195)*('2. PRIMICI I IZDACI'!$P$11:$P$223))</f>
        <v>0</v>
      </c>
      <c r="F199" s="72"/>
      <c r="G199" s="110"/>
      <c r="H199" s="27"/>
      <c r="N199" s="22"/>
    </row>
    <row r="200" spans="2:14" x14ac:dyDescent="0.2">
      <c r="B200" s="30"/>
      <c r="C200" s="106" t="s">
        <v>664</v>
      </c>
      <c r="D200" s="72"/>
      <c r="E200" s="117">
        <f>SUMPRODUCT(('2. PRIMICI I IZDACI'!$C$11:$C$223=$E195)*('2. PRIMICI I IZDACI'!$Q$11:$Q$223))</f>
        <v>0</v>
      </c>
      <c r="F200" s="72"/>
      <c r="G200" s="110" t="s">
        <v>477</v>
      </c>
      <c r="H200" s="27"/>
      <c r="N200" s="22"/>
    </row>
    <row r="201" spans="2:14" ht="6" customHeight="1" x14ac:dyDescent="0.2">
      <c r="B201" s="30"/>
      <c r="C201" s="78"/>
      <c r="D201" s="71"/>
      <c r="E201" s="89"/>
      <c r="F201" s="71"/>
      <c r="G201" s="105"/>
      <c r="H201" s="27"/>
      <c r="N201" s="22"/>
    </row>
    <row r="202" spans="2:14" x14ac:dyDescent="0.2">
      <c r="B202" s="30"/>
      <c r="C202" s="78"/>
      <c r="D202" s="71"/>
      <c r="E202" s="89"/>
      <c r="F202" s="71"/>
      <c r="G202" s="118"/>
      <c r="H202" s="27"/>
      <c r="N202" s="22"/>
    </row>
    <row r="203" spans="2:14" x14ac:dyDescent="0.2">
      <c r="B203" s="30"/>
      <c r="C203" s="34"/>
      <c r="D203" s="72"/>
      <c r="E203" s="89"/>
      <c r="F203" s="72"/>
      <c r="G203" s="110"/>
      <c r="H203" s="27"/>
      <c r="N203" s="22"/>
    </row>
    <row r="204" spans="2:14" x14ac:dyDescent="0.2">
      <c r="B204" s="30"/>
      <c r="C204" s="34"/>
      <c r="D204" s="72"/>
      <c r="E204" s="89"/>
      <c r="F204" s="72"/>
      <c r="G204" s="110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106" t="s">
        <v>478</v>
      </c>
      <c r="D206" s="72"/>
      <c r="E206" s="116">
        <v>741</v>
      </c>
      <c r="F206" s="114"/>
      <c r="G206" s="115" t="str">
        <f>IF(ISBLANK(E206)," ",VLOOKUP(E206,Mastersheet!$B$3:$C$500,2,FALSE))</f>
        <v>Donacije</v>
      </c>
      <c r="H206" s="27"/>
      <c r="N206" s="22"/>
    </row>
    <row r="207" spans="2:14" ht="6" customHeight="1" x14ac:dyDescent="0.2">
      <c r="B207" s="30"/>
      <c r="C207" s="78"/>
      <c r="D207" s="71"/>
      <c r="E207" s="89"/>
      <c r="F207" s="71"/>
      <c r="G207" s="180"/>
      <c r="H207" s="27"/>
      <c r="N207" s="22"/>
    </row>
    <row r="208" spans="2:14" x14ac:dyDescent="0.2">
      <c r="B208" s="30"/>
      <c r="C208" s="106" t="str">
        <f t="shared" ref="C208:C211" si="14">C197</f>
        <v>izdatak u 2023. godini:</v>
      </c>
      <c r="D208" s="72"/>
      <c r="E208" s="117">
        <f>SUMPRODUCT(('2. PRIMICI I IZDACI'!$C$11:$C$223=$E206)*('2. PRIMICI I IZDACI'!$F$11:$F$223))</f>
        <v>0</v>
      </c>
      <c r="F208" s="72"/>
      <c r="G208" s="100"/>
      <c r="H208" s="27"/>
      <c r="N208" s="22"/>
    </row>
    <row r="209" spans="2:14" x14ac:dyDescent="0.2">
      <c r="B209" s="30"/>
      <c r="C209" s="106" t="str">
        <f t="shared" si="14"/>
        <v>predlog u 2024. godini:</v>
      </c>
      <c r="D209" s="72"/>
      <c r="E209" s="117">
        <f>SUMPRODUCT(('2. PRIMICI I IZDACI'!$C$11:$C$223=$E206)*('2. PRIMICI I IZDACI'!$O$11:$O$223))</f>
        <v>0</v>
      </c>
      <c r="F209" s="72"/>
      <c r="G209" s="110"/>
      <c r="H209" s="27"/>
      <c r="N209" s="22"/>
    </row>
    <row r="210" spans="2:14" x14ac:dyDescent="0.2">
      <c r="B210" s="30"/>
      <c r="C210" s="106" t="str">
        <f t="shared" si="14"/>
        <v>procjena u 2025. godini:</v>
      </c>
      <c r="D210" s="72"/>
      <c r="E210" s="117">
        <f>SUMPRODUCT(('2. PRIMICI I IZDACI'!$C$11:$C$223=$E206)*('2. PRIMICI I IZDACI'!$P$11:$P$223))</f>
        <v>0</v>
      </c>
      <c r="F210" s="72"/>
      <c r="G210" s="110"/>
      <c r="H210" s="27"/>
      <c r="N210" s="22"/>
    </row>
    <row r="211" spans="2:14" x14ac:dyDescent="0.2">
      <c r="B211" s="30"/>
      <c r="C211" s="106" t="str">
        <f t="shared" si="14"/>
        <v>procjena u 2026. godini:</v>
      </c>
      <c r="D211" s="72"/>
      <c r="E211" s="117">
        <f>SUMPRODUCT(('2. PRIMICI I IZDACI'!$C$11:$C$223=$E206)*('2. PRIMICI I IZDACI'!$Q$11:$Q$223))</f>
        <v>0</v>
      </c>
      <c r="F211" s="72"/>
      <c r="G211" s="110" t="s">
        <v>477</v>
      </c>
      <c r="H211" s="27"/>
      <c r="N211" s="22"/>
    </row>
    <row r="212" spans="2:14" ht="6" customHeight="1" x14ac:dyDescent="0.2">
      <c r="B212" s="30"/>
      <c r="C212" s="78"/>
      <c r="D212" s="71"/>
      <c r="E212" s="89"/>
      <c r="F212" s="71"/>
      <c r="G212" s="105"/>
      <c r="H212" s="27"/>
      <c r="N212" s="22"/>
    </row>
    <row r="213" spans="2:14" x14ac:dyDescent="0.2">
      <c r="B213" s="30"/>
      <c r="C213" s="78"/>
      <c r="D213" s="71"/>
      <c r="E213" s="89"/>
      <c r="F213" s="71"/>
      <c r="G213" s="118"/>
      <c r="H213" s="27"/>
      <c r="N213" s="22"/>
    </row>
    <row r="214" spans="2:14" x14ac:dyDescent="0.2">
      <c r="B214" s="30"/>
      <c r="C214" s="34"/>
      <c r="D214" s="72"/>
      <c r="E214" s="89"/>
      <c r="F214" s="72"/>
      <c r="G214" s="110"/>
      <c r="H214" s="27"/>
      <c r="N214" s="22"/>
    </row>
    <row r="215" spans="2:14" x14ac:dyDescent="0.2">
      <c r="B215" s="30"/>
      <c r="C215" s="34"/>
      <c r="D215" s="72"/>
      <c r="E215" s="89"/>
      <c r="F215" s="72"/>
      <c r="G215" s="110"/>
      <c r="H215" s="27"/>
      <c r="N215" s="22"/>
    </row>
    <row r="216" spans="2:14" x14ac:dyDescent="0.2">
      <c r="B216" s="30"/>
      <c r="C216" s="34"/>
      <c r="D216" s="72"/>
      <c r="E216" s="89"/>
      <c r="F216" s="72"/>
      <c r="G216" s="110"/>
      <c r="H216" s="27"/>
      <c r="N216" s="22"/>
    </row>
    <row r="217" spans="2:14" x14ac:dyDescent="0.2">
      <c r="B217" s="30"/>
      <c r="C217" s="106" t="s">
        <v>478</v>
      </c>
      <c r="D217" s="72"/>
      <c r="E217" s="116" t="s">
        <v>557</v>
      </c>
      <c r="F217" s="114"/>
      <c r="G217" s="115" t="str">
        <f>IF(ISBLANK(E217)," ",VLOOKUP(E217,Mastersheet!$B$3:$C$500,2,FALSE))</f>
        <v>Transferi od budžeta države</v>
      </c>
      <c r="H217" s="27"/>
      <c r="N217" s="22"/>
    </row>
    <row r="218" spans="2:14" ht="6" customHeight="1" x14ac:dyDescent="0.2">
      <c r="B218" s="30"/>
      <c r="C218" s="78"/>
      <c r="D218" s="71"/>
      <c r="E218" s="89"/>
      <c r="F218" s="71"/>
      <c r="G218" s="180"/>
      <c r="H218" s="27"/>
      <c r="N218" s="22"/>
    </row>
    <row r="219" spans="2:14" x14ac:dyDescent="0.2">
      <c r="B219" s="30"/>
      <c r="C219" s="106" t="str">
        <f t="shared" ref="C219:C222" si="15">C197</f>
        <v>izdatak u 2023. godini:</v>
      </c>
      <c r="D219" s="72"/>
      <c r="E219" s="117">
        <f>SUMPRODUCT(('2. PRIMICI I IZDACI'!$C$11:$C$223=$E217)*('2. PRIMICI I IZDACI'!$F$11:$F$223))</f>
        <v>0</v>
      </c>
      <c r="F219" s="72"/>
      <c r="G219" s="100"/>
      <c r="H219" s="27"/>
      <c r="N219" s="22"/>
    </row>
    <row r="220" spans="2:14" x14ac:dyDescent="0.2">
      <c r="B220" s="30"/>
      <c r="C220" s="106" t="str">
        <f t="shared" si="15"/>
        <v>predlog u 2024. godini:</v>
      </c>
      <c r="D220" s="72"/>
      <c r="E220" s="117">
        <f>SUMPRODUCT(('2. PRIMICI I IZDACI'!$C$11:$C$223=$E217)*('2. PRIMICI I IZDACI'!$O$11:$O$223))</f>
        <v>0</v>
      </c>
      <c r="F220" s="72"/>
      <c r="G220" s="110"/>
      <c r="H220" s="27"/>
      <c r="N220" s="22"/>
    </row>
    <row r="221" spans="2:14" x14ac:dyDescent="0.2">
      <c r="B221" s="30"/>
      <c r="C221" s="106" t="str">
        <f t="shared" si="15"/>
        <v>procjena u 2025. godini:</v>
      </c>
      <c r="D221" s="72"/>
      <c r="E221" s="117">
        <f>SUMPRODUCT(('2. PRIMICI I IZDACI'!$C$11:$C$223=$E217)*('2. PRIMICI I IZDACI'!$P$11:$P$223))</f>
        <v>0</v>
      </c>
      <c r="F221" s="72"/>
      <c r="G221" s="110"/>
      <c r="H221" s="27"/>
      <c r="N221" s="22"/>
    </row>
    <row r="222" spans="2:14" x14ac:dyDescent="0.2">
      <c r="B222" s="30"/>
      <c r="C222" s="106" t="str">
        <f t="shared" si="15"/>
        <v>procjena u 2026. godini:</v>
      </c>
      <c r="D222" s="72"/>
      <c r="E222" s="117">
        <f>SUMPRODUCT(('2. PRIMICI I IZDACI'!$C$11:$C$223=$E217)*('2. PRIMICI I IZDACI'!$Q$11:$Q$223))</f>
        <v>0</v>
      </c>
      <c r="F222" s="72"/>
      <c r="G222" s="110" t="s">
        <v>477</v>
      </c>
      <c r="H222" s="27"/>
      <c r="N222" s="22"/>
    </row>
    <row r="223" spans="2:14" ht="6" customHeight="1" x14ac:dyDescent="0.2">
      <c r="B223" s="30"/>
      <c r="C223" s="78"/>
      <c r="D223" s="71"/>
      <c r="E223" s="89"/>
      <c r="F223" s="71"/>
      <c r="G223" s="105"/>
      <c r="H223" s="27"/>
      <c r="N223" s="22"/>
    </row>
    <row r="224" spans="2:14" x14ac:dyDescent="0.2">
      <c r="B224" s="30"/>
      <c r="C224" s="78"/>
      <c r="D224" s="71"/>
      <c r="E224" s="89"/>
      <c r="F224" s="71"/>
      <c r="G224" s="118"/>
      <c r="H224" s="27"/>
      <c r="N224" s="22"/>
    </row>
    <row r="225" spans="2:14" x14ac:dyDescent="0.2">
      <c r="B225" s="30"/>
      <c r="C225" s="34"/>
      <c r="D225" s="72"/>
      <c r="E225" s="89"/>
      <c r="F225" s="72"/>
      <c r="G225" s="110"/>
      <c r="H225" s="27"/>
      <c r="N225" s="22"/>
    </row>
    <row r="226" spans="2:14" x14ac:dyDescent="0.2">
      <c r="B226" s="30"/>
      <c r="C226" s="36"/>
      <c r="D226" s="73"/>
      <c r="E226" s="92"/>
      <c r="F226" s="73"/>
      <c r="G226" s="111"/>
      <c r="H226" s="27"/>
      <c r="N226" s="22"/>
    </row>
    <row r="227" spans="2:14" x14ac:dyDescent="0.2">
      <c r="B227" s="30"/>
      <c r="C227" s="34"/>
      <c r="D227" s="72"/>
      <c r="E227" s="89"/>
      <c r="F227" s="72"/>
      <c r="G227" s="110"/>
      <c r="H227" s="27"/>
      <c r="N227" s="22"/>
    </row>
    <row r="228" spans="2:14" x14ac:dyDescent="0.2">
      <c r="B228" s="30"/>
      <c r="C228" s="34"/>
      <c r="D228" s="72"/>
      <c r="E228" s="89"/>
      <c r="F228" s="72"/>
      <c r="G228" s="110"/>
      <c r="H228" s="27"/>
      <c r="N228" s="22"/>
    </row>
    <row r="229" spans="2:14" x14ac:dyDescent="0.2">
      <c r="B229" s="30"/>
      <c r="C229" s="106" t="s">
        <v>478</v>
      </c>
      <c r="D229" s="72"/>
      <c r="E229" s="116" t="s">
        <v>558</v>
      </c>
      <c r="F229" s="114"/>
      <c r="G229" s="115" t="str">
        <f>IF(ISBLANK(E229)," ",VLOOKUP(E229,Mastersheet!$B$3:$C$500,2,FALSE))</f>
        <v>Transferi od budžeta opštine</v>
      </c>
      <c r="H229" s="27"/>
      <c r="N229" s="22"/>
    </row>
    <row r="230" spans="2:14" ht="6" customHeight="1" x14ac:dyDescent="0.2">
      <c r="B230" s="30"/>
      <c r="C230" s="78"/>
      <c r="D230" s="71"/>
      <c r="E230" s="89"/>
      <c r="F230" s="71"/>
      <c r="G230" s="180"/>
      <c r="H230" s="27"/>
      <c r="N230" s="22"/>
    </row>
    <row r="231" spans="2:14" x14ac:dyDescent="0.2">
      <c r="B231" s="30"/>
      <c r="C231" s="106" t="str">
        <f t="shared" ref="C231:C234" si="16">C197</f>
        <v>izdatak u 2023. godini:</v>
      </c>
      <c r="D231" s="72"/>
      <c r="E231" s="117">
        <f>SUMPRODUCT(('2. PRIMICI I IZDACI'!$C$11:$C$223=$E229)*('2. PRIMICI I IZDACI'!$F$11:$F$223))</f>
        <v>0</v>
      </c>
      <c r="F231" s="72"/>
      <c r="G231" s="100"/>
      <c r="H231" s="27"/>
      <c r="N231" s="22"/>
    </row>
    <row r="232" spans="2:14" x14ac:dyDescent="0.2">
      <c r="B232" s="30"/>
      <c r="C232" s="106" t="str">
        <f t="shared" si="16"/>
        <v>predlog u 2024. godini:</v>
      </c>
      <c r="D232" s="72"/>
      <c r="E232" s="117">
        <f>SUMPRODUCT(('2. PRIMICI I IZDACI'!$C$11:$C$223=$E229)*('2. PRIMICI I IZDACI'!$O$11:$O$223))</f>
        <v>0</v>
      </c>
      <c r="F232" s="72"/>
      <c r="G232" s="110"/>
      <c r="H232" s="27"/>
      <c r="N232" s="22"/>
    </row>
    <row r="233" spans="2:14" x14ac:dyDescent="0.2">
      <c r="B233" s="30"/>
      <c r="C233" s="106" t="str">
        <f t="shared" si="16"/>
        <v>procjena u 2025. godini:</v>
      </c>
      <c r="D233" s="72"/>
      <c r="E233" s="117">
        <f>SUMPRODUCT(('2. PRIMICI I IZDACI'!$C$11:$C$223=$E229)*('2. PRIMICI I IZDACI'!$P$11:$P$223))</f>
        <v>0</v>
      </c>
      <c r="F233" s="72"/>
      <c r="G233" s="110"/>
      <c r="H233" s="27"/>
      <c r="N233" s="22"/>
    </row>
    <row r="234" spans="2:14" x14ac:dyDescent="0.2">
      <c r="B234" s="30"/>
      <c r="C234" s="106" t="str">
        <f t="shared" si="16"/>
        <v>procjena u 2026. godini:</v>
      </c>
      <c r="D234" s="72"/>
      <c r="E234" s="117">
        <f>SUMPRODUCT(('2. PRIMICI I IZDACI'!$C$11:$C$223=$E229)*('2. PRIMICI I IZDACI'!$Q$11:$Q$223))</f>
        <v>0</v>
      </c>
      <c r="F234" s="72"/>
      <c r="G234" s="110" t="s">
        <v>477</v>
      </c>
      <c r="H234" s="27"/>
      <c r="N234" s="22"/>
    </row>
    <row r="235" spans="2:14" ht="6" customHeight="1" x14ac:dyDescent="0.2">
      <c r="B235" s="30"/>
      <c r="C235" s="78"/>
      <c r="D235" s="71"/>
      <c r="E235" s="89"/>
      <c r="F235" s="71"/>
      <c r="G235" s="105"/>
      <c r="H235" s="27"/>
      <c r="N235" s="22"/>
    </row>
    <row r="236" spans="2:14" x14ac:dyDescent="0.2">
      <c r="B236" s="30"/>
      <c r="C236" s="78"/>
      <c r="D236" s="71"/>
      <c r="E236" s="89"/>
      <c r="F236" s="71"/>
      <c r="G236" s="118"/>
      <c r="H236" s="27"/>
      <c r="N236" s="22"/>
    </row>
    <row r="237" spans="2:14" x14ac:dyDescent="0.2">
      <c r="B237" s="30"/>
      <c r="C237" s="34"/>
      <c r="D237" s="72"/>
      <c r="E237" s="89"/>
      <c r="F237" s="72"/>
      <c r="G237" s="110"/>
      <c r="H237" s="27"/>
      <c r="N237" s="22"/>
    </row>
    <row r="238" spans="2:14" x14ac:dyDescent="0.2">
      <c r="B238" s="30"/>
      <c r="C238" s="36"/>
      <c r="D238" s="73"/>
      <c r="E238" s="92"/>
      <c r="F238" s="73"/>
      <c r="G238" s="111"/>
      <c r="H238" s="27"/>
      <c r="N238" s="22"/>
    </row>
    <row r="239" spans="2:14" x14ac:dyDescent="0.2">
      <c r="B239" s="30"/>
      <c r="C239" s="34"/>
      <c r="D239" s="72"/>
      <c r="E239" s="89"/>
      <c r="F239" s="72"/>
      <c r="G239" s="110"/>
      <c r="H239" s="27"/>
      <c r="N239" s="22"/>
    </row>
    <row r="240" spans="2:14" x14ac:dyDescent="0.2">
      <c r="B240" s="30"/>
      <c r="C240" s="34"/>
      <c r="D240" s="72"/>
      <c r="E240" s="89"/>
      <c r="F240" s="72"/>
      <c r="G240" s="110"/>
      <c r="H240" s="27"/>
      <c r="N240" s="22"/>
    </row>
    <row r="241" spans="2:14" x14ac:dyDescent="0.2">
      <c r="B241" s="30"/>
      <c r="C241" s="106" t="s">
        <v>478</v>
      </c>
      <c r="D241" s="72"/>
      <c r="E241" s="116" t="s">
        <v>559</v>
      </c>
      <c r="F241" s="114"/>
      <c r="G241" s="115" t="str">
        <f>IF(ISBLANK(E241)," ",VLOOKUP(E241,Mastersheet!$B$3:$C$500,2,FALSE))</f>
        <v>Transferi od fonda PIO</v>
      </c>
      <c r="H241" s="27"/>
      <c r="N241" s="22"/>
    </row>
    <row r="242" spans="2:14" ht="6" customHeight="1" x14ac:dyDescent="0.2">
      <c r="B242" s="30"/>
      <c r="C242" s="78"/>
      <c r="D242" s="71"/>
      <c r="E242" s="89"/>
      <c r="F242" s="71"/>
      <c r="G242" s="180"/>
      <c r="H242" s="27"/>
      <c r="N242" s="22"/>
    </row>
    <row r="243" spans="2:14" x14ac:dyDescent="0.2">
      <c r="B243" s="30"/>
      <c r="C243" s="106" t="str">
        <f t="shared" ref="C243:C246" si="17">C197</f>
        <v>izdatak u 2023. godini:</v>
      </c>
      <c r="D243" s="72"/>
      <c r="E243" s="117">
        <f>SUMPRODUCT(('2. PRIMICI I IZDACI'!$C$11:$C$223=$E241)*('2. PRIMICI I IZDACI'!$F$11:$F$223))</f>
        <v>0</v>
      </c>
      <c r="F243" s="72"/>
      <c r="G243" s="100"/>
      <c r="H243" s="27"/>
      <c r="N243" s="22"/>
    </row>
    <row r="244" spans="2:14" x14ac:dyDescent="0.2">
      <c r="B244" s="30"/>
      <c r="C244" s="106" t="str">
        <f t="shared" si="17"/>
        <v>predlog u 2024. godini:</v>
      </c>
      <c r="D244" s="72"/>
      <c r="E244" s="117">
        <f>SUMPRODUCT(('2. PRIMICI I IZDACI'!$C$11:$C$223=$E241)*('2. PRIMICI I IZDACI'!$O$11:$O$223))</f>
        <v>0</v>
      </c>
      <c r="F244" s="72"/>
      <c r="G244" s="110"/>
      <c r="H244" s="27"/>
      <c r="N244" s="22"/>
    </row>
    <row r="245" spans="2:14" x14ac:dyDescent="0.2">
      <c r="B245" s="30"/>
      <c r="C245" s="106" t="str">
        <f t="shared" si="17"/>
        <v>procjena u 2025. godini:</v>
      </c>
      <c r="D245" s="72"/>
      <c r="E245" s="117">
        <f>SUMPRODUCT(('2. PRIMICI I IZDACI'!$C$11:$C$223=$E241)*('2. PRIMICI I IZDACI'!$P$11:$P$223))</f>
        <v>0</v>
      </c>
      <c r="F245" s="72"/>
      <c r="G245" s="110"/>
      <c r="H245" s="27"/>
      <c r="N245" s="22"/>
    </row>
    <row r="246" spans="2:14" x14ac:dyDescent="0.2">
      <c r="B246" s="30"/>
      <c r="C246" s="106" t="str">
        <f t="shared" si="17"/>
        <v>procjena u 2026. godini:</v>
      </c>
      <c r="D246" s="72"/>
      <c r="E246" s="117">
        <f>SUMPRODUCT(('2. PRIMICI I IZDACI'!$C$11:$C$223=$E241)*('2. PRIMICI I IZDACI'!$Q$11:$Q$223))</f>
        <v>0</v>
      </c>
      <c r="F246" s="72"/>
      <c r="G246" s="110" t="s">
        <v>477</v>
      </c>
      <c r="H246" s="27"/>
      <c r="N246" s="22"/>
    </row>
    <row r="247" spans="2:14" ht="6" customHeight="1" x14ac:dyDescent="0.2">
      <c r="B247" s="30"/>
      <c r="C247" s="78"/>
      <c r="D247" s="71"/>
      <c r="E247" s="89"/>
      <c r="F247" s="71"/>
      <c r="G247" s="105"/>
      <c r="H247" s="27"/>
      <c r="N247" s="22"/>
    </row>
    <row r="248" spans="2:14" x14ac:dyDescent="0.2">
      <c r="B248" s="30"/>
      <c r="C248" s="78"/>
      <c r="D248" s="71"/>
      <c r="E248" s="89"/>
      <c r="F248" s="71"/>
      <c r="G248" s="118"/>
      <c r="H248" s="27"/>
      <c r="N248" s="22"/>
    </row>
    <row r="249" spans="2:14" x14ac:dyDescent="0.2">
      <c r="B249" s="30"/>
      <c r="C249" s="34"/>
      <c r="D249" s="72"/>
      <c r="E249" s="89"/>
      <c r="F249" s="72"/>
      <c r="G249" s="110"/>
      <c r="H249" s="27"/>
      <c r="N249" s="22"/>
    </row>
    <row r="250" spans="2:14" x14ac:dyDescent="0.2">
      <c r="B250" s="30"/>
      <c r="C250" s="36"/>
      <c r="D250" s="73"/>
      <c r="E250" s="92"/>
      <c r="F250" s="73"/>
      <c r="G250" s="111"/>
      <c r="H250" s="27"/>
      <c r="N250" s="22"/>
    </row>
    <row r="251" spans="2:14" x14ac:dyDescent="0.2">
      <c r="B251" s="30"/>
      <c r="C251" s="34"/>
      <c r="D251" s="72"/>
      <c r="E251" s="89"/>
      <c r="F251" s="72"/>
      <c r="G251" s="110"/>
      <c r="H251" s="27"/>
      <c r="N251" s="22"/>
    </row>
    <row r="252" spans="2:14" x14ac:dyDescent="0.2">
      <c r="B252" s="30"/>
      <c r="C252" s="34"/>
      <c r="D252" s="72"/>
      <c r="E252" s="89"/>
      <c r="F252" s="72"/>
      <c r="G252" s="110"/>
      <c r="H252" s="27"/>
      <c r="N252" s="22"/>
    </row>
    <row r="253" spans="2:14" x14ac:dyDescent="0.2">
      <c r="B253" s="30"/>
      <c r="C253" s="106" t="s">
        <v>478</v>
      </c>
      <c r="D253" s="72"/>
      <c r="E253" s="116" t="s">
        <v>560</v>
      </c>
      <c r="F253" s="114"/>
      <c r="G253" s="115" t="str">
        <f>IF(ISBLANK(E253)," ",VLOOKUP(E253,Mastersheet!$B$3:$C$500,2,FALSE))</f>
        <v>Transferi od fonda za zdravstveno osiguranje</v>
      </c>
      <c r="H253" s="27"/>
      <c r="N253" s="22"/>
    </row>
    <row r="254" spans="2:14" ht="6" customHeight="1" x14ac:dyDescent="0.2">
      <c r="B254" s="30"/>
      <c r="C254" s="78"/>
      <c r="D254" s="71"/>
      <c r="E254" s="89"/>
      <c r="F254" s="71"/>
      <c r="G254" s="180"/>
      <c r="H254" s="27"/>
      <c r="N254" s="22"/>
    </row>
    <row r="255" spans="2:14" x14ac:dyDescent="0.2">
      <c r="B255" s="30"/>
      <c r="C255" s="106" t="str">
        <f t="shared" ref="C255:C258" si="18">C197</f>
        <v>izdatak u 2023. godini:</v>
      </c>
      <c r="D255" s="72"/>
      <c r="E255" s="117">
        <f>SUMPRODUCT(('2. PRIMICI I IZDACI'!$C$11:$C$223=$E253)*('2. PRIMICI I IZDACI'!$F$11:$F$223))</f>
        <v>0</v>
      </c>
      <c r="F255" s="72"/>
      <c r="G255" s="100"/>
      <c r="H255" s="27"/>
      <c r="N255" s="22"/>
    </row>
    <row r="256" spans="2:14" x14ac:dyDescent="0.2">
      <c r="B256" s="30"/>
      <c r="C256" s="106" t="str">
        <f t="shared" si="18"/>
        <v>predlog u 2024. godini:</v>
      </c>
      <c r="D256" s="72"/>
      <c r="E256" s="117">
        <f>SUMPRODUCT(('2. PRIMICI I IZDACI'!$C$11:$C$223=$E253)*('2. PRIMICI I IZDACI'!$O$11:$O$223))</f>
        <v>0</v>
      </c>
      <c r="F256" s="72"/>
      <c r="G256" s="110"/>
      <c r="H256" s="27"/>
      <c r="N256" s="22"/>
    </row>
    <row r="257" spans="2:14" x14ac:dyDescent="0.2">
      <c r="B257" s="30"/>
      <c r="C257" s="106" t="str">
        <f t="shared" si="18"/>
        <v>procjena u 2025. godini:</v>
      </c>
      <c r="D257" s="72"/>
      <c r="E257" s="117">
        <f>SUMPRODUCT(('2. PRIMICI I IZDACI'!$C$11:$C$223=$E253)*('2. PRIMICI I IZDACI'!$P$11:$P$223))</f>
        <v>0</v>
      </c>
      <c r="F257" s="72"/>
      <c r="G257" s="110"/>
      <c r="H257" s="27"/>
      <c r="N257" s="22"/>
    </row>
    <row r="258" spans="2:14" x14ac:dyDescent="0.2">
      <c r="B258" s="30"/>
      <c r="C258" s="106" t="str">
        <f t="shared" si="18"/>
        <v>procjena u 2026. godini:</v>
      </c>
      <c r="D258" s="72"/>
      <c r="E258" s="117">
        <f>SUMPRODUCT(('2. PRIMICI I IZDACI'!$C$11:$C$223=$E253)*('2. PRIMICI I IZDACI'!$Q$11:$Q$223))</f>
        <v>0</v>
      </c>
      <c r="F258" s="72"/>
      <c r="G258" s="110" t="s">
        <v>477</v>
      </c>
      <c r="H258" s="27"/>
      <c r="N258" s="22"/>
    </row>
    <row r="259" spans="2:14" ht="6" customHeight="1" x14ac:dyDescent="0.2">
      <c r="B259" s="30"/>
      <c r="C259" s="78"/>
      <c r="D259" s="71"/>
      <c r="E259" s="89"/>
      <c r="F259" s="71"/>
      <c r="G259" s="105"/>
      <c r="H259" s="27"/>
      <c r="N259" s="22"/>
    </row>
    <row r="260" spans="2:14" x14ac:dyDescent="0.2">
      <c r="B260" s="30"/>
      <c r="C260" s="78"/>
      <c r="D260" s="71"/>
      <c r="E260" s="89"/>
      <c r="F260" s="71"/>
      <c r="G260" s="118"/>
      <c r="H260" s="27"/>
      <c r="N260" s="22"/>
    </row>
    <row r="261" spans="2:14" x14ac:dyDescent="0.2">
      <c r="B261" s="30"/>
      <c r="C261" s="34"/>
      <c r="D261" s="72"/>
      <c r="E261" s="89"/>
      <c r="F261" s="72"/>
      <c r="G261" s="110"/>
      <c r="H261" s="27"/>
      <c r="N261" s="22"/>
    </row>
    <row r="262" spans="2:14" x14ac:dyDescent="0.2">
      <c r="B262" s="30"/>
      <c r="C262" s="36"/>
      <c r="D262" s="73"/>
      <c r="E262" s="92"/>
      <c r="F262" s="73"/>
      <c r="G262" s="111"/>
      <c r="H262" s="27"/>
      <c r="N262" s="22"/>
    </row>
    <row r="263" spans="2:14" x14ac:dyDescent="0.2">
      <c r="B263" s="30"/>
      <c r="C263" s="34"/>
      <c r="D263" s="72"/>
      <c r="E263" s="89"/>
      <c r="F263" s="72"/>
      <c r="G263" s="110"/>
      <c r="H263" s="27"/>
      <c r="N263" s="22"/>
    </row>
    <row r="264" spans="2:14" x14ac:dyDescent="0.2">
      <c r="B264" s="30"/>
      <c r="C264" s="34"/>
      <c r="D264" s="72"/>
      <c r="E264" s="89"/>
      <c r="F264" s="72"/>
      <c r="G264" s="110"/>
      <c r="H264" s="27"/>
      <c r="N264" s="22"/>
    </row>
    <row r="265" spans="2:14" x14ac:dyDescent="0.2">
      <c r="B265" s="30"/>
      <c r="C265" s="106" t="s">
        <v>478</v>
      </c>
      <c r="D265" s="72"/>
      <c r="E265" s="116" t="s">
        <v>561</v>
      </c>
      <c r="F265" s="114"/>
      <c r="G265" s="115" t="str">
        <f>IF(ISBLANK(E265)," ",VLOOKUP(E265,Mastersheet!$B$3:$C$500,2,FALSE))</f>
        <v>Transferi od Zavoda za zapošljavanje Crne Gore</v>
      </c>
      <c r="H265" s="27"/>
      <c r="N265" s="22"/>
    </row>
    <row r="266" spans="2:14" ht="6" customHeight="1" x14ac:dyDescent="0.2">
      <c r="B266" s="30"/>
      <c r="C266" s="78"/>
      <c r="D266" s="71"/>
      <c r="E266" s="89"/>
      <c r="F266" s="71"/>
      <c r="G266" s="180"/>
      <c r="H266" s="27"/>
      <c r="N266" s="22"/>
    </row>
    <row r="267" spans="2:14" x14ac:dyDescent="0.2">
      <c r="B267" s="30"/>
      <c r="C267" s="106" t="str">
        <f t="shared" ref="C267:C270" si="19">C197</f>
        <v>izdatak u 2023. godini:</v>
      </c>
      <c r="D267" s="72"/>
      <c r="E267" s="117">
        <f>SUMPRODUCT(('2. PRIMICI I IZDACI'!$C$11:$C$223=$E265)*('2. PRIMICI I IZDACI'!$F$11:$F$223))</f>
        <v>0</v>
      </c>
      <c r="F267" s="72"/>
      <c r="G267" s="100"/>
      <c r="H267" s="27"/>
      <c r="N267" s="22"/>
    </row>
    <row r="268" spans="2:14" x14ac:dyDescent="0.2">
      <c r="B268" s="30"/>
      <c r="C268" s="106" t="str">
        <f t="shared" si="19"/>
        <v>predlog u 2024. godini:</v>
      </c>
      <c r="D268" s="72"/>
      <c r="E268" s="117">
        <f>SUMPRODUCT(('2. PRIMICI I IZDACI'!$C$11:$C$223=$E265)*('2. PRIMICI I IZDACI'!$O$11:$O$223))</f>
        <v>0</v>
      </c>
      <c r="F268" s="72"/>
      <c r="G268" s="110"/>
      <c r="H268" s="27"/>
      <c r="N268" s="22"/>
    </row>
    <row r="269" spans="2:14" x14ac:dyDescent="0.2">
      <c r="B269" s="30"/>
      <c r="C269" s="106" t="str">
        <f t="shared" si="19"/>
        <v>procjena u 2025. godini:</v>
      </c>
      <c r="D269" s="72"/>
      <c r="E269" s="117">
        <f>SUMPRODUCT(('2. PRIMICI I IZDACI'!$C$11:$C$223=$E265)*('2. PRIMICI I IZDACI'!$P$11:$P$223))</f>
        <v>0</v>
      </c>
      <c r="F269" s="72"/>
      <c r="G269" s="110"/>
      <c r="H269" s="27"/>
      <c r="N269" s="22"/>
    </row>
    <row r="270" spans="2:14" x14ac:dyDescent="0.2">
      <c r="B270" s="30"/>
      <c r="C270" s="106" t="str">
        <f t="shared" si="19"/>
        <v>procjena u 2026. godini:</v>
      </c>
      <c r="D270" s="72"/>
      <c r="E270" s="117">
        <f>SUMPRODUCT(('2. PRIMICI I IZDACI'!$C$11:$C$223=$E265)*('2. PRIMICI I IZDACI'!$Q$11:$Q$223))</f>
        <v>0</v>
      </c>
      <c r="F270" s="72"/>
      <c r="G270" s="110" t="s">
        <v>477</v>
      </c>
      <c r="H270" s="27"/>
      <c r="N270" s="22"/>
    </row>
    <row r="271" spans="2:14" ht="6" customHeight="1" x14ac:dyDescent="0.2">
      <c r="B271" s="30"/>
      <c r="C271" s="78"/>
      <c r="D271" s="71"/>
      <c r="E271" s="89"/>
      <c r="F271" s="71"/>
      <c r="G271" s="105"/>
      <c r="H271" s="27"/>
      <c r="N271" s="22"/>
    </row>
    <row r="272" spans="2:14" x14ac:dyDescent="0.2">
      <c r="B272" s="30"/>
      <c r="C272" s="78"/>
      <c r="D272" s="71"/>
      <c r="E272" s="89"/>
      <c r="F272" s="71"/>
      <c r="G272" s="118"/>
      <c r="H272" s="27"/>
      <c r="N272" s="22"/>
    </row>
    <row r="273" spans="2:14" x14ac:dyDescent="0.2">
      <c r="B273" s="30"/>
      <c r="C273" s="34"/>
      <c r="D273" s="72"/>
      <c r="E273" s="89"/>
      <c r="F273" s="72"/>
      <c r="G273" s="110"/>
      <c r="H273" s="27"/>
      <c r="N273" s="22"/>
    </row>
    <row r="274" spans="2:14" x14ac:dyDescent="0.2">
      <c r="B274" s="30"/>
      <c r="C274" s="36"/>
      <c r="D274" s="73"/>
      <c r="E274" s="92"/>
      <c r="F274" s="73"/>
      <c r="G274" s="111"/>
      <c r="H274" s="27"/>
      <c r="N274" s="22"/>
    </row>
    <row r="275" spans="2:14" x14ac:dyDescent="0.2">
      <c r="B275" s="30"/>
      <c r="C275" s="34"/>
      <c r="D275" s="72"/>
      <c r="E275" s="89"/>
      <c r="F275" s="72"/>
      <c r="G275" s="110"/>
      <c r="H275" s="27"/>
      <c r="N275" s="22"/>
    </row>
    <row r="276" spans="2:14" x14ac:dyDescent="0.2">
      <c r="B276" s="30"/>
      <c r="C276" s="34"/>
      <c r="D276" s="72"/>
      <c r="E276" s="89"/>
      <c r="F276" s="72"/>
      <c r="G276" s="110"/>
      <c r="H276" s="27"/>
      <c r="N276" s="22"/>
    </row>
    <row r="277" spans="2:14" x14ac:dyDescent="0.2">
      <c r="B277" s="30"/>
      <c r="C277" s="106" t="s">
        <v>478</v>
      </c>
      <c r="D277" s="72"/>
      <c r="E277" s="116" t="s">
        <v>562</v>
      </c>
      <c r="F277" s="114"/>
      <c r="G277" s="115" t="str">
        <f>IF(ISBLANK(E277)," ",VLOOKUP(E277,Mastersheet!$B$3:$C$500,2,FALSE))</f>
        <v>Transferi od Egalizacionih fondova</v>
      </c>
      <c r="H277" s="27"/>
      <c r="N277" s="22"/>
    </row>
    <row r="278" spans="2:14" ht="6" customHeight="1" x14ac:dyDescent="0.2">
      <c r="B278" s="30"/>
      <c r="C278" s="78"/>
      <c r="D278" s="71"/>
      <c r="E278" s="89"/>
      <c r="F278" s="71"/>
      <c r="G278" s="180"/>
      <c r="H278" s="27"/>
      <c r="N278" s="22"/>
    </row>
    <row r="279" spans="2:14" x14ac:dyDescent="0.2">
      <c r="B279" s="30"/>
      <c r="C279" s="106" t="str">
        <f t="shared" ref="C279:C282" si="20">C197</f>
        <v>izdatak u 2023. godini:</v>
      </c>
      <c r="D279" s="72"/>
      <c r="E279" s="117">
        <f>SUMPRODUCT(('2. PRIMICI I IZDACI'!$C$11:$C$223=$E277)*('2. PRIMICI I IZDACI'!$F$11:$F$223))</f>
        <v>0</v>
      </c>
      <c r="F279" s="72"/>
      <c r="G279" s="100"/>
      <c r="H279" s="27"/>
      <c r="N279" s="22"/>
    </row>
    <row r="280" spans="2:14" x14ac:dyDescent="0.2">
      <c r="B280" s="30"/>
      <c r="C280" s="106" t="str">
        <f t="shared" si="20"/>
        <v>predlog u 2024. godini:</v>
      </c>
      <c r="D280" s="72"/>
      <c r="E280" s="117">
        <f>SUMPRODUCT(('2. PRIMICI I IZDACI'!$C$11:$C$223=$E277)*('2. PRIMICI I IZDACI'!$O$11:$O$223))</f>
        <v>0</v>
      </c>
      <c r="F280" s="72"/>
      <c r="G280" s="110"/>
      <c r="H280" s="27"/>
      <c r="N280" s="22"/>
    </row>
    <row r="281" spans="2:14" x14ac:dyDescent="0.2">
      <c r="B281" s="30"/>
      <c r="C281" s="106" t="str">
        <f t="shared" si="20"/>
        <v>procjena u 2025. godini:</v>
      </c>
      <c r="D281" s="72"/>
      <c r="E281" s="117">
        <f>SUMPRODUCT(('2. PRIMICI I IZDACI'!$C$11:$C$223=$E277)*('2. PRIMICI I IZDACI'!$P$11:$P$223))</f>
        <v>0</v>
      </c>
      <c r="F281" s="72"/>
      <c r="G281" s="110"/>
      <c r="H281" s="27"/>
      <c r="N281" s="22"/>
    </row>
    <row r="282" spans="2:14" x14ac:dyDescent="0.2">
      <c r="B282" s="30"/>
      <c r="C282" s="106" t="str">
        <f t="shared" si="20"/>
        <v>procjena u 2026. godini:</v>
      </c>
      <c r="D282" s="72"/>
      <c r="E282" s="117">
        <f>SUMPRODUCT(('2. PRIMICI I IZDACI'!$C$11:$C$223=$E277)*('2. PRIMICI I IZDACI'!$Q$11:$Q$223))</f>
        <v>0</v>
      </c>
      <c r="F282" s="72"/>
      <c r="G282" s="110" t="s">
        <v>477</v>
      </c>
      <c r="H282" s="27"/>
      <c r="N282" s="22"/>
    </row>
    <row r="283" spans="2:14" ht="6" customHeight="1" x14ac:dyDescent="0.2">
      <c r="B283" s="30"/>
      <c r="C283" s="78"/>
      <c r="D283" s="71"/>
      <c r="E283" s="89"/>
      <c r="F283" s="71"/>
      <c r="G283" s="105"/>
      <c r="H283" s="27"/>
      <c r="N283" s="22"/>
    </row>
    <row r="284" spans="2:14" x14ac:dyDescent="0.2">
      <c r="B284" s="30"/>
      <c r="C284" s="78"/>
      <c r="D284" s="71"/>
      <c r="E284" s="89"/>
      <c r="F284" s="71"/>
      <c r="G284" s="118"/>
      <c r="H284" s="27"/>
      <c r="N284" s="22"/>
    </row>
    <row r="285" spans="2:14" x14ac:dyDescent="0.2">
      <c r="B285" s="30"/>
      <c r="C285" s="34"/>
      <c r="D285" s="72"/>
      <c r="E285" s="89"/>
      <c r="F285" s="72"/>
      <c r="G285" s="110"/>
      <c r="H285" s="27"/>
      <c r="N285" s="22"/>
    </row>
    <row r="286" spans="2:14" x14ac:dyDescent="0.2">
      <c r="B286" s="30"/>
      <c r="C286" s="36"/>
      <c r="D286" s="73"/>
      <c r="E286" s="92"/>
      <c r="F286" s="73"/>
      <c r="G286" s="111"/>
      <c r="H286" s="27"/>
      <c r="N286" s="22"/>
    </row>
    <row r="287" spans="2:14" x14ac:dyDescent="0.2">
      <c r="B287" s="30"/>
      <c r="C287" s="34"/>
      <c r="D287" s="72"/>
      <c r="E287" s="89"/>
      <c r="F287" s="72"/>
      <c r="G287" s="110"/>
      <c r="H287" s="27"/>
      <c r="N287" s="22"/>
    </row>
    <row r="288" spans="2:14" x14ac:dyDescent="0.2">
      <c r="B288" s="30"/>
      <c r="C288" s="34"/>
      <c r="D288" s="72"/>
      <c r="E288" s="89"/>
      <c r="F288" s="72"/>
      <c r="G288" s="110"/>
      <c r="H288" s="27"/>
      <c r="N288" s="22"/>
    </row>
    <row r="289" spans="2:14" x14ac:dyDescent="0.2">
      <c r="B289" s="30"/>
      <c r="C289" s="106" t="s">
        <v>478</v>
      </c>
      <c r="D289" s="72"/>
      <c r="E289" s="116">
        <v>751</v>
      </c>
      <c r="F289" s="114"/>
      <c r="G289" s="115" t="str">
        <f>IF(ISBLANK(E289)," ",VLOOKUP(E289,Mastersheet!$B$3:$C$500,2,FALSE))</f>
        <v>Pozajmice i krediti</v>
      </c>
      <c r="H289" s="27"/>
      <c r="N289" s="22"/>
    </row>
    <row r="290" spans="2:14" ht="6" customHeight="1" x14ac:dyDescent="0.2">
      <c r="B290" s="30"/>
      <c r="C290" s="78"/>
      <c r="D290" s="71"/>
      <c r="E290" s="89"/>
      <c r="F290" s="71"/>
      <c r="G290" s="180"/>
      <c r="H290" s="27"/>
      <c r="N290" s="22"/>
    </row>
    <row r="291" spans="2:14" x14ac:dyDescent="0.2">
      <c r="B291" s="30"/>
      <c r="C291" s="106" t="str">
        <f t="shared" ref="C291:C294" si="21">C197</f>
        <v>izdatak u 2023. godini:</v>
      </c>
      <c r="D291" s="72"/>
      <c r="E291" s="117">
        <f>SUMPRODUCT(('2. PRIMICI I IZDACI'!$C$11:$C$223=$E289)*('2. PRIMICI I IZDACI'!$F$11:$F$223))</f>
        <v>0</v>
      </c>
      <c r="F291" s="72"/>
      <c r="G291" s="100"/>
      <c r="H291" s="27"/>
      <c r="N291" s="22"/>
    </row>
    <row r="292" spans="2:14" x14ac:dyDescent="0.2">
      <c r="B292" s="30"/>
      <c r="C292" s="106" t="str">
        <f t="shared" si="21"/>
        <v>predlog u 2024. godini:</v>
      </c>
      <c r="D292" s="72"/>
      <c r="E292" s="117">
        <f>SUMPRODUCT(('2. PRIMICI I IZDACI'!$C$11:$C$223=$E289)*('2. PRIMICI I IZDACI'!$O$11:$O$223))</f>
        <v>0</v>
      </c>
      <c r="F292" s="72"/>
      <c r="G292" s="110"/>
      <c r="H292" s="27"/>
      <c r="N292" s="22"/>
    </row>
    <row r="293" spans="2:14" x14ac:dyDescent="0.2">
      <c r="B293" s="30"/>
      <c r="C293" s="106" t="str">
        <f t="shared" si="21"/>
        <v>procjena u 2025. godini:</v>
      </c>
      <c r="D293" s="72"/>
      <c r="E293" s="117">
        <f>SUMPRODUCT(('2. PRIMICI I IZDACI'!$C$11:$C$223=$E289)*('2. PRIMICI I IZDACI'!$P$11:$P$223))</f>
        <v>0</v>
      </c>
      <c r="F293" s="72"/>
      <c r="G293" s="110"/>
      <c r="H293" s="27"/>
      <c r="N293" s="22"/>
    </row>
    <row r="294" spans="2:14" x14ac:dyDescent="0.2">
      <c r="B294" s="30"/>
      <c r="C294" s="106" t="str">
        <f t="shared" si="21"/>
        <v>procjena u 2026. godini:</v>
      </c>
      <c r="D294" s="72"/>
      <c r="E294" s="117">
        <f>SUMPRODUCT(('2. PRIMICI I IZDACI'!$C$11:$C$223=$E289)*('2. PRIMICI I IZDACI'!$Q$11:$Q$223))</f>
        <v>0</v>
      </c>
      <c r="F294" s="72"/>
      <c r="G294" s="110" t="s">
        <v>477</v>
      </c>
      <c r="H294" s="27"/>
      <c r="N294" s="22"/>
    </row>
    <row r="295" spans="2:14" ht="6" customHeight="1" x14ac:dyDescent="0.2">
      <c r="B295" s="30"/>
      <c r="C295" s="78"/>
      <c r="D295" s="71"/>
      <c r="E295" s="89"/>
      <c r="F295" s="71"/>
      <c r="G295" s="105"/>
      <c r="H295" s="27"/>
      <c r="N295" s="22"/>
    </row>
    <row r="296" spans="2:14" x14ac:dyDescent="0.2">
      <c r="B296" s="30"/>
      <c r="C296" s="78"/>
      <c r="D296" s="71"/>
      <c r="E296" s="89"/>
      <c r="F296" s="71"/>
      <c r="G296" s="118"/>
      <c r="H296" s="27"/>
      <c r="N296" s="22"/>
    </row>
    <row r="297" spans="2:14" ht="13.5" thickBot="1" x14ac:dyDescent="0.25">
      <c r="B297" s="31"/>
      <c r="C297" s="35"/>
      <c r="D297" s="76"/>
      <c r="E297" s="93"/>
      <c r="F297" s="76"/>
      <c r="G297" s="112"/>
      <c r="H297" s="28"/>
      <c r="N297" s="22"/>
    </row>
  </sheetData>
  <sheetProtection selectLockedCells="1"/>
  <mergeCells count="4">
    <mergeCell ref="C7:G7"/>
    <mergeCell ref="E10:G10"/>
    <mergeCell ref="G2:G4"/>
    <mergeCell ref="E12:G12"/>
  </mergeCells>
  <pageMargins left="0" right="0" top="0" bottom="0" header="0" footer="0"/>
  <pageSetup scale="1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8"/>
  <sheetViews>
    <sheetView topLeftCell="A61" zoomScale="85" zoomScaleNormal="85" workbookViewId="0">
      <selection activeCell="B62" sqref="B62"/>
    </sheetView>
  </sheetViews>
  <sheetFormatPr defaultRowHeight="15" x14ac:dyDescent="0.25"/>
  <cols>
    <col min="3" max="3" width="65.140625" customWidth="1"/>
    <col min="5" max="5" width="73.42578125" style="280" bestFit="1" customWidth="1"/>
    <col min="7" max="7" width="28.7109375" bestFit="1" customWidth="1"/>
  </cols>
  <sheetData>
    <row r="1" spans="2:7" ht="15.75" thickBot="1" x14ac:dyDescent="0.3"/>
    <row r="2" spans="2:7" s="161" customFormat="1" ht="18.75" thickBot="1" x14ac:dyDescent="0.3">
      <c r="B2" s="334" t="s">
        <v>502</v>
      </c>
      <c r="C2" s="335"/>
      <c r="E2" s="281" t="s">
        <v>503</v>
      </c>
      <c r="F2" s="162"/>
      <c r="G2" s="163" t="s">
        <v>504</v>
      </c>
    </row>
    <row r="3" spans="2:7" s="161" customFormat="1" ht="19.5" thickTop="1" thickBot="1" x14ac:dyDescent="0.3">
      <c r="B3" s="273">
        <v>7</v>
      </c>
      <c r="C3" s="274" t="s">
        <v>625</v>
      </c>
      <c r="E3" s="282" t="str">
        <f t="shared" ref="E3:E66" si="0">B3&amp;" "&amp;C3</f>
        <v>7 PRIMICI</v>
      </c>
      <c r="F3" s="162"/>
      <c r="G3" s="137" t="s">
        <v>460</v>
      </c>
    </row>
    <row r="4" spans="2:7" s="161" customFormat="1" ht="18.75" thickTop="1" x14ac:dyDescent="0.25">
      <c r="B4" s="279">
        <v>71</v>
      </c>
      <c r="C4" s="220" t="s">
        <v>626</v>
      </c>
      <c r="E4" s="282" t="str">
        <f t="shared" si="0"/>
        <v>71 TEKUĆI PRIMICI</v>
      </c>
      <c r="F4" s="162"/>
      <c r="G4" s="137" t="s">
        <v>461</v>
      </c>
    </row>
    <row r="5" spans="2:7" s="161" customFormat="1" ht="18" x14ac:dyDescent="0.25">
      <c r="B5" s="277">
        <v>711</v>
      </c>
      <c r="C5" s="262" t="s">
        <v>565</v>
      </c>
      <c r="E5" s="282" t="str">
        <f t="shared" si="0"/>
        <v>711 Porezi</v>
      </c>
      <c r="F5" s="162"/>
      <c r="G5" s="137" t="s">
        <v>505</v>
      </c>
    </row>
    <row r="6" spans="2:7" s="161" customFormat="1" ht="18" x14ac:dyDescent="0.25">
      <c r="B6" s="263" t="s">
        <v>515</v>
      </c>
      <c r="C6" s="264" t="s">
        <v>566</v>
      </c>
      <c r="E6" s="282" t="str">
        <f t="shared" si="0"/>
        <v>711-1 Porez na dohodak fizičkih lica</v>
      </c>
      <c r="F6" s="162"/>
      <c r="G6" s="137" t="s">
        <v>466</v>
      </c>
    </row>
    <row r="7" spans="2:7" s="161" customFormat="1" ht="18" x14ac:dyDescent="0.25">
      <c r="B7" s="263" t="s">
        <v>516</v>
      </c>
      <c r="C7" s="264" t="s">
        <v>567</v>
      </c>
      <c r="E7" s="282" t="str">
        <f t="shared" si="0"/>
        <v>711-2 Porez na dobit pravnih lica</v>
      </c>
      <c r="F7" s="162"/>
      <c r="G7" s="137" t="s">
        <v>462</v>
      </c>
    </row>
    <row r="8" spans="2:7" s="161" customFormat="1" ht="18" x14ac:dyDescent="0.25">
      <c r="B8" s="263" t="s">
        <v>517</v>
      </c>
      <c r="C8" s="264" t="s">
        <v>568</v>
      </c>
      <c r="E8" s="282" t="str">
        <f t="shared" si="0"/>
        <v>711-3 Porez na promet nepokretnosti</v>
      </c>
      <c r="F8" s="162"/>
      <c r="G8" s="137" t="s">
        <v>463</v>
      </c>
    </row>
    <row r="9" spans="2:7" s="161" customFormat="1" ht="18" x14ac:dyDescent="0.25">
      <c r="B9" s="263" t="s">
        <v>518</v>
      </c>
      <c r="C9" s="264" t="s">
        <v>569</v>
      </c>
      <c r="E9" s="282" t="str">
        <f t="shared" si="0"/>
        <v>711-4 Porez na dodatu vrijednost</v>
      </c>
      <c r="F9" s="162"/>
      <c r="G9" s="137" t="s">
        <v>464</v>
      </c>
    </row>
    <row r="10" spans="2:7" s="161" customFormat="1" ht="18" x14ac:dyDescent="0.25">
      <c r="B10" s="263" t="s">
        <v>519</v>
      </c>
      <c r="C10" s="264" t="s">
        <v>570</v>
      </c>
      <c r="E10" s="282" t="str">
        <f t="shared" si="0"/>
        <v>711-5 Akcize</v>
      </c>
      <c r="F10" s="162"/>
      <c r="G10" s="162"/>
    </row>
    <row r="11" spans="2:7" s="161" customFormat="1" ht="18" x14ac:dyDescent="0.25">
      <c r="B11" s="263" t="s">
        <v>520</v>
      </c>
      <c r="C11" s="264" t="s">
        <v>571</v>
      </c>
      <c r="E11" s="282" t="str">
        <f t="shared" si="0"/>
        <v>711-6 Porez na međunarodnu trgovinu i transakcije</v>
      </c>
      <c r="F11" s="162"/>
      <c r="G11" s="162"/>
    </row>
    <row r="12" spans="2:7" s="161" customFormat="1" ht="18" x14ac:dyDescent="0.25">
      <c r="B12" s="263" t="s">
        <v>521</v>
      </c>
      <c r="C12" s="264" t="s">
        <v>572</v>
      </c>
      <c r="E12" s="282" t="str">
        <f t="shared" si="0"/>
        <v>711-7 Lokalni porezi</v>
      </c>
      <c r="F12" s="162"/>
      <c r="G12" s="162"/>
    </row>
    <row r="13" spans="2:7" s="161" customFormat="1" ht="18" x14ac:dyDescent="0.25">
      <c r="B13" s="265" t="s">
        <v>522</v>
      </c>
      <c r="C13" s="266" t="s">
        <v>573</v>
      </c>
      <c r="E13" s="282" t="str">
        <f t="shared" si="0"/>
        <v>711-8 Ostali republički porezi</v>
      </c>
      <c r="F13" s="162"/>
      <c r="G13" s="162"/>
    </row>
    <row r="14" spans="2:7" s="161" customFormat="1" ht="18" x14ac:dyDescent="0.25">
      <c r="B14" s="278">
        <v>712</v>
      </c>
      <c r="C14" s="204" t="s">
        <v>574</v>
      </c>
      <c r="E14" s="282" t="str">
        <f t="shared" si="0"/>
        <v>712 Doprinosi</v>
      </c>
      <c r="F14" s="162"/>
      <c r="G14" s="162"/>
    </row>
    <row r="15" spans="2:7" s="161" customFormat="1" ht="18" x14ac:dyDescent="0.25">
      <c r="B15" s="263" t="s">
        <v>523</v>
      </c>
      <c r="C15" s="264" t="s">
        <v>575</v>
      </c>
      <c r="E15" s="282" t="str">
        <f t="shared" si="0"/>
        <v>712-1 Doprinosi za penzijsko i invalidsko osiguranje</v>
      </c>
      <c r="F15" s="162"/>
      <c r="G15" s="162"/>
    </row>
    <row r="16" spans="2:7" s="161" customFormat="1" ht="18" x14ac:dyDescent="0.25">
      <c r="B16" s="263" t="s">
        <v>524</v>
      </c>
      <c r="C16" s="264" t="s">
        <v>576</v>
      </c>
      <c r="E16" s="282" t="str">
        <f t="shared" si="0"/>
        <v>712-2 Doprinosi za zdravstveno osiguranje</v>
      </c>
      <c r="F16" s="162"/>
      <c r="G16" s="162"/>
    </row>
    <row r="17" spans="2:7" s="161" customFormat="1" ht="18" x14ac:dyDescent="0.25">
      <c r="B17" s="263" t="s">
        <v>525</v>
      </c>
      <c r="C17" s="264" t="s">
        <v>577</v>
      </c>
      <c r="E17" s="282" t="str">
        <f t="shared" si="0"/>
        <v>712-3 Doprinosi za osiguranje od nezaposlenosti</v>
      </c>
      <c r="F17" s="162"/>
      <c r="G17" s="162"/>
    </row>
    <row r="18" spans="2:7" s="161" customFormat="1" ht="18" x14ac:dyDescent="0.25">
      <c r="B18" s="265" t="s">
        <v>526</v>
      </c>
      <c r="C18" s="266" t="s">
        <v>33</v>
      </c>
      <c r="E18" s="282" t="str">
        <f t="shared" si="0"/>
        <v>712-4 Ostali doprinosi</v>
      </c>
      <c r="F18" s="162"/>
      <c r="G18" s="162"/>
    </row>
    <row r="19" spans="2:7" s="161" customFormat="1" ht="18" x14ac:dyDescent="0.25">
      <c r="B19" s="278">
        <v>713</v>
      </c>
      <c r="C19" s="204" t="s">
        <v>182</v>
      </c>
      <c r="E19" s="282" t="str">
        <f t="shared" si="0"/>
        <v>713 Takse</v>
      </c>
      <c r="F19" s="162"/>
      <c r="G19" s="162"/>
    </row>
    <row r="20" spans="2:7" s="161" customFormat="1" ht="18" x14ac:dyDescent="0.25">
      <c r="B20" s="263" t="s">
        <v>527</v>
      </c>
      <c r="C20" s="264" t="s">
        <v>578</v>
      </c>
      <c r="E20" s="282" t="str">
        <f t="shared" si="0"/>
        <v>713-1 Administrativne takse</v>
      </c>
      <c r="F20" s="162"/>
      <c r="G20" s="162"/>
    </row>
    <row r="21" spans="2:7" s="161" customFormat="1" ht="18" x14ac:dyDescent="0.25">
      <c r="B21" s="263" t="s">
        <v>528</v>
      </c>
      <c r="C21" s="264" t="s">
        <v>579</v>
      </c>
      <c r="E21" s="282" t="str">
        <f t="shared" si="0"/>
        <v>713-2 Sudske takse</v>
      </c>
      <c r="F21" s="162"/>
      <c r="G21" s="162"/>
    </row>
    <row r="22" spans="2:7" s="161" customFormat="1" ht="18" x14ac:dyDescent="0.25">
      <c r="B22" s="263" t="s">
        <v>529</v>
      </c>
      <c r="C22" s="264" t="s">
        <v>580</v>
      </c>
      <c r="E22" s="282" t="str">
        <f t="shared" si="0"/>
        <v>713-3 Boravišne takse</v>
      </c>
      <c r="F22" s="162"/>
      <c r="G22" s="162"/>
    </row>
    <row r="23" spans="2:7" s="161" customFormat="1" ht="18" x14ac:dyDescent="0.25">
      <c r="B23" s="263" t="s">
        <v>530</v>
      </c>
      <c r="C23" s="264" t="s">
        <v>581</v>
      </c>
      <c r="E23" s="282" t="str">
        <f t="shared" si="0"/>
        <v>713-4 Registracione takse</v>
      </c>
      <c r="F23" s="162"/>
      <c r="G23" s="162"/>
    </row>
    <row r="24" spans="2:7" s="161" customFormat="1" ht="18" x14ac:dyDescent="0.25">
      <c r="B24" s="263" t="s">
        <v>531</v>
      </c>
      <c r="C24" s="264" t="s">
        <v>582</v>
      </c>
      <c r="E24" s="282" t="str">
        <f t="shared" si="0"/>
        <v>713-5 Lokalne komunalne takse</v>
      </c>
      <c r="F24" s="162"/>
      <c r="G24" s="162"/>
    </row>
    <row r="25" spans="2:7" s="161" customFormat="1" ht="18" x14ac:dyDescent="0.25">
      <c r="B25" s="265" t="s">
        <v>532</v>
      </c>
      <c r="C25" s="266" t="s">
        <v>583</v>
      </c>
      <c r="E25" s="282" t="str">
        <f t="shared" si="0"/>
        <v>713-6 Ostale takse</v>
      </c>
      <c r="F25" s="162"/>
      <c r="G25" s="162"/>
    </row>
    <row r="26" spans="2:7" s="161" customFormat="1" ht="18" x14ac:dyDescent="0.25">
      <c r="B26" s="278">
        <v>714</v>
      </c>
      <c r="C26" s="204" t="s">
        <v>218</v>
      </c>
      <c r="E26" s="282" t="str">
        <f t="shared" si="0"/>
        <v>714 Naknade</v>
      </c>
      <c r="F26" s="162"/>
      <c r="G26" s="162"/>
    </row>
    <row r="27" spans="2:7" s="161" customFormat="1" ht="18" x14ac:dyDescent="0.25">
      <c r="B27" s="263" t="s">
        <v>533</v>
      </c>
      <c r="C27" s="264" t="s">
        <v>584</v>
      </c>
      <c r="E27" s="282" t="str">
        <f t="shared" si="0"/>
        <v>714-1 Naknade za korišćenje dobara od opšteg interesa</v>
      </c>
      <c r="F27" s="162"/>
      <c r="G27" s="162"/>
    </row>
    <row r="28" spans="2:7" s="161" customFormat="1" ht="18" x14ac:dyDescent="0.25">
      <c r="B28" s="263" t="s">
        <v>534</v>
      </c>
      <c r="C28" s="264" t="s">
        <v>585</v>
      </c>
      <c r="E28" s="282" t="str">
        <f t="shared" si="0"/>
        <v>714-2 Naknade za korišćenje prirodnih dobara</v>
      </c>
      <c r="F28" s="162"/>
      <c r="G28" s="162"/>
    </row>
    <row r="29" spans="2:7" s="161" customFormat="1" ht="18" x14ac:dyDescent="0.25">
      <c r="B29" s="263" t="s">
        <v>535</v>
      </c>
      <c r="C29" s="264" t="s">
        <v>586</v>
      </c>
      <c r="E29" s="282" t="str">
        <f t="shared" si="0"/>
        <v>714-3 Ekološke naknade</v>
      </c>
      <c r="F29" s="162"/>
      <c r="G29" s="162"/>
    </row>
    <row r="30" spans="2:7" s="161" customFormat="1" ht="18" x14ac:dyDescent="0.25">
      <c r="B30" s="263" t="s">
        <v>536</v>
      </c>
      <c r="C30" s="264" t="s">
        <v>587</v>
      </c>
      <c r="E30" s="282" t="str">
        <f t="shared" si="0"/>
        <v>714-4 Naknade za priređivanje igara na sreću</v>
      </c>
      <c r="F30" s="162"/>
      <c r="G30" s="162"/>
    </row>
    <row r="31" spans="2:7" s="161" customFormat="1" ht="18" x14ac:dyDescent="0.25">
      <c r="B31" s="263" t="s">
        <v>537</v>
      </c>
      <c r="C31" s="264" t="s">
        <v>588</v>
      </c>
      <c r="E31" s="282" t="str">
        <f t="shared" si="0"/>
        <v>714-5 Naknade za korišćenje građevinskog zemljišta</v>
      </c>
      <c r="F31" s="162"/>
      <c r="G31" s="162"/>
    </row>
    <row r="32" spans="2:7" s="161" customFormat="1" ht="18" x14ac:dyDescent="0.25">
      <c r="B32" s="263" t="s">
        <v>538</v>
      </c>
      <c r="C32" s="264" t="s">
        <v>589</v>
      </c>
      <c r="E32" s="282" t="str">
        <f t="shared" si="0"/>
        <v xml:space="preserve">714-6 Naknade za uredjivanje i izgradnju građevinskog zemljišta </v>
      </c>
      <c r="F32" s="162"/>
      <c r="G32" s="162"/>
    </row>
    <row r="33" spans="2:7" s="161" customFormat="1" ht="25.5" x14ac:dyDescent="0.25">
      <c r="B33" s="263" t="s">
        <v>539</v>
      </c>
      <c r="C33" s="264" t="s">
        <v>590</v>
      </c>
      <c r="E33" s="282" t="str">
        <f t="shared" si="0"/>
        <v xml:space="preserve">714-7 Naknade za izgradnju i održavanje lokalnih puteva i drugih javnih objekata od opštinskog značaja </v>
      </c>
      <c r="F33" s="162"/>
      <c r="G33" s="162"/>
    </row>
    <row r="34" spans="2:7" s="161" customFormat="1" ht="18" x14ac:dyDescent="0.25">
      <c r="B34" s="263" t="s">
        <v>540</v>
      </c>
      <c r="C34" s="264" t="s">
        <v>591</v>
      </c>
      <c r="E34" s="282" t="str">
        <f t="shared" si="0"/>
        <v>714-8 Naknada za puteve</v>
      </c>
      <c r="F34" s="162"/>
      <c r="G34" s="162"/>
    </row>
    <row r="35" spans="2:7" s="161" customFormat="1" ht="18" x14ac:dyDescent="0.25">
      <c r="B35" s="265" t="s">
        <v>541</v>
      </c>
      <c r="C35" s="266" t="s">
        <v>50</v>
      </c>
      <c r="E35" s="282" t="str">
        <f t="shared" si="0"/>
        <v>714-9 Ostale naknade</v>
      </c>
      <c r="F35" s="162"/>
      <c r="G35" s="162"/>
    </row>
    <row r="36" spans="2:7" s="161" customFormat="1" ht="18" x14ac:dyDescent="0.25">
      <c r="B36" s="278">
        <v>715</v>
      </c>
      <c r="C36" s="204" t="s">
        <v>592</v>
      </c>
      <c r="E36" s="282" t="str">
        <f t="shared" si="0"/>
        <v>715 Ostali prihodi</v>
      </c>
      <c r="F36" s="162"/>
      <c r="G36" s="162"/>
    </row>
    <row r="37" spans="2:7" s="161" customFormat="1" ht="18" x14ac:dyDescent="0.25">
      <c r="B37" s="263" t="s">
        <v>542</v>
      </c>
      <c r="C37" s="264" t="s">
        <v>593</v>
      </c>
      <c r="E37" s="282" t="str">
        <f t="shared" si="0"/>
        <v>715-1 Prihodi od kapitala</v>
      </c>
      <c r="F37" s="162"/>
      <c r="G37" s="162"/>
    </row>
    <row r="38" spans="2:7" s="161" customFormat="1" ht="18" x14ac:dyDescent="0.25">
      <c r="B38" s="263" t="s">
        <v>543</v>
      </c>
      <c r="C38" s="264" t="s">
        <v>594</v>
      </c>
      <c r="E38" s="282" t="str">
        <f t="shared" si="0"/>
        <v>715-2 Novčane kazne i oduzete imovinske koristi</v>
      </c>
      <c r="F38" s="162"/>
      <c r="G38" s="162"/>
    </row>
    <row r="39" spans="2:7" s="161" customFormat="1" ht="18" x14ac:dyDescent="0.25">
      <c r="B39" s="263" t="s">
        <v>544</v>
      </c>
      <c r="C39" s="264" t="s">
        <v>595</v>
      </c>
      <c r="E39" s="282" t="str">
        <f t="shared" si="0"/>
        <v>715-3 Prihodi koje organi ostvaruju vršenjem svoje djelatnosti</v>
      </c>
      <c r="F39" s="162"/>
      <c r="G39" s="162"/>
    </row>
    <row r="40" spans="2:7" s="161" customFormat="1" ht="18" x14ac:dyDescent="0.25">
      <c r="B40" s="263" t="s">
        <v>545</v>
      </c>
      <c r="C40" s="264" t="s">
        <v>596</v>
      </c>
      <c r="E40" s="282" t="str">
        <f t="shared" si="0"/>
        <v>715-4 Samodoprinosi</v>
      </c>
      <c r="F40" s="162"/>
      <c r="G40" s="162"/>
    </row>
    <row r="41" spans="2:7" s="161" customFormat="1" ht="18.75" thickBot="1" x14ac:dyDescent="0.3">
      <c r="B41" s="265" t="s">
        <v>546</v>
      </c>
      <c r="C41" s="266" t="s">
        <v>592</v>
      </c>
      <c r="E41" s="282" t="str">
        <f t="shared" si="0"/>
        <v>715-5 Ostali prihodi</v>
      </c>
      <c r="F41" s="162"/>
      <c r="G41" s="162"/>
    </row>
    <row r="42" spans="2:7" s="161" customFormat="1" ht="18" x14ac:dyDescent="0.25">
      <c r="B42" s="275">
        <v>72</v>
      </c>
      <c r="C42" s="203" t="s">
        <v>597</v>
      </c>
      <c r="E42" s="282" t="str">
        <f t="shared" si="0"/>
        <v>72 Primici od prodaje imovine</v>
      </c>
      <c r="F42" s="162"/>
      <c r="G42" s="162"/>
    </row>
    <row r="43" spans="2:7" s="161" customFormat="1" ht="18" x14ac:dyDescent="0.25">
      <c r="B43" s="277">
        <v>721</v>
      </c>
      <c r="C43" s="262" t="s">
        <v>598</v>
      </c>
      <c r="E43" s="282" t="str">
        <f t="shared" si="0"/>
        <v>721 Primici od prodaje nefinansijske imovine</v>
      </c>
      <c r="F43" s="162"/>
      <c r="G43" s="162"/>
    </row>
    <row r="44" spans="2:7" s="161" customFormat="1" ht="18" x14ac:dyDescent="0.25">
      <c r="B44" s="263" t="s">
        <v>547</v>
      </c>
      <c r="C44" s="264" t="s">
        <v>599</v>
      </c>
      <c r="E44" s="282" t="str">
        <f t="shared" si="0"/>
        <v>721-1 Primici od prodaje nepokretnosti</v>
      </c>
      <c r="F44" s="162"/>
      <c r="G44" s="162"/>
    </row>
    <row r="45" spans="2:7" s="161" customFormat="1" ht="18" x14ac:dyDescent="0.25">
      <c r="B45" s="263" t="s">
        <v>548</v>
      </c>
      <c r="C45" s="264" t="s">
        <v>600</v>
      </c>
      <c r="E45" s="282" t="str">
        <f t="shared" si="0"/>
        <v>721-2 Primici od prodaje osnovnih sredstava</v>
      </c>
      <c r="F45" s="162"/>
      <c r="G45" s="162"/>
    </row>
    <row r="46" spans="2:7" s="161" customFormat="1" ht="18" x14ac:dyDescent="0.25">
      <c r="B46" s="263" t="s">
        <v>549</v>
      </c>
      <c r="C46" s="264" t="s">
        <v>601</v>
      </c>
      <c r="E46" s="282" t="str">
        <f t="shared" si="0"/>
        <v>721-3 Primici od prodaje zaliha</v>
      </c>
      <c r="F46" s="162"/>
      <c r="G46" s="162"/>
    </row>
    <row r="47" spans="2:7" s="161" customFormat="1" ht="18" x14ac:dyDescent="0.25">
      <c r="B47" s="276">
        <v>722</v>
      </c>
      <c r="C47" s="268" t="s">
        <v>602</v>
      </c>
      <c r="E47" s="282" t="str">
        <f t="shared" si="0"/>
        <v>722 Primici od prodaje finansijske imovine</v>
      </c>
      <c r="F47" s="162"/>
      <c r="G47" s="162"/>
    </row>
    <row r="48" spans="2:7" s="161" customFormat="1" ht="18" x14ac:dyDescent="0.25">
      <c r="B48" s="263" t="s">
        <v>550</v>
      </c>
      <c r="C48" s="264" t="s">
        <v>603</v>
      </c>
      <c r="E48" s="282" t="str">
        <f t="shared" si="0"/>
        <v>722-1 Primici od prodaje akcija</v>
      </c>
      <c r="F48" s="162"/>
      <c r="G48" s="162"/>
    </row>
    <row r="49" spans="2:7" s="161" customFormat="1" ht="18.75" thickBot="1" x14ac:dyDescent="0.3">
      <c r="B49" s="263" t="s">
        <v>551</v>
      </c>
      <c r="C49" s="266" t="s">
        <v>604</v>
      </c>
      <c r="E49" s="282" t="str">
        <f t="shared" si="0"/>
        <v>722-2 Primici od prodaje ostalih hartija od vrijednosti</v>
      </c>
      <c r="F49" s="162"/>
      <c r="G49" s="162"/>
    </row>
    <row r="50" spans="2:7" s="161" customFormat="1" ht="18" x14ac:dyDescent="0.25">
      <c r="B50" s="275">
        <v>73</v>
      </c>
      <c r="C50" s="203" t="s">
        <v>605</v>
      </c>
      <c r="E50" s="282" t="str">
        <f t="shared" si="0"/>
        <v>73 Primici od otplate kredita i sredstva prenesena iz prethodne godine</v>
      </c>
      <c r="F50" s="162"/>
      <c r="G50" s="162"/>
    </row>
    <row r="51" spans="2:7" s="161" customFormat="1" ht="18" x14ac:dyDescent="0.25">
      <c r="B51" s="276">
        <v>731</v>
      </c>
      <c r="C51" s="262" t="s">
        <v>606</v>
      </c>
      <c r="E51" s="282" t="str">
        <f t="shared" si="0"/>
        <v>731 Primici od otplate kredita</v>
      </c>
      <c r="F51" s="162"/>
      <c r="G51" s="162"/>
    </row>
    <row r="52" spans="2:7" s="161" customFormat="1" ht="18" x14ac:dyDescent="0.25">
      <c r="B52" s="263" t="s">
        <v>552</v>
      </c>
      <c r="C52" s="264" t="s">
        <v>607</v>
      </c>
      <c r="E52" s="282" t="str">
        <f t="shared" si="0"/>
        <v>731-1 Primici od otplate kredita datih drugim nivoima vlasti</v>
      </c>
      <c r="F52" s="162"/>
      <c r="G52" s="162"/>
    </row>
    <row r="53" spans="2:7" s="161" customFormat="1" ht="18" x14ac:dyDescent="0.25">
      <c r="B53" s="263" t="s">
        <v>553</v>
      </c>
      <c r="C53" s="264" t="s">
        <v>608</v>
      </c>
      <c r="E53" s="282" t="str">
        <f t="shared" si="0"/>
        <v>731-2 Primici od otplate kredita datih javnim preduzećima</v>
      </c>
      <c r="F53" s="162"/>
      <c r="G53" s="162"/>
    </row>
    <row r="54" spans="2:7" s="161" customFormat="1" ht="18" x14ac:dyDescent="0.25">
      <c r="B54" s="263" t="s">
        <v>554</v>
      </c>
      <c r="C54" s="264" t="s">
        <v>609</v>
      </c>
      <c r="E54" s="282" t="str">
        <f t="shared" si="0"/>
        <v>731-3 Primici od otplate kredita datih drugim institucijama</v>
      </c>
      <c r="F54" s="162"/>
      <c r="G54" s="162"/>
    </row>
    <row r="55" spans="2:7" s="161" customFormat="1" ht="18" x14ac:dyDescent="0.25">
      <c r="B55" s="263" t="s">
        <v>555</v>
      </c>
      <c r="C55" s="264" t="s">
        <v>610</v>
      </c>
      <c r="E55" s="282" t="str">
        <f t="shared" si="0"/>
        <v>731-4 Primici od otplate kredita datih fizičkim licima</v>
      </c>
      <c r="F55" s="162"/>
      <c r="G55" s="162"/>
    </row>
    <row r="56" spans="2:7" s="161" customFormat="1" ht="18.75" thickBot="1" x14ac:dyDescent="0.3">
      <c r="B56" s="267">
        <v>732</v>
      </c>
      <c r="C56" s="269" t="s">
        <v>611</v>
      </c>
      <c r="E56" s="282" t="str">
        <f t="shared" si="0"/>
        <v>732 Sredstva prenesena iz prethodne godine</v>
      </c>
      <c r="F56" s="162"/>
      <c r="G56" s="162"/>
    </row>
    <row r="57" spans="2:7" s="161" customFormat="1" ht="18" x14ac:dyDescent="0.25">
      <c r="B57" s="275">
        <v>74</v>
      </c>
      <c r="C57" s="203" t="s">
        <v>612</v>
      </c>
      <c r="E57" s="282" t="str">
        <f t="shared" si="0"/>
        <v>74 Donacije i transferi</v>
      </c>
      <c r="F57" s="162"/>
      <c r="G57" s="162"/>
    </row>
    <row r="58" spans="2:7" s="161" customFormat="1" ht="18" x14ac:dyDescent="0.25">
      <c r="B58" s="276">
        <v>741</v>
      </c>
      <c r="C58" s="262" t="s">
        <v>466</v>
      </c>
      <c r="E58" s="282" t="str">
        <f t="shared" si="0"/>
        <v>741 Donacije</v>
      </c>
      <c r="F58" s="162"/>
      <c r="G58" s="162"/>
    </row>
    <row r="59" spans="2:7" s="161" customFormat="1" ht="18" x14ac:dyDescent="0.25">
      <c r="B59" s="263" t="s">
        <v>556</v>
      </c>
      <c r="C59" s="264" t="s">
        <v>613</v>
      </c>
      <c r="E59" s="282" t="str">
        <f t="shared" si="0"/>
        <v>741-1 Tekuće donacije</v>
      </c>
      <c r="F59" s="162"/>
      <c r="G59" s="162"/>
    </row>
    <row r="60" spans="2:7" s="161" customFormat="1" ht="18" x14ac:dyDescent="0.25">
      <c r="B60" s="263" t="s">
        <v>627</v>
      </c>
      <c r="C60" s="266" t="s">
        <v>614</v>
      </c>
      <c r="E60" s="282" t="str">
        <f t="shared" si="0"/>
        <v>741-2 Kapitalne donacije</v>
      </c>
      <c r="F60" s="162"/>
      <c r="G60" s="162"/>
    </row>
    <row r="61" spans="2:7" s="161" customFormat="1" ht="18" x14ac:dyDescent="0.25">
      <c r="B61" s="263" t="s">
        <v>628</v>
      </c>
      <c r="C61" s="266" t="s">
        <v>464</v>
      </c>
      <c r="E61" s="282" t="str">
        <f t="shared" si="0"/>
        <v>741-3 EU donacije</v>
      </c>
      <c r="F61" s="162"/>
      <c r="G61" s="162"/>
    </row>
    <row r="62" spans="2:7" s="161" customFormat="1" ht="18" x14ac:dyDescent="0.25">
      <c r="B62" s="278">
        <v>742</v>
      </c>
      <c r="C62" s="204" t="s">
        <v>615</v>
      </c>
      <c r="E62" s="282" t="str">
        <f t="shared" si="0"/>
        <v>742 Transferi</v>
      </c>
      <c r="F62" s="162"/>
      <c r="G62" s="162"/>
    </row>
    <row r="63" spans="2:7" s="161" customFormat="1" ht="18" x14ac:dyDescent="0.25">
      <c r="B63" s="263" t="s">
        <v>557</v>
      </c>
      <c r="C63" s="264" t="s">
        <v>616</v>
      </c>
      <c r="E63" s="282" t="str">
        <f t="shared" si="0"/>
        <v>742-1 Transferi od budžeta države</v>
      </c>
      <c r="F63" s="162"/>
      <c r="G63" s="162"/>
    </row>
    <row r="64" spans="2:7" s="161" customFormat="1" ht="18" x14ac:dyDescent="0.25">
      <c r="B64" s="263" t="s">
        <v>558</v>
      </c>
      <c r="C64" s="264" t="s">
        <v>617</v>
      </c>
      <c r="E64" s="282" t="str">
        <f t="shared" si="0"/>
        <v>742-2 Transferi od budžeta opštine</v>
      </c>
      <c r="F64" s="162"/>
      <c r="G64" s="162"/>
    </row>
    <row r="65" spans="2:7" s="161" customFormat="1" ht="18" x14ac:dyDescent="0.25">
      <c r="B65" s="263" t="s">
        <v>559</v>
      </c>
      <c r="C65" s="264" t="s">
        <v>618</v>
      </c>
      <c r="E65" s="282" t="str">
        <f t="shared" si="0"/>
        <v>742-3 Transferi od fonda PIO</v>
      </c>
      <c r="F65" s="162"/>
      <c r="G65" s="162"/>
    </row>
    <row r="66" spans="2:7" s="161" customFormat="1" ht="18" x14ac:dyDescent="0.25">
      <c r="B66" s="263" t="s">
        <v>560</v>
      </c>
      <c r="C66" s="264" t="s">
        <v>619</v>
      </c>
      <c r="E66" s="282" t="str">
        <f t="shared" si="0"/>
        <v>742-4 Transferi od fonda za zdravstveno osiguranje</v>
      </c>
      <c r="F66" s="162"/>
      <c r="G66" s="162"/>
    </row>
    <row r="67" spans="2:7" s="161" customFormat="1" ht="18" x14ac:dyDescent="0.25">
      <c r="B67" s="263" t="s">
        <v>561</v>
      </c>
      <c r="C67" s="264" t="s">
        <v>620</v>
      </c>
      <c r="E67" s="282" t="str">
        <f t="shared" ref="E67:E72" si="1">B67&amp;" "&amp;C67</f>
        <v>742-5 Transferi od Zavoda za zapošljavanje Crne Gore</v>
      </c>
      <c r="F67" s="162"/>
      <c r="G67" s="162"/>
    </row>
    <row r="68" spans="2:7" s="161" customFormat="1" ht="18.75" thickBot="1" x14ac:dyDescent="0.3">
      <c r="B68" s="263" t="s">
        <v>562</v>
      </c>
      <c r="C68" s="266" t="s">
        <v>621</v>
      </c>
      <c r="E68" s="282" t="str">
        <f t="shared" si="1"/>
        <v>742-6 Transferi od Egalizacionih fondova</v>
      </c>
      <c r="F68" s="162"/>
      <c r="G68" s="162"/>
    </row>
    <row r="69" spans="2:7" s="161" customFormat="1" ht="18" x14ac:dyDescent="0.25">
      <c r="B69" s="275">
        <v>75</v>
      </c>
      <c r="C69" s="203" t="s">
        <v>622</v>
      </c>
      <c r="E69" s="282" t="str">
        <f t="shared" si="1"/>
        <v xml:space="preserve">75 Pozajmice i krediti </v>
      </c>
      <c r="F69" s="162"/>
      <c r="G69" s="162"/>
    </row>
    <row r="70" spans="2:7" s="161" customFormat="1" ht="18" x14ac:dyDescent="0.25">
      <c r="B70" s="276">
        <v>751</v>
      </c>
      <c r="C70" s="262" t="s">
        <v>416</v>
      </c>
      <c r="E70" s="282" t="str">
        <f t="shared" si="1"/>
        <v>751 Pozajmice i krediti</v>
      </c>
      <c r="F70" s="162"/>
      <c r="G70" s="162"/>
    </row>
    <row r="71" spans="2:7" s="161" customFormat="1" ht="18" x14ac:dyDescent="0.25">
      <c r="B71" s="263" t="s">
        <v>563</v>
      </c>
      <c r="C71" s="264" t="s">
        <v>623</v>
      </c>
      <c r="E71" s="282" t="str">
        <f t="shared" si="1"/>
        <v>751-1 Pozajmice i krediti od domaćih izvora</v>
      </c>
      <c r="F71" s="162"/>
      <c r="G71" s="162"/>
    </row>
    <row r="72" spans="2:7" s="161" customFormat="1" ht="18.75" thickBot="1" x14ac:dyDescent="0.3">
      <c r="B72" s="265" t="s">
        <v>564</v>
      </c>
      <c r="C72" s="266" t="s">
        <v>624</v>
      </c>
      <c r="E72" s="282" t="str">
        <f t="shared" si="1"/>
        <v>751-2 Pozajmice i krediti od inostranih izvora</v>
      </c>
      <c r="F72" s="162"/>
      <c r="G72" s="162"/>
    </row>
    <row r="73" spans="2:7" ht="16.5" thickTop="1" thickBot="1" x14ac:dyDescent="0.3">
      <c r="B73" s="271">
        <v>4</v>
      </c>
      <c r="C73" s="272" t="s">
        <v>3</v>
      </c>
      <c r="E73" s="137" t="str">
        <f>B73&amp;" "&amp;C73</f>
        <v>4 IZDACI</v>
      </c>
      <c r="G73" s="137"/>
    </row>
    <row r="74" spans="2:7" ht="15.75" thickTop="1" x14ac:dyDescent="0.25">
      <c r="B74" s="270">
        <v>41</v>
      </c>
      <c r="C74" s="220" t="s">
        <v>473</v>
      </c>
      <c r="E74" s="137" t="str">
        <f t="shared" ref="E74:E137" si="2">B74&amp;" "&amp;C74</f>
        <v>41 TEKUĆI IZDACI</v>
      </c>
      <c r="G74" s="137"/>
    </row>
    <row r="75" spans="2:7" x14ac:dyDescent="0.25">
      <c r="B75" s="138">
        <v>411</v>
      </c>
      <c r="C75" s="139" t="s">
        <v>4</v>
      </c>
      <c r="E75" s="137" t="str">
        <f t="shared" si="2"/>
        <v>411 Bruto zarade i doprinosi na teret poslodavca</v>
      </c>
      <c r="G75" s="137"/>
    </row>
    <row r="76" spans="2:7" x14ac:dyDescent="0.25">
      <c r="B76" s="164" t="s">
        <v>5</v>
      </c>
      <c r="C76" s="140" t="s">
        <v>6</v>
      </c>
      <c r="E76" s="137" t="str">
        <f t="shared" si="2"/>
        <v>411-1 Neto zarade</v>
      </c>
      <c r="G76" s="137"/>
    </row>
    <row r="77" spans="2:7" x14ac:dyDescent="0.25">
      <c r="B77" s="141" t="s">
        <v>7</v>
      </c>
      <c r="C77" s="165" t="s">
        <v>8</v>
      </c>
      <c r="E77" s="137" t="str">
        <f t="shared" si="2"/>
        <v>411-1-1 Zarada za redovan rad</v>
      </c>
      <c r="G77" s="137"/>
    </row>
    <row r="78" spans="2:7" x14ac:dyDescent="0.25">
      <c r="B78" s="141" t="s">
        <v>9</v>
      </c>
      <c r="C78" s="165" t="s">
        <v>10</v>
      </c>
      <c r="E78" s="137" t="str">
        <f t="shared" si="2"/>
        <v>411-1-2 Prekovremeni rad</v>
      </c>
      <c r="G78" s="137"/>
    </row>
    <row r="79" spans="2:7" x14ac:dyDescent="0.25">
      <c r="B79" s="141" t="s">
        <v>11</v>
      </c>
      <c r="C79" s="165" t="s">
        <v>12</v>
      </c>
      <c r="E79" s="137" t="str">
        <f t="shared" si="2"/>
        <v>411-1-3 Noćni rad i dežurstva</v>
      </c>
      <c r="G79" s="137"/>
    </row>
    <row r="80" spans="2:7" x14ac:dyDescent="0.25">
      <c r="B80" s="141" t="s">
        <v>13</v>
      </c>
      <c r="C80" s="165" t="s">
        <v>14</v>
      </c>
      <c r="E80" s="137" t="str">
        <f t="shared" si="2"/>
        <v>411-1-4 Terenski dodatak</v>
      </c>
    </row>
    <row r="81" spans="2:5" x14ac:dyDescent="0.25">
      <c r="B81" s="141" t="s">
        <v>15</v>
      </c>
      <c r="C81" s="165" t="s">
        <v>16</v>
      </c>
      <c r="E81" s="137" t="str">
        <f t="shared" si="2"/>
        <v>411-1-5 Stimulativni dodatak</v>
      </c>
    </row>
    <row r="82" spans="2:5" x14ac:dyDescent="0.25">
      <c r="B82" s="166" t="s">
        <v>17</v>
      </c>
      <c r="C82" s="142" t="s">
        <v>18</v>
      </c>
      <c r="E82" s="137" t="str">
        <f t="shared" si="2"/>
        <v>411-2 Porez na zarade</v>
      </c>
    </row>
    <row r="83" spans="2:5" x14ac:dyDescent="0.25">
      <c r="B83" s="166" t="s">
        <v>19</v>
      </c>
      <c r="C83" s="142" t="s">
        <v>20</v>
      </c>
      <c r="E83" s="137" t="str">
        <f t="shared" si="2"/>
        <v>411-3 Doprinosi na teret zaposlenog</v>
      </c>
    </row>
    <row r="84" spans="2:5" x14ac:dyDescent="0.25">
      <c r="B84" s="141" t="s">
        <v>21</v>
      </c>
      <c r="C84" s="165" t="s">
        <v>22</v>
      </c>
      <c r="E84" s="137" t="str">
        <f t="shared" si="2"/>
        <v>411-3-1 Doprinos za penzijsko i invalidsko osiguranje</v>
      </c>
    </row>
    <row r="85" spans="2:5" x14ac:dyDescent="0.25">
      <c r="B85" s="141" t="s">
        <v>23</v>
      </c>
      <c r="C85" s="165" t="s">
        <v>24</v>
      </c>
      <c r="E85" s="137" t="str">
        <f t="shared" si="2"/>
        <v>411-3-2 Doprinos za zdravstveno osiguranje</v>
      </c>
    </row>
    <row r="86" spans="2:5" x14ac:dyDescent="0.25">
      <c r="B86" s="141" t="s">
        <v>25</v>
      </c>
      <c r="C86" s="165" t="s">
        <v>26</v>
      </c>
      <c r="E86" s="137" t="str">
        <f t="shared" si="2"/>
        <v>411-3-3 Doprinos za osiguranje od nezaposlenosti</v>
      </c>
    </row>
    <row r="87" spans="2:5" x14ac:dyDescent="0.25">
      <c r="B87" s="166" t="s">
        <v>27</v>
      </c>
      <c r="C87" s="142" t="s">
        <v>28</v>
      </c>
      <c r="E87" s="137" t="str">
        <f t="shared" si="2"/>
        <v>411-4 Doprinosi na teret poslodavca</v>
      </c>
    </row>
    <row r="88" spans="2:5" x14ac:dyDescent="0.25">
      <c r="B88" s="141" t="s">
        <v>29</v>
      </c>
      <c r="C88" s="167" t="s">
        <v>22</v>
      </c>
      <c r="E88" s="137" t="str">
        <f t="shared" si="2"/>
        <v>411-4-1 Doprinos za penzijsko i invalidsko osiguranje</v>
      </c>
    </row>
    <row r="89" spans="2:5" x14ac:dyDescent="0.25">
      <c r="B89" s="141" t="s">
        <v>30</v>
      </c>
      <c r="C89" s="167" t="s">
        <v>24</v>
      </c>
      <c r="E89" s="137" t="str">
        <f t="shared" si="2"/>
        <v>411-4-2 Doprinos za zdravstveno osiguranje</v>
      </c>
    </row>
    <row r="90" spans="2:5" x14ac:dyDescent="0.25">
      <c r="B90" s="141" t="s">
        <v>31</v>
      </c>
      <c r="C90" s="167" t="s">
        <v>26</v>
      </c>
      <c r="E90" s="137" t="str">
        <f t="shared" si="2"/>
        <v>411-4-3 Doprinos za osiguranje od nezaposlenosti</v>
      </c>
    </row>
    <row r="91" spans="2:5" x14ac:dyDescent="0.25">
      <c r="B91" s="141" t="s">
        <v>32</v>
      </c>
      <c r="C91" s="167" t="s">
        <v>33</v>
      </c>
      <c r="E91" s="137" t="str">
        <f t="shared" si="2"/>
        <v>411-4-4 Ostali doprinosi</v>
      </c>
    </row>
    <row r="92" spans="2:5" x14ac:dyDescent="0.25">
      <c r="B92" s="168" t="s">
        <v>34</v>
      </c>
      <c r="C92" s="143" t="s">
        <v>35</v>
      </c>
      <c r="E92" s="137" t="str">
        <f t="shared" si="2"/>
        <v>411-5 Opštinski prirez</v>
      </c>
    </row>
    <row r="93" spans="2:5" x14ac:dyDescent="0.25">
      <c r="B93" s="144">
        <v>412</v>
      </c>
      <c r="C93" s="145" t="s">
        <v>36</v>
      </c>
      <c r="E93" s="137" t="str">
        <f t="shared" si="2"/>
        <v>412 Ostala lična primanja</v>
      </c>
    </row>
    <row r="94" spans="2:5" x14ac:dyDescent="0.25">
      <c r="B94" s="164" t="s">
        <v>37</v>
      </c>
      <c r="C94" s="140" t="s">
        <v>38</v>
      </c>
      <c r="E94" s="137" t="str">
        <f t="shared" si="2"/>
        <v>412-1 Naknada za zimnicu</v>
      </c>
    </row>
    <row r="95" spans="2:5" x14ac:dyDescent="0.25">
      <c r="B95" s="166" t="s">
        <v>39</v>
      </c>
      <c r="C95" s="142" t="s">
        <v>40</v>
      </c>
      <c r="E95" s="137" t="str">
        <f t="shared" si="2"/>
        <v>412-2 Naknada za stanovanje i odvojen život</v>
      </c>
    </row>
    <row r="96" spans="2:5" x14ac:dyDescent="0.25">
      <c r="B96" s="166" t="s">
        <v>41</v>
      </c>
      <c r="C96" s="142" t="s">
        <v>42</v>
      </c>
      <c r="E96" s="137" t="str">
        <f t="shared" si="2"/>
        <v>412-3 Naknada za prevoz</v>
      </c>
    </row>
    <row r="97" spans="2:5" x14ac:dyDescent="0.25">
      <c r="B97" s="166" t="s">
        <v>43</v>
      </c>
      <c r="C97" s="142" t="s">
        <v>44</v>
      </c>
      <c r="E97" s="137" t="str">
        <f t="shared" si="2"/>
        <v>412-4 Jubilarne nagrade</v>
      </c>
    </row>
    <row r="98" spans="2:5" x14ac:dyDescent="0.25">
      <c r="B98" s="166" t="s">
        <v>45</v>
      </c>
      <c r="C98" s="142" t="s">
        <v>46</v>
      </c>
      <c r="E98" s="137" t="str">
        <f t="shared" si="2"/>
        <v>412-5 Otpremnine</v>
      </c>
    </row>
    <row r="99" spans="2:5" x14ac:dyDescent="0.25">
      <c r="B99" s="166" t="s">
        <v>47</v>
      </c>
      <c r="C99" s="142" t="s">
        <v>48</v>
      </c>
      <c r="E99" s="137" t="str">
        <f t="shared" si="2"/>
        <v>412-6 Naknada skupstinskim poslanicima</v>
      </c>
    </row>
    <row r="100" spans="2:5" x14ac:dyDescent="0.25">
      <c r="B100" s="168" t="s">
        <v>49</v>
      </c>
      <c r="C100" s="143" t="s">
        <v>50</v>
      </c>
      <c r="E100" s="137" t="str">
        <f t="shared" si="2"/>
        <v>412-7 Ostale naknade</v>
      </c>
    </row>
    <row r="101" spans="2:5" x14ac:dyDescent="0.25">
      <c r="B101" s="146">
        <v>413</v>
      </c>
      <c r="C101" s="133" t="s">
        <v>51</v>
      </c>
      <c r="E101" s="137" t="str">
        <f t="shared" si="2"/>
        <v>413 Rashodi za materijal</v>
      </c>
    </row>
    <row r="102" spans="2:5" x14ac:dyDescent="0.25">
      <c r="B102" s="164" t="s">
        <v>52</v>
      </c>
      <c r="C102" s="140" t="s">
        <v>53</v>
      </c>
      <c r="E102" s="137" t="str">
        <f t="shared" si="2"/>
        <v>413-1 Administrativni materijal</v>
      </c>
    </row>
    <row r="103" spans="2:5" x14ac:dyDescent="0.25">
      <c r="B103" s="141" t="s">
        <v>54</v>
      </c>
      <c r="C103" s="165" t="s">
        <v>55</v>
      </c>
      <c r="E103" s="137" t="str">
        <f t="shared" si="2"/>
        <v>413-1-1 Kancelarijski  materijal</v>
      </c>
    </row>
    <row r="104" spans="2:5" x14ac:dyDescent="0.25">
      <c r="B104" s="141" t="s">
        <v>56</v>
      </c>
      <c r="C104" s="165" t="s">
        <v>57</v>
      </c>
      <c r="E104" s="137" t="str">
        <f t="shared" si="2"/>
        <v>413-1-2 Sitan inventar</v>
      </c>
    </row>
    <row r="105" spans="2:5" x14ac:dyDescent="0.25">
      <c r="B105" s="141" t="s">
        <v>58</v>
      </c>
      <c r="C105" s="165" t="s">
        <v>59</v>
      </c>
      <c r="E105" s="137" t="str">
        <f t="shared" si="2"/>
        <v>413-1-3 Sredstva higijene</v>
      </c>
    </row>
    <row r="106" spans="2:5" x14ac:dyDescent="0.25">
      <c r="B106" s="141" t="s">
        <v>60</v>
      </c>
      <c r="C106" s="165" t="s">
        <v>61</v>
      </c>
      <c r="E106" s="137" t="str">
        <f t="shared" si="2"/>
        <v>413-1-4 Rezervni dijelove</v>
      </c>
    </row>
    <row r="107" spans="2:5" x14ac:dyDescent="0.25">
      <c r="B107" s="141" t="s">
        <v>62</v>
      </c>
      <c r="C107" s="165" t="s">
        <v>63</v>
      </c>
      <c r="E107" s="137" t="str">
        <f t="shared" si="2"/>
        <v>413-1-5 Radna odjeća</v>
      </c>
    </row>
    <row r="108" spans="2:5" x14ac:dyDescent="0.25">
      <c r="B108" s="166" t="s">
        <v>64</v>
      </c>
      <c r="C108" s="142" t="s">
        <v>65</v>
      </c>
      <c r="E108" s="137" t="str">
        <f t="shared" si="2"/>
        <v>413-2 Materijal za zdravstvenu zaštitu</v>
      </c>
    </row>
    <row r="109" spans="2:5" x14ac:dyDescent="0.25">
      <c r="B109" s="141" t="s">
        <v>66</v>
      </c>
      <c r="C109" s="165" t="s">
        <v>67</v>
      </c>
      <c r="E109" s="137" t="str">
        <f t="shared" si="2"/>
        <v>413-2-1 Medicinski materijal</v>
      </c>
    </row>
    <row r="110" spans="2:5" x14ac:dyDescent="0.25">
      <c r="B110" s="141" t="s">
        <v>68</v>
      </c>
      <c r="C110" s="165" t="s">
        <v>69</v>
      </c>
      <c r="E110" s="137" t="str">
        <f t="shared" si="2"/>
        <v>413-2-2 Laboratorijski materijal</v>
      </c>
    </row>
    <row r="111" spans="2:5" x14ac:dyDescent="0.25">
      <c r="B111" s="141" t="s">
        <v>70</v>
      </c>
      <c r="C111" s="165" t="s">
        <v>71</v>
      </c>
      <c r="E111" s="137" t="str">
        <f t="shared" si="2"/>
        <v>413-2-3 Stomatološki materijal</v>
      </c>
    </row>
    <row r="112" spans="2:5" x14ac:dyDescent="0.25">
      <c r="B112" s="141" t="s">
        <v>72</v>
      </c>
      <c r="C112" s="165" t="s">
        <v>73</v>
      </c>
      <c r="E112" s="137" t="str">
        <f t="shared" si="2"/>
        <v>413-2-4 Materijal za vakcinaciju i imunizaciju</v>
      </c>
    </row>
    <row r="113" spans="2:5" x14ac:dyDescent="0.25">
      <c r="B113" s="141" t="s">
        <v>74</v>
      </c>
      <c r="C113" s="165" t="s">
        <v>75</v>
      </c>
      <c r="E113" s="137" t="str">
        <f t="shared" si="2"/>
        <v>413-2-5 Ljekovi</v>
      </c>
    </row>
    <row r="114" spans="2:5" x14ac:dyDescent="0.25">
      <c r="B114" s="141" t="s">
        <v>76</v>
      </c>
      <c r="C114" s="165" t="s">
        <v>77</v>
      </c>
      <c r="E114" s="137" t="str">
        <f t="shared" si="2"/>
        <v>413-2-6 Ortopedski materijal</v>
      </c>
    </row>
    <row r="115" spans="2:5" x14ac:dyDescent="0.25">
      <c r="B115" s="141" t="s">
        <v>78</v>
      </c>
      <c r="C115" s="165" t="s">
        <v>79</v>
      </c>
      <c r="E115" s="137" t="str">
        <f t="shared" si="2"/>
        <v>413-2-7 Ostali materijali za zdravstvenu zaštitu</v>
      </c>
    </row>
    <row r="116" spans="2:5" x14ac:dyDescent="0.25">
      <c r="B116" s="166" t="s">
        <v>80</v>
      </c>
      <c r="C116" s="147" t="s">
        <v>81</v>
      </c>
      <c r="E116" s="137" t="str">
        <f t="shared" si="2"/>
        <v>413-3 Materijal za posebne namjene</v>
      </c>
    </row>
    <row r="117" spans="2:5" x14ac:dyDescent="0.25">
      <c r="B117" s="141" t="s">
        <v>82</v>
      </c>
      <c r="C117" s="169" t="s">
        <v>83</v>
      </c>
      <c r="E117" s="137" t="str">
        <f t="shared" si="2"/>
        <v>413-3-1 Materijal za izvodjenje nastave</v>
      </c>
    </row>
    <row r="118" spans="2:5" x14ac:dyDescent="0.25">
      <c r="B118" s="141" t="s">
        <v>84</v>
      </c>
      <c r="C118" s="169" t="s">
        <v>85</v>
      </c>
      <c r="E118" s="137" t="str">
        <f t="shared" si="2"/>
        <v>413-3-2 Materijal za poljoprivredu</v>
      </c>
    </row>
    <row r="119" spans="2:5" x14ac:dyDescent="0.25">
      <c r="B119" s="141" t="s">
        <v>86</v>
      </c>
      <c r="C119" s="169" t="s">
        <v>87</v>
      </c>
      <c r="E119" s="137" t="str">
        <f t="shared" si="2"/>
        <v>413-3-3 Materijal za javni red i bezbjednost</v>
      </c>
    </row>
    <row r="120" spans="2:5" x14ac:dyDescent="0.25">
      <c r="B120" s="141" t="s">
        <v>88</v>
      </c>
      <c r="C120" s="169" t="s">
        <v>89</v>
      </c>
      <c r="E120" s="137" t="str">
        <f t="shared" si="2"/>
        <v>413-3-4 Materijal za odbranu</v>
      </c>
    </row>
    <row r="121" spans="2:5" x14ac:dyDescent="0.25">
      <c r="B121" s="141" t="s">
        <v>90</v>
      </c>
      <c r="C121" s="169" t="s">
        <v>91</v>
      </c>
      <c r="E121" s="137" t="str">
        <f t="shared" si="2"/>
        <v>413-3-5 Publikacije, časopisi i glasila</v>
      </c>
    </row>
    <row r="122" spans="2:5" x14ac:dyDescent="0.25">
      <c r="B122" s="141" t="s">
        <v>92</v>
      </c>
      <c r="C122" s="169" t="s">
        <v>93</v>
      </c>
      <c r="E122" s="137" t="str">
        <f t="shared" si="2"/>
        <v>413-3-6 Materijal za proizvodnju i usluge</v>
      </c>
    </row>
    <row r="123" spans="2:5" x14ac:dyDescent="0.25">
      <c r="B123" s="141" t="s">
        <v>94</v>
      </c>
      <c r="C123" s="169" t="s">
        <v>95</v>
      </c>
      <c r="E123" s="137" t="str">
        <f t="shared" si="2"/>
        <v>413-3-7 Ostalo</v>
      </c>
    </row>
    <row r="124" spans="2:5" x14ac:dyDescent="0.25">
      <c r="B124" s="166" t="s">
        <v>96</v>
      </c>
      <c r="C124" s="142" t="s">
        <v>97</v>
      </c>
      <c r="E124" s="137" t="str">
        <f t="shared" si="2"/>
        <v>413-4 Rashodi za energiju</v>
      </c>
    </row>
    <row r="125" spans="2:5" x14ac:dyDescent="0.25">
      <c r="B125" s="141" t="s">
        <v>98</v>
      </c>
      <c r="C125" s="165" t="s">
        <v>99</v>
      </c>
      <c r="E125" s="137" t="str">
        <f t="shared" si="2"/>
        <v>413-4-1 Rashodi za električnu energiju</v>
      </c>
    </row>
    <row r="126" spans="2:5" x14ac:dyDescent="0.25">
      <c r="B126" s="141" t="s">
        <v>100</v>
      </c>
      <c r="C126" s="165" t="s">
        <v>101</v>
      </c>
      <c r="E126" s="137" t="str">
        <f t="shared" si="2"/>
        <v>413-4-2 Ostali rashodi za energiju</v>
      </c>
    </row>
    <row r="127" spans="2:5" x14ac:dyDescent="0.25">
      <c r="B127" s="166" t="s">
        <v>102</v>
      </c>
      <c r="C127" s="142" t="s">
        <v>103</v>
      </c>
      <c r="E127" s="137" t="str">
        <f t="shared" si="2"/>
        <v>413-5 Rashodi za gorivo</v>
      </c>
    </row>
    <row r="128" spans="2:5" x14ac:dyDescent="0.25">
      <c r="B128" s="141" t="s">
        <v>104</v>
      </c>
      <c r="C128" s="165" t="s">
        <v>105</v>
      </c>
      <c r="E128" s="137" t="str">
        <f t="shared" si="2"/>
        <v>413-5-1 Rashodi za tečna goriva (dizel, benzin, mazut)</v>
      </c>
    </row>
    <row r="129" spans="2:5" x14ac:dyDescent="0.25">
      <c r="B129" s="141" t="s">
        <v>106</v>
      </c>
      <c r="C129" s="165" t="s">
        <v>107</v>
      </c>
      <c r="E129" s="137" t="str">
        <f t="shared" si="2"/>
        <v>413-5-2 Rashodi za gas</v>
      </c>
    </row>
    <row r="130" spans="2:5" x14ac:dyDescent="0.25">
      <c r="B130" s="141" t="s">
        <v>108</v>
      </c>
      <c r="C130" s="165" t="s">
        <v>465</v>
      </c>
      <c r="E130" s="137" t="str">
        <f t="shared" si="2"/>
        <v>413-5-3 Rashodi za čvrsto gorivo (drvo, ugalj)</v>
      </c>
    </row>
    <row r="131" spans="2:5" x14ac:dyDescent="0.25">
      <c r="B131" s="168" t="s">
        <v>109</v>
      </c>
      <c r="C131" s="143" t="s">
        <v>110</v>
      </c>
      <c r="E131" s="137" t="str">
        <f t="shared" si="2"/>
        <v>413-9 Ostali rashod za materijal</v>
      </c>
    </row>
    <row r="132" spans="2:5" x14ac:dyDescent="0.25">
      <c r="B132" s="146">
        <v>414</v>
      </c>
      <c r="C132" s="133" t="s">
        <v>482</v>
      </c>
      <c r="E132" s="137" t="str">
        <f t="shared" si="2"/>
        <v>414 Rashodi za usluge</v>
      </c>
    </row>
    <row r="133" spans="2:5" x14ac:dyDescent="0.25">
      <c r="B133" s="166" t="s">
        <v>111</v>
      </c>
      <c r="C133" s="134" t="s">
        <v>483</v>
      </c>
      <c r="E133" s="137" t="str">
        <f t="shared" si="2"/>
        <v>414-1 Službena putovanja</v>
      </c>
    </row>
    <row r="134" spans="2:5" x14ac:dyDescent="0.25">
      <c r="B134" s="141" t="s">
        <v>112</v>
      </c>
      <c r="C134" s="135" t="s">
        <v>484</v>
      </c>
      <c r="E134" s="137" t="str">
        <f t="shared" si="2"/>
        <v>414-1-1 Službena putovanja u zemlji</v>
      </c>
    </row>
    <row r="135" spans="2:5" x14ac:dyDescent="0.25">
      <c r="B135" s="141" t="s">
        <v>113</v>
      </c>
      <c r="C135" s="135" t="s">
        <v>485</v>
      </c>
      <c r="E135" s="137" t="str">
        <f t="shared" si="2"/>
        <v>414-1-2 Službena putovanja u inostranstvu</v>
      </c>
    </row>
    <row r="136" spans="2:5" x14ac:dyDescent="0.25">
      <c r="B136" s="166" t="s">
        <v>114</v>
      </c>
      <c r="C136" s="134" t="s">
        <v>486</v>
      </c>
      <c r="E136" s="137" t="str">
        <f t="shared" si="2"/>
        <v>414-2 Reprezentacija</v>
      </c>
    </row>
    <row r="137" spans="2:5" x14ac:dyDescent="0.25">
      <c r="B137" s="141" t="s">
        <v>115</v>
      </c>
      <c r="C137" s="135" t="s">
        <v>487</v>
      </c>
      <c r="E137" s="137" t="str">
        <f t="shared" si="2"/>
        <v>414-2-1 Reprezentacija u zemlji</v>
      </c>
    </row>
    <row r="138" spans="2:5" x14ac:dyDescent="0.25">
      <c r="B138" s="141" t="s">
        <v>116</v>
      </c>
      <c r="C138" s="135" t="s">
        <v>488</v>
      </c>
      <c r="E138" s="137" t="str">
        <f t="shared" ref="E138:E201" si="3">B138&amp;" "&amp;C138</f>
        <v>414-2-2 Reprezentacija u inostranstvu</v>
      </c>
    </row>
    <row r="139" spans="2:5" x14ac:dyDescent="0.25">
      <c r="B139" s="166" t="s">
        <v>117</v>
      </c>
      <c r="C139" s="134" t="s">
        <v>489</v>
      </c>
      <c r="E139" s="137" t="str">
        <f t="shared" si="3"/>
        <v>414-3 Komunikacione usluge</v>
      </c>
    </row>
    <row r="140" spans="2:5" x14ac:dyDescent="0.25">
      <c r="B140" s="141" t="s">
        <v>118</v>
      </c>
      <c r="C140" s="135" t="s">
        <v>490</v>
      </c>
      <c r="E140" s="137" t="str">
        <f t="shared" si="3"/>
        <v>414-3-1 Telefonske usluge</v>
      </c>
    </row>
    <row r="141" spans="2:5" x14ac:dyDescent="0.25">
      <c r="B141" s="141" t="s">
        <v>119</v>
      </c>
      <c r="C141" s="135" t="s">
        <v>491</v>
      </c>
      <c r="E141" s="137" t="str">
        <f t="shared" si="3"/>
        <v>414-3-2 Rrashodi za korišćenje interneta</v>
      </c>
    </row>
    <row r="142" spans="2:5" x14ac:dyDescent="0.25">
      <c r="B142" s="141" t="s">
        <v>120</v>
      </c>
      <c r="C142" s="135" t="s">
        <v>492</v>
      </c>
      <c r="E142" s="137" t="str">
        <f t="shared" si="3"/>
        <v>414-3-3 Poštanske usluge</v>
      </c>
    </row>
    <row r="143" spans="2:5" x14ac:dyDescent="0.25">
      <c r="B143" s="141" t="s">
        <v>121</v>
      </c>
      <c r="C143" s="135" t="s">
        <v>493</v>
      </c>
      <c r="E143" s="137" t="str">
        <f t="shared" si="3"/>
        <v>414-3-4 Ostale komunikacione usluge</v>
      </c>
    </row>
    <row r="144" spans="2:5" x14ac:dyDescent="0.25">
      <c r="B144" s="166" t="s">
        <v>122</v>
      </c>
      <c r="C144" s="134" t="s">
        <v>494</v>
      </c>
      <c r="E144" s="137" t="str">
        <f t="shared" si="3"/>
        <v>414-4 Bankarske usluge i negativne kursne razlike</v>
      </c>
    </row>
    <row r="145" spans="2:5" x14ac:dyDescent="0.25">
      <c r="B145" s="141" t="s">
        <v>123</v>
      </c>
      <c r="C145" s="135" t="s">
        <v>495</v>
      </c>
      <c r="E145" s="137" t="str">
        <f t="shared" si="3"/>
        <v>414-4-1 Bankarske usluge</v>
      </c>
    </row>
    <row r="146" spans="2:5" x14ac:dyDescent="0.25">
      <c r="B146" s="141" t="s">
        <v>124</v>
      </c>
      <c r="C146" s="135" t="s">
        <v>496</v>
      </c>
      <c r="E146" s="137" t="str">
        <f t="shared" si="3"/>
        <v>414-4-2 Negativne kursne razlike</v>
      </c>
    </row>
    <row r="147" spans="2:5" x14ac:dyDescent="0.25">
      <c r="B147" s="166" t="s">
        <v>125</v>
      </c>
      <c r="C147" s="134" t="s">
        <v>497</v>
      </c>
      <c r="E147" s="137" t="str">
        <f t="shared" si="3"/>
        <v>414-5 Usluge prevoza</v>
      </c>
    </row>
    <row r="148" spans="2:5" x14ac:dyDescent="0.25">
      <c r="B148" s="166" t="s">
        <v>126</v>
      </c>
      <c r="C148" s="134" t="s">
        <v>498</v>
      </c>
      <c r="E148" s="137" t="str">
        <f t="shared" si="3"/>
        <v>414-6 Advokatske, notarske i pravne usluge</v>
      </c>
    </row>
    <row r="149" spans="2:5" x14ac:dyDescent="0.25">
      <c r="B149" s="166" t="s">
        <v>127</v>
      </c>
      <c r="C149" s="134" t="s">
        <v>499</v>
      </c>
      <c r="E149" s="137" t="str">
        <f t="shared" si="3"/>
        <v>414-7 Konsultantske usluge, projekti i studije</v>
      </c>
    </row>
    <row r="150" spans="2:5" x14ac:dyDescent="0.25">
      <c r="B150" s="166" t="s">
        <v>128</v>
      </c>
      <c r="C150" s="134" t="s">
        <v>500</v>
      </c>
      <c r="E150" s="137" t="str">
        <f t="shared" si="3"/>
        <v>414-8 Usluge stručnog usavršavanja</v>
      </c>
    </row>
    <row r="151" spans="2:5" x14ac:dyDescent="0.25">
      <c r="B151" s="170" t="s">
        <v>129</v>
      </c>
      <c r="C151" s="136" t="s">
        <v>501</v>
      </c>
      <c r="E151" s="137" t="str">
        <f t="shared" si="3"/>
        <v>414-9 Ostale usluge</v>
      </c>
    </row>
    <row r="152" spans="2:5" x14ac:dyDescent="0.25">
      <c r="B152" s="146">
        <v>415</v>
      </c>
      <c r="C152" s="133" t="s">
        <v>130</v>
      </c>
      <c r="E152" s="137" t="str">
        <f t="shared" si="3"/>
        <v>415 Rashodi za tekuće održavanje</v>
      </c>
    </row>
    <row r="153" spans="2:5" x14ac:dyDescent="0.25">
      <c r="B153" s="164" t="s">
        <v>131</v>
      </c>
      <c r="C153" s="140" t="s">
        <v>132</v>
      </c>
      <c r="E153" s="137" t="str">
        <f t="shared" si="3"/>
        <v>415-1 Tekuće održavanje javne infrastrukture</v>
      </c>
    </row>
    <row r="154" spans="2:5" x14ac:dyDescent="0.25">
      <c r="B154" s="166" t="s">
        <v>133</v>
      </c>
      <c r="C154" s="142" t="s">
        <v>134</v>
      </c>
      <c r="E154" s="137" t="str">
        <f t="shared" si="3"/>
        <v>415-2 Tekuće održavanje građevinskih objekata</v>
      </c>
    </row>
    <row r="155" spans="2:5" x14ac:dyDescent="0.25">
      <c r="B155" s="166" t="s">
        <v>135</v>
      </c>
      <c r="C155" s="142" t="s">
        <v>136</v>
      </c>
      <c r="E155" s="137" t="str">
        <f t="shared" si="3"/>
        <v>415-3 Tekuće održavanje opreme</v>
      </c>
    </row>
    <row r="156" spans="2:5" x14ac:dyDescent="0.25">
      <c r="B156" s="146">
        <v>416</v>
      </c>
      <c r="C156" s="133" t="s">
        <v>137</v>
      </c>
      <c r="E156" s="137" t="str">
        <f t="shared" si="3"/>
        <v>416 Kamate</v>
      </c>
    </row>
    <row r="157" spans="2:5" x14ac:dyDescent="0.25">
      <c r="B157" s="166" t="s">
        <v>138</v>
      </c>
      <c r="C157" s="142" t="s">
        <v>139</v>
      </c>
      <c r="E157" s="137" t="str">
        <f t="shared" si="3"/>
        <v>416-1 Kamate rezidentima</v>
      </c>
    </row>
    <row r="158" spans="2:5" x14ac:dyDescent="0.25">
      <c r="B158" s="141" t="s">
        <v>140</v>
      </c>
      <c r="C158" s="165" t="s">
        <v>141</v>
      </c>
      <c r="E158" s="137" t="str">
        <f t="shared" si="3"/>
        <v>416-1-1 Kamate finansijskim institucijama</v>
      </c>
    </row>
    <row r="159" spans="2:5" x14ac:dyDescent="0.25">
      <c r="B159" s="141" t="s">
        <v>142</v>
      </c>
      <c r="C159" s="165" t="s">
        <v>143</v>
      </c>
      <c r="E159" s="137" t="str">
        <f t="shared" si="3"/>
        <v>416-1-2 Kamate nefinansijskim institucijama</v>
      </c>
    </row>
    <row r="160" spans="2:5" x14ac:dyDescent="0.25">
      <c r="B160" s="166" t="s">
        <v>144</v>
      </c>
      <c r="C160" s="142" t="s">
        <v>145</v>
      </c>
      <c r="E160" s="137" t="str">
        <f t="shared" si="3"/>
        <v>416-2 Kamate nerezidentima</v>
      </c>
    </row>
    <row r="161" spans="2:5" x14ac:dyDescent="0.25">
      <c r="B161" s="141" t="s">
        <v>146</v>
      </c>
      <c r="C161" s="165" t="s">
        <v>141</v>
      </c>
      <c r="E161" s="137" t="str">
        <f t="shared" si="3"/>
        <v>416-2-1 Kamate finansijskim institucijama</v>
      </c>
    </row>
    <row r="162" spans="2:5" x14ac:dyDescent="0.25">
      <c r="B162" s="141" t="s">
        <v>147</v>
      </c>
      <c r="C162" s="165" t="s">
        <v>143</v>
      </c>
      <c r="E162" s="137" t="str">
        <f t="shared" si="3"/>
        <v>416-2-2 Kamate nefinansijskim institucijama</v>
      </c>
    </row>
    <row r="163" spans="2:5" x14ac:dyDescent="0.25">
      <c r="B163" s="146">
        <v>417</v>
      </c>
      <c r="C163" s="133" t="s">
        <v>148</v>
      </c>
      <c r="E163" s="137" t="str">
        <f t="shared" si="3"/>
        <v>417 Renta</v>
      </c>
    </row>
    <row r="164" spans="2:5" x14ac:dyDescent="0.25">
      <c r="B164" s="166" t="s">
        <v>149</v>
      </c>
      <c r="C164" s="142" t="s">
        <v>150</v>
      </c>
      <c r="E164" s="137" t="str">
        <f t="shared" si="3"/>
        <v>417-1 Zakup objekata</v>
      </c>
    </row>
    <row r="165" spans="2:5" x14ac:dyDescent="0.25">
      <c r="B165" s="166" t="s">
        <v>151</v>
      </c>
      <c r="C165" s="142" t="s">
        <v>152</v>
      </c>
      <c r="E165" s="137" t="str">
        <f t="shared" si="3"/>
        <v>417-2 Zakup opreme</v>
      </c>
    </row>
    <row r="166" spans="2:5" x14ac:dyDescent="0.25">
      <c r="B166" s="166" t="s">
        <v>153</v>
      </c>
      <c r="C166" s="142" t="s">
        <v>154</v>
      </c>
      <c r="E166" s="137" t="str">
        <f t="shared" si="3"/>
        <v>417-3 Zakup zemljišta</v>
      </c>
    </row>
    <row r="167" spans="2:5" x14ac:dyDescent="0.25">
      <c r="B167" s="146">
        <v>418</v>
      </c>
      <c r="C167" s="133" t="s">
        <v>155</v>
      </c>
      <c r="E167" s="137" t="str">
        <f t="shared" si="3"/>
        <v>418 Subvencije</v>
      </c>
    </row>
    <row r="168" spans="2:5" x14ac:dyDescent="0.25">
      <c r="B168" s="166" t="s">
        <v>156</v>
      </c>
      <c r="C168" s="142" t="s">
        <v>157</v>
      </c>
      <c r="E168" s="137" t="str">
        <f t="shared" si="3"/>
        <v>418-1 Subvencije za proizvodnju i pružanje usluga</v>
      </c>
    </row>
    <row r="169" spans="2:5" x14ac:dyDescent="0.25">
      <c r="B169" s="166" t="s">
        <v>158</v>
      </c>
      <c r="C169" s="142" t="s">
        <v>159</v>
      </c>
      <c r="E169" s="137" t="str">
        <f t="shared" si="3"/>
        <v>418-2 Izvozne subvencije</v>
      </c>
    </row>
    <row r="170" spans="2:5" x14ac:dyDescent="0.25">
      <c r="B170" s="168" t="s">
        <v>160</v>
      </c>
      <c r="C170" s="143" t="s">
        <v>161</v>
      </c>
      <c r="E170" s="137" t="str">
        <f t="shared" si="3"/>
        <v>418-3 Uvozne subvencije</v>
      </c>
    </row>
    <row r="171" spans="2:5" x14ac:dyDescent="0.25">
      <c r="B171" s="146">
        <v>419</v>
      </c>
      <c r="C171" s="133" t="s">
        <v>162</v>
      </c>
      <c r="E171" s="137" t="str">
        <f t="shared" si="3"/>
        <v>419 Ostali izdaci</v>
      </c>
    </row>
    <row r="172" spans="2:5" x14ac:dyDescent="0.25">
      <c r="B172" s="164" t="s">
        <v>163</v>
      </c>
      <c r="C172" s="140" t="s">
        <v>164</v>
      </c>
      <c r="E172" s="137" t="str">
        <f t="shared" si="3"/>
        <v>419-1 Izdaci po osnovu isplate ugovora o djelu</v>
      </c>
    </row>
    <row r="173" spans="2:5" x14ac:dyDescent="0.25">
      <c r="B173" s="166" t="s">
        <v>165</v>
      </c>
      <c r="C173" s="142" t="s">
        <v>166</v>
      </c>
      <c r="E173" s="137" t="str">
        <f t="shared" si="3"/>
        <v>419-2 Izdaci po osnovu troškova sudskih postupaka</v>
      </c>
    </row>
    <row r="174" spans="2:5" x14ac:dyDescent="0.25">
      <c r="B174" s="166" t="s">
        <v>167</v>
      </c>
      <c r="C174" s="142" t="s">
        <v>168</v>
      </c>
      <c r="E174" s="137" t="str">
        <f t="shared" si="3"/>
        <v>419-3 Izrada i održavanje softvera</v>
      </c>
    </row>
    <row r="175" spans="2:5" x14ac:dyDescent="0.25">
      <c r="B175" s="166" t="s">
        <v>169</v>
      </c>
      <c r="C175" s="142" t="s">
        <v>170</v>
      </c>
      <c r="E175" s="137" t="str">
        <f t="shared" si="3"/>
        <v>419-4 Osiguranje</v>
      </c>
    </row>
    <row r="176" spans="2:5" x14ac:dyDescent="0.25">
      <c r="B176" s="171" t="s">
        <v>171</v>
      </c>
      <c r="C176" s="142" t="s">
        <v>172</v>
      </c>
      <c r="E176" s="137" t="str">
        <f t="shared" si="3"/>
        <v>419-5 Kontribucije za članstvo u domaćim i međunarodnim organizacijama</v>
      </c>
    </row>
    <row r="177" spans="2:5" x14ac:dyDescent="0.25">
      <c r="B177" s="141" t="s">
        <v>173</v>
      </c>
      <c r="C177" s="165" t="s">
        <v>174</v>
      </c>
      <c r="E177" s="137" t="str">
        <f t="shared" si="3"/>
        <v>419-5-1 Kontribucije za članstvo u domaćim organizacijama</v>
      </c>
    </row>
    <row r="178" spans="2:5" x14ac:dyDescent="0.25">
      <c r="B178" s="141" t="s">
        <v>175</v>
      </c>
      <c r="C178" s="165" t="s">
        <v>176</v>
      </c>
      <c r="E178" s="137" t="str">
        <f t="shared" si="3"/>
        <v>419-5-2 Kontribucije za članstvo u međunarodnim organizacijama</v>
      </c>
    </row>
    <row r="179" spans="2:5" x14ac:dyDescent="0.25">
      <c r="B179" s="166" t="s">
        <v>177</v>
      </c>
      <c r="C179" s="142" t="s">
        <v>178</v>
      </c>
      <c r="E179" s="137" t="str">
        <f t="shared" si="3"/>
        <v>419-6 Komunalne naknade</v>
      </c>
    </row>
    <row r="180" spans="2:5" x14ac:dyDescent="0.25">
      <c r="B180" s="171" t="s">
        <v>179</v>
      </c>
      <c r="C180" s="142" t="s">
        <v>180</v>
      </c>
      <c r="E180" s="137" t="str">
        <f t="shared" si="3"/>
        <v>419-7 Kazne</v>
      </c>
    </row>
    <row r="181" spans="2:5" x14ac:dyDescent="0.25">
      <c r="B181" s="166" t="s">
        <v>181</v>
      </c>
      <c r="C181" s="142" t="s">
        <v>182</v>
      </c>
      <c r="E181" s="137" t="str">
        <f t="shared" si="3"/>
        <v>419-8 Takse</v>
      </c>
    </row>
    <row r="182" spans="2:5" ht="15.75" thickBot="1" x14ac:dyDescent="0.3">
      <c r="B182" s="172" t="s">
        <v>183</v>
      </c>
      <c r="C182" s="148" t="s">
        <v>95</v>
      </c>
      <c r="E182" s="137" t="str">
        <f t="shared" si="3"/>
        <v>419-9 Ostalo</v>
      </c>
    </row>
    <row r="183" spans="2:5" x14ac:dyDescent="0.25">
      <c r="B183" s="149">
        <v>42</v>
      </c>
      <c r="C183" s="150" t="s">
        <v>184</v>
      </c>
      <c r="E183" s="137" t="str">
        <f t="shared" si="3"/>
        <v>42 Transferi za socijalnu zaštitu</v>
      </c>
    </row>
    <row r="184" spans="2:5" x14ac:dyDescent="0.25">
      <c r="B184" s="138">
        <v>421</v>
      </c>
      <c r="C184" s="151" t="s">
        <v>185</v>
      </c>
      <c r="E184" s="137" t="str">
        <f t="shared" si="3"/>
        <v>421 Prava iz oblasti socijalne zaštite</v>
      </c>
    </row>
    <row r="185" spans="2:5" x14ac:dyDescent="0.25">
      <c r="B185" s="166" t="s">
        <v>186</v>
      </c>
      <c r="C185" s="142" t="s">
        <v>187</v>
      </c>
      <c r="E185" s="137" t="str">
        <f t="shared" si="3"/>
        <v>421-1 Dječiji dodaci</v>
      </c>
    </row>
    <row r="186" spans="2:5" x14ac:dyDescent="0.25">
      <c r="B186" s="166" t="s">
        <v>188</v>
      </c>
      <c r="C186" s="142" t="s">
        <v>189</v>
      </c>
      <c r="E186" s="137" t="str">
        <f t="shared" si="3"/>
        <v>421-2 Boračko invalidska zaštita</v>
      </c>
    </row>
    <row r="187" spans="2:5" x14ac:dyDescent="0.25">
      <c r="B187" s="166" t="s">
        <v>190</v>
      </c>
      <c r="C187" s="142" t="s">
        <v>191</v>
      </c>
      <c r="E187" s="137" t="str">
        <f t="shared" si="3"/>
        <v>421-3 Materijalno obezbjeđenje porodice</v>
      </c>
    </row>
    <row r="188" spans="2:5" x14ac:dyDescent="0.25">
      <c r="B188" s="166" t="s">
        <v>192</v>
      </c>
      <c r="C188" s="142" t="s">
        <v>193</v>
      </c>
      <c r="E188" s="137" t="str">
        <f t="shared" si="3"/>
        <v>421-4 Porodiljska odsustva</v>
      </c>
    </row>
    <row r="189" spans="2:5" x14ac:dyDescent="0.25">
      <c r="B189" s="166" t="s">
        <v>194</v>
      </c>
      <c r="C189" s="142" t="s">
        <v>195</v>
      </c>
      <c r="E189" s="137" t="str">
        <f t="shared" si="3"/>
        <v>421-5 Tuđa njega i pomoć</v>
      </c>
    </row>
    <row r="190" spans="2:5" x14ac:dyDescent="0.25">
      <c r="B190" s="166" t="s">
        <v>196</v>
      </c>
      <c r="C190" s="142" t="s">
        <v>197</v>
      </c>
      <c r="E190" s="137" t="str">
        <f t="shared" si="3"/>
        <v>421-6 Ishrana djece u predškolskim ustanovama</v>
      </c>
    </row>
    <row r="191" spans="2:5" x14ac:dyDescent="0.25">
      <c r="B191" s="168" t="s">
        <v>198</v>
      </c>
      <c r="C191" s="143" t="s">
        <v>199</v>
      </c>
      <c r="E191" s="137" t="str">
        <f t="shared" si="3"/>
        <v>421-7 Izdržavanje štićenika u domovima</v>
      </c>
    </row>
    <row r="192" spans="2:5" x14ac:dyDescent="0.25">
      <c r="B192" s="146">
        <v>422</v>
      </c>
      <c r="C192" s="152" t="s">
        <v>200</v>
      </c>
      <c r="E192" s="137" t="str">
        <f t="shared" si="3"/>
        <v>422 Sredstva za tehnološke viškove</v>
      </c>
    </row>
    <row r="193" spans="2:5" x14ac:dyDescent="0.25">
      <c r="B193" s="166" t="s">
        <v>201</v>
      </c>
      <c r="C193" s="142" t="s">
        <v>202</v>
      </c>
      <c r="E193" s="137" t="str">
        <f t="shared" si="3"/>
        <v>422-1 Garantovane zarade</v>
      </c>
    </row>
    <row r="194" spans="2:5" x14ac:dyDescent="0.25">
      <c r="B194" s="166" t="s">
        <v>203</v>
      </c>
      <c r="C194" s="142" t="s">
        <v>204</v>
      </c>
      <c r="E194" s="137" t="str">
        <f t="shared" si="3"/>
        <v>422-2 Otpremnine za tehnološke viškove</v>
      </c>
    </row>
    <row r="195" spans="2:5" x14ac:dyDescent="0.25">
      <c r="B195" s="166" t="s">
        <v>205</v>
      </c>
      <c r="C195" s="142" t="s">
        <v>206</v>
      </c>
      <c r="E195" s="137" t="str">
        <f t="shared" si="3"/>
        <v>422-3 Dokup staža</v>
      </c>
    </row>
    <row r="196" spans="2:5" x14ac:dyDescent="0.25">
      <c r="B196" s="166" t="s">
        <v>207</v>
      </c>
      <c r="C196" s="142" t="s">
        <v>208</v>
      </c>
      <c r="E196" s="137" t="str">
        <f t="shared" si="3"/>
        <v>422-4 Naknade nezaposlenim licima</v>
      </c>
    </row>
    <row r="197" spans="2:5" x14ac:dyDescent="0.25">
      <c r="B197" s="166" t="s">
        <v>209</v>
      </c>
      <c r="C197" s="142" t="s">
        <v>95</v>
      </c>
      <c r="E197" s="137" t="str">
        <f t="shared" si="3"/>
        <v>422-5 Ostalo</v>
      </c>
    </row>
    <row r="198" spans="2:5" x14ac:dyDescent="0.25">
      <c r="B198" s="146">
        <v>423</v>
      </c>
      <c r="C198" s="152" t="s">
        <v>210</v>
      </c>
      <c r="E198" s="137" t="str">
        <f t="shared" si="3"/>
        <v>423 Prava iz oblasti penzijskog i invalidskog osiguranja</v>
      </c>
    </row>
    <row r="199" spans="2:5" x14ac:dyDescent="0.25">
      <c r="B199" s="166" t="s">
        <v>211</v>
      </c>
      <c r="C199" s="142" t="s">
        <v>212</v>
      </c>
      <c r="E199" s="137" t="str">
        <f t="shared" si="3"/>
        <v>423-1 Starosna penzija</v>
      </c>
    </row>
    <row r="200" spans="2:5" x14ac:dyDescent="0.25">
      <c r="B200" s="166" t="s">
        <v>213</v>
      </c>
      <c r="C200" s="142" t="s">
        <v>214</v>
      </c>
      <c r="E200" s="137" t="str">
        <f t="shared" si="3"/>
        <v>423-2 Invalidska penzija</v>
      </c>
    </row>
    <row r="201" spans="2:5" x14ac:dyDescent="0.25">
      <c r="B201" s="166" t="s">
        <v>215</v>
      </c>
      <c r="C201" s="142" t="s">
        <v>216</v>
      </c>
      <c r="E201" s="137" t="str">
        <f t="shared" si="3"/>
        <v>423-3 Porodična penzija</v>
      </c>
    </row>
    <row r="202" spans="2:5" x14ac:dyDescent="0.25">
      <c r="B202" s="166" t="s">
        <v>217</v>
      </c>
      <c r="C202" s="142" t="s">
        <v>218</v>
      </c>
      <c r="E202" s="137" t="str">
        <f t="shared" ref="E202:E265" si="4">B202&amp;" "&amp;C202</f>
        <v>423-4 Naknade</v>
      </c>
    </row>
    <row r="203" spans="2:5" x14ac:dyDescent="0.25">
      <c r="B203" s="141" t="s">
        <v>219</v>
      </c>
      <c r="C203" s="173" t="s">
        <v>220</v>
      </c>
      <c r="E203" s="137" t="str">
        <f t="shared" si="4"/>
        <v>423-4-1 Pogrebni troškovi</v>
      </c>
    </row>
    <row r="204" spans="2:5" x14ac:dyDescent="0.25">
      <c r="B204" s="141" t="s">
        <v>221</v>
      </c>
      <c r="C204" s="173" t="s">
        <v>222</v>
      </c>
      <c r="E204" s="137" t="str">
        <f t="shared" si="4"/>
        <v>423-4-2 Tjelesno oštećenje</v>
      </c>
    </row>
    <row r="205" spans="2:5" x14ac:dyDescent="0.25">
      <c r="B205" s="141" t="s">
        <v>223</v>
      </c>
      <c r="C205" s="173" t="s">
        <v>224</v>
      </c>
      <c r="E205" s="137" t="str">
        <f t="shared" si="4"/>
        <v>423-4-3 Privremene naknade nezaposlenim invalidima rada II i III kategorije</v>
      </c>
    </row>
    <row r="206" spans="2:5" x14ac:dyDescent="0.25">
      <c r="B206" s="141" t="s">
        <v>225</v>
      </c>
      <c r="C206" s="173" t="s">
        <v>226</v>
      </c>
      <c r="E206" s="137" t="str">
        <f t="shared" si="4"/>
        <v>423-4-4 Naknade zaposlenim invalidima rada II i III kategorije</v>
      </c>
    </row>
    <row r="207" spans="2:5" x14ac:dyDescent="0.25">
      <c r="B207" s="166" t="s">
        <v>227</v>
      </c>
      <c r="C207" s="142" t="s">
        <v>228</v>
      </c>
      <c r="E207" s="137" t="str">
        <f t="shared" si="4"/>
        <v>423-5 Dodaci</v>
      </c>
    </row>
    <row r="208" spans="2:5" x14ac:dyDescent="0.25">
      <c r="B208" s="141" t="s">
        <v>229</v>
      </c>
      <c r="C208" s="173" t="s">
        <v>230</v>
      </c>
      <c r="E208" s="137" t="str">
        <f t="shared" si="4"/>
        <v>423-5-1 Dodatak za spomenicu</v>
      </c>
    </row>
    <row r="209" spans="2:5" x14ac:dyDescent="0.25">
      <c r="B209" s="141" t="s">
        <v>231</v>
      </c>
      <c r="C209" s="173" t="s">
        <v>232</v>
      </c>
      <c r="E209" s="137" t="str">
        <f t="shared" si="4"/>
        <v>423-5-2 Dodatak za tuđu njegu i pomoć</v>
      </c>
    </row>
    <row r="210" spans="2:5" x14ac:dyDescent="0.25">
      <c r="B210" s="166" t="s">
        <v>233</v>
      </c>
      <c r="C210" s="142" t="s">
        <v>234</v>
      </c>
      <c r="E210" s="137" t="str">
        <f t="shared" si="4"/>
        <v>423-6 Ostala prava</v>
      </c>
    </row>
    <row r="211" spans="2:5" x14ac:dyDescent="0.25">
      <c r="B211" s="141" t="s">
        <v>235</v>
      </c>
      <c r="C211" s="173" t="s">
        <v>236</v>
      </c>
      <c r="E211" s="137" t="str">
        <f t="shared" si="4"/>
        <v>423-6-1 Penzije u stranim zemljama</v>
      </c>
    </row>
    <row r="212" spans="2:5" x14ac:dyDescent="0.25">
      <c r="B212" s="166" t="s">
        <v>237</v>
      </c>
      <c r="C212" s="142" t="s">
        <v>238</v>
      </c>
      <c r="E212" s="137" t="str">
        <f t="shared" si="4"/>
        <v>423-7 Doprinos za zdravstvenu zaštitu penzionera</v>
      </c>
    </row>
    <row r="213" spans="2:5" x14ac:dyDescent="0.25">
      <c r="B213" s="146">
        <v>424</v>
      </c>
      <c r="C213" s="152" t="s">
        <v>239</v>
      </c>
      <c r="E213" s="137" t="str">
        <f t="shared" si="4"/>
        <v>424 Ostala prava iz oblasti zdravstvene zaštite</v>
      </c>
    </row>
    <row r="214" spans="2:5" x14ac:dyDescent="0.25">
      <c r="B214" s="166" t="s">
        <v>240</v>
      </c>
      <c r="C214" s="142" t="s">
        <v>241</v>
      </c>
      <c r="E214" s="137" t="str">
        <f t="shared" si="4"/>
        <v>424-1 Liječenje van Crne Gore</v>
      </c>
    </row>
    <row r="215" spans="2:5" x14ac:dyDescent="0.25">
      <c r="B215" s="141" t="s">
        <v>242</v>
      </c>
      <c r="C215" s="174" t="s">
        <v>243</v>
      </c>
      <c r="E215" s="137" t="str">
        <f t="shared" si="4"/>
        <v>424-1-1 Ambulantno liječenje</v>
      </c>
    </row>
    <row r="216" spans="2:5" x14ac:dyDescent="0.25">
      <c r="B216" s="141" t="s">
        <v>244</v>
      </c>
      <c r="C216" s="174" t="s">
        <v>245</v>
      </c>
      <c r="E216" s="137" t="str">
        <f t="shared" si="4"/>
        <v>424-1-2 Stacionarno liječenje</v>
      </c>
    </row>
    <row r="217" spans="2:5" x14ac:dyDescent="0.25">
      <c r="B217" s="141" t="s">
        <v>246</v>
      </c>
      <c r="C217" s="174" t="s">
        <v>247</v>
      </c>
      <c r="E217" s="137" t="str">
        <f t="shared" si="4"/>
        <v>424-1-3 Ostalo liječenje</v>
      </c>
    </row>
    <row r="218" spans="2:5" x14ac:dyDescent="0.25">
      <c r="B218" s="146">
        <v>425</v>
      </c>
      <c r="C218" s="152" t="s">
        <v>248</v>
      </c>
      <c r="E218" s="137" t="str">
        <f t="shared" si="4"/>
        <v>425 Ostala prava iz zdravstvenog osiguranja</v>
      </c>
    </row>
    <row r="219" spans="2:5" x14ac:dyDescent="0.25">
      <c r="B219" s="166" t="s">
        <v>249</v>
      </c>
      <c r="C219" s="142" t="s">
        <v>250</v>
      </c>
      <c r="E219" s="137" t="str">
        <f t="shared" si="4"/>
        <v>425-1 Ortopedske sprave i pomagala</v>
      </c>
    </row>
    <row r="220" spans="2:5" x14ac:dyDescent="0.25">
      <c r="B220" s="166" t="s">
        <v>251</v>
      </c>
      <c r="C220" s="142" t="s">
        <v>252</v>
      </c>
      <c r="E220" s="137" t="str">
        <f t="shared" si="4"/>
        <v>425-2 Naknade za bolovanje preko 60 dana</v>
      </c>
    </row>
    <row r="221" spans="2:5" ht="15.75" thickBot="1" x14ac:dyDescent="0.3">
      <c r="B221" s="175" t="s">
        <v>253</v>
      </c>
      <c r="C221" s="148" t="s">
        <v>254</v>
      </c>
      <c r="E221" s="137" t="str">
        <f t="shared" si="4"/>
        <v>425-3 Naknade za putne troškove osiguranika</v>
      </c>
    </row>
    <row r="222" spans="2:5" x14ac:dyDescent="0.25">
      <c r="B222" s="149">
        <v>43</v>
      </c>
      <c r="C222" s="150" t="s">
        <v>255</v>
      </c>
      <c r="E222" s="137" t="str">
        <f t="shared" si="4"/>
        <v xml:space="preserve">43 Transferi institucijama, pojedincima, nevladinom i javnom sektoru </v>
      </c>
    </row>
    <row r="223" spans="2:5" x14ac:dyDescent="0.25">
      <c r="B223" s="153">
        <v>431</v>
      </c>
      <c r="C223" s="151" t="s">
        <v>255</v>
      </c>
      <c r="E223" s="137" t="str">
        <f t="shared" si="4"/>
        <v xml:space="preserve">431 Transferi institucijama, pojedincima, nevladinom i javnom sektoru </v>
      </c>
    </row>
    <row r="224" spans="2:5" x14ac:dyDescent="0.25">
      <c r="B224" s="176" t="s">
        <v>256</v>
      </c>
      <c r="C224" s="142" t="s">
        <v>257</v>
      </c>
      <c r="E224" s="137" t="str">
        <f t="shared" si="4"/>
        <v xml:space="preserve">431-1 Transferi za zdravstvenu zaštitu </v>
      </c>
    </row>
    <row r="225" spans="2:5" x14ac:dyDescent="0.25">
      <c r="B225" s="154" t="s">
        <v>258</v>
      </c>
      <c r="C225" s="173" t="s">
        <v>259</v>
      </c>
      <c r="E225" s="137" t="str">
        <f t="shared" si="4"/>
        <v>431-1-1 Transferi za primarnu zdravstvenu zaštitu</v>
      </c>
    </row>
    <row r="226" spans="2:5" x14ac:dyDescent="0.25">
      <c r="B226" s="154" t="s">
        <v>260</v>
      </c>
      <c r="C226" s="173" t="s">
        <v>261</v>
      </c>
      <c r="E226" s="137" t="str">
        <f t="shared" si="4"/>
        <v>431-1-2 Transferi za sekundarnu zdravstvenu zaštitu</v>
      </c>
    </row>
    <row r="227" spans="2:5" x14ac:dyDescent="0.25">
      <c r="B227" s="154" t="s">
        <v>262</v>
      </c>
      <c r="C227" s="173" t="s">
        <v>263</v>
      </c>
      <c r="E227" s="137" t="str">
        <f t="shared" si="4"/>
        <v>431-1-3 Transferi za tercijarnu zdravstvenu zaštitu</v>
      </c>
    </row>
    <row r="228" spans="2:5" x14ac:dyDescent="0.25">
      <c r="B228" s="176" t="s">
        <v>264</v>
      </c>
      <c r="C228" s="142" t="s">
        <v>265</v>
      </c>
      <c r="E228" s="137" t="str">
        <f t="shared" si="4"/>
        <v>431-2 Transferi obrazovanju</v>
      </c>
    </row>
    <row r="229" spans="2:5" x14ac:dyDescent="0.25">
      <c r="B229" s="154" t="s">
        <v>266</v>
      </c>
      <c r="C229" s="173" t="s">
        <v>267</v>
      </c>
      <c r="E229" s="137" t="str">
        <f t="shared" si="4"/>
        <v>431-2-1 Transferi predškolskom i osnovnom obrazovanju</v>
      </c>
    </row>
    <row r="230" spans="2:5" x14ac:dyDescent="0.25">
      <c r="B230" s="154" t="s">
        <v>268</v>
      </c>
      <c r="C230" s="173" t="s">
        <v>269</v>
      </c>
      <c r="E230" s="137" t="str">
        <f t="shared" si="4"/>
        <v>431-2-2 Transferi srednjem obrazovanju</v>
      </c>
    </row>
    <row r="231" spans="2:5" x14ac:dyDescent="0.25">
      <c r="B231" s="154" t="s">
        <v>270</v>
      </c>
      <c r="C231" s="173" t="s">
        <v>271</v>
      </c>
      <c r="E231" s="137" t="str">
        <f t="shared" si="4"/>
        <v>431-2-3 Transferi visokom obrazovanju</v>
      </c>
    </row>
    <row r="232" spans="2:5" x14ac:dyDescent="0.25">
      <c r="B232" s="176" t="s">
        <v>272</v>
      </c>
      <c r="C232" s="142" t="s">
        <v>273</v>
      </c>
      <c r="E232" s="137" t="str">
        <f t="shared" si="4"/>
        <v>431-3 Transferi institucijama kulture i sporta</v>
      </c>
    </row>
    <row r="233" spans="2:5" x14ac:dyDescent="0.25">
      <c r="B233" s="176" t="s">
        <v>274</v>
      </c>
      <c r="C233" s="142" t="s">
        <v>275</v>
      </c>
      <c r="E233" s="137" t="str">
        <f t="shared" si="4"/>
        <v>431-4 Transferi nevladinim organizacijama</v>
      </c>
    </row>
    <row r="234" spans="2:5" x14ac:dyDescent="0.25">
      <c r="B234" s="176" t="s">
        <v>276</v>
      </c>
      <c r="C234" s="142" t="s">
        <v>277</v>
      </c>
      <c r="E234" s="137" t="str">
        <f t="shared" si="4"/>
        <v>431-5 Transferi političkim partijama, strankama i udruženjima</v>
      </c>
    </row>
    <row r="235" spans="2:5" x14ac:dyDescent="0.25">
      <c r="B235" s="176" t="s">
        <v>278</v>
      </c>
      <c r="C235" s="142" t="s">
        <v>279</v>
      </c>
      <c r="E235" s="137" t="str">
        <f t="shared" si="4"/>
        <v>431-6 Transferi za jednokratne socijalne pomoći</v>
      </c>
    </row>
    <row r="236" spans="2:5" x14ac:dyDescent="0.25">
      <c r="B236" s="176" t="s">
        <v>280</v>
      </c>
      <c r="C236" s="142" t="s">
        <v>281</v>
      </c>
      <c r="E236" s="137" t="str">
        <f t="shared" si="4"/>
        <v>431-7 Transferi za lična primanja pripravnika</v>
      </c>
    </row>
    <row r="237" spans="2:5" x14ac:dyDescent="0.25">
      <c r="B237" s="176" t="s">
        <v>282</v>
      </c>
      <c r="C237" s="142" t="s">
        <v>283</v>
      </c>
      <c r="E237" s="137" t="str">
        <f t="shared" si="4"/>
        <v>431-8 Ostali transferi pojedincima</v>
      </c>
    </row>
    <row r="238" spans="2:5" x14ac:dyDescent="0.25">
      <c r="B238" s="154" t="s">
        <v>284</v>
      </c>
      <c r="C238" s="173" t="s">
        <v>285</v>
      </c>
      <c r="E238" s="137" t="str">
        <f t="shared" si="4"/>
        <v>431-8-1 Stipendije</v>
      </c>
    </row>
    <row r="239" spans="2:5" x14ac:dyDescent="0.25">
      <c r="B239" s="154" t="s">
        <v>286</v>
      </c>
      <c r="C239" s="173" t="s">
        <v>287</v>
      </c>
      <c r="E239" s="137" t="str">
        <f t="shared" si="4"/>
        <v>431-8-2 Povlastice</v>
      </c>
    </row>
    <row r="240" spans="2:5" x14ac:dyDescent="0.25">
      <c r="B240" s="154" t="s">
        <v>288</v>
      </c>
      <c r="C240" s="173" t="s">
        <v>289</v>
      </c>
      <c r="E240" s="137" t="str">
        <f t="shared" si="4"/>
        <v>431-8-3 Sredstva za usavršavanje kadrova i prekvalifikaciju</v>
      </c>
    </row>
    <row r="241" spans="2:5" x14ac:dyDescent="0.25">
      <c r="B241" s="154" t="s">
        <v>290</v>
      </c>
      <c r="C241" s="173" t="s">
        <v>291</v>
      </c>
      <c r="E241" s="137" t="str">
        <f t="shared" si="4"/>
        <v>431-8-4 Obeštećenja i naknade štete</v>
      </c>
    </row>
    <row r="242" spans="2:5" x14ac:dyDescent="0.25">
      <c r="B242" s="154" t="s">
        <v>292</v>
      </c>
      <c r="C242" s="173" t="s">
        <v>95</v>
      </c>
      <c r="E242" s="137" t="str">
        <f t="shared" si="4"/>
        <v>431-8-5 Ostalo</v>
      </c>
    </row>
    <row r="243" spans="2:5" x14ac:dyDescent="0.25">
      <c r="B243" s="176" t="s">
        <v>293</v>
      </c>
      <c r="C243" s="142" t="s">
        <v>294</v>
      </c>
      <c r="E243" s="137" t="str">
        <f t="shared" si="4"/>
        <v>431-9 Ostali transferi institucijama</v>
      </c>
    </row>
    <row r="244" spans="2:5" x14ac:dyDescent="0.25">
      <c r="B244" s="146">
        <v>432</v>
      </c>
      <c r="C244" s="152" t="s">
        <v>295</v>
      </c>
      <c r="E244" s="137" t="str">
        <f t="shared" si="4"/>
        <v xml:space="preserve">432 Ostali transferi </v>
      </c>
    </row>
    <row r="245" spans="2:5" x14ac:dyDescent="0.25">
      <c r="B245" s="176" t="s">
        <v>296</v>
      </c>
      <c r="C245" s="142" t="s">
        <v>297</v>
      </c>
      <c r="E245" s="137" t="str">
        <f t="shared" si="4"/>
        <v>432-1 Transferi Fondu penzijskog i invalidskog osiguranja</v>
      </c>
    </row>
    <row r="246" spans="2:5" x14ac:dyDescent="0.25">
      <c r="B246" s="154" t="s">
        <v>298</v>
      </c>
      <c r="C246" s="173" t="s">
        <v>299</v>
      </c>
      <c r="E246" s="137" t="str">
        <f t="shared" si="4"/>
        <v>432-1-1 Učesnici NOR-a i druge kategorije boraca</v>
      </c>
    </row>
    <row r="247" spans="2:5" x14ac:dyDescent="0.25">
      <c r="B247" s="154" t="s">
        <v>300</v>
      </c>
      <c r="C247" s="173" t="s">
        <v>301</v>
      </c>
      <c r="E247" s="137" t="str">
        <f t="shared" si="4"/>
        <v>432-1-2 Penzije izuzete republičkim i saveznim propisima</v>
      </c>
    </row>
    <row r="248" spans="2:5" x14ac:dyDescent="0.25">
      <c r="B248" s="154" t="s">
        <v>302</v>
      </c>
      <c r="C248" s="173" t="s">
        <v>303</v>
      </c>
      <c r="E248" s="137" t="str">
        <f t="shared" si="4"/>
        <v>432-1-3 Penzije ostvarene u skladu sa zakonom o državnoj upravi</v>
      </c>
    </row>
    <row r="249" spans="2:5" x14ac:dyDescent="0.25">
      <c r="B249" s="154" t="s">
        <v>304</v>
      </c>
      <c r="C249" s="173" t="s">
        <v>305</v>
      </c>
      <c r="E249" s="137" t="str">
        <f t="shared" si="4"/>
        <v>432-1-4 Penzije pripadnika Ministarstva unutrašnjih poslova i ZIKS-a</v>
      </c>
    </row>
    <row r="250" spans="2:5" x14ac:dyDescent="0.25">
      <c r="B250" s="154" t="s">
        <v>306</v>
      </c>
      <c r="C250" s="173" t="s">
        <v>307</v>
      </c>
      <c r="E250" s="137" t="str">
        <f t="shared" si="4"/>
        <v>432-1-5 Penzionisana civilna lica u Vojsci Jugoslavije/S i CG</v>
      </c>
    </row>
    <row r="251" spans="2:5" x14ac:dyDescent="0.25">
      <c r="B251" s="154" t="s">
        <v>308</v>
      </c>
      <c r="C251" s="173" t="s">
        <v>309</v>
      </c>
      <c r="E251" s="137" t="str">
        <f t="shared" si="4"/>
        <v>432-1-6 Najniže penzije</v>
      </c>
    </row>
    <row r="252" spans="2:5" x14ac:dyDescent="0.25">
      <c r="B252" s="154" t="s">
        <v>310</v>
      </c>
      <c r="C252" s="173" t="s">
        <v>311</v>
      </c>
      <c r="E252" s="137" t="str">
        <f t="shared" si="4"/>
        <v>432-1-7 Ostala prava  i pokriće deficita</v>
      </c>
    </row>
    <row r="253" spans="2:5" x14ac:dyDescent="0.25">
      <c r="B253" s="176" t="s">
        <v>312</v>
      </c>
      <c r="C253" s="142" t="s">
        <v>313</v>
      </c>
      <c r="E253" s="137" t="str">
        <f t="shared" si="4"/>
        <v>432-2 Transferi Fondu zdravstva</v>
      </c>
    </row>
    <row r="254" spans="2:5" x14ac:dyDescent="0.25">
      <c r="B254" s="154" t="s">
        <v>314</v>
      </c>
      <c r="C254" s="173" t="s">
        <v>315</v>
      </c>
      <c r="E254" s="137" t="str">
        <f t="shared" si="4"/>
        <v>432-2-1 Zdravstvena zaštita nezaposlenih lica</v>
      </c>
    </row>
    <row r="255" spans="2:5" x14ac:dyDescent="0.25">
      <c r="B255" s="154" t="s">
        <v>316</v>
      </c>
      <c r="C255" s="173" t="s">
        <v>317</v>
      </c>
      <c r="E255" s="137" t="str">
        <f t="shared" si="4"/>
        <v>432-2-2 Zdravstvena zaštita izbjeglih i raseljenih lica</v>
      </c>
    </row>
    <row r="256" spans="2:5" x14ac:dyDescent="0.25">
      <c r="B256" s="154" t="s">
        <v>318</v>
      </c>
      <c r="C256" s="173" t="s">
        <v>319</v>
      </c>
      <c r="E256" s="137" t="str">
        <f t="shared" si="4"/>
        <v>432-2-3 Kapitalni izdaci</v>
      </c>
    </row>
    <row r="257" spans="2:5" x14ac:dyDescent="0.25">
      <c r="B257" s="176" t="s">
        <v>320</v>
      </c>
      <c r="C257" s="142" t="s">
        <v>321</v>
      </c>
      <c r="E257" s="137" t="str">
        <f t="shared" si="4"/>
        <v>432-3 Transferi zavodu za zapošljavanje</v>
      </c>
    </row>
    <row r="258" spans="2:5" x14ac:dyDescent="0.25">
      <c r="B258" s="176" t="s">
        <v>322</v>
      </c>
      <c r="C258" s="142" t="s">
        <v>323</v>
      </c>
      <c r="E258" s="137" t="str">
        <f t="shared" si="4"/>
        <v>432-4 Transferi opštinama</v>
      </c>
    </row>
    <row r="259" spans="2:5" x14ac:dyDescent="0.25">
      <c r="B259" s="176" t="s">
        <v>324</v>
      </c>
      <c r="C259" s="142" t="s">
        <v>325</v>
      </c>
      <c r="E259" s="137" t="str">
        <f t="shared" si="4"/>
        <v>432-5 Transferi budžetu države</v>
      </c>
    </row>
    <row r="260" spans="2:5" ht="15.75" thickBot="1" x14ac:dyDescent="0.3">
      <c r="B260" s="177" t="s">
        <v>326</v>
      </c>
      <c r="C260" s="148" t="s">
        <v>327</v>
      </c>
      <c r="E260" s="137" t="str">
        <f t="shared" si="4"/>
        <v>432-6 Transferi javnim preduzećima</v>
      </c>
    </row>
    <row r="261" spans="2:5" x14ac:dyDescent="0.25">
      <c r="B261" s="149">
        <v>44</v>
      </c>
      <c r="C261" s="150" t="s">
        <v>319</v>
      </c>
      <c r="E261" s="137" t="str">
        <f t="shared" si="4"/>
        <v>44 Kapitalni izdaci</v>
      </c>
    </row>
    <row r="262" spans="2:5" x14ac:dyDescent="0.25">
      <c r="B262" s="138">
        <v>441</v>
      </c>
      <c r="C262" s="151" t="s">
        <v>319</v>
      </c>
      <c r="E262" s="137" t="str">
        <f t="shared" si="4"/>
        <v>441 Kapitalni izdaci</v>
      </c>
    </row>
    <row r="263" spans="2:5" x14ac:dyDescent="0.25">
      <c r="B263" s="166" t="s">
        <v>328</v>
      </c>
      <c r="C263" s="142" t="s">
        <v>329</v>
      </c>
      <c r="E263" s="137" t="str">
        <f t="shared" si="4"/>
        <v>441-1 Izdaci za infrastrukturu opšeg značaja</v>
      </c>
    </row>
    <row r="264" spans="2:5" x14ac:dyDescent="0.25">
      <c r="B264" s="141" t="s">
        <v>330</v>
      </c>
      <c r="C264" s="173" t="s">
        <v>331</v>
      </c>
      <c r="E264" s="137" t="str">
        <f t="shared" si="4"/>
        <v>441-1-1 Putevi</v>
      </c>
    </row>
    <row r="265" spans="2:5" x14ac:dyDescent="0.25">
      <c r="B265" s="141" t="s">
        <v>332</v>
      </c>
      <c r="C265" s="173" t="s">
        <v>333</v>
      </c>
      <c r="E265" s="137" t="str">
        <f t="shared" si="4"/>
        <v>441-1-2 Željeznica</v>
      </c>
    </row>
    <row r="266" spans="2:5" x14ac:dyDescent="0.25">
      <c r="B266" s="141" t="s">
        <v>334</v>
      </c>
      <c r="C266" s="173" t="s">
        <v>335</v>
      </c>
      <c r="E266" s="137" t="str">
        <f t="shared" ref="E266:E329" si="5">B266&amp;" "&amp;C266</f>
        <v>441-1-3 Vodovodi</v>
      </c>
    </row>
    <row r="267" spans="2:5" x14ac:dyDescent="0.25">
      <c r="B267" s="141" t="s">
        <v>336</v>
      </c>
      <c r="C267" s="173" t="s">
        <v>337</v>
      </c>
      <c r="E267" s="137" t="str">
        <f t="shared" si="5"/>
        <v>441-1-4 Aerodromi</v>
      </c>
    </row>
    <row r="268" spans="2:5" x14ac:dyDescent="0.25">
      <c r="B268" s="141" t="s">
        <v>338</v>
      </c>
      <c r="C268" s="173" t="s">
        <v>339</v>
      </c>
      <c r="E268" s="137" t="str">
        <f t="shared" si="5"/>
        <v>441-1-5 Lukobrani</v>
      </c>
    </row>
    <row r="269" spans="2:5" x14ac:dyDescent="0.25">
      <c r="B269" s="141" t="s">
        <v>340</v>
      </c>
      <c r="C269" s="173" t="s">
        <v>95</v>
      </c>
      <c r="E269" s="137" t="str">
        <f t="shared" si="5"/>
        <v>441-1-6 Ostalo</v>
      </c>
    </row>
    <row r="270" spans="2:5" x14ac:dyDescent="0.25">
      <c r="B270" s="166" t="s">
        <v>341</v>
      </c>
      <c r="C270" s="142" t="s">
        <v>342</v>
      </c>
      <c r="E270" s="137" t="str">
        <f t="shared" si="5"/>
        <v>441-2 Izdaci za lokalnu infrastrukturu</v>
      </c>
    </row>
    <row r="271" spans="2:5" x14ac:dyDescent="0.25">
      <c r="B271" s="141" t="s">
        <v>343</v>
      </c>
      <c r="C271" s="173" t="s">
        <v>344</v>
      </c>
      <c r="E271" s="137" t="str">
        <f t="shared" si="5"/>
        <v>441-2-1 Lokalni putevi</v>
      </c>
    </row>
    <row r="272" spans="2:5" x14ac:dyDescent="0.25">
      <c r="B272" s="141" t="s">
        <v>345</v>
      </c>
      <c r="C272" s="173" t="s">
        <v>346</v>
      </c>
      <c r="E272" s="137" t="str">
        <f t="shared" si="5"/>
        <v>441-2-2 Rasvjeta</v>
      </c>
    </row>
    <row r="273" spans="2:5" x14ac:dyDescent="0.25">
      <c r="B273" s="141" t="s">
        <v>347</v>
      </c>
      <c r="C273" s="173" t="s">
        <v>335</v>
      </c>
      <c r="E273" s="137" t="str">
        <f t="shared" si="5"/>
        <v>441-2-3 Vodovodi</v>
      </c>
    </row>
    <row r="274" spans="2:5" x14ac:dyDescent="0.25">
      <c r="B274" s="141" t="s">
        <v>348</v>
      </c>
      <c r="C274" s="173" t="s">
        <v>349</v>
      </c>
      <c r="E274" s="137" t="str">
        <f t="shared" si="5"/>
        <v>441-2-4 Deponije</v>
      </c>
    </row>
    <row r="275" spans="2:5" x14ac:dyDescent="0.25">
      <c r="B275" s="141" t="s">
        <v>350</v>
      </c>
      <c r="C275" s="173" t="s">
        <v>351</v>
      </c>
      <c r="E275" s="137" t="str">
        <f t="shared" si="5"/>
        <v>441-2-5 Ulice i parkovi</v>
      </c>
    </row>
    <row r="276" spans="2:5" x14ac:dyDescent="0.25">
      <c r="B276" s="141" t="s">
        <v>352</v>
      </c>
      <c r="C276" s="173" t="s">
        <v>353</v>
      </c>
      <c r="E276" s="137" t="str">
        <f t="shared" si="5"/>
        <v>441-2-6 Parking prostori</v>
      </c>
    </row>
    <row r="277" spans="2:5" x14ac:dyDescent="0.25">
      <c r="B277" s="141" t="s">
        <v>354</v>
      </c>
      <c r="C277" s="173" t="s">
        <v>355</v>
      </c>
      <c r="E277" s="137" t="str">
        <f t="shared" si="5"/>
        <v>441-2-7 Kanalizacija i kolektori</v>
      </c>
    </row>
    <row r="278" spans="2:5" x14ac:dyDescent="0.25">
      <c r="B278" s="141" t="s">
        <v>356</v>
      </c>
      <c r="C278" s="173" t="s">
        <v>95</v>
      </c>
      <c r="E278" s="137" t="str">
        <f t="shared" si="5"/>
        <v>441-2-8 Ostalo</v>
      </c>
    </row>
    <row r="279" spans="2:5" x14ac:dyDescent="0.25">
      <c r="B279" s="166" t="s">
        <v>357</v>
      </c>
      <c r="C279" s="142" t="s">
        <v>358</v>
      </c>
      <c r="E279" s="137" t="str">
        <f t="shared" si="5"/>
        <v>441-3 Izdaci za građevinske objekte</v>
      </c>
    </row>
    <row r="280" spans="2:5" x14ac:dyDescent="0.25">
      <c r="B280" s="141" t="s">
        <v>359</v>
      </c>
      <c r="C280" s="173" t="s">
        <v>360</v>
      </c>
      <c r="E280" s="137" t="str">
        <f t="shared" si="5"/>
        <v>441-3-1 Administrativne zgrade</v>
      </c>
    </row>
    <row r="281" spans="2:5" x14ac:dyDescent="0.25">
      <c r="B281" s="141" t="s">
        <v>361</v>
      </c>
      <c r="C281" s="173" t="s">
        <v>362</v>
      </c>
      <c r="E281" s="137" t="str">
        <f t="shared" si="5"/>
        <v xml:space="preserve">441-3-2 Škole </v>
      </c>
    </row>
    <row r="282" spans="2:5" x14ac:dyDescent="0.25">
      <c r="B282" s="141" t="s">
        <v>363</v>
      </c>
      <c r="C282" s="173" t="s">
        <v>364</v>
      </c>
      <c r="E282" s="137" t="str">
        <f t="shared" si="5"/>
        <v>441-3-3 Bolnice</v>
      </c>
    </row>
    <row r="283" spans="2:5" x14ac:dyDescent="0.25">
      <c r="B283" s="141" t="s">
        <v>365</v>
      </c>
      <c r="C283" s="173" t="s">
        <v>366</v>
      </c>
      <c r="E283" s="137" t="str">
        <f t="shared" si="5"/>
        <v>441-3-4 Dispanzeri</v>
      </c>
    </row>
    <row r="284" spans="2:5" x14ac:dyDescent="0.25">
      <c r="B284" s="141" t="s">
        <v>367</v>
      </c>
      <c r="C284" s="173" t="s">
        <v>368</v>
      </c>
      <c r="E284" s="137" t="str">
        <f t="shared" si="5"/>
        <v>441-3-5 Sportske hale i objekti za rekreaciju</v>
      </c>
    </row>
    <row r="285" spans="2:5" x14ac:dyDescent="0.25">
      <c r="B285" s="141" t="s">
        <v>369</v>
      </c>
      <c r="C285" s="173" t="s">
        <v>370</v>
      </c>
      <c r="E285" s="137" t="str">
        <f t="shared" si="5"/>
        <v>441-3-6 Zgrade za stanovanje</v>
      </c>
    </row>
    <row r="286" spans="2:5" x14ac:dyDescent="0.25">
      <c r="B286" s="141" t="s">
        <v>371</v>
      </c>
      <c r="C286" s="173" t="s">
        <v>372</v>
      </c>
      <c r="E286" s="137" t="str">
        <f t="shared" si="5"/>
        <v>441-3-7 Objekti kulture</v>
      </c>
    </row>
    <row r="287" spans="2:5" x14ac:dyDescent="0.25">
      <c r="B287" s="141" t="s">
        <v>373</v>
      </c>
      <c r="C287" s="173" t="s">
        <v>95</v>
      </c>
      <c r="E287" s="137" t="str">
        <f t="shared" si="5"/>
        <v>441-3-8 Ostalo</v>
      </c>
    </row>
    <row r="288" spans="2:5" x14ac:dyDescent="0.25">
      <c r="B288" s="166" t="s">
        <v>374</v>
      </c>
      <c r="C288" s="142" t="s">
        <v>375</v>
      </c>
      <c r="E288" s="137" t="str">
        <f t="shared" si="5"/>
        <v>441-4 Izdaci za uređenje zemljišta</v>
      </c>
    </row>
    <row r="289" spans="2:5" x14ac:dyDescent="0.25">
      <c r="B289" s="141" t="s">
        <v>376</v>
      </c>
      <c r="C289" s="173" t="s">
        <v>377</v>
      </c>
      <c r="E289" s="137" t="str">
        <f t="shared" si="5"/>
        <v>441-4-1 Prilazni putevi</v>
      </c>
    </row>
    <row r="290" spans="2:5" x14ac:dyDescent="0.25">
      <c r="B290" s="141" t="s">
        <v>378</v>
      </c>
      <c r="C290" s="173" t="s">
        <v>379</v>
      </c>
      <c r="E290" s="137" t="str">
        <f t="shared" si="5"/>
        <v>441-4-2 Pošumljavanje</v>
      </c>
    </row>
    <row r="291" spans="2:5" x14ac:dyDescent="0.25">
      <c r="B291" s="141" t="s">
        <v>380</v>
      </c>
      <c r="C291" s="173" t="s">
        <v>95</v>
      </c>
      <c r="E291" s="137" t="str">
        <f t="shared" si="5"/>
        <v>441-4-3 Ostalo</v>
      </c>
    </row>
    <row r="292" spans="2:5" x14ac:dyDescent="0.25">
      <c r="B292" s="166" t="s">
        <v>381</v>
      </c>
      <c r="C292" s="142" t="s">
        <v>382</v>
      </c>
      <c r="E292" s="137" t="str">
        <f t="shared" si="5"/>
        <v>441-5 Izdaci za opremu</v>
      </c>
    </row>
    <row r="293" spans="2:5" x14ac:dyDescent="0.25">
      <c r="B293" s="141" t="s">
        <v>383</v>
      </c>
      <c r="C293" s="173" t="s">
        <v>384</v>
      </c>
      <c r="E293" s="137" t="str">
        <f t="shared" si="5"/>
        <v>441-5-1 Sredstva transporta</v>
      </c>
    </row>
    <row r="294" spans="2:5" x14ac:dyDescent="0.25">
      <c r="B294" s="141" t="s">
        <v>385</v>
      </c>
      <c r="C294" s="173" t="s">
        <v>386</v>
      </c>
      <c r="E294" s="137" t="str">
        <f t="shared" si="5"/>
        <v>441-5-2 Kompjuterska oprema</v>
      </c>
    </row>
    <row r="295" spans="2:5" x14ac:dyDescent="0.25">
      <c r="B295" s="141" t="s">
        <v>387</v>
      </c>
      <c r="C295" s="173" t="s">
        <v>388</v>
      </c>
      <c r="E295" s="137" t="str">
        <f t="shared" si="5"/>
        <v>441-5-3 Kancelarijska oprema</v>
      </c>
    </row>
    <row r="296" spans="2:5" x14ac:dyDescent="0.25">
      <c r="B296" s="141" t="s">
        <v>389</v>
      </c>
      <c r="C296" s="173" t="s">
        <v>390</v>
      </c>
      <c r="E296" s="137" t="str">
        <f t="shared" si="5"/>
        <v>441-5-4 Telekomunikaciona oprema</v>
      </c>
    </row>
    <row r="297" spans="2:5" x14ac:dyDescent="0.25">
      <c r="B297" s="141" t="s">
        <v>391</v>
      </c>
      <c r="C297" s="173" t="s">
        <v>392</v>
      </c>
      <c r="E297" s="137" t="str">
        <f t="shared" si="5"/>
        <v>441-5-5 Medicinska oprema</v>
      </c>
    </row>
    <row r="298" spans="2:5" x14ac:dyDescent="0.25">
      <c r="B298" s="141" t="s">
        <v>393</v>
      </c>
      <c r="C298" s="173" t="s">
        <v>394</v>
      </c>
      <c r="E298" s="137" t="str">
        <f t="shared" si="5"/>
        <v>441-5-6 Mehanizacija</v>
      </c>
    </row>
    <row r="299" spans="2:5" x14ac:dyDescent="0.25">
      <c r="B299" s="141" t="s">
        <v>395</v>
      </c>
      <c r="C299" s="173" t="s">
        <v>396</v>
      </c>
      <c r="E299" s="137" t="str">
        <f t="shared" si="5"/>
        <v>441-5-7 Oprema za javni red i bezbjednost</v>
      </c>
    </row>
    <row r="300" spans="2:5" x14ac:dyDescent="0.25">
      <c r="B300" s="141" t="s">
        <v>397</v>
      </c>
      <c r="C300" s="173" t="s">
        <v>398</v>
      </c>
      <c r="E300" s="137" t="str">
        <f t="shared" si="5"/>
        <v>441-5-8 Oprema za odbranu</v>
      </c>
    </row>
    <row r="301" spans="2:5" x14ac:dyDescent="0.25">
      <c r="B301" s="141" t="s">
        <v>399</v>
      </c>
      <c r="C301" s="173" t="s">
        <v>95</v>
      </c>
      <c r="E301" s="137" t="str">
        <f t="shared" si="5"/>
        <v>441-5-9 Ostalo</v>
      </c>
    </row>
    <row r="302" spans="2:5" x14ac:dyDescent="0.25">
      <c r="B302" s="166" t="s">
        <v>400</v>
      </c>
      <c r="C302" s="142" t="s">
        <v>401</v>
      </c>
      <c r="E302" s="137" t="str">
        <f t="shared" si="5"/>
        <v>441-6 Izdaci za investiciono održavanje</v>
      </c>
    </row>
    <row r="303" spans="2:5" x14ac:dyDescent="0.25">
      <c r="B303" s="141" t="s">
        <v>402</v>
      </c>
      <c r="C303" s="173" t="s">
        <v>403</v>
      </c>
      <c r="E303" s="137" t="str">
        <f t="shared" si="5"/>
        <v>441-6-1 Infrastruktura opšeg značaja</v>
      </c>
    </row>
    <row r="304" spans="2:5" x14ac:dyDescent="0.25">
      <c r="B304" s="141" t="s">
        <v>404</v>
      </c>
      <c r="C304" s="173" t="s">
        <v>405</v>
      </c>
      <c r="E304" s="137" t="str">
        <f t="shared" si="5"/>
        <v>441-6-2 Lokalna infrastruktura</v>
      </c>
    </row>
    <row r="305" spans="2:5" x14ac:dyDescent="0.25">
      <c r="B305" s="141" t="s">
        <v>406</v>
      </c>
      <c r="C305" s="173" t="s">
        <v>407</v>
      </c>
      <c r="E305" s="137" t="str">
        <f t="shared" si="5"/>
        <v>441-6-3 Građevinski objekti</v>
      </c>
    </row>
    <row r="306" spans="2:5" x14ac:dyDescent="0.25">
      <c r="B306" s="141" t="s">
        <v>408</v>
      </c>
      <c r="C306" s="173" t="s">
        <v>409</v>
      </c>
      <c r="E306" s="137" t="str">
        <f t="shared" si="5"/>
        <v>441-6-4 Oprema</v>
      </c>
    </row>
    <row r="307" spans="2:5" x14ac:dyDescent="0.25">
      <c r="B307" s="141" t="s">
        <v>410</v>
      </c>
      <c r="C307" s="173" t="s">
        <v>95</v>
      </c>
      <c r="E307" s="137" t="str">
        <f t="shared" si="5"/>
        <v>441-6-5 Ostalo</v>
      </c>
    </row>
    <row r="308" spans="2:5" x14ac:dyDescent="0.25">
      <c r="B308" s="166" t="s">
        <v>411</v>
      </c>
      <c r="C308" s="142" t="s">
        <v>412</v>
      </c>
      <c r="E308" s="137" t="str">
        <f t="shared" si="5"/>
        <v>441-7 Izdaci za zalihe</v>
      </c>
    </row>
    <row r="309" spans="2:5" ht="15.75" thickBot="1" x14ac:dyDescent="0.3">
      <c r="B309" s="175" t="s">
        <v>413</v>
      </c>
      <c r="C309" s="148" t="s">
        <v>414</v>
      </c>
      <c r="E309" s="137" t="str">
        <f t="shared" si="5"/>
        <v>441-8 Izdaci za kupovinu hartija od vrijednosti</v>
      </c>
    </row>
    <row r="310" spans="2:5" x14ac:dyDescent="0.25">
      <c r="B310" s="149">
        <v>45</v>
      </c>
      <c r="C310" s="150" t="s">
        <v>415</v>
      </c>
      <c r="E310" s="137" t="str">
        <f t="shared" si="5"/>
        <v>45 Krediti i pozajmice</v>
      </c>
    </row>
    <row r="311" spans="2:5" x14ac:dyDescent="0.25">
      <c r="B311" s="138">
        <v>451</v>
      </c>
      <c r="C311" s="151" t="s">
        <v>416</v>
      </c>
      <c r="E311" s="137" t="str">
        <f t="shared" si="5"/>
        <v>451 Pozajmice i krediti</v>
      </c>
    </row>
    <row r="312" spans="2:5" x14ac:dyDescent="0.25">
      <c r="B312" s="166" t="s">
        <v>417</v>
      </c>
      <c r="C312" s="142" t="s">
        <v>418</v>
      </c>
      <c r="E312" s="137" t="str">
        <f t="shared" si="5"/>
        <v>451-1 Pozajmice i krediti nefinansijskim institucijama</v>
      </c>
    </row>
    <row r="313" spans="2:5" x14ac:dyDescent="0.25">
      <c r="B313" s="166" t="s">
        <v>419</v>
      </c>
      <c r="C313" s="142" t="s">
        <v>420</v>
      </c>
      <c r="E313" s="137" t="str">
        <f t="shared" si="5"/>
        <v>451-2 Pozajmice i krediti finansijskim institucijama</v>
      </c>
    </row>
    <row r="314" spans="2:5" x14ac:dyDescent="0.25">
      <c r="B314" s="166" t="s">
        <v>421</v>
      </c>
      <c r="C314" s="142" t="s">
        <v>422</v>
      </c>
      <c r="E314" s="137" t="str">
        <f t="shared" si="5"/>
        <v>451-3 Pozajmice i krediti pojedincima</v>
      </c>
    </row>
    <row r="315" spans="2:5" x14ac:dyDescent="0.25">
      <c r="B315" s="166" t="s">
        <v>423</v>
      </c>
      <c r="C315" s="142" t="s">
        <v>424</v>
      </c>
      <c r="E315" s="137" t="str">
        <f t="shared" si="5"/>
        <v>451-4 Pozajmice i krediti vanbudžetskim fondovima i opštinama</v>
      </c>
    </row>
    <row r="316" spans="2:5" ht="15.75" thickBot="1" x14ac:dyDescent="0.3">
      <c r="B316" s="175" t="s">
        <v>425</v>
      </c>
      <c r="C316" s="148" t="s">
        <v>426</v>
      </c>
      <c r="E316" s="137" t="str">
        <f t="shared" si="5"/>
        <v>451-5 Ostale pozajmice i krediti</v>
      </c>
    </row>
    <row r="317" spans="2:5" x14ac:dyDescent="0.25">
      <c r="B317" s="149">
        <v>46</v>
      </c>
      <c r="C317" s="150" t="s">
        <v>427</v>
      </c>
      <c r="E317" s="137" t="str">
        <f t="shared" si="5"/>
        <v>46 Otplata dugova</v>
      </c>
    </row>
    <row r="318" spans="2:5" x14ac:dyDescent="0.25">
      <c r="B318" s="138">
        <v>461</v>
      </c>
      <c r="C318" s="151" t="s">
        <v>428</v>
      </c>
      <c r="E318" s="137" t="str">
        <f t="shared" si="5"/>
        <v>461 Otplata duga</v>
      </c>
    </row>
    <row r="319" spans="2:5" x14ac:dyDescent="0.25">
      <c r="B319" s="166" t="s">
        <v>429</v>
      </c>
      <c r="C319" s="142" t="s">
        <v>430</v>
      </c>
      <c r="E319" s="137" t="str">
        <f t="shared" si="5"/>
        <v>461-1 Otplata hartija od vrijednosti i kredita rezidentima</v>
      </c>
    </row>
    <row r="320" spans="2:5" x14ac:dyDescent="0.25">
      <c r="B320" s="141" t="s">
        <v>431</v>
      </c>
      <c r="C320" s="165" t="s">
        <v>432</v>
      </c>
      <c r="E320" s="137" t="str">
        <f t="shared" si="5"/>
        <v xml:space="preserve">461-1-1 Otplata kredita finansijskim institucijama </v>
      </c>
    </row>
    <row r="321" spans="2:5" x14ac:dyDescent="0.25">
      <c r="B321" s="141" t="s">
        <v>433</v>
      </c>
      <c r="C321" s="165" t="s">
        <v>434</v>
      </c>
      <c r="E321" s="137" t="str">
        <f t="shared" si="5"/>
        <v xml:space="preserve">461-1-2 Otplata kredita nefinansijskim institucijama </v>
      </c>
    </row>
    <row r="322" spans="2:5" x14ac:dyDescent="0.25">
      <c r="B322" s="141" t="s">
        <v>435</v>
      </c>
      <c r="C322" s="165" t="s">
        <v>436</v>
      </c>
      <c r="E322" s="137" t="str">
        <f t="shared" si="5"/>
        <v>461-1-3 Otplata emitovanih hartija od vrijednosti</v>
      </c>
    </row>
    <row r="323" spans="2:5" x14ac:dyDescent="0.25">
      <c r="B323" s="166" t="s">
        <v>437</v>
      </c>
      <c r="C323" s="142" t="s">
        <v>438</v>
      </c>
      <c r="E323" s="137" t="str">
        <f t="shared" si="5"/>
        <v>461-2 Otplata hartija od vrijednosti i kredita nerezidentima</v>
      </c>
    </row>
    <row r="324" spans="2:5" x14ac:dyDescent="0.25">
      <c r="B324" s="141" t="s">
        <v>439</v>
      </c>
      <c r="C324" s="165" t="s">
        <v>440</v>
      </c>
      <c r="E324" s="137" t="str">
        <f t="shared" si="5"/>
        <v xml:space="preserve">461-2-1 Otplata kredita inostranim finansijskim institucijama </v>
      </c>
    </row>
    <row r="325" spans="2:5" x14ac:dyDescent="0.25">
      <c r="B325" s="141" t="s">
        <v>441</v>
      </c>
      <c r="C325" s="165" t="s">
        <v>442</v>
      </c>
      <c r="E325" s="137" t="str">
        <f t="shared" si="5"/>
        <v xml:space="preserve">461-2-2 Otplata kredita inostranim nefinansijskim institucijama </v>
      </c>
    </row>
    <row r="326" spans="2:5" x14ac:dyDescent="0.25">
      <c r="B326" s="141" t="s">
        <v>443</v>
      </c>
      <c r="C326" s="165" t="s">
        <v>436</v>
      </c>
      <c r="E326" s="137" t="str">
        <f t="shared" si="5"/>
        <v>461-2-3 Otplata emitovanih hartija od vrijednosti</v>
      </c>
    </row>
    <row r="327" spans="2:5" x14ac:dyDescent="0.25">
      <c r="B327" s="146">
        <v>462</v>
      </c>
      <c r="C327" s="152" t="s">
        <v>444</v>
      </c>
      <c r="E327" s="137" t="str">
        <f t="shared" si="5"/>
        <v>462 Otplata garancija</v>
      </c>
    </row>
    <row r="328" spans="2:5" x14ac:dyDescent="0.25">
      <c r="B328" s="166" t="s">
        <v>445</v>
      </c>
      <c r="C328" s="142" t="s">
        <v>446</v>
      </c>
      <c r="E328" s="137" t="str">
        <f t="shared" si="5"/>
        <v>462-1 Otplata garancija u zemlji</v>
      </c>
    </row>
    <row r="329" spans="2:5" x14ac:dyDescent="0.25">
      <c r="B329" s="141" t="s">
        <v>447</v>
      </c>
      <c r="C329" s="165" t="s">
        <v>448</v>
      </c>
      <c r="E329" s="137" t="str">
        <f t="shared" si="5"/>
        <v xml:space="preserve">462-1-1 Otplata garancija finansijskim institucijama </v>
      </c>
    </row>
    <row r="330" spans="2:5" x14ac:dyDescent="0.25">
      <c r="B330" s="141" t="s">
        <v>449</v>
      </c>
      <c r="C330" s="165" t="s">
        <v>450</v>
      </c>
      <c r="E330" s="137" t="str">
        <f t="shared" ref="E330:E338" si="6">B330&amp;" "&amp;C330</f>
        <v xml:space="preserve">462-1-2 Otplata garancija nefinansijskim institucijama </v>
      </c>
    </row>
    <row r="331" spans="2:5" x14ac:dyDescent="0.25">
      <c r="B331" s="166" t="s">
        <v>451</v>
      </c>
      <c r="C331" s="142" t="s">
        <v>452</v>
      </c>
      <c r="E331" s="137" t="str">
        <f t="shared" si="6"/>
        <v>462-2 Otplata garancija u inostranstvu</v>
      </c>
    </row>
    <row r="332" spans="2:5" x14ac:dyDescent="0.25">
      <c r="B332" s="141" t="s">
        <v>453</v>
      </c>
      <c r="C332" s="165" t="s">
        <v>448</v>
      </c>
      <c r="E332" s="137" t="str">
        <f t="shared" si="6"/>
        <v xml:space="preserve">462-2-1 Otplata garancija finansijskim institucijama </v>
      </c>
    </row>
    <row r="333" spans="2:5" x14ac:dyDescent="0.25">
      <c r="B333" s="141" t="s">
        <v>454</v>
      </c>
      <c r="C333" s="165" t="s">
        <v>450</v>
      </c>
      <c r="E333" s="137" t="str">
        <f t="shared" si="6"/>
        <v xml:space="preserve">462-2-2 Otplata garancija nefinansijskim institucijama </v>
      </c>
    </row>
    <row r="334" spans="2:5" ht="15.75" thickBot="1" x14ac:dyDescent="0.3">
      <c r="B334" s="155">
        <v>463</v>
      </c>
      <c r="C334" s="156" t="s">
        <v>455</v>
      </c>
      <c r="E334" s="137" t="str">
        <f t="shared" si="6"/>
        <v>463 Otplata obaveza iz prethodnih godina</v>
      </c>
    </row>
    <row r="335" spans="2:5" x14ac:dyDescent="0.25">
      <c r="B335" s="149">
        <v>47</v>
      </c>
      <c r="C335" s="157" t="s">
        <v>456</v>
      </c>
      <c r="E335" s="137" t="str">
        <f t="shared" si="6"/>
        <v>47 Rezerve</v>
      </c>
    </row>
    <row r="336" spans="2:5" x14ac:dyDescent="0.25">
      <c r="B336" s="164">
        <v>4710</v>
      </c>
      <c r="C336" s="158" t="s">
        <v>457</v>
      </c>
      <c r="E336" s="137" t="str">
        <f t="shared" si="6"/>
        <v>4710 Tekuća budžetska rezerva</v>
      </c>
    </row>
    <row r="337" spans="2:5" x14ac:dyDescent="0.25">
      <c r="B337" s="166">
        <v>4720</v>
      </c>
      <c r="C337" s="159" t="s">
        <v>458</v>
      </c>
      <c r="E337" s="137" t="str">
        <f t="shared" si="6"/>
        <v>4720 Stalna budžetska rezerva</v>
      </c>
    </row>
    <row r="338" spans="2:5" ht="15.75" thickBot="1" x14ac:dyDescent="0.3">
      <c r="B338" s="175">
        <v>4730</v>
      </c>
      <c r="C338" s="160" t="s">
        <v>459</v>
      </c>
      <c r="E338" s="137" t="str">
        <f t="shared" si="6"/>
        <v>4730 Ostale rezerve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Uputstvo za popunjavanje</vt:lpstr>
      <vt:lpstr>1. Opste informacije</vt:lpstr>
      <vt:lpstr>2. PRIMICI I IZDACI</vt:lpstr>
      <vt:lpstr>3. Obrazloženje IZDATAKA</vt:lpstr>
      <vt:lpstr>4. Obrazloženje PRIMITAKA</vt:lpstr>
      <vt:lpstr>Mastersheet</vt:lpstr>
      <vt:lpstr>Izvori_finansiranja</vt:lpstr>
      <vt:lpstr>Kontni_okvir</vt:lpstr>
      <vt:lpstr>'1. Opste informacije'!Print_Area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Paunovic</dc:creator>
  <cp:lastModifiedBy>Branko Nilevic</cp:lastModifiedBy>
  <cp:lastPrinted>2014-05-27T08:32:16Z</cp:lastPrinted>
  <dcterms:created xsi:type="dcterms:W3CDTF">2014-04-24T09:33:52Z</dcterms:created>
  <dcterms:modified xsi:type="dcterms:W3CDTF">2023-01-31T13:22:57Z</dcterms:modified>
</cp:coreProperties>
</file>