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Jul 2023 - GDDS\"/>
    </mc:Choice>
  </mc:AlternateContent>
  <xr:revisionPtr revIDLastSave="0" documentId="13_ncr:1_{487FEE71-D225-4167-AF9D-8BA6FB646BBC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47" i="3" l="1"/>
  <c r="P47" i="3" s="1"/>
  <c r="M39" i="3"/>
  <c r="J19" i="2"/>
  <c r="J23" i="2"/>
  <c r="J13" i="2"/>
  <c r="J17" i="2"/>
  <c r="J15" i="2"/>
  <c r="J21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9" i="2"/>
  <c r="M15" i="2"/>
  <c r="M17" i="2"/>
  <c r="M13" i="2"/>
  <c r="M21" i="2"/>
  <c r="I9" i="3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<sst xmlns="http://schemas.openxmlformats.org/spreadsheetml/2006/main" count="360" uniqueCount="133">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</sst>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7</v>
      </c>
      <c r="D6" t="str">
        <f>VLOOKUP(C6,E9:F20,2,FALSE)</f>
        <v>Januar - Jul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32" sqref="J32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Jul</v>
      </c>
      <c r="K10" s="171"/>
      <c r="L10" s="160" t="s">
        <v>11</v>
      </c>
      <c r="M10" s="170" t="str">
        <f>IF(J10="Januar","-",'Analitika 2023'!F4)</f>
        <v>Januar - Jul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179987.95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712963.49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891970.07999999984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9092495.9499999993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3752149.1999999997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24908052.859999999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150774411.81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875371574.11000001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3429127.7999999993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21623662.600000001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97166197.480000019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560307406.94000018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256193844.32000002</v>
      </c>
      <c r="K25" s="158">
        <f>IFERROR($J25/$J$25,0)</f>
        <v>1</v>
      </c>
      <c r="L25" s="155"/>
      <c r="M25" s="164">
        <f>SUM(M13:M23)</f>
        <v>1492016155.9500003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Jul</v>
      </c>
      <c r="G4" s="44"/>
      <c r="H4" s="44"/>
      <c r="I4" s="44"/>
      <c r="J4" s="44"/>
      <c r="K4" s="45" t="s">
        <v>15</v>
      </c>
      <c r="L4" s="46" t="str">
        <f>Master!D4</f>
        <v>Jul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1624325669.0799999</v>
      </c>
      <c r="F8" s="75">
        <f>SUM(F9:F96)</f>
        <v>1492016155.9500003</v>
      </c>
      <c r="G8" s="76">
        <f t="shared" ref="G8" si="0">IFERROR(F8/E8,0)</f>
        <v>0.91854495951853155</v>
      </c>
      <c r="H8" s="77">
        <f t="shared" ref="H8" si="1">F8/$D$4</f>
        <v>0.24163770219123509</v>
      </c>
      <c r="I8" s="75">
        <f>SUM(I9:I96)</f>
        <v>-132309513.1299997</v>
      </c>
      <c r="J8" s="78">
        <f t="shared" ref="J8:J9" si="2">IFERROR(I8/E8,0)</f>
        <v>-8.1455040481468441E-2</v>
      </c>
      <c r="K8" s="79">
        <f t="shared" ref="K8:L8" si="3">SUM(K9:K96)</f>
        <v>278207553.12999994</v>
      </c>
      <c r="L8" s="80">
        <f t="shared" si="3"/>
        <v>256193844.32000002</v>
      </c>
      <c r="M8" s="76">
        <f>IFERROR(L8/K8,0)</f>
        <v>0.92087307277486674</v>
      </c>
      <c r="N8" s="77">
        <f>L8/$D$4</f>
        <v>4.1491569384251616E-2</v>
      </c>
      <c r="O8" s="80">
        <f t="shared" ref="O8" si="4">SUM(O9:O96)</f>
        <v>-22013708.809999932</v>
      </c>
      <c r="P8" s="78">
        <f t="shared" ref="P8:P9" si="5">IFERROR(O8/K8,0)</f>
        <v>-7.912692722513337E-2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636127.26</v>
      </c>
      <c r="F9" s="86">
        <f>VLOOKUP($C9,'2023'!$C$8:$U$95,19,FALSE)</f>
        <v>712963.49</v>
      </c>
      <c r="G9" s="87">
        <f t="shared" ref="G9" si="6">IFERROR(F9/E9,0)</f>
        <v>1.1207875134921903</v>
      </c>
      <c r="H9" s="88">
        <f t="shared" ref="H9" si="7">F9/$D$4</f>
        <v>1.1546715414763709E-4</v>
      </c>
      <c r="I9" s="89">
        <f t="shared" ref="I9" si="8">F9-E9</f>
        <v>76836.229999999981</v>
      </c>
      <c r="J9" s="90">
        <f t="shared" si="2"/>
        <v>0.12078751349219019</v>
      </c>
      <c r="K9" s="91">
        <f>VLOOKUP($C9,'2023'!$C$105:$U$192,VLOOKUP($L$4,Master!$D$9:$G$20,4,FALSE),FALSE)</f>
        <v>106840.88</v>
      </c>
      <c r="L9" s="92">
        <f>VLOOKUP($C9,'2023'!$C$8:$U$95,VLOOKUP($L$4,Master!$D$9:$G$20,4,FALSE),FALSE)</f>
        <v>179987.95</v>
      </c>
      <c r="M9" s="87">
        <f>IFERROR(L9/K9,0)</f>
        <v>1.6846356001560452</v>
      </c>
      <c r="N9" s="88">
        <f>L9/$D$4</f>
        <v>2.9149734395750333E-5</v>
      </c>
      <c r="O9" s="89">
        <f>L9-K9</f>
        <v>73147.070000000007</v>
      </c>
      <c r="P9" s="90">
        <f t="shared" si="5"/>
        <v>0.68463560015604519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7223077.1000000006</v>
      </c>
      <c r="F10" s="86">
        <f>VLOOKUP($C10,'2023'!$C$8:$U$95,19,FALSE)</f>
        <v>4982462.3099999996</v>
      </c>
      <c r="G10" s="87">
        <f t="shared" ref="G10:G73" si="9">IFERROR(F10/E10,0)</f>
        <v>0.689797747001759</v>
      </c>
      <c r="H10" s="88">
        <f t="shared" ref="H10:H73" si="10">F10/$D$4</f>
        <v>8.0692875813817891E-4</v>
      </c>
      <c r="I10" s="89">
        <f t="shared" ref="I10:I73" si="11">F10-E10</f>
        <v>-2240614.790000001</v>
      </c>
      <c r="J10" s="90">
        <f t="shared" ref="J10:J73" si="12">IFERROR(I10/E10,0)</f>
        <v>-0.310202252998241</v>
      </c>
      <c r="K10" s="91">
        <f>VLOOKUP($C10,'2023'!$C$105:$U$192,VLOOKUP($L$4,Master!$D$9:$G$20,4,FALSE),FALSE)</f>
        <v>809115.77000000014</v>
      </c>
      <c r="L10" s="92">
        <f>VLOOKUP($C10,'2023'!$C$8:$U$95,VLOOKUP($L$4,Master!$D$9:$G$20,4,FALSE),FALSE)</f>
        <v>807531.36999999988</v>
      </c>
      <c r="M10" s="92">
        <f t="shared" ref="M10:M73" si="13">IFERROR(L10/K10,0)</f>
        <v>0.9980418129781351</v>
      </c>
      <c r="N10" s="88">
        <f t="shared" ref="N10:N73" si="14">L10/$D$4</f>
        <v>1.3078278269037667E-4</v>
      </c>
      <c r="O10" s="92">
        <f t="shared" ref="O10:O73" si="15">L10-K10</f>
        <v>-1584.4000000002561</v>
      </c>
      <c r="P10" s="93">
        <f t="shared" ref="P10:P73" si="16">IFERROR(O10/K10,0)</f>
        <v>-1.9581870218649375E-3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1938406.65</v>
      </c>
      <c r="F11" s="86">
        <f>VLOOKUP($C11,'2023'!$C$8:$U$95,19,FALSE)</f>
        <v>4087673.6400000006</v>
      </c>
      <c r="G11" s="87">
        <f t="shared" si="9"/>
        <v>2.1087802396880968</v>
      </c>
      <c r="H11" s="88">
        <f t="shared" si="10"/>
        <v>6.6201432319502483E-4</v>
      </c>
      <c r="I11" s="89">
        <f t="shared" si="11"/>
        <v>2149266.9900000007</v>
      </c>
      <c r="J11" s="90">
        <f t="shared" si="12"/>
        <v>1.1087802396880968</v>
      </c>
      <c r="K11" s="91">
        <f>VLOOKUP($C11,'2023'!$C$105:$U$192,VLOOKUP($L$4,Master!$D$9:$G$20,4,FALSE),FALSE)</f>
        <v>36007.94999999999</v>
      </c>
      <c r="L11" s="92">
        <f>VLOOKUP($C11,'2023'!$C$8:$U$95,VLOOKUP($L$4,Master!$D$9:$G$20,4,FALSE),FALSE)</f>
        <v>79958.710000000006</v>
      </c>
      <c r="M11" s="92">
        <f t="shared" si="13"/>
        <v>2.2205848986126684</v>
      </c>
      <c r="N11" s="88">
        <f t="shared" si="14"/>
        <v>1.2949617789006576E-5</v>
      </c>
      <c r="O11" s="92">
        <f t="shared" si="15"/>
        <v>43950.760000000017</v>
      </c>
      <c r="P11" s="93">
        <f t="shared" si="16"/>
        <v>1.2205848986126684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25608.939999999995</v>
      </c>
      <c r="F12" s="86">
        <f>VLOOKUP($C12,'2023'!$C$8:$U$95,19,FALSE)</f>
        <v>22360</v>
      </c>
      <c r="G12" s="87">
        <f t="shared" si="9"/>
        <v>0.87313258572982733</v>
      </c>
      <c r="H12" s="88">
        <f t="shared" si="10"/>
        <v>3.6212872088880252E-6</v>
      </c>
      <c r="I12" s="89">
        <f t="shared" si="11"/>
        <v>-3248.9399999999951</v>
      </c>
      <c r="J12" s="90">
        <f t="shared" si="12"/>
        <v>-0.12686741427017267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4480</v>
      </c>
      <c r="M12" s="92">
        <f t="shared" si="13"/>
        <v>1.2245723563724231</v>
      </c>
      <c r="N12" s="88">
        <f t="shared" si="14"/>
        <v>7.2555307226379031E-7</v>
      </c>
      <c r="O12" s="92">
        <f t="shared" si="15"/>
        <v>821.57999999999993</v>
      </c>
      <c r="P12" s="93">
        <f t="shared" si="16"/>
        <v>0.22457235637242304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742561.03</v>
      </c>
      <c r="F13" s="86">
        <f>VLOOKUP($C13,'2023'!$C$8:$U$95,19,FALSE)</f>
        <v>536909.27</v>
      </c>
      <c r="G13" s="87">
        <f t="shared" si="9"/>
        <v>0.72305069658718824</v>
      </c>
      <c r="H13" s="88">
        <f t="shared" si="10"/>
        <v>8.6954502315939503E-5</v>
      </c>
      <c r="I13" s="89">
        <f t="shared" si="11"/>
        <v>-205651.76</v>
      </c>
      <c r="J13" s="90">
        <f t="shared" si="12"/>
        <v>-0.27694930341281176</v>
      </c>
      <c r="K13" s="91">
        <f>VLOOKUP($C13,'2023'!$C$105:$U$192,VLOOKUP($L$4,Master!$D$9:$G$20,4,FALSE),FALSE)</f>
        <v>111312.01000000002</v>
      </c>
      <c r="L13" s="92">
        <f>VLOOKUP($C13,'2023'!$C$8:$U$95,VLOOKUP($L$4,Master!$D$9:$G$20,4,FALSE),FALSE)</f>
        <v>94524.209999999992</v>
      </c>
      <c r="M13" s="92">
        <f t="shared" si="13"/>
        <v>0.84918249162871073</v>
      </c>
      <c r="N13" s="88">
        <f t="shared" si="14"/>
        <v>1.5308556019823147E-5</v>
      </c>
      <c r="O13" s="92">
        <f t="shared" si="15"/>
        <v>-16787.800000000032</v>
      </c>
      <c r="P13" s="93">
        <f t="shared" si="16"/>
        <v>-0.15081750837128921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16982362.070000011</v>
      </c>
      <c r="F14" s="86">
        <f>VLOOKUP($C14,'2023'!$C$8:$U$95,19,FALSE)</f>
        <v>17863464.120000001</v>
      </c>
      <c r="G14" s="87">
        <f t="shared" si="9"/>
        <v>1.051883362654038</v>
      </c>
      <c r="H14" s="88">
        <f t="shared" si="10"/>
        <v>2.8930560878437472E-3</v>
      </c>
      <c r="I14" s="89">
        <f t="shared" si="11"/>
        <v>881102.04999998957</v>
      </c>
      <c r="J14" s="90">
        <f t="shared" si="12"/>
        <v>5.1883362654037972E-2</v>
      </c>
      <c r="K14" s="91">
        <f>VLOOKUP($C14,'2023'!$C$105:$U$192,VLOOKUP($L$4,Master!$D$9:$G$20,4,FALSE),FALSE)</f>
        <v>2783680.4100000015</v>
      </c>
      <c r="L14" s="92">
        <f>VLOOKUP($C14,'2023'!$C$8:$U$95,VLOOKUP($L$4,Master!$D$9:$G$20,4,FALSE),FALSE)</f>
        <v>2580215.69</v>
      </c>
      <c r="M14" s="92">
        <f t="shared" si="13"/>
        <v>0.92690801743293461</v>
      </c>
      <c r="N14" s="88">
        <f t="shared" si="14"/>
        <v>4.1787576361221779E-4</v>
      </c>
      <c r="O14" s="92">
        <f t="shared" si="15"/>
        <v>-203464.7200000016</v>
      </c>
      <c r="P14" s="93">
        <f t="shared" si="16"/>
        <v>-7.3091982567065408E-2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6452197.7200000007</v>
      </c>
      <c r="F15" s="86">
        <f>VLOOKUP($C15,'2023'!$C$8:$U$95,19,FALSE)</f>
        <v>6218036.75</v>
      </c>
      <c r="G15" s="87">
        <f t="shared" si="9"/>
        <v>0.96370833936564471</v>
      </c>
      <c r="H15" s="88">
        <f t="shared" si="10"/>
        <v>1.0070347471901014E-3</v>
      </c>
      <c r="I15" s="89">
        <f t="shared" si="11"/>
        <v>-234160.97000000067</v>
      </c>
      <c r="J15" s="90">
        <f t="shared" si="12"/>
        <v>-3.6291660634355245E-2</v>
      </c>
      <c r="K15" s="91">
        <f>VLOOKUP($C15,'2023'!$C$105:$U$192,VLOOKUP($L$4,Master!$D$9:$G$20,4,FALSE),FALSE)</f>
        <v>997594.75999999966</v>
      </c>
      <c r="L15" s="92">
        <f>VLOOKUP($C15,'2023'!$C$8:$U$95,VLOOKUP($L$4,Master!$D$9:$G$20,4,FALSE),FALSE)</f>
        <v>1003407.3299999998</v>
      </c>
      <c r="M15" s="92">
        <f t="shared" si="13"/>
        <v>1.0058265843337031</v>
      </c>
      <c r="N15" s="88">
        <f t="shared" si="14"/>
        <v>1.625056408512292E-4</v>
      </c>
      <c r="O15" s="92">
        <f t="shared" si="15"/>
        <v>5812.5700000001816</v>
      </c>
      <c r="P15" s="93">
        <f t="shared" si="16"/>
        <v>5.8265843337029794E-3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450585.78000000014</v>
      </c>
      <c r="F16" s="86">
        <f>VLOOKUP($C16,'2023'!$C$8:$U$95,19,FALSE)</f>
        <v>289642.72000000003</v>
      </c>
      <c r="G16" s="87">
        <f t="shared" si="9"/>
        <v>0.64281371684654576</v>
      </c>
      <c r="H16" s="88">
        <f t="shared" si="10"/>
        <v>4.6908742266705544E-5</v>
      </c>
      <c r="I16" s="89">
        <f t="shared" si="11"/>
        <v>-160943.06000000011</v>
      </c>
      <c r="J16" s="90">
        <f t="shared" si="12"/>
        <v>-0.3571862831534543</v>
      </c>
      <c r="K16" s="91">
        <f>VLOOKUP($C16,'2023'!$C$105:$U$192,VLOOKUP($L$4,Master!$D$9:$G$20,4,FALSE),FALSE)</f>
        <v>91156.24000000002</v>
      </c>
      <c r="L16" s="92">
        <f>VLOOKUP($C16,'2023'!$C$8:$U$95,VLOOKUP($L$4,Master!$D$9:$G$20,4,FALSE),FALSE)</f>
        <v>74001.97</v>
      </c>
      <c r="M16" s="92">
        <f t="shared" si="13"/>
        <v>0.81181463825186284</v>
      </c>
      <c r="N16" s="88">
        <f t="shared" si="14"/>
        <v>1.1984901046221618E-5</v>
      </c>
      <c r="O16" s="92">
        <f t="shared" si="15"/>
        <v>-17154.270000000019</v>
      </c>
      <c r="P16" s="93">
        <f t="shared" si="16"/>
        <v>-0.18818536174813721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2295086.6200000006</v>
      </c>
      <c r="F17" s="86">
        <f>VLOOKUP($C17,'2023'!$C$8:$U$95,19,FALSE)</f>
        <v>2593686.96</v>
      </c>
      <c r="G17" s="87">
        <f t="shared" si="9"/>
        <v>1.1301041700988173</v>
      </c>
      <c r="H17" s="88">
        <f t="shared" si="10"/>
        <v>4.2005748712467203E-4</v>
      </c>
      <c r="I17" s="89">
        <f t="shared" si="11"/>
        <v>298600.33999999939</v>
      </c>
      <c r="J17" s="90">
        <f t="shared" si="12"/>
        <v>0.13010417009881714</v>
      </c>
      <c r="K17" s="91">
        <f>VLOOKUP($C17,'2023'!$C$105:$U$192,VLOOKUP($L$4,Master!$D$9:$G$20,4,FALSE),FALSE)</f>
        <v>311257.90000000002</v>
      </c>
      <c r="L17" s="92">
        <f>VLOOKUP($C17,'2023'!$C$8:$U$95,VLOOKUP($L$4,Master!$D$9:$G$20,4,FALSE),FALSE)</f>
        <v>403513.80999999994</v>
      </c>
      <c r="M17" s="92">
        <f t="shared" si="13"/>
        <v>1.2963970071121083</v>
      </c>
      <c r="N17" s="88">
        <f t="shared" si="14"/>
        <v>6.5350599229099855E-5</v>
      </c>
      <c r="O17" s="92">
        <f t="shared" si="15"/>
        <v>92255.909999999916</v>
      </c>
      <c r="P17" s="93">
        <f t="shared" si="16"/>
        <v>0.29639700711210837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715067.58000000007</v>
      </c>
      <c r="F18" s="86">
        <f>VLOOKUP($C18,'2023'!$C$8:$U$95,19,FALSE)</f>
        <v>637910.22000000009</v>
      </c>
      <c r="G18" s="87">
        <f t="shared" si="9"/>
        <v>0.89209780703524555</v>
      </c>
      <c r="H18" s="88">
        <f t="shared" si="10"/>
        <v>1.0331199106014966E-4</v>
      </c>
      <c r="I18" s="89">
        <f t="shared" si="11"/>
        <v>-77157.359999999986</v>
      </c>
      <c r="J18" s="90">
        <f t="shared" si="12"/>
        <v>-0.10790219296475444</v>
      </c>
      <c r="K18" s="91">
        <f>VLOOKUP($C18,'2023'!$C$105:$U$192,VLOOKUP($L$4,Master!$D$9:$G$20,4,FALSE),FALSE)</f>
        <v>92979.36</v>
      </c>
      <c r="L18" s="92">
        <f>VLOOKUP($C18,'2023'!$C$8:$U$95,VLOOKUP($L$4,Master!$D$9:$G$20,4,FALSE),FALSE)</f>
        <v>73193.440000000031</v>
      </c>
      <c r="M18" s="92">
        <f t="shared" si="13"/>
        <v>0.78720094438163513</v>
      </c>
      <c r="N18" s="88">
        <f t="shared" si="14"/>
        <v>1.1853956531597193E-5</v>
      </c>
      <c r="O18" s="92">
        <f t="shared" si="15"/>
        <v>-19785.919999999969</v>
      </c>
      <c r="P18" s="93">
        <f t="shared" si="16"/>
        <v>-0.21279905561836487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250499.95</v>
      </c>
      <c r="F19" s="86">
        <f>VLOOKUP($C19,'2023'!$C$8:$U$95,19,FALSE)</f>
        <v>173514.76</v>
      </c>
      <c r="G19" s="87">
        <f t="shared" si="9"/>
        <v>0.69267383087302015</v>
      </c>
      <c r="H19" s="88">
        <f t="shared" si="10"/>
        <v>2.8101376607391574E-5</v>
      </c>
      <c r="I19" s="89">
        <f t="shared" si="11"/>
        <v>-76985.19</v>
      </c>
      <c r="J19" s="90">
        <f t="shared" si="12"/>
        <v>-0.30732616912697985</v>
      </c>
      <c r="K19" s="91">
        <f>VLOOKUP($C19,'2023'!$C$105:$U$192,VLOOKUP($L$4,Master!$D$9:$G$20,4,FALSE),FALSE)</f>
        <v>50399.950000000012</v>
      </c>
      <c r="L19" s="92">
        <f>VLOOKUP($C19,'2023'!$C$8:$U$95,VLOOKUP($L$4,Master!$D$9:$G$20,4,FALSE),FALSE)</f>
        <v>23775</v>
      </c>
      <c r="M19" s="92">
        <f t="shared" si="13"/>
        <v>0.47172665845898648</v>
      </c>
      <c r="N19" s="88">
        <f t="shared" si="14"/>
        <v>3.8504518511320573E-6</v>
      </c>
      <c r="O19" s="92">
        <f t="shared" si="15"/>
        <v>-26624.950000000012</v>
      </c>
      <c r="P19" s="93">
        <f t="shared" si="16"/>
        <v>-0.52827334154101357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224480.93</v>
      </c>
      <c r="F20" s="86">
        <f>VLOOKUP($C20,'2023'!$C$8:$U$95,19,FALSE)</f>
        <v>212564.43</v>
      </c>
      <c r="G20" s="87">
        <f t="shared" si="9"/>
        <v>0.94691531258356776</v>
      </c>
      <c r="H20" s="88">
        <f t="shared" si="10"/>
        <v>3.4425619473326209E-5</v>
      </c>
      <c r="I20" s="89">
        <f t="shared" si="11"/>
        <v>-11916.5</v>
      </c>
      <c r="J20" s="90">
        <f t="shared" si="12"/>
        <v>-5.3084687416432214E-2</v>
      </c>
      <c r="K20" s="91">
        <f>VLOOKUP($C20,'2023'!$C$105:$U$192,VLOOKUP($L$4,Master!$D$9:$G$20,4,FALSE),FALSE)</f>
        <v>41722.990000000005</v>
      </c>
      <c r="L20" s="92">
        <f>VLOOKUP($C20,'2023'!$C$8:$U$95,VLOOKUP($L$4,Master!$D$9:$G$20,4,FALSE),FALSE)</f>
        <v>40493.589999999997</v>
      </c>
      <c r="M20" s="92">
        <f t="shared" si="13"/>
        <v>0.97053423064837852</v>
      </c>
      <c r="N20" s="88">
        <f t="shared" si="14"/>
        <v>6.5580912123862265E-6</v>
      </c>
      <c r="O20" s="92">
        <f t="shared" si="15"/>
        <v>-1229.4000000000087</v>
      </c>
      <c r="P20" s="93">
        <f t="shared" si="16"/>
        <v>-2.9465769351621457E-2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19358.329999999998</v>
      </c>
      <c r="F21" s="86">
        <f>VLOOKUP($C21,'2023'!$C$8:$U$95,19,FALSE)</f>
        <v>13830</v>
      </c>
      <c r="G21" s="87">
        <f t="shared" si="9"/>
        <v>0.71442113033510646</v>
      </c>
      <c r="H21" s="88">
        <f t="shared" si="10"/>
        <v>2.2398212029929066E-6</v>
      </c>
      <c r="I21" s="89">
        <f t="shared" si="11"/>
        <v>-5528.3299999999981</v>
      </c>
      <c r="J21" s="90">
        <f t="shared" si="12"/>
        <v>-0.28557886966489354</v>
      </c>
      <c r="K21" s="91">
        <f>VLOOKUP($C21,'2023'!$C$105:$U$192,VLOOKUP($L$4,Master!$D$9:$G$20,4,FALSE),FALSE)</f>
        <v>4220.33</v>
      </c>
      <c r="L21" s="92">
        <f>VLOOKUP($C21,'2023'!$C$8:$U$95,VLOOKUP($L$4,Master!$D$9:$G$20,4,FALSE),FALSE)</f>
        <v>2330</v>
      </c>
      <c r="M21" s="92">
        <f t="shared" si="13"/>
        <v>0.55208952854397642</v>
      </c>
      <c r="N21" s="88">
        <f t="shared" si="14"/>
        <v>3.7735237910148024E-7</v>
      </c>
      <c r="O21" s="92">
        <f t="shared" si="15"/>
        <v>-1890.33</v>
      </c>
      <c r="P21" s="93">
        <f t="shared" si="16"/>
        <v>-0.44791047145602358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7000.0000000000009</v>
      </c>
      <c r="F22" s="86">
        <f>VLOOKUP($C22,'2023'!$C$8:$U$95,19,FALSE)</f>
        <v>0</v>
      </c>
      <c r="G22" s="87">
        <f t="shared" si="9"/>
        <v>0</v>
      </c>
      <c r="H22" s="88">
        <f t="shared" si="10"/>
        <v>0</v>
      </c>
      <c r="I22" s="89">
        <f t="shared" si="11"/>
        <v>-7000.0000000000009</v>
      </c>
      <c r="J22" s="90">
        <f t="shared" si="12"/>
        <v>-1</v>
      </c>
      <c r="K22" s="91">
        <f>VLOOKUP($C22,'2023'!$C$105:$U$192,VLOOKUP($L$4,Master!$D$9:$G$20,4,FALSE),FALSE)</f>
        <v>1400</v>
      </c>
      <c r="L22" s="92">
        <f>VLOOKUP($C22,'2023'!$C$8:$U$95,VLOOKUP($L$4,Master!$D$9:$G$20,4,FALSE),FALSE)</f>
        <v>0</v>
      </c>
      <c r="M22" s="92">
        <f t="shared" si="13"/>
        <v>0</v>
      </c>
      <c r="N22" s="88">
        <f t="shared" si="14"/>
        <v>0</v>
      </c>
      <c r="O22" s="92">
        <f t="shared" si="15"/>
        <v>-1400</v>
      </c>
      <c r="P22" s="93">
        <f t="shared" si="16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2296733.64</v>
      </c>
      <c r="F23" s="86">
        <f>VLOOKUP($C23,'2023'!$C$8:$U$95,19,FALSE)</f>
        <v>1266699.8299999996</v>
      </c>
      <c r="G23" s="87">
        <f t="shared" si="9"/>
        <v>0.55152230451938677</v>
      </c>
      <c r="H23" s="88">
        <f t="shared" si="10"/>
        <v>2.0514686457422337E-4</v>
      </c>
      <c r="I23" s="89">
        <f t="shared" si="11"/>
        <v>-1030033.8100000005</v>
      </c>
      <c r="J23" s="90">
        <f t="shared" si="12"/>
        <v>-0.44847769548061328</v>
      </c>
      <c r="K23" s="91">
        <f>VLOOKUP($C23,'2023'!$C$105:$U$192,VLOOKUP($L$4,Master!$D$9:$G$20,4,FALSE),FALSE)</f>
        <v>658338.25000000012</v>
      </c>
      <c r="L23" s="92">
        <f>VLOOKUP($C23,'2023'!$C$8:$U$95,VLOOKUP($L$4,Master!$D$9:$G$20,4,FALSE),FALSE)</f>
        <v>211755.23000000004</v>
      </c>
      <c r="M23" s="92">
        <f t="shared" si="13"/>
        <v>0.32165111171954541</v>
      </c>
      <c r="N23" s="88">
        <f t="shared" si="14"/>
        <v>3.4294566449648567E-5</v>
      </c>
      <c r="O23" s="92">
        <f t="shared" si="15"/>
        <v>-446583.02000000008</v>
      </c>
      <c r="P23" s="93">
        <f t="shared" si="16"/>
        <v>-0.67834888828045459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7257523.8000000007</v>
      </c>
      <c r="F24" s="86">
        <f>VLOOKUP($C24,'2023'!$C$8:$U$95,19,FALSE)</f>
        <v>7041529.96</v>
      </c>
      <c r="G24" s="87">
        <f t="shared" si="9"/>
        <v>0.97023863152884171</v>
      </c>
      <c r="H24" s="88">
        <f t="shared" si="10"/>
        <v>1.1404026106954296E-3</v>
      </c>
      <c r="I24" s="89">
        <f t="shared" si="11"/>
        <v>-215993.84000000078</v>
      </c>
      <c r="J24" s="90">
        <f t="shared" si="12"/>
        <v>-2.9761368471158272E-2</v>
      </c>
      <c r="K24" s="91">
        <f>VLOOKUP($C24,'2023'!$C$105:$U$192,VLOOKUP($L$4,Master!$D$9:$G$20,4,FALSE),FALSE)</f>
        <v>1063316.5299999998</v>
      </c>
      <c r="L24" s="92">
        <f>VLOOKUP($C24,'2023'!$C$8:$U$95,VLOOKUP($L$4,Master!$D$9:$G$20,4,FALSE),FALSE)</f>
        <v>1000924.8200000003</v>
      </c>
      <c r="M24" s="92">
        <f t="shared" si="13"/>
        <v>0.94132348342219463</v>
      </c>
      <c r="N24" s="88">
        <f t="shared" si="14"/>
        <v>1.6210358889644677E-4</v>
      </c>
      <c r="O24" s="92">
        <f t="shared" si="15"/>
        <v>-62391.709999999497</v>
      </c>
      <c r="P24" s="93">
        <f t="shared" si="16"/>
        <v>-5.8676516577805399E-2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213223.66999999998</v>
      </c>
      <c r="F25" s="86">
        <f>VLOOKUP($C25,'2023'!$C$8:$U$95,19,FALSE)</f>
        <v>173365.24</v>
      </c>
      <c r="G25" s="87">
        <f t="shared" si="9"/>
        <v>0.81306751731644056</v>
      </c>
      <c r="H25" s="88">
        <f t="shared" si="10"/>
        <v>2.8077161273604767E-5</v>
      </c>
      <c r="I25" s="89">
        <f t="shared" si="11"/>
        <v>-39858.429999999993</v>
      </c>
      <c r="J25" s="90">
        <f t="shared" si="12"/>
        <v>-0.18693248268355947</v>
      </c>
      <c r="K25" s="91">
        <f>VLOOKUP($C25,'2023'!$C$105:$U$192,VLOOKUP($L$4,Master!$D$9:$G$20,4,FALSE),FALSE)</f>
        <v>31315.12000000001</v>
      </c>
      <c r="L25" s="92">
        <f>VLOOKUP($C25,'2023'!$C$8:$U$95,VLOOKUP($L$4,Master!$D$9:$G$20,4,FALSE),FALSE)</f>
        <v>30866.660000000003</v>
      </c>
      <c r="M25" s="92">
        <f t="shared" si="13"/>
        <v>0.98567912241754119</v>
      </c>
      <c r="N25" s="88">
        <f t="shared" si="14"/>
        <v>4.9989732128396991E-6</v>
      </c>
      <c r="O25" s="92">
        <f t="shared" si="15"/>
        <v>-448.4600000000064</v>
      </c>
      <c r="P25" s="93">
        <f t="shared" si="16"/>
        <v>-1.432087758245877E-2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71879470.329999983</v>
      </c>
      <c r="F26" s="86">
        <f>VLOOKUP($C26,'2023'!$C$8:$U$95,19,FALSE)</f>
        <v>65290799.329999968</v>
      </c>
      <c r="G26" s="87">
        <f t="shared" si="9"/>
        <v>0.90833723496081287</v>
      </c>
      <c r="H26" s="88">
        <f t="shared" si="10"/>
        <v>1.0574093759919665E-2</v>
      </c>
      <c r="I26" s="89">
        <f t="shared" si="11"/>
        <v>-6588671.0000000149</v>
      </c>
      <c r="J26" s="90">
        <f t="shared" si="12"/>
        <v>-9.1662765039187188E-2</v>
      </c>
      <c r="K26" s="91">
        <f>VLOOKUP($C26,'2023'!$C$105:$U$192,VLOOKUP($L$4,Master!$D$9:$G$20,4,FALSE),FALSE)</f>
        <v>10223646.179999998</v>
      </c>
      <c r="L26" s="92">
        <f>VLOOKUP($C26,'2023'!$C$8:$U$95,VLOOKUP($L$4,Master!$D$9:$G$20,4,FALSE),FALSE)</f>
        <v>11354129.730000004</v>
      </c>
      <c r="M26" s="92">
        <f t="shared" si="13"/>
        <v>1.1105753788909003</v>
      </c>
      <c r="N26" s="88">
        <f t="shared" si="14"/>
        <v>1.838844577786416E-3</v>
      </c>
      <c r="O26" s="92">
        <f t="shared" si="15"/>
        <v>1130483.5500000063</v>
      </c>
      <c r="P26" s="93">
        <f t="shared" si="16"/>
        <v>0.11057537889090041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36938446.689999998</v>
      </c>
      <c r="F27" s="86">
        <f>VLOOKUP($C27,'2023'!$C$8:$U$95,19,FALSE)</f>
        <v>28570898.030000009</v>
      </c>
      <c r="G27" s="87">
        <f t="shared" si="9"/>
        <v>0.77347318553421307</v>
      </c>
      <c r="H27" s="88">
        <f t="shared" si="10"/>
        <v>4.627165813170085E-3</v>
      </c>
      <c r="I27" s="89">
        <f t="shared" si="11"/>
        <v>-8367548.659999989</v>
      </c>
      <c r="J27" s="90">
        <f t="shared" si="12"/>
        <v>-0.22652681446578687</v>
      </c>
      <c r="K27" s="91">
        <f>VLOOKUP($C27,'2023'!$C$105:$U$192,VLOOKUP($L$4,Master!$D$9:$G$20,4,FALSE),FALSE)</f>
        <v>6981782.1000000015</v>
      </c>
      <c r="L27" s="92">
        <f>VLOOKUP($C27,'2023'!$C$8:$U$95,VLOOKUP($L$4,Master!$D$9:$G$20,4,FALSE),FALSE)</f>
        <v>4181733.040000001</v>
      </c>
      <c r="M27" s="92">
        <f t="shared" si="13"/>
        <v>0.59894923389259025</v>
      </c>
      <c r="N27" s="88">
        <f t="shared" si="14"/>
        <v>6.7724760146406265E-4</v>
      </c>
      <c r="O27" s="92">
        <f t="shared" si="15"/>
        <v>-2800049.0600000005</v>
      </c>
      <c r="P27" s="93">
        <f t="shared" si="16"/>
        <v>-0.40105076610740975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314516.85000000003</v>
      </c>
      <c r="F28" s="86">
        <f>VLOOKUP($C28,'2023'!$C$8:$U$95,19,FALSE)</f>
        <v>227758.21000000002</v>
      </c>
      <c r="G28" s="87">
        <f t="shared" si="9"/>
        <v>0.7241526487372616</v>
      </c>
      <c r="H28" s="88">
        <f t="shared" si="10"/>
        <v>3.6886310044375345E-5</v>
      </c>
      <c r="I28" s="89">
        <f t="shared" si="11"/>
        <v>-86758.640000000014</v>
      </c>
      <c r="J28" s="90">
        <f t="shared" si="12"/>
        <v>-0.2758473512627384</v>
      </c>
      <c r="K28" s="91">
        <f>VLOOKUP($C28,'2023'!$C$105:$U$192,VLOOKUP($L$4,Master!$D$9:$G$20,4,FALSE),FALSE)</f>
        <v>103021.44</v>
      </c>
      <c r="L28" s="92">
        <f>VLOOKUP($C28,'2023'!$C$8:$U$95,VLOOKUP($L$4,Master!$D$9:$G$20,4,FALSE),FALSE)</f>
        <v>33538.870000000003</v>
      </c>
      <c r="M28" s="92">
        <f t="shared" si="13"/>
        <v>0.32555233163116337</v>
      </c>
      <c r="N28" s="88">
        <f t="shared" si="14"/>
        <v>5.4317478055258648E-6</v>
      </c>
      <c r="O28" s="92">
        <f t="shared" si="15"/>
        <v>-69482.570000000007</v>
      </c>
      <c r="P28" s="93">
        <f t="shared" si="16"/>
        <v>-0.67444766836883663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322443394.27000004</v>
      </c>
      <c r="F29" s="86">
        <f>VLOOKUP($C29,'2023'!$C$8:$U$95,19,FALSE)</f>
        <v>299057326.66000003</v>
      </c>
      <c r="G29" s="87">
        <f t="shared" si="9"/>
        <v>0.92747233149885044</v>
      </c>
      <c r="H29" s="88">
        <f t="shared" si="10"/>
        <v>4.8433473692222985E-2</v>
      </c>
      <c r="I29" s="89">
        <f t="shared" si="11"/>
        <v>-23386067.610000014</v>
      </c>
      <c r="J29" s="90">
        <f t="shared" si="12"/>
        <v>-7.2527668501149514E-2</v>
      </c>
      <c r="K29" s="91">
        <f>VLOOKUP($C29,'2023'!$C$105:$U$192,VLOOKUP($L$4,Master!$D$9:$G$20,4,FALSE),FALSE)</f>
        <v>60373378.81999997</v>
      </c>
      <c r="L29" s="92">
        <f>VLOOKUP($C29,'2023'!$C$8:$U$95,VLOOKUP($L$4,Master!$D$9:$G$20,4,FALSE),FALSE)</f>
        <v>49785218.43999999</v>
      </c>
      <c r="M29" s="92">
        <f t="shared" si="13"/>
        <v>0.82462203396685785</v>
      </c>
      <c r="N29" s="88">
        <f t="shared" si="14"/>
        <v>8.0629058465325667E-3</v>
      </c>
      <c r="O29" s="92">
        <f t="shared" si="15"/>
        <v>-10588160.37999998</v>
      </c>
      <c r="P29" s="93">
        <f t="shared" si="16"/>
        <v>-0.17537796603314218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1908377.79</v>
      </c>
      <c r="F30" s="86">
        <f>VLOOKUP($C30,'2023'!$C$8:$U$95,19,FALSE)</f>
        <v>1327426.3800000001</v>
      </c>
      <c r="G30" s="87">
        <f t="shared" si="9"/>
        <v>0.69557840536385618</v>
      </c>
      <c r="H30" s="88">
        <f t="shared" si="10"/>
        <v>2.1498176076183075E-4</v>
      </c>
      <c r="I30" s="89">
        <f t="shared" si="11"/>
        <v>-580951.40999999992</v>
      </c>
      <c r="J30" s="90">
        <f t="shared" si="12"/>
        <v>-0.30442159463614377</v>
      </c>
      <c r="K30" s="91">
        <f>VLOOKUP($C30,'2023'!$C$105:$U$192,VLOOKUP($L$4,Master!$D$9:$G$20,4,FALSE),FALSE)</f>
        <v>583698.54</v>
      </c>
      <c r="L30" s="92">
        <f>VLOOKUP($C30,'2023'!$C$8:$U$95,VLOOKUP($L$4,Master!$D$9:$G$20,4,FALSE),FALSE)</f>
        <v>171289.26999999996</v>
      </c>
      <c r="M30" s="92">
        <f t="shared" si="13"/>
        <v>0.29345502560277081</v>
      </c>
      <c r="N30" s="88">
        <f t="shared" si="14"/>
        <v>2.7740950021053991E-5</v>
      </c>
      <c r="O30" s="92">
        <f t="shared" si="15"/>
        <v>-412409.27000000008</v>
      </c>
      <c r="P30" s="93">
        <f t="shared" si="16"/>
        <v>-0.70654497439722919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245275.48</v>
      </c>
      <c r="F31" s="86">
        <f>VLOOKUP($C31,'2023'!$C$8:$U$95,19,FALSE)</f>
        <v>222634.63</v>
      </c>
      <c r="G31" s="87">
        <f t="shared" si="9"/>
        <v>0.90769215903685108</v>
      </c>
      <c r="H31" s="88">
        <f t="shared" si="10"/>
        <v>3.605652673857416E-5</v>
      </c>
      <c r="I31" s="89">
        <f t="shared" si="11"/>
        <v>-22640.850000000006</v>
      </c>
      <c r="J31" s="90">
        <f t="shared" si="12"/>
        <v>-9.2307840963148882E-2</v>
      </c>
      <c r="K31" s="91">
        <f>VLOOKUP($C31,'2023'!$C$105:$U$192,VLOOKUP($L$4,Master!$D$9:$G$20,4,FALSE),FALSE)</f>
        <v>41000.700000000004</v>
      </c>
      <c r="L31" s="92">
        <f>VLOOKUP($C31,'2023'!$C$8:$U$95,VLOOKUP($L$4,Master!$D$9:$G$20,4,FALSE),FALSE)</f>
        <v>32409.35</v>
      </c>
      <c r="M31" s="92">
        <f t="shared" si="13"/>
        <v>0.79045845558734351</v>
      </c>
      <c r="N31" s="88">
        <f t="shared" si="14"/>
        <v>5.2488177371813556E-6</v>
      </c>
      <c r="O31" s="92">
        <f t="shared" si="15"/>
        <v>-8591.3500000000058</v>
      </c>
      <c r="P31" s="93">
        <f t="shared" si="16"/>
        <v>-0.20954154441265649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535947.79</v>
      </c>
      <c r="F32" s="86">
        <f>VLOOKUP($C32,'2023'!$C$8:$U$95,19,FALSE)</f>
        <v>464271.64</v>
      </c>
      <c r="G32" s="87">
        <f t="shared" si="9"/>
        <v>0.86626281265195626</v>
      </c>
      <c r="H32" s="88">
        <f t="shared" si="10"/>
        <v>7.5190561331908137E-5</v>
      </c>
      <c r="I32" s="89">
        <f t="shared" si="11"/>
        <v>-71676.150000000023</v>
      </c>
      <c r="J32" s="90">
        <f t="shared" si="12"/>
        <v>-0.13373718734804377</v>
      </c>
      <c r="K32" s="91">
        <f>VLOOKUP($C32,'2023'!$C$105:$U$192,VLOOKUP($L$4,Master!$D$9:$G$20,4,FALSE),FALSE)</f>
        <v>82372.669999999984</v>
      </c>
      <c r="L32" s="92">
        <f>VLOOKUP($C32,'2023'!$C$8:$U$95,VLOOKUP($L$4,Master!$D$9:$G$20,4,FALSE),FALSE)</f>
        <v>86391.290000000008</v>
      </c>
      <c r="M32" s="92">
        <f t="shared" si="13"/>
        <v>1.0487858412262225</v>
      </c>
      <c r="N32" s="88">
        <f t="shared" si="14"/>
        <v>1.3991398633109839E-5</v>
      </c>
      <c r="O32" s="92">
        <f t="shared" si="15"/>
        <v>4018.6200000000244</v>
      </c>
      <c r="P32" s="93">
        <f t="shared" si="16"/>
        <v>4.8785841226222544E-2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414994.44000000006</v>
      </c>
      <c r="F33" s="86">
        <f>VLOOKUP($C33,'2023'!$C$8:$U$95,19,FALSE)</f>
        <v>370695.46000000008</v>
      </c>
      <c r="G33" s="87">
        <f t="shared" si="9"/>
        <v>0.89325403974086981</v>
      </c>
      <c r="H33" s="88">
        <f t="shared" si="10"/>
        <v>6.0035542383312292E-5</v>
      </c>
      <c r="I33" s="89">
        <f t="shared" si="11"/>
        <v>-44298.979999999981</v>
      </c>
      <c r="J33" s="90">
        <f t="shared" si="12"/>
        <v>-0.10674596025913016</v>
      </c>
      <c r="K33" s="91">
        <f>VLOOKUP($C33,'2023'!$C$105:$U$192,VLOOKUP($L$4,Master!$D$9:$G$20,4,FALSE),FALSE)</f>
        <v>67082.760000000009</v>
      </c>
      <c r="L33" s="92">
        <f>VLOOKUP($C33,'2023'!$C$8:$U$95,VLOOKUP($L$4,Master!$D$9:$G$20,4,FALSE),FALSE)</f>
        <v>65842.650000000009</v>
      </c>
      <c r="M33" s="92">
        <f t="shared" si="13"/>
        <v>0.98151373020430288</v>
      </c>
      <c r="N33" s="88">
        <f t="shared" si="14"/>
        <v>1.0663468078903899E-5</v>
      </c>
      <c r="O33" s="92">
        <f t="shared" si="15"/>
        <v>-1240.1100000000006</v>
      </c>
      <c r="P33" s="93">
        <f t="shared" si="16"/>
        <v>-1.8486269795697143E-2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17504486.079999998</v>
      </c>
      <c r="F34" s="86">
        <f>VLOOKUP($C34,'2023'!$C$8:$U$95,19,FALSE)</f>
        <v>10353555.24</v>
      </c>
      <c r="G34" s="87">
        <f t="shared" si="9"/>
        <v>0.59148010359639203</v>
      </c>
      <c r="H34" s="88">
        <f t="shared" si="10"/>
        <v>1.6767977261684967E-3</v>
      </c>
      <c r="I34" s="89">
        <f t="shared" si="11"/>
        <v>-7150930.839999998</v>
      </c>
      <c r="J34" s="90">
        <f t="shared" si="12"/>
        <v>-0.40851989640360803</v>
      </c>
      <c r="K34" s="91">
        <f>VLOOKUP($C34,'2023'!$C$105:$U$192,VLOOKUP($L$4,Master!$D$9:$G$20,4,FALSE),FALSE)</f>
        <v>3076452.2500000005</v>
      </c>
      <c r="L34" s="92">
        <f>VLOOKUP($C34,'2023'!$C$8:$U$95,VLOOKUP($L$4,Master!$D$9:$G$20,4,FALSE),FALSE)</f>
        <v>1576270.4100000001</v>
      </c>
      <c r="M34" s="92">
        <f t="shared" si="13"/>
        <v>0.51236628489845726</v>
      </c>
      <c r="N34" s="88">
        <f t="shared" si="14"/>
        <v>2.5528299970848316E-4</v>
      </c>
      <c r="O34" s="92">
        <f t="shared" si="15"/>
        <v>-1500181.8400000003</v>
      </c>
      <c r="P34" s="93">
        <f t="shared" si="16"/>
        <v>-0.48763371510154274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10935565.330000006</v>
      </c>
      <c r="F35" s="86">
        <f>VLOOKUP($C35,'2023'!$C$8:$U$95,19,FALSE)</f>
        <v>11155718.300000001</v>
      </c>
      <c r="G35" s="87">
        <f t="shared" si="9"/>
        <v>1.0201318325442252</v>
      </c>
      <c r="H35" s="88">
        <f t="shared" si="10"/>
        <v>1.8067110905969619E-3</v>
      </c>
      <c r="I35" s="89">
        <f t="shared" si="11"/>
        <v>220152.96999999508</v>
      </c>
      <c r="J35" s="90">
        <f t="shared" si="12"/>
        <v>2.0131832544225216E-2</v>
      </c>
      <c r="K35" s="91">
        <f>VLOOKUP($C35,'2023'!$C$105:$U$192,VLOOKUP($L$4,Master!$D$9:$G$20,4,FALSE),FALSE)</f>
        <v>2318754.870000001</v>
      </c>
      <c r="L35" s="92">
        <f>VLOOKUP($C35,'2023'!$C$8:$U$95,VLOOKUP($L$4,Master!$D$9:$G$20,4,FALSE),FALSE)</f>
        <v>1661242.0099999988</v>
      </c>
      <c r="M35" s="92">
        <f t="shared" si="13"/>
        <v>0.71643709798440147</v>
      </c>
      <c r="N35" s="88">
        <f t="shared" si="14"/>
        <v>2.6904447413597622E-4</v>
      </c>
      <c r="O35" s="92">
        <f t="shared" si="15"/>
        <v>-657512.8600000022</v>
      </c>
      <c r="P35" s="93">
        <f t="shared" si="16"/>
        <v>-0.28356290201559853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11225192.460000012</v>
      </c>
      <c r="F36" s="86">
        <f>VLOOKUP($C36,'2023'!$C$8:$U$95,19,FALSE)</f>
        <v>9889756.7600000016</v>
      </c>
      <c r="G36" s="87">
        <f t="shared" si="9"/>
        <v>0.88103226695143821</v>
      </c>
      <c r="H36" s="88">
        <f t="shared" si="10"/>
        <v>1.6016837949016944E-3</v>
      </c>
      <c r="I36" s="89">
        <f t="shared" si="11"/>
        <v>-1335435.7000000104</v>
      </c>
      <c r="J36" s="90">
        <f t="shared" si="12"/>
        <v>-0.11896773304856183</v>
      </c>
      <c r="K36" s="91">
        <f>VLOOKUP($C36,'2023'!$C$105:$U$192,VLOOKUP($L$4,Master!$D$9:$G$20,4,FALSE),FALSE)</f>
        <v>1445664.410000002</v>
      </c>
      <c r="L36" s="92">
        <f>VLOOKUP($C36,'2023'!$C$8:$U$95,VLOOKUP($L$4,Master!$D$9:$G$20,4,FALSE),FALSE)</f>
        <v>1417734.58</v>
      </c>
      <c r="M36" s="92">
        <f t="shared" si="13"/>
        <v>0.98068028111724637</v>
      </c>
      <c r="N36" s="88">
        <f t="shared" si="14"/>
        <v>2.2960751789589609E-4</v>
      </c>
      <c r="O36" s="92">
        <f t="shared" si="15"/>
        <v>-27929.830000001937</v>
      </c>
      <c r="P36" s="93">
        <f t="shared" si="16"/>
        <v>-1.9319718882753637E-2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608944.71</v>
      </c>
      <c r="F37" s="86">
        <f>VLOOKUP($C37,'2023'!$C$8:$U$95,19,FALSE)</f>
        <v>178281.02</v>
      </c>
      <c r="G37" s="87">
        <f t="shared" si="9"/>
        <v>0.29277045530127027</v>
      </c>
      <c r="H37" s="88">
        <f t="shared" si="10"/>
        <v>2.8873290577527287E-5</v>
      </c>
      <c r="I37" s="89">
        <f t="shared" si="11"/>
        <v>-430663.68999999994</v>
      </c>
      <c r="J37" s="90">
        <f t="shared" si="12"/>
        <v>-0.70722954469872967</v>
      </c>
      <c r="K37" s="91">
        <f>VLOOKUP($C37,'2023'!$C$105:$U$192,VLOOKUP($L$4,Master!$D$9:$G$20,4,FALSE),FALSE)</f>
        <v>114708.83000000002</v>
      </c>
      <c r="L37" s="92">
        <f>VLOOKUP($C37,'2023'!$C$8:$U$95,VLOOKUP($L$4,Master!$D$9:$G$20,4,FALSE),FALSE)</f>
        <v>56261.969999999987</v>
      </c>
      <c r="M37" s="92">
        <f t="shared" si="13"/>
        <v>0.49047636524581395</v>
      </c>
      <c r="N37" s="88">
        <f t="shared" si="14"/>
        <v>9.1118404431056242E-6</v>
      </c>
      <c r="O37" s="92">
        <f t="shared" si="15"/>
        <v>-58446.86000000003</v>
      </c>
      <c r="P37" s="93">
        <f t="shared" si="16"/>
        <v>-0.50952363475418605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164318334.0699999</v>
      </c>
      <c r="F38" s="86">
        <f>VLOOKUP($C38,'2023'!$C$8:$U$95,19,FALSE)</f>
        <v>151957789.91000003</v>
      </c>
      <c r="G38" s="87">
        <f t="shared" si="9"/>
        <v>0.92477684106306568</v>
      </c>
      <c r="H38" s="88">
        <f t="shared" si="10"/>
        <v>2.4610143152592884E-2</v>
      </c>
      <c r="I38" s="89">
        <f t="shared" si="11"/>
        <v>-12360544.159999877</v>
      </c>
      <c r="J38" s="90">
        <f t="shared" si="12"/>
        <v>-7.5223158936934348E-2</v>
      </c>
      <c r="K38" s="91">
        <f>VLOOKUP($C38,'2023'!$C$105:$U$192,VLOOKUP($L$4,Master!$D$9:$G$20,4,FALSE),FALSE)</f>
        <v>24880271.429999985</v>
      </c>
      <c r="L38" s="92">
        <f>VLOOKUP($C38,'2023'!$C$8:$U$95,VLOOKUP($L$4,Master!$D$9:$G$20,4,FALSE),FALSE)</f>
        <v>25039069.480000004</v>
      </c>
      <c r="M38" s="92">
        <f t="shared" si="13"/>
        <v>1.0063824886495629</v>
      </c>
      <c r="N38" s="88">
        <f t="shared" si="14"/>
        <v>4.0551727205001137E-3</v>
      </c>
      <c r="O38" s="92">
        <f t="shared" si="15"/>
        <v>158798.05000001937</v>
      </c>
      <c r="P38" s="93">
        <f t="shared" si="16"/>
        <v>6.3824886495629143E-3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900588.31</v>
      </c>
      <c r="F39" s="86">
        <f>VLOOKUP($C39,'2023'!$C$8:$U$95,19,FALSE)</f>
        <v>864793.26</v>
      </c>
      <c r="G39" s="87">
        <f t="shared" si="9"/>
        <v>0.96025370349299777</v>
      </c>
      <c r="H39" s="88">
        <f t="shared" si="10"/>
        <v>1.4005656398795064E-4</v>
      </c>
      <c r="I39" s="89">
        <f t="shared" si="11"/>
        <v>-35795.050000000047</v>
      </c>
      <c r="J39" s="90">
        <f t="shared" si="12"/>
        <v>-3.9746296507002232E-2</v>
      </c>
      <c r="K39" s="91">
        <f>VLOOKUP($C39,'2023'!$C$105:$U$192,VLOOKUP($L$4,Master!$D$9:$G$20,4,FALSE),FALSE)</f>
        <v>150386.46999999997</v>
      </c>
      <c r="L39" s="92">
        <f>VLOOKUP($C39,'2023'!$C$8:$U$95,VLOOKUP($L$4,Master!$D$9:$G$20,4,FALSE),FALSE)</f>
        <v>197582.57</v>
      </c>
      <c r="M39" s="92">
        <f t="shared" si="13"/>
        <v>1.3138320887510695</v>
      </c>
      <c r="N39" s="88">
        <f t="shared" si="14"/>
        <v>3.1999250153856122E-5</v>
      </c>
      <c r="O39" s="92">
        <f t="shared" si="15"/>
        <v>47196.100000000035</v>
      </c>
      <c r="P39" s="93">
        <f t="shared" si="16"/>
        <v>0.31383208875106944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453751.40000000014</v>
      </c>
      <c r="F40" s="86">
        <f>VLOOKUP($C40,'2023'!$C$8:$U$95,19,FALSE)</f>
        <v>386655.56999999995</v>
      </c>
      <c r="G40" s="87">
        <f t="shared" si="9"/>
        <v>0.85213085843922431</v>
      </c>
      <c r="H40" s="88">
        <f t="shared" si="10"/>
        <v>6.2620343018171206E-5</v>
      </c>
      <c r="I40" s="89">
        <f t="shared" si="11"/>
        <v>-67095.830000000191</v>
      </c>
      <c r="J40" s="90">
        <f t="shared" si="12"/>
        <v>-0.14786914156077571</v>
      </c>
      <c r="K40" s="91">
        <f>VLOOKUP($C40,'2023'!$C$105:$U$192,VLOOKUP($L$4,Master!$D$9:$G$20,4,FALSE),FALSE)</f>
        <v>75923.290000000008</v>
      </c>
      <c r="L40" s="92">
        <f>VLOOKUP($C40,'2023'!$C$8:$U$95,VLOOKUP($L$4,Master!$D$9:$G$20,4,FALSE),FALSE)</f>
        <v>110925.4</v>
      </c>
      <c r="M40" s="92">
        <f t="shared" si="13"/>
        <v>1.4610194052444248</v>
      </c>
      <c r="N40" s="88">
        <f t="shared" si="14"/>
        <v>1.7964791241537913E-5</v>
      </c>
      <c r="O40" s="92">
        <f t="shared" si="15"/>
        <v>35002.109999999986</v>
      </c>
      <c r="P40" s="93">
        <f t="shared" si="16"/>
        <v>0.46101940524442475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414092.11000000004</v>
      </c>
      <c r="F41" s="86">
        <f>VLOOKUP($C41,'2023'!$C$8:$U$95,19,FALSE)</f>
        <v>420076.01</v>
      </c>
      <c r="G41" s="87">
        <f t="shared" si="9"/>
        <v>1.0144506496392796</v>
      </c>
      <c r="H41" s="88">
        <f t="shared" si="10"/>
        <v>6.8032910633887214E-5</v>
      </c>
      <c r="I41" s="89">
        <f t="shared" si="11"/>
        <v>5983.8999999999651</v>
      </c>
      <c r="J41" s="90">
        <f t="shared" si="12"/>
        <v>1.4450649639279445E-2</v>
      </c>
      <c r="K41" s="91">
        <f>VLOOKUP($C41,'2023'!$C$105:$U$192,VLOOKUP($L$4,Master!$D$9:$G$20,4,FALSE),FALSE)</f>
        <v>64765.880000000012</v>
      </c>
      <c r="L41" s="92">
        <f>VLOOKUP($C41,'2023'!$C$8:$U$95,VLOOKUP($L$4,Master!$D$9:$G$20,4,FALSE),FALSE)</f>
        <v>105378.27999999998</v>
      </c>
      <c r="M41" s="92">
        <f t="shared" si="13"/>
        <v>1.627064744584648</v>
      </c>
      <c r="N41" s="88">
        <f t="shared" si="14"/>
        <v>1.7066414018721859E-5</v>
      </c>
      <c r="O41" s="92">
        <f t="shared" si="15"/>
        <v>40612.399999999972</v>
      </c>
      <c r="P41" s="93">
        <f t="shared" si="16"/>
        <v>0.627064744584648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211838.46000000008</v>
      </c>
      <c r="F42" s="86">
        <f>VLOOKUP($C42,'2023'!$C$8:$U$95,19,FALSE)</f>
        <v>177683.7</v>
      </c>
      <c r="G42" s="87">
        <f t="shared" si="9"/>
        <v>0.83876978712930572</v>
      </c>
      <c r="H42" s="88">
        <f t="shared" si="10"/>
        <v>2.8776552327276262E-5</v>
      </c>
      <c r="I42" s="89">
        <f t="shared" si="11"/>
        <v>-34154.760000000068</v>
      </c>
      <c r="J42" s="90">
        <f t="shared" si="12"/>
        <v>-0.16123021287069428</v>
      </c>
      <c r="K42" s="91">
        <f>VLOOKUP($C42,'2023'!$C$105:$U$192,VLOOKUP($L$4,Master!$D$9:$G$20,4,FALSE),FALSE)</f>
        <v>34919.330000000009</v>
      </c>
      <c r="L42" s="92">
        <f>VLOOKUP($C42,'2023'!$C$8:$U$95,VLOOKUP($L$4,Master!$D$9:$G$20,4,FALSE),FALSE)</f>
        <v>33867.199999999997</v>
      </c>
      <c r="M42" s="92">
        <f t="shared" si="13"/>
        <v>0.96986969681262469</v>
      </c>
      <c r="N42" s="88">
        <f t="shared" si="14"/>
        <v>5.4849221002170174E-6</v>
      </c>
      <c r="O42" s="92">
        <f t="shared" si="15"/>
        <v>-1052.1300000000119</v>
      </c>
      <c r="P42" s="93">
        <f t="shared" si="16"/>
        <v>-3.0130303187375349E-2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13922104.710000008</v>
      </c>
      <c r="F43" s="86">
        <f>VLOOKUP($C43,'2023'!$C$8:$U$95,19,FALSE)</f>
        <v>9477375.3799999971</v>
      </c>
      <c r="G43" s="87">
        <f t="shared" si="9"/>
        <v>0.68074300383566011</v>
      </c>
      <c r="H43" s="88">
        <f t="shared" si="10"/>
        <v>1.534897058918796E-3</v>
      </c>
      <c r="I43" s="89">
        <f t="shared" si="11"/>
        <v>-4444729.3300000113</v>
      </c>
      <c r="J43" s="90">
        <f t="shared" si="12"/>
        <v>-0.31925699616433989</v>
      </c>
      <c r="K43" s="91">
        <f>VLOOKUP($C43,'2023'!$C$105:$U$192,VLOOKUP($L$4,Master!$D$9:$G$20,4,FALSE),FALSE)</f>
        <v>2507637.1900000023</v>
      </c>
      <c r="L43" s="92">
        <f>VLOOKUP($C43,'2023'!$C$8:$U$95,VLOOKUP($L$4,Master!$D$9:$G$20,4,FALSE),FALSE)</f>
        <v>1878640.7399999998</v>
      </c>
      <c r="M43" s="92">
        <f t="shared" si="13"/>
        <v>0.74916768162941394</v>
      </c>
      <c r="N43" s="88">
        <f t="shared" si="14"/>
        <v>3.0425302691672329E-4</v>
      </c>
      <c r="O43" s="92">
        <f t="shared" si="15"/>
        <v>-628996.45000000251</v>
      </c>
      <c r="P43" s="93">
        <f t="shared" si="16"/>
        <v>-0.25083231837058612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1262849.1200000001</v>
      </c>
      <c r="F44" s="86">
        <f>VLOOKUP($C44,'2023'!$C$8:$U$95,19,FALSE)</f>
        <v>1180138.8999999999</v>
      </c>
      <c r="G44" s="87">
        <f t="shared" si="9"/>
        <v>0.93450506581498805</v>
      </c>
      <c r="H44" s="88">
        <f t="shared" si="10"/>
        <v>1.9112799209665402E-4</v>
      </c>
      <c r="I44" s="89">
        <f t="shared" si="11"/>
        <v>-82710.220000000205</v>
      </c>
      <c r="J44" s="90">
        <f t="shared" si="12"/>
        <v>-6.5494934185011899E-2</v>
      </c>
      <c r="K44" s="91">
        <f>VLOOKUP($C44,'2023'!$C$105:$U$192,VLOOKUP($L$4,Master!$D$9:$G$20,4,FALSE),FALSE)</f>
        <v>206754.52</v>
      </c>
      <c r="L44" s="92">
        <f>VLOOKUP($C44,'2023'!$C$8:$U$95,VLOOKUP($L$4,Master!$D$9:$G$20,4,FALSE),FALSE)</f>
        <v>175044.07999999996</v>
      </c>
      <c r="M44" s="92">
        <f t="shared" si="13"/>
        <v>0.84662758521554915</v>
      </c>
      <c r="N44" s="88">
        <f t="shared" si="14"/>
        <v>2.8349055809283185E-5</v>
      </c>
      <c r="O44" s="92">
        <f t="shared" si="15"/>
        <v>-31710.440000000031</v>
      </c>
      <c r="P44" s="93">
        <f t="shared" si="16"/>
        <v>-0.15337241478445082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587565.47000000009</v>
      </c>
      <c r="F45" s="86">
        <f>VLOOKUP($C45,'2023'!$C$8:$U$95,19,FALSE)</f>
        <v>305364.94000000006</v>
      </c>
      <c r="G45" s="87">
        <f t="shared" si="9"/>
        <v>0.51971219479592634</v>
      </c>
      <c r="H45" s="88">
        <f t="shared" si="10"/>
        <v>4.9455015709519657E-5</v>
      </c>
      <c r="I45" s="89">
        <f t="shared" si="11"/>
        <v>-282200.53000000003</v>
      </c>
      <c r="J45" s="90">
        <f t="shared" si="12"/>
        <v>-0.48028780520407366</v>
      </c>
      <c r="K45" s="91">
        <f>VLOOKUP($C45,'2023'!$C$105:$U$192,VLOOKUP($L$4,Master!$D$9:$G$20,4,FALSE),FALSE)</f>
        <v>78299.210000000006</v>
      </c>
      <c r="L45" s="92">
        <f>VLOOKUP($C45,'2023'!$C$8:$U$95,VLOOKUP($L$4,Master!$D$9:$G$20,4,FALSE),FALSE)</f>
        <v>40980.709999999992</v>
      </c>
      <c r="M45" s="92">
        <f t="shared" si="13"/>
        <v>0.52338599584848922</v>
      </c>
      <c r="N45" s="88">
        <f t="shared" si="14"/>
        <v>6.6369821526900513E-6</v>
      </c>
      <c r="O45" s="92">
        <f t="shared" si="15"/>
        <v>-37318.500000000015</v>
      </c>
      <c r="P45" s="93">
        <f t="shared" si="16"/>
        <v>-0.47661400415151073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7443255.0500000026</v>
      </c>
      <c r="F46" s="86">
        <f>VLOOKUP($C46,'2023'!$C$8:$U$95,19,FALSE)</f>
        <v>4200347.79</v>
      </c>
      <c r="G46" s="87">
        <f t="shared" si="9"/>
        <v>0.56431598296500651</v>
      </c>
      <c r="H46" s="88">
        <f t="shared" si="10"/>
        <v>6.8026233116315229E-4</v>
      </c>
      <c r="I46" s="89">
        <f t="shared" si="11"/>
        <v>-3242907.2600000026</v>
      </c>
      <c r="J46" s="90">
        <f t="shared" si="12"/>
        <v>-0.43568401703499349</v>
      </c>
      <c r="K46" s="91">
        <f>VLOOKUP($C46,'2023'!$C$105:$U$192,VLOOKUP($L$4,Master!$D$9:$G$20,4,FALSE),FALSE)</f>
        <v>1398874.5300000017</v>
      </c>
      <c r="L46" s="92">
        <f>VLOOKUP($C46,'2023'!$C$8:$U$95,VLOOKUP($L$4,Master!$D$9:$G$20,4,FALSE),FALSE)</f>
        <v>641688.05000000005</v>
      </c>
      <c r="M46" s="92">
        <f t="shared" si="13"/>
        <v>0.45871737331581791</v>
      </c>
      <c r="N46" s="88">
        <f t="shared" si="14"/>
        <v>1.0392382502510284E-4</v>
      </c>
      <c r="O46" s="92">
        <f t="shared" si="15"/>
        <v>-757186.48000000161</v>
      </c>
      <c r="P46" s="93">
        <f t="shared" si="16"/>
        <v>-0.54128262668418214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540646.99</v>
      </c>
      <c r="F47" s="86">
        <f>VLOOKUP($C47,'2023'!$C$8:$U$95,19,FALSE)</f>
        <v>444870.13</v>
      </c>
      <c r="G47" s="87">
        <f t="shared" si="9"/>
        <v>0.82284769586898099</v>
      </c>
      <c r="H47" s="88">
        <f t="shared" si="10"/>
        <v>7.2048412852654419E-5</v>
      </c>
      <c r="I47" s="89">
        <f t="shared" si="11"/>
        <v>-95776.859999999986</v>
      </c>
      <c r="J47" s="90">
        <f t="shared" si="12"/>
        <v>-0.17715230413101901</v>
      </c>
      <c r="K47" s="91">
        <f>VLOOKUP($C47,'2023'!$C$105:$U$192,VLOOKUP($L$4,Master!$D$9:$G$20,4,FALSE),FALSE)</f>
        <v>87799.950000000012</v>
      </c>
      <c r="L47" s="92">
        <f>VLOOKUP($C47,'2023'!$C$8:$U$95,VLOOKUP($L$4,Master!$D$9:$G$20,4,FALSE),FALSE)</f>
        <v>57790.630000000005</v>
      </c>
      <c r="M47" s="92">
        <f t="shared" si="13"/>
        <v>0.65820800581321515</v>
      </c>
      <c r="N47" s="88">
        <f t="shared" si="14"/>
        <v>9.3594127554821366E-6</v>
      </c>
      <c r="O47" s="92">
        <f t="shared" si="15"/>
        <v>-30009.320000000007</v>
      </c>
      <c r="P47" s="93">
        <f t="shared" si="16"/>
        <v>-0.34179199418678485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435722.19000000012</v>
      </c>
      <c r="F48" s="86">
        <f>VLOOKUP($C48,'2023'!$C$8:$U$95,19,FALSE)</f>
        <v>352335.28</v>
      </c>
      <c r="G48" s="87">
        <f t="shared" si="9"/>
        <v>0.80862367831209137</v>
      </c>
      <c r="H48" s="88">
        <f t="shared" si="10"/>
        <v>5.7062041265830986E-5</v>
      </c>
      <c r="I48" s="89">
        <f t="shared" si="11"/>
        <v>-83386.910000000091</v>
      </c>
      <c r="J48" s="90">
        <f t="shared" si="12"/>
        <v>-0.19137632168790869</v>
      </c>
      <c r="K48" s="91">
        <f>VLOOKUP($C48,'2023'!$C$105:$U$192,VLOOKUP($L$4,Master!$D$9:$G$20,4,FALSE),FALSE)</f>
        <v>81184.669999999984</v>
      </c>
      <c r="L48" s="92">
        <f>VLOOKUP($C48,'2023'!$C$8:$U$95,VLOOKUP($L$4,Master!$D$9:$G$20,4,FALSE),FALSE)</f>
        <v>59878.27</v>
      </c>
      <c r="M48" s="92">
        <f t="shared" si="13"/>
        <v>0.73755636378148748</v>
      </c>
      <c r="N48" s="88">
        <f t="shared" si="14"/>
        <v>9.6975140090046309E-6</v>
      </c>
      <c r="O48" s="92">
        <f t="shared" si="15"/>
        <v>-21306.399999999987</v>
      </c>
      <c r="P48" s="93">
        <f t="shared" si="16"/>
        <v>-0.26244363621851258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1551285.6999999997</v>
      </c>
      <c r="F49" s="86">
        <f>VLOOKUP($C49,'2023'!$C$8:$U$95,19,FALSE)</f>
        <v>1490802.5499999998</v>
      </c>
      <c r="G49" s="87">
        <f t="shared" si="9"/>
        <v>0.96101095368828582</v>
      </c>
      <c r="H49" s="88">
        <f t="shared" si="10"/>
        <v>2.4144115408285553E-4</v>
      </c>
      <c r="I49" s="89">
        <f t="shared" si="11"/>
        <v>-60483.149999999907</v>
      </c>
      <c r="J49" s="90">
        <f t="shared" si="12"/>
        <v>-3.8989046311714161E-2</v>
      </c>
      <c r="K49" s="91">
        <f>VLOOKUP($C49,'2023'!$C$105:$U$192,VLOOKUP($L$4,Master!$D$9:$G$20,4,FALSE),FALSE)</f>
        <v>291859.72000000003</v>
      </c>
      <c r="L49" s="92">
        <f>VLOOKUP($C49,'2023'!$C$8:$U$95,VLOOKUP($L$4,Master!$D$9:$G$20,4,FALSE),FALSE)</f>
        <v>286756.83999999997</v>
      </c>
      <c r="M49" s="92">
        <f t="shared" si="13"/>
        <v>0.98251598404877505</v>
      </c>
      <c r="N49" s="88">
        <f t="shared" si="14"/>
        <v>4.6441363003271463E-5</v>
      </c>
      <c r="O49" s="92">
        <f t="shared" si="15"/>
        <v>-5102.8800000000629</v>
      </c>
      <c r="P49" s="93">
        <f t="shared" si="16"/>
        <v>-1.7484015951225E-2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239665.46</v>
      </c>
      <c r="F50" s="86">
        <f>VLOOKUP($C50,'2023'!$C$8:$U$95,19,FALSE)</f>
        <v>220723.66999999998</v>
      </c>
      <c r="G50" s="87">
        <f t="shared" si="9"/>
        <v>0.92096570778284026</v>
      </c>
      <c r="H50" s="88">
        <f t="shared" si="10"/>
        <v>3.5747039484339065E-5</v>
      </c>
      <c r="I50" s="89">
        <f t="shared" si="11"/>
        <v>-18941.790000000008</v>
      </c>
      <c r="J50" s="90">
        <f t="shared" si="12"/>
        <v>-7.9034292217159741E-2</v>
      </c>
      <c r="K50" s="91">
        <f>VLOOKUP($C50,'2023'!$C$105:$U$192,VLOOKUP($L$4,Master!$D$9:$G$20,4,FALSE),FALSE)</f>
        <v>35455.78</v>
      </c>
      <c r="L50" s="92">
        <f>VLOOKUP($C50,'2023'!$C$8:$U$95,VLOOKUP($L$4,Master!$D$9:$G$20,4,FALSE),FALSE)</f>
        <v>33685.68</v>
      </c>
      <c r="M50" s="92">
        <f t="shared" si="13"/>
        <v>0.95007584094892295</v>
      </c>
      <c r="N50" s="88">
        <f t="shared" si="14"/>
        <v>5.4555242444854727E-6</v>
      </c>
      <c r="O50" s="92">
        <f t="shared" si="15"/>
        <v>-1770.0999999999985</v>
      </c>
      <c r="P50" s="93">
        <f t="shared" si="16"/>
        <v>-4.9924159051077104E-2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4380417.4799999967</v>
      </c>
      <c r="F51" s="86">
        <f>VLOOKUP($C51,'2023'!$C$8:$U$95,19,FALSE)</f>
        <v>3325486.0100000002</v>
      </c>
      <c r="G51" s="87">
        <f t="shared" si="9"/>
        <v>0.75917102084068999</v>
      </c>
      <c r="H51" s="88">
        <f t="shared" si="10"/>
        <v>5.3857513199235586E-4</v>
      </c>
      <c r="I51" s="89">
        <f t="shared" si="11"/>
        <v>-1054931.4699999965</v>
      </c>
      <c r="J51" s="90">
        <f t="shared" si="12"/>
        <v>-0.24082897915931001</v>
      </c>
      <c r="K51" s="91">
        <f>VLOOKUP($C51,'2023'!$C$105:$U$192,VLOOKUP($L$4,Master!$D$9:$G$20,4,FALSE),FALSE)</f>
        <v>1073619.9900000002</v>
      </c>
      <c r="L51" s="92">
        <f>VLOOKUP($C51,'2023'!$C$8:$U$95,VLOOKUP($L$4,Master!$D$9:$G$20,4,FALSE),FALSE)</f>
        <v>615141.53000000014</v>
      </c>
      <c r="M51" s="92">
        <f t="shared" si="13"/>
        <v>0.57296020540750181</v>
      </c>
      <c r="N51" s="88">
        <f t="shared" si="14"/>
        <v>9.9624514948336759E-5</v>
      </c>
      <c r="O51" s="92">
        <f t="shared" si="15"/>
        <v>-458478.46000000008</v>
      </c>
      <c r="P51" s="93">
        <f t="shared" si="16"/>
        <v>-0.42703979459249819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714997.62000000011</v>
      </c>
      <c r="F52" s="86">
        <f>VLOOKUP($C52,'2023'!$C$8:$U$95,19,FALSE)</f>
        <v>627298.92999999993</v>
      </c>
      <c r="G52" s="87">
        <f t="shared" si="9"/>
        <v>0.87734408122924923</v>
      </c>
      <c r="H52" s="88">
        <f t="shared" si="10"/>
        <v>1.0159345220743042E-4</v>
      </c>
      <c r="I52" s="89">
        <f t="shared" si="11"/>
        <v>-87698.690000000177</v>
      </c>
      <c r="J52" s="90">
        <f t="shared" si="12"/>
        <v>-0.12265591877075083</v>
      </c>
      <c r="K52" s="91">
        <f>VLOOKUP($C52,'2023'!$C$105:$U$192,VLOOKUP($L$4,Master!$D$9:$G$20,4,FALSE),FALSE)</f>
        <v>141818.23999999993</v>
      </c>
      <c r="L52" s="92">
        <f>VLOOKUP($C52,'2023'!$C$8:$U$95,VLOOKUP($L$4,Master!$D$9:$G$20,4,FALSE),FALSE)</f>
        <v>83094.570000000007</v>
      </c>
      <c r="M52" s="92">
        <f t="shared" si="13"/>
        <v>0.5859230096213297</v>
      </c>
      <c r="N52" s="88">
        <f t="shared" si="14"/>
        <v>1.3457482266057721E-5</v>
      </c>
      <c r="O52" s="92">
        <f t="shared" si="15"/>
        <v>-58723.669999999925</v>
      </c>
      <c r="P52" s="93">
        <f t="shared" si="16"/>
        <v>-0.4140769903786703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46207084.06000001</v>
      </c>
      <c r="F53" s="86">
        <f>VLOOKUP($C53,'2023'!$C$8:$U$95,19,FALSE)</f>
        <v>29321797.400000002</v>
      </c>
      <c r="G53" s="87">
        <f t="shared" si="9"/>
        <v>0.63457363727876825</v>
      </c>
      <c r="H53" s="88">
        <f t="shared" si="10"/>
        <v>4.7487768276487548E-3</v>
      </c>
      <c r="I53" s="89">
        <f t="shared" si="11"/>
        <v>-16885286.660000008</v>
      </c>
      <c r="J53" s="90">
        <f t="shared" si="12"/>
        <v>-0.36542636272123169</v>
      </c>
      <c r="K53" s="91">
        <f>VLOOKUP($C53,'2023'!$C$105:$U$192,VLOOKUP($L$4,Master!$D$9:$G$20,4,FALSE),FALSE)</f>
        <v>8784829.2100000028</v>
      </c>
      <c r="L53" s="92">
        <f>VLOOKUP($C53,'2023'!$C$8:$U$95,VLOOKUP($L$4,Master!$D$9:$G$20,4,FALSE),FALSE)</f>
        <v>4997099.0100000007</v>
      </c>
      <c r="M53" s="92">
        <f t="shared" si="13"/>
        <v>0.56883280147457749</v>
      </c>
      <c r="N53" s="88">
        <f t="shared" si="14"/>
        <v>8.0929922748032275E-4</v>
      </c>
      <c r="O53" s="92">
        <f t="shared" si="15"/>
        <v>-3787730.200000002</v>
      </c>
      <c r="P53" s="93">
        <f t="shared" si="16"/>
        <v>-0.43116719852542257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13188462.650000004</v>
      </c>
      <c r="F54" s="86">
        <f>VLOOKUP($C54,'2023'!$C$8:$U$95,19,FALSE)</f>
        <v>10978285.870000001</v>
      </c>
      <c r="G54" s="87">
        <f t="shared" si="9"/>
        <v>0.83241588965640345</v>
      </c>
      <c r="H54" s="88">
        <f t="shared" si="10"/>
        <v>1.7779752324037187E-3</v>
      </c>
      <c r="I54" s="89">
        <f t="shared" si="11"/>
        <v>-2210176.7800000031</v>
      </c>
      <c r="J54" s="90">
        <f t="shared" si="12"/>
        <v>-0.1675841103435966</v>
      </c>
      <c r="K54" s="91">
        <f>VLOOKUP($C54,'2023'!$C$105:$U$192,VLOOKUP($L$4,Master!$D$9:$G$20,4,FALSE),FALSE)</f>
        <v>1420161.7100000004</v>
      </c>
      <c r="L54" s="92">
        <f>VLOOKUP($C54,'2023'!$C$8:$U$95,VLOOKUP($L$4,Master!$D$9:$G$20,4,FALSE),FALSE)</f>
        <v>2488979.58</v>
      </c>
      <c r="M54" s="92">
        <f t="shared" si="13"/>
        <v>1.7526029342109213</v>
      </c>
      <c r="N54" s="88">
        <f t="shared" si="14"/>
        <v>4.0309972791759791E-4</v>
      </c>
      <c r="O54" s="92">
        <f t="shared" si="15"/>
        <v>1068817.8699999996</v>
      </c>
      <c r="P54" s="93">
        <f t="shared" si="16"/>
        <v>0.75260293421092117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38198.600000000006</v>
      </c>
      <c r="F55" s="86">
        <f>VLOOKUP($C55,'2023'!$C$8:$U$95,19,FALSE)</f>
        <v>27107.629999999997</v>
      </c>
      <c r="G55" s="87">
        <f t="shared" si="9"/>
        <v>0.70964983009848515</v>
      </c>
      <c r="H55" s="88">
        <f t="shared" si="10"/>
        <v>4.3901839795290376E-6</v>
      </c>
      <c r="I55" s="89">
        <f t="shared" si="11"/>
        <v>-11090.970000000008</v>
      </c>
      <c r="J55" s="90">
        <f t="shared" si="12"/>
        <v>-0.29035016990151491</v>
      </c>
      <c r="K55" s="91">
        <f>VLOOKUP($C55,'2023'!$C$105:$U$192,VLOOKUP($L$4,Master!$D$9:$G$20,4,FALSE),FALSE)</f>
        <v>6503.8800000000028</v>
      </c>
      <c r="L55" s="92">
        <f>VLOOKUP($C55,'2023'!$C$8:$U$95,VLOOKUP($L$4,Master!$D$9:$G$20,4,FALSE),FALSE)</f>
        <v>4492.7100000000009</v>
      </c>
      <c r="M55" s="92">
        <f t="shared" si="13"/>
        <v>0.69077381501503698</v>
      </c>
      <c r="N55" s="88">
        <f t="shared" si="14"/>
        <v>7.2761150519871747E-7</v>
      </c>
      <c r="O55" s="92">
        <f t="shared" si="15"/>
        <v>-2011.1700000000019</v>
      </c>
      <c r="P55" s="93">
        <f t="shared" si="16"/>
        <v>-0.30922618498496296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340998.52</v>
      </c>
      <c r="F56" s="86">
        <f>VLOOKUP($C56,'2023'!$C$8:$U$95,19,FALSE)</f>
        <v>72024.600000000006</v>
      </c>
      <c r="G56" s="87">
        <f t="shared" si="9"/>
        <v>0.21121675249499616</v>
      </c>
      <c r="H56" s="88">
        <f t="shared" si="10"/>
        <v>1.166465843941308E-5</v>
      </c>
      <c r="I56" s="89">
        <f t="shared" si="11"/>
        <v>-268973.92000000004</v>
      </c>
      <c r="J56" s="90">
        <f t="shared" si="12"/>
        <v>-0.78878324750500395</v>
      </c>
      <c r="K56" s="91">
        <f>VLOOKUP($C56,'2023'!$C$105:$U$192,VLOOKUP($L$4,Master!$D$9:$G$20,4,FALSE),FALSE)</f>
        <v>94652.799999999988</v>
      </c>
      <c r="L56" s="92">
        <f>VLOOKUP($C56,'2023'!$C$8:$U$95,VLOOKUP($L$4,Master!$D$9:$G$20,4,FALSE),FALSE)</f>
        <v>9130.19</v>
      </c>
      <c r="M56" s="92">
        <f t="shared" si="13"/>
        <v>9.6459798336657784E-2</v>
      </c>
      <c r="N56" s="88">
        <f t="shared" si="14"/>
        <v>1.4786690635830662E-6</v>
      </c>
      <c r="O56" s="92">
        <f t="shared" si="15"/>
        <v>-85522.609999999986</v>
      </c>
      <c r="P56" s="93">
        <f t="shared" si="16"/>
        <v>-0.90354020166334215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31247418.990000006</v>
      </c>
      <c r="F57" s="86">
        <f>VLOOKUP($C57,'2023'!$C$8:$U$95,19,FALSE)</f>
        <v>19737451.699999999</v>
      </c>
      <c r="G57" s="87">
        <f t="shared" si="9"/>
        <v>0.63165062389045645</v>
      </c>
      <c r="H57" s="88">
        <f t="shared" si="10"/>
        <v>3.1965555177663331E-3</v>
      </c>
      <c r="I57" s="89">
        <f t="shared" si="11"/>
        <v>-11509967.290000007</v>
      </c>
      <c r="J57" s="90">
        <f t="shared" si="12"/>
        <v>-0.3683493761095436</v>
      </c>
      <c r="K57" s="91">
        <f>VLOOKUP($C57,'2023'!$C$105:$U$192,VLOOKUP($L$4,Master!$D$9:$G$20,4,FALSE),FALSE)</f>
        <v>4498850.870000001</v>
      </c>
      <c r="L57" s="92">
        <f>VLOOKUP($C57,'2023'!$C$8:$U$95,VLOOKUP($L$4,Master!$D$9:$G$20,4,FALSE),FALSE)</f>
        <v>5599367.9400000013</v>
      </c>
      <c r="M57" s="92">
        <f t="shared" si="13"/>
        <v>1.2446218160594418</v>
      </c>
      <c r="N57" s="88">
        <f t="shared" si="14"/>
        <v>9.0683897580410091E-4</v>
      </c>
      <c r="O57" s="92">
        <f t="shared" si="15"/>
        <v>1100517.0700000003</v>
      </c>
      <c r="P57" s="93">
        <f t="shared" si="16"/>
        <v>0.24462181605944186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3413781.3700000006</v>
      </c>
      <c r="F58" s="86">
        <f>VLOOKUP($C58,'2023'!$C$8:$U$95,19,FALSE)</f>
        <v>2924939.07</v>
      </c>
      <c r="G58" s="87">
        <f t="shared" si="9"/>
        <v>0.85680327852981375</v>
      </c>
      <c r="H58" s="88">
        <f t="shared" si="10"/>
        <v>4.7370502866582448E-4</v>
      </c>
      <c r="I58" s="89">
        <f t="shared" si="11"/>
        <v>-488842.30000000075</v>
      </c>
      <c r="J58" s="90">
        <f t="shared" si="12"/>
        <v>-0.14319672147018619</v>
      </c>
      <c r="K58" s="91">
        <f>VLOOKUP($C58,'2023'!$C$105:$U$192,VLOOKUP($L$4,Master!$D$9:$G$20,4,FALSE),FALSE)</f>
        <v>508432.91</v>
      </c>
      <c r="L58" s="92">
        <f>VLOOKUP($C58,'2023'!$C$8:$U$95,VLOOKUP($L$4,Master!$D$9:$G$20,4,FALSE),FALSE)</f>
        <v>484988.77999999997</v>
      </c>
      <c r="M58" s="92">
        <f t="shared" si="13"/>
        <v>0.95388943253102954</v>
      </c>
      <c r="N58" s="88">
        <f t="shared" si="14"/>
        <v>7.8545781103229353E-5</v>
      </c>
      <c r="O58" s="92">
        <f t="shared" si="15"/>
        <v>-23444.130000000005</v>
      </c>
      <c r="P58" s="93">
        <f t="shared" si="16"/>
        <v>-4.6110567468970499E-2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350970.86</v>
      </c>
      <c r="F59" s="86">
        <f>VLOOKUP($C59,'2023'!$C$8:$U$95,19,FALSE)</f>
        <v>99243.080000000016</v>
      </c>
      <c r="G59" s="87">
        <f t="shared" si="9"/>
        <v>0.2827672929883695</v>
      </c>
      <c r="H59" s="88">
        <f t="shared" si="10"/>
        <v>1.6072794998866327E-5</v>
      </c>
      <c r="I59" s="89">
        <f t="shared" si="11"/>
        <v>-251727.77999999997</v>
      </c>
      <c r="J59" s="90">
        <f t="shared" si="12"/>
        <v>-0.71723270701163044</v>
      </c>
      <c r="K59" s="91">
        <f>VLOOKUP($C59,'2023'!$C$105:$U$192,VLOOKUP($L$4,Master!$D$9:$G$20,4,FALSE),FALSE)</f>
        <v>75354.45</v>
      </c>
      <c r="L59" s="92">
        <f>VLOOKUP($C59,'2023'!$C$8:$U$95,VLOOKUP($L$4,Master!$D$9:$G$20,4,FALSE),FALSE)</f>
        <v>25645.480000000003</v>
      </c>
      <c r="M59" s="92">
        <f t="shared" si="13"/>
        <v>0.34033132747966449</v>
      </c>
      <c r="N59" s="88">
        <f t="shared" si="14"/>
        <v>4.1533832151070519E-6</v>
      </c>
      <c r="O59" s="92">
        <f t="shared" si="15"/>
        <v>-49708.969999999994</v>
      </c>
      <c r="P59" s="93">
        <f t="shared" si="16"/>
        <v>-0.65966867252033545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2169421.88</v>
      </c>
      <c r="F60" s="86">
        <f>VLOOKUP($C60,'2023'!$C$8:$U$95,19,FALSE)</f>
        <v>1691974.63</v>
      </c>
      <c r="G60" s="87">
        <f t="shared" si="9"/>
        <v>0.77991959314063897</v>
      </c>
      <c r="H60" s="88">
        <f t="shared" si="10"/>
        <v>2.7402173906002005E-4</v>
      </c>
      <c r="I60" s="89">
        <f t="shared" si="11"/>
        <v>-477447.25</v>
      </c>
      <c r="J60" s="90">
        <f t="shared" si="12"/>
        <v>-0.22008040685936109</v>
      </c>
      <c r="K60" s="91">
        <f>VLOOKUP($C60,'2023'!$C$105:$U$192,VLOOKUP($L$4,Master!$D$9:$G$20,4,FALSE),FALSE)</f>
        <v>451659.14</v>
      </c>
      <c r="L60" s="92">
        <f>VLOOKUP($C60,'2023'!$C$8:$U$95,VLOOKUP($L$4,Master!$D$9:$G$20,4,FALSE),FALSE)</f>
        <v>572004.61</v>
      </c>
      <c r="M60" s="92">
        <f t="shared" si="13"/>
        <v>1.2664519752661265</v>
      </c>
      <c r="N60" s="88">
        <f t="shared" si="14"/>
        <v>9.2638326369319472E-5</v>
      </c>
      <c r="O60" s="92">
        <f t="shared" si="15"/>
        <v>120345.46999999997</v>
      </c>
      <c r="P60" s="93">
        <f t="shared" si="16"/>
        <v>0.26645197526612652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2539899.870000001</v>
      </c>
      <c r="F61" s="86">
        <f>VLOOKUP($C61,'2023'!$C$8:$U$95,19,FALSE)</f>
        <v>1621589.27</v>
      </c>
      <c r="G61" s="87">
        <f t="shared" si="9"/>
        <v>0.63844614079215622</v>
      </c>
      <c r="H61" s="88">
        <f t="shared" si="10"/>
        <v>2.626225617853788E-4</v>
      </c>
      <c r="I61" s="89">
        <f t="shared" si="11"/>
        <v>-918310.60000000102</v>
      </c>
      <c r="J61" s="90">
        <f t="shared" si="12"/>
        <v>-0.36155385920784378</v>
      </c>
      <c r="K61" s="91">
        <f>VLOOKUP($C61,'2023'!$C$105:$U$192,VLOOKUP($L$4,Master!$D$9:$G$20,4,FALSE),FALSE)</f>
        <v>604776.00000000023</v>
      </c>
      <c r="L61" s="92">
        <f>VLOOKUP($C61,'2023'!$C$8:$U$95,VLOOKUP($L$4,Master!$D$9:$G$20,4,FALSE),FALSE)</f>
        <v>216216.86</v>
      </c>
      <c r="M61" s="92">
        <f t="shared" si="13"/>
        <v>0.35751560908501645</v>
      </c>
      <c r="N61" s="88">
        <f t="shared" si="14"/>
        <v>3.5017144430408443E-5</v>
      </c>
      <c r="O61" s="92">
        <f t="shared" si="15"/>
        <v>-388559.14000000025</v>
      </c>
      <c r="P61" s="93">
        <f t="shared" si="16"/>
        <v>-0.64248439091498355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1097998.8899999999</v>
      </c>
      <c r="F62" s="86">
        <f>VLOOKUP($C62,'2023'!$C$8:$U$95,19,FALSE)</f>
        <v>1099982.8700000001</v>
      </c>
      <c r="G62" s="87">
        <f t="shared" si="9"/>
        <v>1.0018069052874909</v>
      </c>
      <c r="H62" s="88">
        <f t="shared" si="10"/>
        <v>1.7814641758170572E-4</v>
      </c>
      <c r="I62" s="89">
        <f t="shared" si="11"/>
        <v>1983.9800000002142</v>
      </c>
      <c r="J62" s="90">
        <f t="shared" si="12"/>
        <v>1.8069052874909687E-3</v>
      </c>
      <c r="K62" s="91">
        <f>VLOOKUP($C62,'2023'!$C$105:$U$192,VLOOKUP($L$4,Master!$D$9:$G$20,4,FALSE),FALSE)</f>
        <v>163939.63999999998</v>
      </c>
      <c r="L62" s="92">
        <f>VLOOKUP($C62,'2023'!$C$8:$U$95,VLOOKUP($L$4,Master!$D$9:$G$20,4,FALSE),FALSE)</f>
        <v>161441.03</v>
      </c>
      <c r="M62" s="92">
        <f t="shared" si="13"/>
        <v>0.98475896372591776</v>
      </c>
      <c r="N62" s="88">
        <f t="shared" si="14"/>
        <v>2.6145990023645256E-5</v>
      </c>
      <c r="O62" s="92">
        <f t="shared" si="15"/>
        <v>-2498.609999999986</v>
      </c>
      <c r="P62" s="93">
        <f t="shared" si="16"/>
        <v>-1.5241036274082255E-2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4877928.7999999961</v>
      </c>
      <c r="F63" s="86">
        <f>VLOOKUP($C63,'2023'!$C$8:$U$95,19,FALSE)</f>
        <v>5378025.96</v>
      </c>
      <c r="G63" s="87">
        <f t="shared" si="9"/>
        <v>1.1025224394419213</v>
      </c>
      <c r="H63" s="88">
        <f t="shared" si="10"/>
        <v>8.7099179865902248E-4</v>
      </c>
      <c r="I63" s="89">
        <f t="shared" si="11"/>
        <v>500097.16000000387</v>
      </c>
      <c r="J63" s="90">
        <f t="shared" si="12"/>
        <v>0.1025224394419214</v>
      </c>
      <c r="K63" s="91">
        <f>VLOOKUP($C63,'2023'!$C$105:$U$192,VLOOKUP($L$4,Master!$D$9:$G$20,4,FALSE),FALSE)</f>
        <v>668467.11999999953</v>
      </c>
      <c r="L63" s="92">
        <f>VLOOKUP($C63,'2023'!$C$8:$U$95,VLOOKUP($L$4,Master!$D$9:$G$20,4,FALSE),FALSE)</f>
        <v>642659.51</v>
      </c>
      <c r="M63" s="92">
        <f t="shared" si="13"/>
        <v>0.96139285055636015</v>
      </c>
      <c r="N63" s="88">
        <f t="shared" si="14"/>
        <v>1.0408115667411655E-4</v>
      </c>
      <c r="O63" s="92">
        <f t="shared" si="15"/>
        <v>-25807.60999999952</v>
      </c>
      <c r="P63" s="93">
        <f t="shared" si="16"/>
        <v>-3.8607149443639861E-2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1166966.0900000003</v>
      </c>
      <c r="F64" s="86">
        <f>VLOOKUP($C64,'2023'!$C$8:$U$95,19,FALSE)</f>
        <v>1993148.29</v>
      </c>
      <c r="G64" s="87">
        <f t="shared" si="9"/>
        <v>1.7079744707920343</v>
      </c>
      <c r="H64" s="88">
        <f t="shared" si="10"/>
        <v>3.2279796100152238E-4</v>
      </c>
      <c r="I64" s="89">
        <f t="shared" si="11"/>
        <v>826182.19999999972</v>
      </c>
      <c r="J64" s="90">
        <f t="shared" si="12"/>
        <v>0.70797447079203435</v>
      </c>
      <c r="K64" s="91">
        <f>VLOOKUP($C64,'2023'!$C$105:$U$192,VLOOKUP($L$4,Master!$D$9:$G$20,4,FALSE),FALSE)</f>
        <v>203259.36999999982</v>
      </c>
      <c r="L64" s="92">
        <f>VLOOKUP($C64,'2023'!$C$8:$U$95,VLOOKUP($L$4,Master!$D$9:$G$20,4,FALSE),FALSE)</f>
        <v>626985.94000000006</v>
      </c>
      <c r="M64" s="92">
        <f t="shared" si="13"/>
        <v>3.0846594673593675</v>
      </c>
      <c r="N64" s="88">
        <f t="shared" si="14"/>
        <v>1.0154276228419655E-4</v>
      </c>
      <c r="O64" s="92">
        <f t="shared" si="15"/>
        <v>423726.57000000024</v>
      </c>
      <c r="P64" s="93">
        <f t="shared" si="16"/>
        <v>2.0846594673593675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74705188.200000122</v>
      </c>
      <c r="F65" s="86">
        <f>VLOOKUP($C65,'2023'!$C$8:$U$95,19,FALSE)</f>
        <v>26894174.809999995</v>
      </c>
      <c r="G65" s="87">
        <f t="shared" si="9"/>
        <v>0.36000411026338797</v>
      </c>
      <c r="H65" s="88">
        <f t="shared" si="10"/>
        <v>4.3556140980792269E-3</v>
      </c>
      <c r="I65" s="89">
        <f t="shared" si="11"/>
        <v>-47811013.390000127</v>
      </c>
      <c r="J65" s="90">
        <f t="shared" si="12"/>
        <v>-0.63999588973661203</v>
      </c>
      <c r="K65" s="91">
        <f>VLOOKUP($C65,'2023'!$C$105:$U$192,VLOOKUP($L$4,Master!$D$9:$G$20,4,FALSE),FALSE)</f>
        <v>12591970.290000025</v>
      </c>
      <c r="L65" s="92">
        <f>VLOOKUP($C65,'2023'!$C$8:$U$95,VLOOKUP($L$4,Master!$D$9:$G$20,4,FALSE),FALSE)</f>
        <v>8611528.1899999995</v>
      </c>
      <c r="M65" s="92">
        <f t="shared" si="13"/>
        <v>0.68389044698103252</v>
      </c>
      <c r="N65" s="88">
        <f t="shared" si="14"/>
        <v>1.3946698069510575E-3</v>
      </c>
      <c r="O65" s="92">
        <f t="shared" si="15"/>
        <v>-3980442.1000000257</v>
      </c>
      <c r="P65" s="93">
        <f t="shared" si="16"/>
        <v>-0.31610955301896743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1035964.43</v>
      </c>
      <c r="F66" s="86">
        <f>VLOOKUP($C66,'2023'!$C$8:$U$95,19,FALSE)</f>
        <v>915990.34000000032</v>
      </c>
      <c r="G66" s="87">
        <f t="shared" si="9"/>
        <v>0.88419091763604307</v>
      </c>
      <c r="H66" s="88">
        <f t="shared" si="10"/>
        <v>1.4834812619440941E-4</v>
      </c>
      <c r="I66" s="89">
        <f t="shared" si="11"/>
        <v>-119974.08999999973</v>
      </c>
      <c r="J66" s="90">
        <f t="shared" si="12"/>
        <v>-0.11580908236395697</v>
      </c>
      <c r="K66" s="91">
        <f>VLOOKUP($C66,'2023'!$C$105:$U$192,VLOOKUP($L$4,Master!$D$9:$G$20,4,FALSE),FALSE)</f>
        <v>202567.71</v>
      </c>
      <c r="L66" s="92">
        <f>VLOOKUP($C66,'2023'!$C$8:$U$95,VLOOKUP($L$4,Master!$D$9:$G$20,4,FALSE),FALSE)</f>
        <v>132200.44</v>
      </c>
      <c r="M66" s="92">
        <f t="shared" si="13"/>
        <v>0.65262346106395741</v>
      </c>
      <c r="N66" s="88">
        <f t="shared" si="14"/>
        <v>2.1410365043889482E-5</v>
      </c>
      <c r="O66" s="92">
        <f t="shared" si="15"/>
        <v>-70367.26999999999</v>
      </c>
      <c r="P66" s="93">
        <f t="shared" si="16"/>
        <v>-0.34737653893604264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125685413.85999984</v>
      </c>
      <c r="F67" s="86">
        <f>VLOOKUP($C67,'2023'!$C$8:$U$95,19,FALSE)</f>
        <v>135208836.53999993</v>
      </c>
      <c r="G67" s="87">
        <f t="shared" si="9"/>
        <v>1.0757719005532986</v>
      </c>
      <c r="H67" s="88">
        <f t="shared" si="10"/>
        <v>2.1897586327859285E-2</v>
      </c>
      <c r="I67" s="89">
        <f t="shared" si="11"/>
        <v>9523422.6800000966</v>
      </c>
      <c r="J67" s="90">
        <f t="shared" si="12"/>
        <v>7.5771900553298688E-2</v>
      </c>
      <c r="K67" s="91">
        <f>VLOOKUP($C67,'2023'!$C$105:$U$192,VLOOKUP($L$4,Master!$D$9:$G$20,4,FALSE),FALSE)</f>
        <v>18106046.029999997</v>
      </c>
      <c r="L67" s="92">
        <f>VLOOKUP($C67,'2023'!$C$8:$U$95,VLOOKUP($L$4,Master!$D$9:$G$20,4,FALSE),FALSE)</f>
        <v>20329668.010000024</v>
      </c>
      <c r="M67" s="92">
        <f t="shared" si="13"/>
        <v>1.122811019938627</v>
      </c>
      <c r="N67" s="88">
        <f t="shared" si="14"/>
        <v>3.2924672059728606E-3</v>
      </c>
      <c r="O67" s="92">
        <f t="shared" si="15"/>
        <v>2223621.9800000265</v>
      </c>
      <c r="P67" s="93">
        <f t="shared" si="16"/>
        <v>0.12281101993862692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40481.170000000006</v>
      </c>
      <c r="F68" s="86">
        <f>VLOOKUP($C68,'2023'!$C$8:$U$95,19,FALSE)</f>
        <v>29863.08</v>
      </c>
      <c r="G68" s="87">
        <f t="shared" si="9"/>
        <v>0.73770298635143194</v>
      </c>
      <c r="H68" s="88">
        <f t="shared" si="10"/>
        <v>4.836439607423963E-6</v>
      </c>
      <c r="I68" s="89">
        <f t="shared" si="11"/>
        <v>-10618.090000000004</v>
      </c>
      <c r="J68" s="90">
        <f t="shared" si="12"/>
        <v>-0.262297013648568</v>
      </c>
      <c r="K68" s="91">
        <f>VLOOKUP($C68,'2023'!$C$105:$U$192,VLOOKUP($L$4,Master!$D$9:$G$20,4,FALSE),FALSE)</f>
        <v>6963.9000000000005</v>
      </c>
      <c r="L68" s="92">
        <f>VLOOKUP($C68,'2023'!$C$8:$U$95,VLOOKUP($L$4,Master!$D$9:$G$20,4,FALSE),FALSE)</f>
        <v>4607.8999999999996</v>
      </c>
      <c r="M68" s="92">
        <f t="shared" si="13"/>
        <v>0.66168382659142133</v>
      </c>
      <c r="N68" s="88">
        <f t="shared" si="14"/>
        <v>7.4626696466167839E-7</v>
      </c>
      <c r="O68" s="92">
        <f t="shared" si="15"/>
        <v>-2356.0000000000009</v>
      </c>
      <c r="P68" s="93">
        <f t="shared" si="16"/>
        <v>-0.33831617340857861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173965.51</v>
      </c>
      <c r="F69" s="86">
        <f>VLOOKUP($C69,'2023'!$C$8:$U$95,19,FALSE)</f>
        <v>168804.85</v>
      </c>
      <c r="G69" s="87">
        <f t="shared" si="9"/>
        <v>0.97033515436479334</v>
      </c>
      <c r="H69" s="88">
        <f t="shared" si="10"/>
        <v>2.7338588734492924E-5</v>
      </c>
      <c r="I69" s="89">
        <f t="shared" si="11"/>
        <v>-5160.6600000000035</v>
      </c>
      <c r="J69" s="90">
        <f t="shared" si="12"/>
        <v>-2.9664845635206674E-2</v>
      </c>
      <c r="K69" s="91">
        <f>VLOOKUP($C69,'2023'!$C$105:$U$192,VLOOKUP($L$4,Master!$D$9:$G$20,4,FALSE),FALSE)</f>
        <v>26620.43</v>
      </c>
      <c r="L69" s="92">
        <f>VLOOKUP($C69,'2023'!$C$8:$U$95,VLOOKUP($L$4,Master!$D$9:$G$20,4,FALSE),FALSE)</f>
        <v>21952.04</v>
      </c>
      <c r="M69" s="92">
        <f t="shared" si="13"/>
        <v>0.82463130760847969</v>
      </c>
      <c r="N69" s="88">
        <f t="shared" si="14"/>
        <v>3.555216532245004E-6</v>
      </c>
      <c r="O69" s="92">
        <f t="shared" si="15"/>
        <v>-4668.3899999999994</v>
      </c>
      <c r="P69" s="93">
        <f t="shared" si="16"/>
        <v>-0.17536869239152034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986083.81999999983</v>
      </c>
      <c r="F70" s="86">
        <f>VLOOKUP($C70,'2023'!$C$8:$U$95,19,FALSE)</f>
        <v>1055508.4800000002</v>
      </c>
      <c r="G70" s="87">
        <f t="shared" si="9"/>
        <v>1.0704044205897227</v>
      </c>
      <c r="H70" s="88">
        <f t="shared" si="10"/>
        <v>1.7094362063939367E-4</v>
      </c>
      <c r="I70" s="89">
        <f t="shared" si="11"/>
        <v>69424.660000000382</v>
      </c>
      <c r="J70" s="90">
        <f t="shared" si="12"/>
        <v>7.0404420589722683E-2</v>
      </c>
      <c r="K70" s="91">
        <f>VLOOKUP($C70,'2023'!$C$105:$U$192,VLOOKUP($L$4,Master!$D$9:$G$20,4,FALSE),FALSE)</f>
        <v>173366.80999999991</v>
      </c>
      <c r="L70" s="92">
        <f>VLOOKUP($C70,'2023'!$C$8:$U$95,VLOOKUP($L$4,Master!$D$9:$G$20,4,FALSE),FALSE)</f>
        <v>194878.33</v>
      </c>
      <c r="M70" s="92">
        <f t="shared" si="13"/>
        <v>1.1240809587486791</v>
      </c>
      <c r="N70" s="88">
        <f t="shared" si="14"/>
        <v>3.156128818061089E-5</v>
      </c>
      <c r="O70" s="92">
        <f t="shared" si="15"/>
        <v>21511.520000000077</v>
      </c>
      <c r="P70" s="93">
        <f t="shared" si="16"/>
        <v>0.12408095874867911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7587399.8500000006</v>
      </c>
      <c r="F71" s="86">
        <f>VLOOKUP($C71,'2023'!$C$8:$U$95,19,FALSE)</f>
        <v>5709407.0099999998</v>
      </c>
      <c r="G71" s="87">
        <f t="shared" si="9"/>
        <v>0.75248532077823727</v>
      </c>
      <c r="H71" s="88">
        <f t="shared" si="10"/>
        <v>9.2466022252453602E-4</v>
      </c>
      <c r="I71" s="89">
        <f t="shared" si="11"/>
        <v>-1877992.8400000008</v>
      </c>
      <c r="J71" s="90">
        <f t="shared" si="12"/>
        <v>-0.24751467922176273</v>
      </c>
      <c r="K71" s="91">
        <f>VLOOKUP($C71,'2023'!$C$105:$U$192,VLOOKUP($L$4,Master!$D$9:$G$20,4,FALSE),FALSE)</f>
        <v>2655570.25</v>
      </c>
      <c r="L71" s="92">
        <f>VLOOKUP($C71,'2023'!$C$8:$U$95,VLOOKUP($L$4,Master!$D$9:$G$20,4,FALSE),FALSE)</f>
        <v>487135.67</v>
      </c>
      <c r="M71" s="92">
        <f t="shared" si="13"/>
        <v>0.18343919540445219</v>
      </c>
      <c r="N71" s="88">
        <f t="shared" si="14"/>
        <v>7.889347812004016E-5</v>
      </c>
      <c r="O71" s="92">
        <f t="shared" si="15"/>
        <v>-2168434.58</v>
      </c>
      <c r="P71" s="93">
        <f t="shared" si="16"/>
        <v>-0.81656080459554781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6861984.290000001</v>
      </c>
      <c r="F72" s="86">
        <f>VLOOKUP($C72,'2023'!$C$8:$U$95,19,FALSE)</f>
        <v>5313076.63</v>
      </c>
      <c r="G72" s="87">
        <f t="shared" si="9"/>
        <v>0.77427700289882173</v>
      </c>
      <c r="H72" s="88">
        <f t="shared" si="10"/>
        <v>8.6047300715835838E-4</v>
      </c>
      <c r="I72" s="89">
        <f t="shared" si="11"/>
        <v>-1548907.6600000011</v>
      </c>
      <c r="J72" s="90">
        <f t="shared" si="12"/>
        <v>-0.22572299710117827</v>
      </c>
      <c r="K72" s="91">
        <f>VLOOKUP($C72,'2023'!$C$105:$U$192,VLOOKUP($L$4,Master!$D$9:$G$20,4,FALSE),FALSE)</f>
        <v>1700342.0400000005</v>
      </c>
      <c r="L72" s="92">
        <f>VLOOKUP($C72,'2023'!$C$8:$U$95,VLOOKUP($L$4,Master!$D$9:$G$20,4,FALSE),FALSE)</f>
        <v>399126.62</v>
      </c>
      <c r="M72" s="92">
        <f t="shared" si="13"/>
        <v>0.23473313639883883</v>
      </c>
      <c r="N72" s="88">
        <f t="shared" si="14"/>
        <v>6.4640077090013929E-5</v>
      </c>
      <c r="O72" s="92">
        <f t="shared" si="15"/>
        <v>-1301215.4200000004</v>
      </c>
      <c r="P72" s="93">
        <f t="shared" si="16"/>
        <v>-0.76526686360116114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984453.23999999964</v>
      </c>
      <c r="F73" s="86">
        <f>VLOOKUP($C73,'2023'!$C$8:$U$95,19,FALSE)</f>
        <v>820811.7799999998</v>
      </c>
      <c r="G73" s="87">
        <f t="shared" si="9"/>
        <v>0.83377426844570102</v>
      </c>
      <c r="H73" s="88">
        <f t="shared" si="10"/>
        <v>1.3293359569850675E-4</v>
      </c>
      <c r="I73" s="89">
        <f t="shared" si="11"/>
        <v>-163641.45999999985</v>
      </c>
      <c r="J73" s="90">
        <f t="shared" si="12"/>
        <v>-0.16622573155429901</v>
      </c>
      <c r="K73" s="91">
        <f>VLOOKUP($C73,'2023'!$C$105:$U$192,VLOOKUP($L$4,Master!$D$9:$G$20,4,FALSE),FALSE)</f>
        <v>154860.07999999996</v>
      </c>
      <c r="L73" s="92">
        <f>VLOOKUP($C73,'2023'!$C$8:$U$95,VLOOKUP($L$4,Master!$D$9:$G$20,4,FALSE),FALSE)</f>
        <v>135904.71000000002</v>
      </c>
      <c r="M73" s="92">
        <f t="shared" si="13"/>
        <v>0.87759679576557148</v>
      </c>
      <c r="N73" s="88">
        <f t="shared" si="14"/>
        <v>2.2010285686522207E-5</v>
      </c>
      <c r="O73" s="92">
        <f t="shared" si="15"/>
        <v>-18955.369999999937</v>
      </c>
      <c r="P73" s="93">
        <f t="shared" si="16"/>
        <v>-0.12240320423442853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3723358.58</v>
      </c>
      <c r="F74" s="86">
        <f>VLOOKUP($C74,'2023'!$C$8:$U$95,19,FALSE)</f>
        <v>3610881.1099999994</v>
      </c>
      <c r="G74" s="87">
        <f t="shared" ref="G74:G96" si="17">IFERROR(F74/E74,0)</f>
        <v>0.96979139462844843</v>
      </c>
      <c r="H74" s="88">
        <f t="shared" ref="H74:H96" si="18">F74/$D$4</f>
        <v>5.8479595601334492E-4</v>
      </c>
      <c r="I74" s="89">
        <f t="shared" ref="I74:I96" si="19">F74-E74</f>
        <v>-112477.47000000067</v>
      </c>
      <c r="J74" s="90">
        <f t="shared" ref="J74:J96" si="20">IFERROR(I74/E74,0)</f>
        <v>-3.0208605371551581E-2</v>
      </c>
      <c r="K74" s="91">
        <f>VLOOKUP($C74,'2023'!$C$105:$U$192,VLOOKUP($L$4,Master!$D$9:$G$20,4,FALSE),FALSE)</f>
        <v>559269.31999999995</v>
      </c>
      <c r="L74" s="92">
        <f>VLOOKUP($C74,'2023'!$C$8:$U$95,VLOOKUP($L$4,Master!$D$9:$G$20,4,FALSE),FALSE)</f>
        <v>549555.5</v>
      </c>
      <c r="M74" s="92">
        <f t="shared" ref="M74:M96" si="21">IFERROR(L74/K74,0)</f>
        <v>0.98263123033460886</v>
      </c>
      <c r="N74" s="88">
        <f t="shared" ref="N74:N96" si="22">L74/$D$4</f>
        <v>8.9002607456353447E-5</v>
      </c>
      <c r="O74" s="92">
        <f t="shared" ref="O74:O96" si="23">L74-K74</f>
        <v>-9713.8199999999488</v>
      </c>
      <c r="P74" s="93">
        <f t="shared" ref="P74:P96" si="24">IFERROR(O74/K74,0)</f>
        <v>-1.7368769665391175E-2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3677711.2999999993</v>
      </c>
      <c r="F75" s="86">
        <f>VLOOKUP($C75,'2023'!$C$8:$U$95,19,FALSE)</f>
        <v>6044684.0200000005</v>
      </c>
      <c r="G75" s="87">
        <f t="shared" si="17"/>
        <v>1.6435993820395858</v>
      </c>
      <c r="H75" s="88">
        <f t="shared" si="18"/>
        <v>9.7895961195866945E-4</v>
      </c>
      <c r="I75" s="89">
        <f t="shared" si="19"/>
        <v>2366972.7200000011</v>
      </c>
      <c r="J75" s="90">
        <f t="shared" si="20"/>
        <v>0.64359938203958578</v>
      </c>
      <c r="K75" s="91">
        <f>VLOOKUP($C75,'2023'!$C$105:$U$192,VLOOKUP($L$4,Master!$D$9:$G$20,4,FALSE),FALSE)</f>
        <v>734649.23999999976</v>
      </c>
      <c r="L75" s="92">
        <f>VLOOKUP($C75,'2023'!$C$8:$U$95,VLOOKUP($L$4,Master!$D$9:$G$20,4,FALSE),FALSE)</f>
        <v>2510404.5699999998</v>
      </c>
      <c r="M75" s="92">
        <f t="shared" si="21"/>
        <v>3.417147168082554</v>
      </c>
      <c r="N75" s="88">
        <f t="shared" si="22"/>
        <v>4.0656958669387487E-4</v>
      </c>
      <c r="O75" s="92">
        <f t="shared" si="23"/>
        <v>1775755.33</v>
      </c>
      <c r="P75" s="93">
        <f t="shared" si="24"/>
        <v>2.417147168082554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486547.75000000012</v>
      </c>
      <c r="F76" s="86">
        <f>VLOOKUP($C76,'2023'!$C$8:$U$95,19,FALSE)</f>
        <v>384967.9800000001</v>
      </c>
      <c r="G76" s="87">
        <f t="shared" si="17"/>
        <v>0.79122343079379154</v>
      </c>
      <c r="H76" s="88">
        <f t="shared" si="18"/>
        <v>6.2347031386648547E-5</v>
      </c>
      <c r="I76" s="89">
        <f t="shared" si="19"/>
        <v>-101579.77000000002</v>
      </c>
      <c r="J76" s="90">
        <f t="shared" si="20"/>
        <v>-0.20877656920620843</v>
      </c>
      <c r="K76" s="91">
        <f>VLOOKUP($C76,'2023'!$C$105:$U$192,VLOOKUP($L$4,Master!$D$9:$G$20,4,FALSE),FALSE)</f>
        <v>74989.050000000017</v>
      </c>
      <c r="L76" s="92">
        <f>VLOOKUP($C76,'2023'!$C$8:$U$95,VLOOKUP($L$4,Master!$D$9:$G$20,4,FALSE),FALSE)</f>
        <v>67759.16</v>
      </c>
      <c r="M76" s="92">
        <f t="shared" si="21"/>
        <v>0.9035873904256686</v>
      </c>
      <c r="N76" s="88">
        <f t="shared" si="22"/>
        <v>1.0973854176788781E-5</v>
      </c>
      <c r="O76" s="92">
        <f t="shared" si="23"/>
        <v>-7229.890000000014</v>
      </c>
      <c r="P76" s="93">
        <f t="shared" si="24"/>
        <v>-9.6412609574331343E-2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1421324.5199999996</v>
      </c>
      <c r="F77" s="86">
        <f>VLOOKUP($C77,'2023'!$C$8:$U$95,19,FALSE)</f>
        <v>1230150.2200000002</v>
      </c>
      <c r="G77" s="87">
        <f t="shared" si="17"/>
        <v>0.86549567160074081</v>
      </c>
      <c r="H77" s="88">
        <f t="shared" si="18"/>
        <v>1.992275159524504E-4</v>
      </c>
      <c r="I77" s="89">
        <f t="shared" si="19"/>
        <v>-191174.29999999935</v>
      </c>
      <c r="J77" s="90">
        <f t="shared" si="20"/>
        <v>-0.13450432839925916</v>
      </c>
      <c r="K77" s="91">
        <f>VLOOKUP($C77,'2023'!$C$105:$U$192,VLOOKUP($L$4,Master!$D$9:$G$20,4,FALSE),FALSE)</f>
        <v>284264.64</v>
      </c>
      <c r="L77" s="92">
        <f>VLOOKUP($C77,'2023'!$C$8:$U$95,VLOOKUP($L$4,Master!$D$9:$G$20,4,FALSE),FALSE)</f>
        <v>204030.60000000003</v>
      </c>
      <c r="M77" s="92">
        <f t="shared" si="21"/>
        <v>0.71774878507576612</v>
      </c>
      <c r="N77" s="88">
        <f t="shared" si="22"/>
        <v>3.3043533184335836E-5</v>
      </c>
      <c r="O77" s="92">
        <f t="shared" si="23"/>
        <v>-80234.039999999979</v>
      </c>
      <c r="P77" s="93">
        <f t="shared" si="24"/>
        <v>-0.28225121492423388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1314939.9099999999</v>
      </c>
      <c r="F78" s="86">
        <f>VLOOKUP($C78,'2023'!$C$8:$U$95,19,FALSE)</f>
        <v>1431172.6099999999</v>
      </c>
      <c r="G78" s="87">
        <f t="shared" si="17"/>
        <v>1.0883939251642305</v>
      </c>
      <c r="H78" s="88">
        <f t="shared" si="18"/>
        <v>2.3178385806368022E-4</v>
      </c>
      <c r="I78" s="89">
        <f t="shared" si="19"/>
        <v>116232.69999999995</v>
      </c>
      <c r="J78" s="90">
        <f t="shared" si="20"/>
        <v>8.8393925164230475E-2</v>
      </c>
      <c r="K78" s="91">
        <f>VLOOKUP($C78,'2023'!$C$105:$U$192,VLOOKUP($L$4,Master!$D$9:$G$20,4,FALSE),FALSE)</f>
        <v>223954.92999999996</v>
      </c>
      <c r="L78" s="92">
        <f>VLOOKUP($C78,'2023'!$C$8:$U$95,VLOOKUP($L$4,Master!$D$9:$G$20,4,FALSE),FALSE)</f>
        <v>299790.61</v>
      </c>
      <c r="M78" s="92">
        <f t="shared" si="21"/>
        <v>1.3386202750705243</v>
      </c>
      <c r="N78" s="88">
        <f t="shared" si="22"/>
        <v>4.8552231723512454E-5</v>
      </c>
      <c r="O78" s="92">
        <f t="shared" si="23"/>
        <v>75835.680000000022</v>
      </c>
      <c r="P78" s="93">
        <f t="shared" si="24"/>
        <v>0.33862027507052439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125000</v>
      </c>
      <c r="F79" s="86">
        <f>VLOOKUP($C79,'2023'!$C$8:$U$95,19,FALSE)</f>
        <v>125000</v>
      </c>
      <c r="G79" s="87">
        <f t="shared" si="17"/>
        <v>1</v>
      </c>
      <c r="H79" s="88">
        <f t="shared" si="18"/>
        <v>2.0244226346645936E-5</v>
      </c>
      <c r="I79" s="89">
        <f t="shared" si="19"/>
        <v>0</v>
      </c>
      <c r="J79" s="90">
        <f t="shared" si="20"/>
        <v>0</v>
      </c>
      <c r="K79" s="91">
        <f>VLOOKUP($C79,'2023'!$C$105:$U$192,VLOOKUP($L$4,Master!$D$9:$G$20,4,FALSE),FALSE)</f>
        <v>25000</v>
      </c>
      <c r="L79" s="92">
        <f>VLOOKUP($C79,'2023'!$C$8:$U$95,VLOOKUP($L$4,Master!$D$9:$G$20,4,FALSE),FALSE)</f>
        <v>25000</v>
      </c>
      <c r="M79" s="92">
        <f t="shared" si="21"/>
        <v>1</v>
      </c>
      <c r="N79" s="88">
        <f t="shared" si="22"/>
        <v>4.0488452693291874E-6</v>
      </c>
      <c r="O79" s="92">
        <f t="shared" si="23"/>
        <v>0</v>
      </c>
      <c r="P79" s="93">
        <f t="shared" si="24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6358908.7499999981</v>
      </c>
      <c r="F80" s="86">
        <f>VLOOKUP($C80,'2023'!$C$8:$U$95,19,FALSE)</f>
        <v>5581594.4500000002</v>
      </c>
      <c r="G80" s="87">
        <f t="shared" si="17"/>
        <v>0.87775979644306135</v>
      </c>
      <c r="H80" s="88">
        <f t="shared" si="18"/>
        <v>9.0396049136786197E-4</v>
      </c>
      <c r="I80" s="89">
        <f t="shared" si="19"/>
        <v>-777314.29999999795</v>
      </c>
      <c r="J80" s="90">
        <f t="shared" si="20"/>
        <v>-0.12224020355693863</v>
      </c>
      <c r="K80" s="91">
        <f>VLOOKUP($C80,'2023'!$C$105:$U$192,VLOOKUP($L$4,Master!$D$9:$G$20,4,FALSE),FALSE)</f>
        <v>1271828.1899999997</v>
      </c>
      <c r="L80" s="92">
        <f>VLOOKUP($C80,'2023'!$C$8:$U$95,VLOOKUP($L$4,Master!$D$9:$G$20,4,FALSE),FALSE)</f>
        <v>906112.9299999997</v>
      </c>
      <c r="M80" s="92">
        <f t="shared" si="21"/>
        <v>0.71244916343613984</v>
      </c>
      <c r="N80" s="88">
        <f t="shared" si="22"/>
        <v>1.4674844200434031E-4</v>
      </c>
      <c r="O80" s="92">
        <f t="shared" si="23"/>
        <v>-365715.26</v>
      </c>
      <c r="P80" s="93">
        <f t="shared" si="24"/>
        <v>-0.28755083656386016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466700.52</v>
      </c>
      <c r="F81" s="86">
        <f>VLOOKUP($C81,'2023'!$C$8:$U$95,19,FALSE)</f>
        <v>486340.58000000007</v>
      </c>
      <c r="G81" s="87">
        <f t="shared" si="17"/>
        <v>1.0420827900513161</v>
      </c>
      <c r="H81" s="88">
        <f t="shared" si="18"/>
        <v>7.8764710264632543E-5</v>
      </c>
      <c r="I81" s="89">
        <f t="shared" si="19"/>
        <v>19640.060000000056</v>
      </c>
      <c r="J81" s="90">
        <f t="shared" si="20"/>
        <v>4.2082790051316113E-2</v>
      </c>
      <c r="K81" s="91">
        <f>VLOOKUP($C81,'2023'!$C$105:$U$192,VLOOKUP($L$4,Master!$D$9:$G$20,4,FALSE),FALSE)</f>
        <v>70851.570000000007</v>
      </c>
      <c r="L81" s="92">
        <f>VLOOKUP($C81,'2023'!$C$8:$U$95,VLOOKUP($L$4,Master!$D$9:$G$20,4,FALSE),FALSE)</f>
        <v>77570.420000000013</v>
      </c>
      <c r="M81" s="92">
        <f t="shared" si="21"/>
        <v>1.0948299381368685</v>
      </c>
      <c r="N81" s="88">
        <f t="shared" si="22"/>
        <v>1.256282512227513E-5</v>
      </c>
      <c r="O81" s="92">
        <f t="shared" si="23"/>
        <v>6718.8500000000058</v>
      </c>
      <c r="P81" s="93">
        <f t="shared" si="24"/>
        <v>9.4829938136868464E-2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137500</v>
      </c>
      <c r="F82" s="86">
        <f>VLOOKUP($C82,'2023'!$C$8:$U$95,19,FALSE)</f>
        <v>137500</v>
      </c>
      <c r="G82" s="87">
        <f t="shared" si="17"/>
        <v>1</v>
      </c>
      <c r="H82" s="88">
        <f t="shared" si="18"/>
        <v>2.2268648981310529E-5</v>
      </c>
      <c r="I82" s="89">
        <f t="shared" si="19"/>
        <v>0</v>
      </c>
      <c r="J82" s="90">
        <f t="shared" si="20"/>
        <v>0</v>
      </c>
      <c r="K82" s="91">
        <f>VLOOKUP($C82,'2023'!$C$105:$U$192,VLOOKUP($L$4,Master!$D$9:$G$20,4,FALSE),FALSE)</f>
        <v>27500</v>
      </c>
      <c r="L82" s="92">
        <f>VLOOKUP($C82,'2023'!$C$8:$U$95,VLOOKUP($L$4,Master!$D$9:$G$20,4,FALSE),FALSE)</f>
        <v>27500</v>
      </c>
      <c r="M82" s="92">
        <f t="shared" si="21"/>
        <v>1</v>
      </c>
      <c r="N82" s="88">
        <f t="shared" si="22"/>
        <v>4.4537297962621062E-6</v>
      </c>
      <c r="O82" s="92">
        <f t="shared" si="23"/>
        <v>0</v>
      </c>
      <c r="P82" s="93">
        <f t="shared" si="24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252425.68</v>
      </c>
      <c r="F83" s="86">
        <f>VLOOKUP($C83,'2023'!$C$8:$U$95,19,FALSE)</f>
        <v>210277.79000000004</v>
      </c>
      <c r="G83" s="87">
        <f t="shared" si="17"/>
        <v>0.83302851754227236</v>
      </c>
      <c r="H83" s="88">
        <f t="shared" si="18"/>
        <v>3.4055289411459856E-5</v>
      </c>
      <c r="I83" s="89">
        <f t="shared" si="19"/>
        <v>-42147.889999999956</v>
      </c>
      <c r="J83" s="90">
        <f t="shared" si="20"/>
        <v>-0.16697148245772758</v>
      </c>
      <c r="K83" s="91">
        <f>VLOOKUP($C83,'2023'!$C$105:$U$192,VLOOKUP($L$4,Master!$D$9:$G$20,4,FALSE),FALSE)</f>
        <v>50490</v>
      </c>
      <c r="L83" s="92">
        <f>VLOOKUP($C83,'2023'!$C$8:$U$95,VLOOKUP($L$4,Master!$D$9:$G$20,4,FALSE),FALSE)</f>
        <v>43447.72</v>
      </c>
      <c r="M83" s="92">
        <f t="shared" si="21"/>
        <v>0.8605212913448208</v>
      </c>
      <c r="N83" s="88">
        <f t="shared" si="22"/>
        <v>7.0365238234055653E-6</v>
      </c>
      <c r="O83" s="92">
        <f t="shared" si="23"/>
        <v>-7042.2799999999988</v>
      </c>
      <c r="P83" s="93">
        <f t="shared" si="24"/>
        <v>-0.13947870865517922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46220.179999999993</v>
      </c>
      <c r="F84" s="86">
        <f>VLOOKUP($C84,'2023'!$C$8:$U$95,19,FALSE)</f>
        <v>37252.589999999997</v>
      </c>
      <c r="G84" s="87">
        <f t="shared" si="17"/>
        <v>0.80598106714426476</v>
      </c>
      <c r="H84" s="88">
        <f t="shared" si="18"/>
        <v>6.0331989116703911E-6</v>
      </c>
      <c r="I84" s="89">
        <f t="shared" si="19"/>
        <v>-8967.5899999999965</v>
      </c>
      <c r="J84" s="90">
        <f t="shared" si="20"/>
        <v>-0.19401893285573527</v>
      </c>
      <c r="K84" s="91">
        <f>VLOOKUP($C84,'2023'!$C$105:$U$192,VLOOKUP($L$4,Master!$D$9:$G$20,4,FALSE),FALSE)</f>
        <v>6858.2900000000009</v>
      </c>
      <c r="L84" s="92">
        <f>VLOOKUP($C84,'2023'!$C$8:$U$95,VLOOKUP($L$4,Master!$D$9:$G$20,4,FALSE),FALSE)</f>
        <v>5561.5299999999988</v>
      </c>
      <c r="M84" s="92">
        <f t="shared" si="21"/>
        <v>0.81092079804149408</v>
      </c>
      <c r="N84" s="88">
        <f t="shared" si="22"/>
        <v>9.0071097722929406E-7</v>
      </c>
      <c r="O84" s="92">
        <f t="shared" si="23"/>
        <v>-1296.760000000002</v>
      </c>
      <c r="P84" s="93">
        <f t="shared" si="24"/>
        <v>-0.18907920195850597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323946.49999999994</v>
      </c>
      <c r="F85" s="86">
        <f>VLOOKUP($C85,'2023'!$C$8:$U$95,19,FALSE)</f>
        <v>239366.42</v>
      </c>
      <c r="G85" s="87">
        <f t="shared" si="17"/>
        <v>0.73890725783424127</v>
      </c>
      <c r="H85" s="88">
        <f t="shared" si="18"/>
        <v>3.8766303890130536E-5</v>
      </c>
      <c r="I85" s="89">
        <f t="shared" si="19"/>
        <v>-84580.079999999929</v>
      </c>
      <c r="J85" s="90">
        <f t="shared" si="20"/>
        <v>-0.26109274216575867</v>
      </c>
      <c r="K85" s="91">
        <f>VLOOKUP($C85,'2023'!$C$105:$U$192,VLOOKUP($L$4,Master!$D$9:$G$20,4,FALSE),FALSE)</f>
        <v>46824.49</v>
      </c>
      <c r="L85" s="92">
        <f>VLOOKUP($C85,'2023'!$C$8:$U$95,VLOOKUP($L$4,Master!$D$9:$G$20,4,FALSE),FALSE)</f>
        <v>35823.679999999986</v>
      </c>
      <c r="M85" s="92">
        <f t="shared" si="21"/>
        <v>0.76506289764181068</v>
      </c>
      <c r="N85" s="88">
        <f t="shared" si="22"/>
        <v>5.8017814919185022E-6</v>
      </c>
      <c r="O85" s="92">
        <f t="shared" si="23"/>
        <v>-11000.810000000012</v>
      </c>
      <c r="P85" s="93">
        <f t="shared" si="24"/>
        <v>-0.23493710235818932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10035375</v>
      </c>
      <c r="F86" s="86">
        <f>VLOOKUP($C86,'2023'!$C$8:$U$95,19,FALSE)</f>
        <v>10035375</v>
      </c>
      <c r="G86" s="87">
        <f t="shared" si="17"/>
        <v>1</v>
      </c>
      <c r="H86" s="88">
        <f t="shared" si="18"/>
        <v>1.6252672237877758E-3</v>
      </c>
      <c r="I86" s="89">
        <f t="shared" si="19"/>
        <v>0</v>
      </c>
      <c r="J86" s="90">
        <f t="shared" si="20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21"/>
        <v>1</v>
      </c>
      <c r="N86" s="88">
        <f t="shared" si="22"/>
        <v>2.3218103196968225E-4</v>
      </c>
      <c r="O86" s="92">
        <f t="shared" si="23"/>
        <v>0</v>
      </c>
      <c r="P86" s="93">
        <f t="shared" si="24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272897.82999999996</v>
      </c>
      <c r="F87" s="86">
        <f>VLOOKUP($C87,'2023'!$C$8:$U$95,19,FALSE)</f>
        <v>243871.82</v>
      </c>
      <c r="G87" s="87">
        <f t="shared" si="17"/>
        <v>0.89363781309657186</v>
      </c>
      <c r="H87" s="88">
        <f t="shared" si="18"/>
        <v>3.9495970589187967E-5</v>
      </c>
      <c r="I87" s="89">
        <f t="shared" si="19"/>
        <v>-29026.009999999951</v>
      </c>
      <c r="J87" s="90">
        <f t="shared" si="20"/>
        <v>-0.10636218690342812</v>
      </c>
      <c r="K87" s="91">
        <f>VLOOKUP($C87,'2023'!$C$105:$U$192,VLOOKUP($L$4,Master!$D$9:$G$20,4,FALSE),FALSE)</f>
        <v>43614.59</v>
      </c>
      <c r="L87" s="92">
        <f>VLOOKUP($C87,'2023'!$C$8:$U$95,VLOOKUP($L$4,Master!$D$9:$G$20,4,FALSE),FALSE)</f>
        <v>40975.590000000004</v>
      </c>
      <c r="M87" s="92">
        <f t="shared" si="21"/>
        <v>0.93949272479690871</v>
      </c>
      <c r="N87" s="88">
        <f t="shared" si="22"/>
        <v>6.6361529491788946E-6</v>
      </c>
      <c r="O87" s="92">
        <f t="shared" si="23"/>
        <v>-2638.9999999999927</v>
      </c>
      <c r="P87" s="93">
        <f t="shared" si="24"/>
        <v>-6.0507275203091279E-2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1365835.43</v>
      </c>
      <c r="F88" s="86">
        <f>VLOOKUP($C88,'2023'!$C$8:$U$95,19,FALSE)</f>
        <v>1013068.1800000002</v>
      </c>
      <c r="G88" s="87">
        <f t="shared" si="17"/>
        <v>0.74172053070844723</v>
      </c>
      <c r="H88" s="88">
        <f t="shared" si="18"/>
        <v>1.640702523240372E-4</v>
      </c>
      <c r="I88" s="89">
        <f t="shared" si="19"/>
        <v>-352767.24999999977</v>
      </c>
      <c r="J88" s="90">
        <f t="shared" si="20"/>
        <v>-0.25827946929155277</v>
      </c>
      <c r="K88" s="91">
        <f>VLOOKUP($C88,'2023'!$C$105:$U$192,VLOOKUP($L$4,Master!$D$9:$G$20,4,FALSE),FALSE)</f>
        <v>378442.23</v>
      </c>
      <c r="L88" s="92">
        <f>VLOOKUP($C88,'2023'!$C$8:$U$95,VLOOKUP($L$4,Master!$D$9:$G$20,4,FALSE),FALSE)</f>
        <v>190260.59000000003</v>
      </c>
      <c r="M88" s="92">
        <f t="shared" si="21"/>
        <v>0.50274672041753909</v>
      </c>
      <c r="N88" s="88">
        <f t="shared" si="22"/>
        <v>3.081342759045121E-5</v>
      </c>
      <c r="O88" s="92">
        <f t="shared" si="23"/>
        <v>-188181.63999999996</v>
      </c>
      <c r="P88" s="93">
        <f t="shared" si="24"/>
        <v>-0.49725327958246091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280721.25000000012</v>
      </c>
      <c r="F89" s="86">
        <f>VLOOKUP($C89,'2023'!$C$8:$U$95,19,FALSE)</f>
        <v>186338.61000000004</v>
      </c>
      <c r="G89" s="87">
        <f t="shared" si="17"/>
        <v>0.66378519616879728</v>
      </c>
      <c r="H89" s="88">
        <f t="shared" si="18"/>
        <v>3.0178247983675063E-5</v>
      </c>
      <c r="I89" s="89">
        <f t="shared" si="19"/>
        <v>-94382.640000000072</v>
      </c>
      <c r="J89" s="90">
        <f t="shared" si="20"/>
        <v>-0.33621480383120278</v>
      </c>
      <c r="K89" s="91">
        <f>VLOOKUP($C89,'2023'!$C$105:$U$192,VLOOKUP($L$4,Master!$D$9:$G$20,4,FALSE),FALSE)</f>
        <v>44526.630000000005</v>
      </c>
      <c r="L89" s="92">
        <f>VLOOKUP($C89,'2023'!$C$8:$U$95,VLOOKUP($L$4,Master!$D$9:$G$20,4,FALSE),FALSE)</f>
        <v>27215.790000000008</v>
      </c>
      <c r="M89" s="92">
        <f t="shared" si="21"/>
        <v>0.61122501298661058</v>
      </c>
      <c r="N89" s="88">
        <f t="shared" si="22"/>
        <v>4.4077009037022654E-6</v>
      </c>
      <c r="O89" s="92">
        <f t="shared" si="23"/>
        <v>-17310.839999999997</v>
      </c>
      <c r="P89" s="93">
        <f t="shared" si="24"/>
        <v>-0.38877498701338942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96249.98</v>
      </c>
      <c r="F90" s="86">
        <f>VLOOKUP($C90,'2023'!$C$8:$U$95,19,FALSE)</f>
        <v>124186.28</v>
      </c>
      <c r="G90" s="87">
        <f t="shared" si="17"/>
        <v>1.290247333038407</v>
      </c>
      <c r="H90" s="88">
        <f t="shared" si="18"/>
        <v>2.0112441291743595E-5</v>
      </c>
      <c r="I90" s="89">
        <f t="shared" si="19"/>
        <v>27936.300000000003</v>
      </c>
      <c r="J90" s="90">
        <f t="shared" si="20"/>
        <v>0.29024733303840689</v>
      </c>
      <c r="K90" s="91">
        <f>VLOOKUP($C90,'2023'!$C$105:$U$192,VLOOKUP($L$4,Master!$D$9:$G$20,4,FALSE),FALSE)</f>
        <v>19250</v>
      </c>
      <c r="L90" s="92">
        <f>VLOOKUP($C90,'2023'!$C$8:$U$95,VLOOKUP($L$4,Master!$D$9:$G$20,4,FALSE),FALSE)</f>
        <v>19250</v>
      </c>
      <c r="M90" s="92">
        <f t="shared" si="21"/>
        <v>1</v>
      </c>
      <c r="N90" s="88">
        <f t="shared" si="22"/>
        <v>3.1176108573834742E-6</v>
      </c>
      <c r="O90" s="92">
        <f t="shared" si="23"/>
        <v>0</v>
      </c>
      <c r="P90" s="93">
        <f t="shared" si="24"/>
        <v>0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1713318.3000000003</v>
      </c>
      <c r="F91" s="86">
        <f>VLOOKUP($C91,'2023'!$C$8:$U$95,19,FALSE)</f>
        <v>157200.07</v>
      </c>
      <c r="G91" s="87">
        <f t="shared" si="17"/>
        <v>9.1751818678409022E-2</v>
      </c>
      <c r="H91" s="88">
        <f t="shared" si="18"/>
        <v>2.5459150390308684E-5</v>
      </c>
      <c r="I91" s="89">
        <f t="shared" si="19"/>
        <v>-1556118.2300000002</v>
      </c>
      <c r="J91" s="90">
        <f t="shared" si="20"/>
        <v>-0.90824818132159091</v>
      </c>
      <c r="K91" s="91">
        <f>VLOOKUP($C91,'2023'!$C$105:$U$192,VLOOKUP($L$4,Master!$D$9:$G$20,4,FALSE),FALSE)</f>
        <v>890852.28</v>
      </c>
      <c r="L91" s="92">
        <f>VLOOKUP($C91,'2023'!$C$8:$U$95,VLOOKUP($L$4,Master!$D$9:$G$20,4,FALSE),FALSE)</f>
        <v>25204.18</v>
      </c>
      <c r="M91" s="92">
        <f t="shared" si="21"/>
        <v>2.8292210241635123E-2</v>
      </c>
      <c r="N91" s="88">
        <f t="shared" si="22"/>
        <v>4.0819129984128529E-6</v>
      </c>
      <c r="O91" s="92">
        <f t="shared" si="23"/>
        <v>-865648.1</v>
      </c>
      <c r="P91" s="93">
        <f t="shared" si="24"/>
        <v>-0.9717077897583648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313204466.01999998</v>
      </c>
      <c r="F92" s="97">
        <f>VLOOKUP($C92,'2023'!$C$8:$U$95,19,FALSE)</f>
        <v>319251057.06000018</v>
      </c>
      <c r="G92" s="98">
        <f t="shared" si="17"/>
        <v>1.0193055709480658</v>
      </c>
      <c r="H92" s="99">
        <f t="shared" si="18"/>
        <v>5.1703925284228965E-2</v>
      </c>
      <c r="I92" s="100">
        <f t="shared" si="19"/>
        <v>6046591.0400002003</v>
      </c>
      <c r="J92" s="101">
        <f t="shared" si="20"/>
        <v>1.9305570948065884E-2</v>
      </c>
      <c r="K92" s="102">
        <f>VLOOKUP($C92,'2023'!$C$105:$U$192,VLOOKUP($L$4,Master!$D$9:$G$20,4,FALSE),FALSE)</f>
        <v>44868413.359999992</v>
      </c>
      <c r="L92" s="104">
        <f>VLOOKUP($C92,'2023'!$C$8:$U$95,VLOOKUP($L$4,Master!$D$9:$G$20,4,FALSE),FALSE)</f>
        <v>47479679.370000012</v>
      </c>
      <c r="M92" s="103">
        <f t="shared" si="21"/>
        <v>1.0581983140132152</v>
      </c>
      <c r="N92" s="99">
        <f t="shared" si="22"/>
        <v>7.6895150082596465E-3</v>
      </c>
      <c r="O92" s="104">
        <f t="shared" si="23"/>
        <v>2611266.0100000203</v>
      </c>
      <c r="P92" s="105">
        <f t="shared" si="24"/>
        <v>5.8198314013215215E-2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194560672.5999999</v>
      </c>
      <c r="F93" s="97">
        <f>VLOOKUP($C93,'2023'!$C$8:$U$95,19,FALSE)</f>
        <v>201952570.88999996</v>
      </c>
      <c r="G93" s="98">
        <f t="shared" si="17"/>
        <v>1.0379927669411235</v>
      </c>
      <c r="H93" s="99">
        <f t="shared" si="18"/>
        <v>3.2706988451073747E-2</v>
      </c>
      <c r="I93" s="100">
        <f t="shared" si="19"/>
        <v>7391898.2900000513</v>
      </c>
      <c r="J93" s="101">
        <f t="shared" si="20"/>
        <v>3.7992766941123614E-2</v>
      </c>
      <c r="K93" s="102">
        <f>VLOOKUP($C93,'2023'!$C$105:$U$192,VLOOKUP($L$4,Master!$D$9:$G$20,4,FALSE),FALSE)</f>
        <v>35998007.409999996</v>
      </c>
      <c r="L93" s="104">
        <f>VLOOKUP($C93,'2023'!$C$8:$U$95,VLOOKUP($L$4,Master!$D$9:$G$20,4,FALSE),FALSE)</f>
        <v>36087627.680000007</v>
      </c>
      <c r="M93" s="104">
        <f t="shared" si="21"/>
        <v>1.0024895897425454</v>
      </c>
      <c r="N93" s="99">
        <f t="shared" si="22"/>
        <v>5.8445288245392423E-3</v>
      </c>
      <c r="O93" s="104">
        <f t="shared" si="23"/>
        <v>89620.270000010729</v>
      </c>
      <c r="P93" s="105">
        <f t="shared" si="24"/>
        <v>2.48958974254544E-3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28898008.07</v>
      </c>
      <c r="F94" s="97">
        <f>VLOOKUP($C94,'2023'!$C$8:$U$95,19,FALSE)</f>
        <v>29092394.709999997</v>
      </c>
      <c r="G94" s="98">
        <f t="shared" si="17"/>
        <v>1.0067266449482999</v>
      </c>
      <c r="H94" s="99">
        <f t="shared" si="18"/>
        <v>4.7116241878016382E-3</v>
      </c>
      <c r="I94" s="100">
        <f t="shared" si="19"/>
        <v>194386.63999999687</v>
      </c>
      <c r="J94" s="101">
        <f t="shared" si="20"/>
        <v>6.7266449482999563E-3</v>
      </c>
      <c r="K94" s="102">
        <f>VLOOKUP($C94,'2023'!$C$105:$U$192,VLOOKUP($L$4,Master!$D$9:$G$20,4,FALSE),FALSE)</f>
        <v>4467856.040000001</v>
      </c>
      <c r="L94" s="104">
        <f>VLOOKUP($C94,'2023'!$C$8:$U$95,VLOOKUP($L$4,Master!$D$9:$G$20,4,FALSE),FALSE)</f>
        <v>3886433.2899999996</v>
      </c>
      <c r="M94" s="104">
        <f t="shared" si="21"/>
        <v>0.86986537954790477</v>
      </c>
      <c r="N94" s="99">
        <f t="shared" si="22"/>
        <v>6.2942268163119867E-4</v>
      </c>
      <c r="O94" s="104">
        <f t="shared" si="23"/>
        <v>-581422.7500000014</v>
      </c>
      <c r="P94" s="105">
        <f t="shared" si="24"/>
        <v>-0.13013462045209526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10129104.540000001</v>
      </c>
      <c r="F95" s="97">
        <f>VLOOKUP($C95,'2023'!$C$8:$U$95,19,FALSE)</f>
        <v>9810919.8900000025</v>
      </c>
      <c r="G95" s="98">
        <f t="shared" si="17"/>
        <v>0.96858708993045906</v>
      </c>
      <c r="H95" s="99">
        <f t="shared" si="18"/>
        <v>1.5889158633757656E-3</v>
      </c>
      <c r="I95" s="100">
        <f t="shared" si="19"/>
        <v>-318184.64999999851</v>
      </c>
      <c r="J95" s="101">
        <f t="shared" si="20"/>
        <v>-3.1412910069540903E-2</v>
      </c>
      <c r="K95" s="102">
        <f>VLOOKUP($C95,'2023'!$C$105:$U$192,VLOOKUP($L$4,Master!$D$9:$G$20,4,FALSE),FALSE)</f>
        <v>9743729.2200000007</v>
      </c>
      <c r="L95" s="104">
        <f>VLOOKUP($C95,'2023'!$C$8:$U$95,VLOOKUP($L$4,Master!$D$9:$G$20,4,FALSE),FALSE)</f>
        <v>9692103.7900000028</v>
      </c>
      <c r="M95" s="104">
        <f t="shared" si="21"/>
        <v>0.99470167644909191</v>
      </c>
      <c r="N95" s="99">
        <f t="shared" si="22"/>
        <v>1.56967314319956E-3</v>
      </c>
      <c r="O95" s="104">
        <f t="shared" si="23"/>
        <v>-51625.429999997839</v>
      </c>
      <c r="P95" s="105">
        <f t="shared" si="24"/>
        <v>-5.2983235509081435E-3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672743.99000000011</v>
      </c>
      <c r="F96" s="97">
        <f>VLOOKUP($C96,'2023'!$C$8:$U$95,19,FALSE)</f>
        <v>200464.38999999998</v>
      </c>
      <c r="G96" s="98">
        <f t="shared" si="17"/>
        <v>0.29798020194873825</v>
      </c>
      <c r="H96" s="99">
        <f t="shared" si="18"/>
        <v>3.2465971884818448E-5</v>
      </c>
      <c r="I96" s="100">
        <f t="shared" si="19"/>
        <v>-472279.60000000009</v>
      </c>
      <c r="J96" s="101">
        <f t="shared" si="20"/>
        <v>-0.70201979805126169</v>
      </c>
      <c r="K96" s="102">
        <f>VLOOKUP($C96,'2023'!$C$105:$U$192,VLOOKUP($L$4,Master!$D$9:$G$20,4,FALSE),FALSE)</f>
        <v>128111.37000000001</v>
      </c>
      <c r="L96" s="104">
        <f>VLOOKUP($C96,'2023'!$C$8:$U$95,VLOOKUP($L$4,Master!$D$9:$G$20,4,FALSE),FALSE)</f>
        <v>20353.350000000002</v>
      </c>
      <c r="M96" s="104">
        <f t="shared" si="21"/>
        <v>0.15887231554857309</v>
      </c>
      <c r="N96" s="99">
        <f t="shared" si="22"/>
        <v>3.2963025945000488E-6</v>
      </c>
      <c r="O96" s="104">
        <f t="shared" si="23"/>
        <v>-107758.02</v>
      </c>
      <c r="P96" s="105">
        <f t="shared" si="24"/>
        <v>-0.84112768445142683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E8" sqref="E8:K9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 t="shared" ref="E7:Q7" si="0">SUM(E8:E95)</f>
        <v>145168121.43000001</v>
      </c>
      <c r="F7" s="132">
        <f t="shared" si="0"/>
        <v>177941365.03</v>
      </c>
      <c r="G7" s="132">
        <f t="shared" si="0"/>
        <v>202203675.78999999</v>
      </c>
      <c r="H7" s="132">
        <f t="shared" si="0"/>
        <v>217364871.48999998</v>
      </c>
      <c r="I7" s="132">
        <f t="shared" si="0"/>
        <v>282448985.95000005</v>
      </c>
      <c r="J7" s="132">
        <f t="shared" si="0"/>
        <v>210695291.94</v>
      </c>
      <c r="K7" s="132">
        <f t="shared" si="0"/>
        <v>256193844.32000002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1492016155.9500003</v>
      </c>
      <c r="R7" s="133"/>
      <c r="S7" s="134"/>
      <c r="T7" s="131"/>
      <c r="U7" s="132">
        <f>SUM(U8:U95)</f>
        <v>1492016155.9500003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88154.07</v>
      </c>
      <c r="I8" s="137">
        <v>162336.38999999998</v>
      </c>
      <c r="J8" s="137">
        <v>77499.87000000001</v>
      </c>
      <c r="K8" s="137">
        <v>179987.95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f>SUM(E8:P8)</f>
        <v>712963.49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712963.49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623554.57999999984</v>
      </c>
      <c r="I9" s="137">
        <v>747985.56</v>
      </c>
      <c r="J9" s="137">
        <v>773015.90999999992</v>
      </c>
      <c r="K9" s="137">
        <v>807531.36999999988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f t="shared" ref="Q9:Q66" si="1">SUM(E9:P9)</f>
        <v>4982462.3099999996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4982462.3099999996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1184455.76</v>
      </c>
      <c r="I10" s="137">
        <v>37517.400000000009</v>
      </c>
      <c r="J10" s="137">
        <v>1352718.7900000003</v>
      </c>
      <c r="K10" s="137">
        <v>79958.710000000006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f t="shared" si="1"/>
        <v>4087673.6400000006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4087673.6400000006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2880</v>
      </c>
      <c r="I11" s="137">
        <v>3480</v>
      </c>
      <c r="J11" s="137">
        <v>2880</v>
      </c>
      <c r="K11" s="137">
        <v>4480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f t="shared" si="1"/>
        <v>22360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22360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74141.680000000008</v>
      </c>
      <c r="I12" s="137">
        <v>80077.320000000022</v>
      </c>
      <c r="J12" s="137">
        <v>86728.110000000015</v>
      </c>
      <c r="K12" s="137">
        <v>94524.209999999992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f t="shared" si="1"/>
        <v>536909.27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536909.27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2020960.39</v>
      </c>
      <c r="F13" s="137">
        <v>2537203.0199999982</v>
      </c>
      <c r="G13" s="137">
        <v>2622454.9899999984</v>
      </c>
      <c r="H13" s="137">
        <v>2588979.9899999998</v>
      </c>
      <c r="I13" s="137">
        <v>2594038.620000001</v>
      </c>
      <c r="J13" s="137">
        <v>2919611.4200000009</v>
      </c>
      <c r="K13" s="137">
        <v>2580215.69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f t="shared" si="1"/>
        <v>17863464.120000001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17863464.120000001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946615.05999999959</v>
      </c>
      <c r="H14" s="137">
        <v>859072.66000000038</v>
      </c>
      <c r="I14" s="137">
        <v>859459.74999999977</v>
      </c>
      <c r="J14" s="137">
        <v>950433.41999999969</v>
      </c>
      <c r="K14" s="137">
        <v>1003407.3299999998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f t="shared" si="1"/>
        <v>6218036.75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6218036.75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32675.040000000005</v>
      </c>
      <c r="I15" s="137">
        <v>31425.610000000008</v>
      </c>
      <c r="J15" s="137">
        <v>60955.939999999995</v>
      </c>
      <c r="K15" s="137">
        <v>74001.97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f t="shared" si="1"/>
        <v>289642.72000000003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289642.72000000003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456721.10000000009</v>
      </c>
      <c r="G16" s="137">
        <v>409589.57000000007</v>
      </c>
      <c r="H16" s="137">
        <v>326349.87999999995</v>
      </c>
      <c r="I16" s="137">
        <v>323026.84999999992</v>
      </c>
      <c r="J16" s="137">
        <v>456285.06999999995</v>
      </c>
      <c r="K16" s="137">
        <v>403513.80999999994</v>
      </c>
      <c r="L16" s="137">
        <v>0</v>
      </c>
      <c r="M16" s="137">
        <v>0</v>
      </c>
      <c r="N16" s="137">
        <v>0</v>
      </c>
      <c r="O16" s="137">
        <v>0</v>
      </c>
      <c r="P16" s="137">
        <v>0</v>
      </c>
      <c r="Q16" s="137">
        <f t="shared" si="1"/>
        <v>2593686.96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2593686.96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95345.97</v>
      </c>
      <c r="I17" s="137">
        <v>77648.200000000012</v>
      </c>
      <c r="J17" s="137">
        <v>93306.590000000026</v>
      </c>
      <c r="K17" s="137">
        <v>73193.440000000031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f t="shared" si="1"/>
        <v>637910.22000000009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637910.22000000009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26000</v>
      </c>
      <c r="I18" s="137">
        <v>29280</v>
      </c>
      <c r="J18" s="137">
        <v>28394.73</v>
      </c>
      <c r="K18" s="137">
        <v>23775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f t="shared" si="1"/>
        <v>173514.76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173514.76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28077.030000000006</v>
      </c>
      <c r="I19" s="137">
        <v>27948.870000000006</v>
      </c>
      <c r="J19" s="137">
        <v>28581.940000000006</v>
      </c>
      <c r="K19" s="137">
        <v>40493.589999999997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f t="shared" si="1"/>
        <v>212564.43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212564.43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2140</v>
      </c>
      <c r="I20" s="137">
        <v>2330</v>
      </c>
      <c r="J20" s="137">
        <v>2330</v>
      </c>
      <c r="K20" s="137">
        <v>2330</v>
      </c>
      <c r="L20" s="137">
        <v>0</v>
      </c>
      <c r="M20" s="137">
        <v>0</v>
      </c>
      <c r="N20" s="137">
        <v>0</v>
      </c>
      <c r="O20" s="137">
        <v>0</v>
      </c>
      <c r="P20" s="137">
        <v>0</v>
      </c>
      <c r="Q20" s="137">
        <f t="shared" si="1"/>
        <v>13830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13830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220176.95999999996</v>
      </c>
      <c r="I22" s="137">
        <v>223016.39999999991</v>
      </c>
      <c r="J22" s="137">
        <v>178710.89999999997</v>
      </c>
      <c r="K22" s="137">
        <v>211755.23000000004</v>
      </c>
      <c r="L22" s="137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f t="shared" si="1"/>
        <v>1266699.8299999996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1266699.8299999996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967151.03999999969</v>
      </c>
      <c r="I23" s="137">
        <v>1016696.7999999999</v>
      </c>
      <c r="J23" s="137">
        <v>1353083.5600000003</v>
      </c>
      <c r="K23" s="137">
        <v>1000924.8200000003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f t="shared" si="1"/>
        <v>7041529.96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7041529.96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26312.87</v>
      </c>
      <c r="I24" s="137">
        <v>21473.040000000001</v>
      </c>
      <c r="J24" s="137">
        <v>17646.280000000002</v>
      </c>
      <c r="K24" s="137">
        <v>30866.660000000003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f t="shared" si="1"/>
        <v>173365.24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173365.24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9338946.7399999965</v>
      </c>
      <c r="H25" s="137">
        <v>8287831.6799999978</v>
      </c>
      <c r="I25" s="137">
        <v>9597095.439999992</v>
      </c>
      <c r="J25" s="137">
        <v>10092721.069999997</v>
      </c>
      <c r="K25" s="137">
        <v>11354129.730000004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f t="shared" si="1"/>
        <v>65290799.329999968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65290799.329999968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4142284.4700000044</v>
      </c>
      <c r="I26" s="137">
        <v>3676612.6399999978</v>
      </c>
      <c r="J26" s="137">
        <v>5204936.0100000007</v>
      </c>
      <c r="K26" s="137">
        <v>4181733.040000001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f t="shared" si="1"/>
        <v>28570898.030000009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28570898.030000009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32683.119999999995</v>
      </c>
      <c r="I27" s="137">
        <v>31649.89</v>
      </c>
      <c r="J27" s="137">
        <v>33483.259999999995</v>
      </c>
      <c r="K27" s="137">
        <v>33538.870000000003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f t="shared" si="1"/>
        <v>227758.21000000002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227758.21000000002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36941363.700000025</v>
      </c>
      <c r="F28" s="137">
        <v>14177945.13000001</v>
      </c>
      <c r="G28" s="137">
        <v>19631910.030000009</v>
      </c>
      <c r="H28" s="137">
        <v>40867506.079999983</v>
      </c>
      <c r="I28" s="137">
        <v>110771370.40000002</v>
      </c>
      <c r="J28" s="137">
        <v>26882012.87999998</v>
      </c>
      <c r="K28" s="137">
        <v>49785218.43999999</v>
      </c>
      <c r="L28" s="137">
        <v>0</v>
      </c>
      <c r="M28" s="137">
        <v>0</v>
      </c>
      <c r="N28" s="137">
        <v>0</v>
      </c>
      <c r="O28" s="137">
        <v>0</v>
      </c>
      <c r="P28" s="137">
        <v>0</v>
      </c>
      <c r="Q28" s="137">
        <f t="shared" si="1"/>
        <v>299057326.66000003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299057326.66000003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265239.24</v>
      </c>
      <c r="I29" s="137">
        <v>198946.71000000002</v>
      </c>
      <c r="J29" s="137">
        <v>267324.05</v>
      </c>
      <c r="K29" s="137">
        <v>171289.26999999996</v>
      </c>
      <c r="L29" s="137">
        <v>0</v>
      </c>
      <c r="M29" s="137">
        <v>0</v>
      </c>
      <c r="N29" s="137">
        <v>0</v>
      </c>
      <c r="O29" s="137">
        <v>0</v>
      </c>
      <c r="P29" s="137">
        <v>0</v>
      </c>
      <c r="Q29" s="137">
        <f t="shared" si="1"/>
        <v>1327426.3800000001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1327426.3800000001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33261.39</v>
      </c>
      <c r="I30" s="137">
        <v>35423.78</v>
      </c>
      <c r="J30" s="137">
        <v>33767.589999999997</v>
      </c>
      <c r="K30" s="137">
        <v>32409.35</v>
      </c>
      <c r="L30" s="137">
        <v>0</v>
      </c>
      <c r="M30" s="137">
        <v>0</v>
      </c>
      <c r="N30" s="137">
        <v>0</v>
      </c>
      <c r="O30" s="137">
        <v>0</v>
      </c>
      <c r="P30" s="137">
        <v>0</v>
      </c>
      <c r="Q30" s="137">
        <f t="shared" si="1"/>
        <v>222634.63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222634.63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57928.289999999994</v>
      </c>
      <c r="I31" s="137">
        <v>93130.25999999998</v>
      </c>
      <c r="J31" s="137">
        <v>63611.349999999991</v>
      </c>
      <c r="K31" s="137">
        <v>86391.290000000008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f t="shared" si="1"/>
        <v>464271.64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464271.64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63016.180000000008</v>
      </c>
      <c r="I32" s="137">
        <v>54240.95</v>
      </c>
      <c r="J32" s="137">
        <v>46941.26</v>
      </c>
      <c r="K32" s="137">
        <v>65842.650000000009</v>
      </c>
      <c r="L32" s="137">
        <v>0</v>
      </c>
      <c r="M32" s="137">
        <v>0</v>
      </c>
      <c r="N32" s="137">
        <v>0</v>
      </c>
      <c r="O32" s="137">
        <v>0</v>
      </c>
      <c r="P32" s="137">
        <v>0</v>
      </c>
      <c r="Q32" s="137">
        <f t="shared" si="1"/>
        <v>370695.46000000008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370695.46000000008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1936939.8</v>
      </c>
      <c r="I33" s="137">
        <v>1653192.9599999997</v>
      </c>
      <c r="J33" s="137">
        <v>1963037.7399999998</v>
      </c>
      <c r="K33" s="137">
        <v>1576270.4100000001</v>
      </c>
      <c r="L33" s="137">
        <v>0</v>
      </c>
      <c r="M33" s="137">
        <v>0</v>
      </c>
      <c r="N33" s="137">
        <v>0</v>
      </c>
      <c r="O33" s="137">
        <v>0</v>
      </c>
      <c r="P33" s="137">
        <v>0</v>
      </c>
      <c r="Q33" s="137">
        <f t="shared" si="1"/>
        <v>10353555.24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10353555.24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1515380.86</v>
      </c>
      <c r="I34" s="137">
        <v>1591536.78</v>
      </c>
      <c r="J34" s="137">
        <v>2503850.3600000003</v>
      </c>
      <c r="K34" s="137">
        <v>1661242.0099999988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f t="shared" si="1"/>
        <v>11155718.300000001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11155718.300000001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1498800.6100000003</v>
      </c>
      <c r="I35" s="137">
        <v>1342827.3000000003</v>
      </c>
      <c r="J35" s="137">
        <v>1593558.6</v>
      </c>
      <c r="K35" s="137">
        <v>1417734.58</v>
      </c>
      <c r="L35" s="137">
        <v>0</v>
      </c>
      <c r="M35" s="137">
        <v>0</v>
      </c>
      <c r="N35" s="137">
        <v>0</v>
      </c>
      <c r="O35" s="137">
        <v>0</v>
      </c>
      <c r="P35" s="137">
        <v>0</v>
      </c>
      <c r="Q35" s="137">
        <f t="shared" si="1"/>
        <v>9889756.7600000016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9889756.7600000016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21627.64</v>
      </c>
      <c r="I36" s="137">
        <v>28554.15</v>
      </c>
      <c r="J36" s="137">
        <v>12773.019999999999</v>
      </c>
      <c r="K36" s="137">
        <v>56261.969999999987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f t="shared" si="1"/>
        <v>178281.02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178281.02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22769117.670000013</v>
      </c>
      <c r="I37" s="137">
        <v>22580317.519999996</v>
      </c>
      <c r="J37" s="137">
        <v>21471344.570000008</v>
      </c>
      <c r="K37" s="137">
        <v>25039069.480000004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f t="shared" si="1"/>
        <v>151957789.91000003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151957789.91000003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122555.20000000001</v>
      </c>
      <c r="I38" s="137">
        <v>123156.45000000001</v>
      </c>
      <c r="J38" s="137">
        <v>165872.04999999999</v>
      </c>
      <c r="K38" s="137">
        <v>197582.57</v>
      </c>
      <c r="L38" s="137">
        <v>0</v>
      </c>
      <c r="M38" s="137">
        <v>0</v>
      </c>
      <c r="N38" s="137">
        <v>0</v>
      </c>
      <c r="O38" s="137">
        <v>0</v>
      </c>
      <c r="P38" s="137">
        <v>0</v>
      </c>
      <c r="Q38" s="137">
        <f t="shared" si="1"/>
        <v>864793.26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864793.26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37292.729999999996</v>
      </c>
      <c r="I39" s="137">
        <v>42234.53</v>
      </c>
      <c r="J39" s="137">
        <v>57446.759999999995</v>
      </c>
      <c r="K39" s="137">
        <v>110925.4</v>
      </c>
      <c r="L39" s="137">
        <v>0</v>
      </c>
      <c r="M39" s="137">
        <v>0</v>
      </c>
      <c r="N39" s="137">
        <v>0</v>
      </c>
      <c r="O39" s="137">
        <v>0</v>
      </c>
      <c r="P39" s="137">
        <v>0</v>
      </c>
      <c r="Q39" s="137">
        <f t="shared" si="1"/>
        <v>386655.56999999995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386655.56999999995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56254.11</v>
      </c>
      <c r="I40" s="137">
        <v>59094.75</v>
      </c>
      <c r="J40" s="137">
        <v>74752.95</v>
      </c>
      <c r="K40" s="137">
        <v>105378.27999999998</v>
      </c>
      <c r="L40" s="137">
        <v>0</v>
      </c>
      <c r="M40" s="137">
        <v>0</v>
      </c>
      <c r="N40" s="137">
        <v>0</v>
      </c>
      <c r="O40" s="137">
        <v>0</v>
      </c>
      <c r="P40" s="137">
        <v>0</v>
      </c>
      <c r="Q40" s="137">
        <f t="shared" si="1"/>
        <v>420076.01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420076.01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31857.59</v>
      </c>
      <c r="I41" s="137">
        <v>17712.48</v>
      </c>
      <c r="J41" s="137">
        <v>31058.989999999998</v>
      </c>
      <c r="K41" s="137">
        <v>33867.199999999997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f t="shared" si="1"/>
        <v>177683.7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177683.7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1249117.0599999998</v>
      </c>
      <c r="I42" s="137">
        <v>1263233.3699999994</v>
      </c>
      <c r="J42" s="137">
        <v>1777260.04</v>
      </c>
      <c r="K42" s="137">
        <v>1878640.7399999998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f t="shared" si="1"/>
        <v>9477375.3799999971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9477375.3799999971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163720.99999999994</v>
      </c>
      <c r="I43" s="137">
        <v>172312.30999999994</v>
      </c>
      <c r="J43" s="137">
        <v>217385.7699999999</v>
      </c>
      <c r="K43" s="137">
        <v>175044.07999999996</v>
      </c>
      <c r="L43" s="137">
        <v>0</v>
      </c>
      <c r="M43" s="137">
        <v>0</v>
      </c>
      <c r="N43" s="137">
        <v>0</v>
      </c>
      <c r="O43" s="137">
        <v>0</v>
      </c>
      <c r="P43" s="137">
        <v>0</v>
      </c>
      <c r="Q43" s="137">
        <f t="shared" si="1"/>
        <v>1180138.8999999999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1180138.8999999999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40556.97</v>
      </c>
      <c r="I44" s="137">
        <v>41796.89</v>
      </c>
      <c r="J44" s="137">
        <v>44994.400000000001</v>
      </c>
      <c r="K44" s="137">
        <v>40980.709999999992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f t="shared" si="1"/>
        <v>305364.94000000006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305364.94000000006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389077.62000000011</v>
      </c>
      <c r="I45" s="137">
        <v>1261390.0399999998</v>
      </c>
      <c r="J45" s="137">
        <v>456048.03999999992</v>
      </c>
      <c r="K45" s="137">
        <v>641688.05000000005</v>
      </c>
      <c r="L45" s="137">
        <v>0</v>
      </c>
      <c r="M45" s="137">
        <v>0</v>
      </c>
      <c r="N45" s="137">
        <v>0</v>
      </c>
      <c r="O45" s="137">
        <v>0</v>
      </c>
      <c r="P45" s="137">
        <v>0</v>
      </c>
      <c r="Q45" s="137">
        <f t="shared" si="1"/>
        <v>4200347.79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4200347.79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63281.690000000017</v>
      </c>
      <c r="I46" s="137">
        <v>63152.909999999989</v>
      </c>
      <c r="J46" s="137">
        <v>78597.149999999994</v>
      </c>
      <c r="K46" s="137">
        <v>57790.630000000005</v>
      </c>
      <c r="L46" s="137">
        <v>0</v>
      </c>
      <c r="M46" s="137">
        <v>0</v>
      </c>
      <c r="N46" s="137">
        <v>0</v>
      </c>
      <c r="O46" s="137">
        <v>0</v>
      </c>
      <c r="P46" s="137">
        <v>0</v>
      </c>
      <c r="Q46" s="137">
        <f t="shared" si="1"/>
        <v>444870.13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444870.13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50951.910000000011</v>
      </c>
      <c r="I47" s="137">
        <v>51351.38</v>
      </c>
      <c r="J47" s="137">
        <v>58405.7</v>
      </c>
      <c r="K47" s="137">
        <v>59878.27</v>
      </c>
      <c r="L47" s="137">
        <v>0</v>
      </c>
      <c r="M47" s="137">
        <v>0</v>
      </c>
      <c r="N47" s="137">
        <v>0</v>
      </c>
      <c r="O47" s="137">
        <v>0</v>
      </c>
      <c r="P47" s="137">
        <v>0</v>
      </c>
      <c r="Q47" s="137">
        <f t="shared" si="1"/>
        <v>352335.28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352335.28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199148.77</v>
      </c>
      <c r="I48" s="137">
        <v>204047.44999999998</v>
      </c>
      <c r="J48" s="137">
        <v>199141.33</v>
      </c>
      <c r="K48" s="137">
        <v>286756.83999999997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f t="shared" si="1"/>
        <v>1490802.5499999998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1490802.5499999998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31623.15</v>
      </c>
      <c r="I49" s="137">
        <v>33651.839999999997</v>
      </c>
      <c r="J49" s="137">
        <v>33063.35</v>
      </c>
      <c r="K49" s="137">
        <v>33685.68</v>
      </c>
      <c r="L49" s="137">
        <v>0</v>
      </c>
      <c r="M49" s="137">
        <v>0</v>
      </c>
      <c r="N49" s="137">
        <v>0</v>
      </c>
      <c r="O49" s="137">
        <v>0</v>
      </c>
      <c r="P49" s="137">
        <v>0</v>
      </c>
      <c r="Q49" s="137">
        <f t="shared" si="1"/>
        <v>220723.66999999998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220723.66999999998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371168.52</v>
      </c>
      <c r="I50" s="137">
        <v>567305.74</v>
      </c>
      <c r="J50" s="137">
        <v>426509.38999999996</v>
      </c>
      <c r="K50" s="137">
        <v>615141.53000000014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f t="shared" si="1"/>
        <v>3325486.0100000002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3325486.0100000002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95592.44</v>
      </c>
      <c r="I51" s="137">
        <v>97976.94</v>
      </c>
      <c r="J51" s="137">
        <v>114362.56999999998</v>
      </c>
      <c r="K51" s="137">
        <v>83094.570000000007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f t="shared" si="1"/>
        <v>627298.92999999993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627298.92999999993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9197653.4000000004</v>
      </c>
      <c r="H52" s="137">
        <v>4010582.4800000009</v>
      </c>
      <c r="I52" s="137">
        <v>3922275.350000001</v>
      </c>
      <c r="J52" s="137">
        <v>4515608.1999999993</v>
      </c>
      <c r="K52" s="137">
        <v>4997099.0100000007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f t="shared" si="1"/>
        <v>29321797.400000002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29321797.400000002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548471.81000000006</v>
      </c>
      <c r="I53" s="137">
        <v>1122047.6000000003</v>
      </c>
      <c r="J53" s="137">
        <v>1359031.22</v>
      </c>
      <c r="K53" s="137">
        <v>2488979.58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f t="shared" si="1"/>
        <v>10978285.870000001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10978285.870000001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4780.12</v>
      </c>
      <c r="I54" s="137">
        <v>4657.3</v>
      </c>
      <c r="J54" s="137">
        <v>9046.9399999999987</v>
      </c>
      <c r="K54" s="137">
        <v>4492.7100000000009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f t="shared" si="1"/>
        <v>27107.629999999997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27107.629999999997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10437.920000000002</v>
      </c>
      <c r="I55" s="137">
        <v>11188.120000000003</v>
      </c>
      <c r="J55" s="137">
        <v>10404.010000000002</v>
      </c>
      <c r="K55" s="137">
        <v>9130.19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f t="shared" si="1"/>
        <v>72024.600000000006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72024.600000000006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2149789.41</v>
      </c>
      <c r="I56" s="137">
        <v>4508278.0199999986</v>
      </c>
      <c r="J56" s="137">
        <v>2971354.66</v>
      </c>
      <c r="K56" s="137">
        <v>5599367.9400000013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f t="shared" si="1"/>
        <v>19737451.699999999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19737451.699999999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434979.74000000005</v>
      </c>
      <c r="I57" s="137">
        <v>415676.54999999993</v>
      </c>
      <c r="J57" s="137">
        <v>508382.79000000004</v>
      </c>
      <c r="K57" s="137">
        <v>484988.77999999997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f t="shared" si="1"/>
        <v>2924939.07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2924939.07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16633.099999999999</v>
      </c>
      <c r="I58" s="137">
        <v>12383.33</v>
      </c>
      <c r="J58" s="137">
        <v>12987.619999999999</v>
      </c>
      <c r="K58" s="137">
        <v>25645.480000000003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f t="shared" si="1"/>
        <v>99243.080000000016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99243.080000000016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233442.71000000002</v>
      </c>
      <c r="I59" s="137">
        <v>201667.27000000005</v>
      </c>
      <c r="J59" s="137">
        <v>234292.81</v>
      </c>
      <c r="K59" s="137">
        <v>572004.61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f t="shared" si="1"/>
        <v>1691974.63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1691974.63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106551.88999999998</v>
      </c>
      <c r="I60" s="137">
        <v>427843.55000000005</v>
      </c>
      <c r="J60" s="137">
        <v>493356.62</v>
      </c>
      <c r="K60" s="137">
        <v>216216.86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f t="shared" si="1"/>
        <v>1621589.27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1621589.27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154136.04</v>
      </c>
      <c r="I61" s="137">
        <v>156334.66999999998</v>
      </c>
      <c r="J61" s="137">
        <v>178161.28000000003</v>
      </c>
      <c r="K61" s="137">
        <v>161441.03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f t="shared" si="1"/>
        <v>1099982.8700000001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1099982.8700000001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673708.85</v>
      </c>
      <c r="I62" s="137">
        <v>605185.26</v>
      </c>
      <c r="J62" s="137">
        <v>605294.52999999991</v>
      </c>
      <c r="K62" s="137">
        <v>642659.51</v>
      </c>
      <c r="L62" s="137">
        <v>0</v>
      </c>
      <c r="M62" s="137">
        <v>0</v>
      </c>
      <c r="N62" s="137">
        <v>0</v>
      </c>
      <c r="O62" s="137">
        <v>0</v>
      </c>
      <c r="P62" s="137">
        <v>0</v>
      </c>
      <c r="Q62" s="137">
        <f t="shared" si="1"/>
        <v>5378025.96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5378025.96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310439.43000000005</v>
      </c>
      <c r="I63" s="137">
        <v>242347.08000000002</v>
      </c>
      <c r="J63" s="137">
        <v>198945.43</v>
      </c>
      <c r="K63" s="137">
        <v>626985.94000000006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f t="shared" si="1"/>
        <v>1993148.29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1993148.29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4106653.7600000002</v>
      </c>
      <c r="I64" s="137">
        <v>3918339.6</v>
      </c>
      <c r="J64" s="137">
        <v>6456629.4699999988</v>
      </c>
      <c r="K64" s="137">
        <v>8611528.1899999995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1"/>
        <v>26894174.809999995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26894174.809999995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143168.17000000001</v>
      </c>
      <c r="I65" s="137">
        <v>153859.10000000003</v>
      </c>
      <c r="J65" s="137">
        <v>134799.95000000004</v>
      </c>
      <c r="K65" s="137">
        <v>132200.44</v>
      </c>
      <c r="L65" s="137">
        <v>0</v>
      </c>
      <c r="M65" s="137">
        <v>0</v>
      </c>
      <c r="N65" s="137">
        <v>0</v>
      </c>
      <c r="O65" s="137">
        <v>0</v>
      </c>
      <c r="P65" s="137">
        <v>0</v>
      </c>
      <c r="Q65" s="137">
        <f t="shared" si="1"/>
        <v>915990.34000000032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915990.34000000032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20668249.219999962</v>
      </c>
      <c r="I66" s="137">
        <v>18194561.619999986</v>
      </c>
      <c r="J66" s="137">
        <v>18748275.019999985</v>
      </c>
      <c r="K66" s="137">
        <v>20329668.010000024</v>
      </c>
      <c r="L66" s="137">
        <v>0</v>
      </c>
      <c r="M66" s="137">
        <v>0</v>
      </c>
      <c r="N66" s="137">
        <v>0</v>
      </c>
      <c r="O66" s="137">
        <v>0</v>
      </c>
      <c r="P66" s="137">
        <v>0</v>
      </c>
      <c r="Q66" s="137">
        <f t="shared" si="1"/>
        <v>135208836.53999993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135208836.53999993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4580.25</v>
      </c>
      <c r="I67" s="137">
        <v>4424.6899999999996</v>
      </c>
      <c r="J67" s="137">
        <v>5508.65</v>
      </c>
      <c r="K67" s="137">
        <v>4607.8999999999996</v>
      </c>
      <c r="L67" s="137">
        <v>0</v>
      </c>
      <c r="M67" s="137">
        <v>0</v>
      </c>
      <c r="N67" s="137">
        <v>0</v>
      </c>
      <c r="O67" s="137">
        <v>0</v>
      </c>
      <c r="P67" s="137">
        <v>0</v>
      </c>
      <c r="Q67" s="137">
        <f t="shared" ref="Q67:Q95" si="2">SUM(E67:P67)</f>
        <v>29863.08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29863.08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20931.949999999997</v>
      </c>
      <c r="I68" s="137">
        <v>31459.130000000005</v>
      </c>
      <c r="J68" s="137">
        <v>27742.800000000003</v>
      </c>
      <c r="K68" s="137">
        <v>21952.04</v>
      </c>
      <c r="L68" s="137">
        <v>0</v>
      </c>
      <c r="M68" s="137">
        <v>0</v>
      </c>
      <c r="N68" s="137">
        <v>0</v>
      </c>
      <c r="O68" s="137">
        <v>0</v>
      </c>
      <c r="P68" s="137">
        <v>0</v>
      </c>
      <c r="Q68" s="137">
        <f t="shared" si="2"/>
        <v>168804.85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168804.85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198064.24999999997</v>
      </c>
      <c r="I69" s="137">
        <v>123940.65</v>
      </c>
      <c r="J69" s="137">
        <v>174975.13999999998</v>
      </c>
      <c r="K69" s="137">
        <v>194878.33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>
        <f t="shared" si="2"/>
        <v>1055508.4800000002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1055508.4800000002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95629.030000000013</v>
      </c>
      <c r="I70" s="137">
        <v>1761187.0699999994</v>
      </c>
      <c r="J70" s="137">
        <v>3164631.0300000003</v>
      </c>
      <c r="K70" s="137">
        <v>487135.67</v>
      </c>
      <c r="L70" s="137">
        <v>0</v>
      </c>
      <c r="M70" s="137">
        <v>0</v>
      </c>
      <c r="N70" s="137">
        <v>0</v>
      </c>
      <c r="O70" s="137">
        <v>0</v>
      </c>
      <c r="P70" s="137">
        <v>0</v>
      </c>
      <c r="Q70" s="137">
        <f t="shared" si="2"/>
        <v>5709407.0099999998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5709407.0099999998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377143.44999999995</v>
      </c>
      <c r="I71" s="137">
        <v>1466846.4900000002</v>
      </c>
      <c r="J71" s="137">
        <v>1131862.97</v>
      </c>
      <c r="K71" s="137">
        <v>399126.62</v>
      </c>
      <c r="L71" s="137">
        <v>0</v>
      </c>
      <c r="M71" s="137">
        <v>0</v>
      </c>
      <c r="N71" s="137">
        <v>0</v>
      </c>
      <c r="O71" s="137">
        <v>0</v>
      </c>
      <c r="P71" s="137">
        <v>0</v>
      </c>
      <c r="Q71" s="137">
        <f t="shared" si="2"/>
        <v>5313076.63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5313076.63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129581.02999999996</v>
      </c>
      <c r="I72" s="137">
        <v>137305.18999999994</v>
      </c>
      <c r="J72" s="137">
        <v>136530.06999999998</v>
      </c>
      <c r="K72" s="137">
        <v>135904.71000000002</v>
      </c>
      <c r="L72" s="137">
        <v>0</v>
      </c>
      <c r="M72" s="137">
        <v>0</v>
      </c>
      <c r="N72" s="137">
        <v>0</v>
      </c>
      <c r="O72" s="137">
        <v>0</v>
      </c>
      <c r="P72" s="137">
        <v>0</v>
      </c>
      <c r="Q72" s="137">
        <f t="shared" si="2"/>
        <v>820811.7799999998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820811.7799999998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710764.61999999988</v>
      </c>
      <c r="I73" s="137">
        <v>505576.73999999987</v>
      </c>
      <c r="J73" s="137">
        <v>569111.50999999989</v>
      </c>
      <c r="K73" s="137">
        <v>549555.5</v>
      </c>
      <c r="L73" s="137">
        <v>0</v>
      </c>
      <c r="M73" s="137">
        <v>0</v>
      </c>
      <c r="N73" s="137">
        <v>0</v>
      </c>
      <c r="O73" s="137">
        <v>0</v>
      </c>
      <c r="P73" s="137">
        <v>0</v>
      </c>
      <c r="Q73" s="137">
        <f t="shared" si="2"/>
        <v>3610881.1099999994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3610881.1099999994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2490213.0500000003</v>
      </c>
      <c r="I74" s="137">
        <v>283748.18</v>
      </c>
      <c r="J74" s="137">
        <v>378075.70999999996</v>
      </c>
      <c r="K74" s="137">
        <v>2510404.5699999998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f t="shared" si="2"/>
        <v>6044684.0200000005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6044684.0200000005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48487.890000000007</v>
      </c>
      <c r="I75" s="137">
        <v>52733.39</v>
      </c>
      <c r="J75" s="137">
        <v>60630.899999999994</v>
      </c>
      <c r="K75" s="137">
        <v>67759.16</v>
      </c>
      <c r="L75" s="137">
        <v>0</v>
      </c>
      <c r="M75" s="137">
        <v>0</v>
      </c>
      <c r="N75" s="137">
        <v>0</v>
      </c>
      <c r="O75" s="137">
        <v>0</v>
      </c>
      <c r="P75" s="137">
        <v>0</v>
      </c>
      <c r="Q75" s="137">
        <f t="shared" si="2"/>
        <v>384967.9800000001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384967.9800000001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179397.01</v>
      </c>
      <c r="I76" s="137">
        <v>177030.99</v>
      </c>
      <c r="J76" s="137">
        <v>183771.50999999998</v>
      </c>
      <c r="K76" s="137">
        <v>204030.60000000003</v>
      </c>
      <c r="L76" s="137">
        <v>0</v>
      </c>
      <c r="M76" s="137">
        <v>0</v>
      </c>
      <c r="N76" s="137">
        <v>0</v>
      </c>
      <c r="O76" s="137">
        <v>0</v>
      </c>
      <c r="P76" s="137">
        <v>0</v>
      </c>
      <c r="Q76" s="137">
        <f t="shared" si="2"/>
        <v>1230150.2200000002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1230150.2200000002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155228.07999999999</v>
      </c>
      <c r="I77" s="137">
        <v>163389.38999999998</v>
      </c>
      <c r="J77" s="137">
        <v>266416.37</v>
      </c>
      <c r="K77" s="137">
        <v>299790.61</v>
      </c>
      <c r="L77" s="137">
        <v>0</v>
      </c>
      <c r="M77" s="137">
        <v>0</v>
      </c>
      <c r="N77" s="137">
        <v>0</v>
      </c>
      <c r="O77" s="137">
        <v>0</v>
      </c>
      <c r="P77" s="137">
        <v>0</v>
      </c>
      <c r="Q77" s="137">
        <f t="shared" si="2"/>
        <v>1431172.6099999999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1431172.6099999999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16000</v>
      </c>
      <c r="I78" s="137">
        <v>16000</v>
      </c>
      <c r="J78" s="137">
        <v>16000</v>
      </c>
      <c r="K78" s="137">
        <v>25000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f t="shared" si="2"/>
        <v>125000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125000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810020.7200000002</v>
      </c>
      <c r="I79" s="137">
        <v>847882.5399999998</v>
      </c>
      <c r="J79" s="137">
        <v>907477.27999999991</v>
      </c>
      <c r="K79" s="137">
        <v>906112.9299999997</v>
      </c>
      <c r="L79" s="137">
        <v>0</v>
      </c>
      <c r="M79" s="137">
        <v>0</v>
      </c>
      <c r="N79" s="137">
        <v>0</v>
      </c>
      <c r="O79" s="137">
        <v>0</v>
      </c>
      <c r="P79" s="137">
        <v>0</v>
      </c>
      <c r="Q79" s="137">
        <f t="shared" si="2"/>
        <v>5581594.4500000002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5581594.4500000002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73508.220000000016</v>
      </c>
      <c r="I80" s="137">
        <v>91333.97</v>
      </c>
      <c r="J80" s="137">
        <v>78712.850000000006</v>
      </c>
      <c r="K80" s="137">
        <v>77570.420000000013</v>
      </c>
      <c r="L80" s="137">
        <v>0</v>
      </c>
      <c r="M80" s="137">
        <v>0</v>
      </c>
      <c r="N80" s="137">
        <v>0</v>
      </c>
      <c r="O80" s="137">
        <v>0</v>
      </c>
      <c r="P80" s="137">
        <v>0</v>
      </c>
      <c r="Q80" s="137">
        <f t="shared" si="2"/>
        <v>486340.58000000007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486340.58000000007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18333.330000000002</v>
      </c>
      <c r="I81" s="137">
        <v>18333.330000000002</v>
      </c>
      <c r="J81" s="137">
        <v>18333.330000000002</v>
      </c>
      <c r="K81" s="137">
        <v>27500</v>
      </c>
      <c r="L81" s="137">
        <v>0</v>
      </c>
      <c r="M81" s="137">
        <v>0</v>
      </c>
      <c r="N81" s="137">
        <v>0</v>
      </c>
      <c r="O81" s="137">
        <v>0</v>
      </c>
      <c r="P81" s="137">
        <v>0</v>
      </c>
      <c r="Q81" s="137">
        <f t="shared" si="2"/>
        <v>137500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137500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33288.460000000006</v>
      </c>
      <c r="I82" s="137">
        <v>28167.200000000004</v>
      </c>
      <c r="J82" s="137">
        <v>31423.51</v>
      </c>
      <c r="K82" s="137">
        <v>43447.72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f t="shared" si="2"/>
        <v>210277.79000000004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210277.79000000004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4642.3100000000013</v>
      </c>
      <c r="I83" s="137">
        <v>7108.0599999999995</v>
      </c>
      <c r="J83" s="137">
        <v>5302.7399999999989</v>
      </c>
      <c r="K83" s="137">
        <v>5561.5299999999988</v>
      </c>
      <c r="L83" s="137">
        <v>0</v>
      </c>
      <c r="M83" s="137">
        <v>0</v>
      </c>
      <c r="N83" s="137">
        <v>0</v>
      </c>
      <c r="O83" s="137">
        <v>0</v>
      </c>
      <c r="P83" s="137">
        <v>0</v>
      </c>
      <c r="Q83" s="137">
        <f t="shared" si="2"/>
        <v>37252.589999999997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37252.589999999997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32750.190000000002</v>
      </c>
      <c r="I84" s="137">
        <v>34514.03</v>
      </c>
      <c r="J84" s="137">
        <v>34448.390000000007</v>
      </c>
      <c r="K84" s="137">
        <v>35823.679999999986</v>
      </c>
      <c r="L84" s="137">
        <v>0</v>
      </c>
      <c r="M84" s="137">
        <v>0</v>
      </c>
      <c r="N84" s="137">
        <v>0</v>
      </c>
      <c r="O84" s="137">
        <v>0</v>
      </c>
      <c r="P84" s="137">
        <v>0</v>
      </c>
      <c r="Q84" s="137">
        <f t="shared" si="2"/>
        <v>239366.42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239366.42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1433625</v>
      </c>
      <c r="I85" s="137">
        <v>1433625</v>
      </c>
      <c r="J85" s="137">
        <v>1433625</v>
      </c>
      <c r="K85" s="137">
        <v>1433625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f t="shared" si="2"/>
        <v>10035375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10035375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33707.880000000005</v>
      </c>
      <c r="I86" s="137">
        <v>29009.820000000003</v>
      </c>
      <c r="J86" s="137">
        <v>38528.720000000001</v>
      </c>
      <c r="K86" s="137">
        <v>40975.590000000004</v>
      </c>
      <c r="L86" s="137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f t="shared" si="2"/>
        <v>243871.82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243871.82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138151.84999999995</v>
      </c>
      <c r="I87" s="137">
        <v>128573.43000000002</v>
      </c>
      <c r="J87" s="137">
        <v>165537.86000000004</v>
      </c>
      <c r="K87" s="137">
        <v>190260.59000000003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f t="shared" si="2"/>
        <v>1013068.1800000002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1013068.1800000002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26362.870000000003</v>
      </c>
      <c r="I88" s="137">
        <v>27269.979999999996</v>
      </c>
      <c r="J88" s="137">
        <v>26904.920000000002</v>
      </c>
      <c r="K88" s="137">
        <v>27215.790000000008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f t="shared" si="2"/>
        <v>186338.61000000004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186338.61000000004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12833.33</v>
      </c>
      <c r="I89" s="137">
        <v>12833.33</v>
      </c>
      <c r="J89" s="137">
        <v>12833.33</v>
      </c>
      <c r="K89" s="137">
        <v>19250</v>
      </c>
      <c r="L89" s="137">
        <v>0</v>
      </c>
      <c r="M89" s="137">
        <v>0</v>
      </c>
      <c r="N89" s="137">
        <v>0</v>
      </c>
      <c r="O89" s="137">
        <v>0</v>
      </c>
      <c r="P89" s="137">
        <v>0</v>
      </c>
      <c r="Q89" s="137">
        <f t="shared" si="2"/>
        <v>124186.28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124186.28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25105</v>
      </c>
      <c r="I90" s="137">
        <v>21673.33</v>
      </c>
      <c r="J90" s="137">
        <v>24584.58</v>
      </c>
      <c r="K90" s="137">
        <v>25204.18</v>
      </c>
      <c r="L90" s="137">
        <v>0</v>
      </c>
      <c r="M90" s="137">
        <v>0</v>
      </c>
      <c r="N90" s="137">
        <v>0</v>
      </c>
      <c r="O90" s="137">
        <v>0</v>
      </c>
      <c r="P90" s="137">
        <v>0</v>
      </c>
      <c r="Q90" s="137">
        <f t="shared" si="2"/>
        <v>157200.07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157200.07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42531246.429999992</v>
      </c>
      <c r="F91" s="137">
        <v>43737283.320000052</v>
      </c>
      <c r="G91" s="137">
        <v>43991542.100000016</v>
      </c>
      <c r="H91" s="137">
        <v>50047491.180000044</v>
      </c>
      <c r="I91" s="137">
        <v>43772924.260000072</v>
      </c>
      <c r="J91" s="137">
        <v>47690890.399999984</v>
      </c>
      <c r="K91" s="137">
        <v>47479679.370000012</v>
      </c>
      <c r="L91" s="137">
        <v>0</v>
      </c>
      <c r="M91" s="137">
        <v>0</v>
      </c>
      <c r="N91" s="137">
        <v>0</v>
      </c>
      <c r="O91" s="137">
        <v>0</v>
      </c>
      <c r="P91" s="137">
        <v>0</v>
      </c>
      <c r="Q91" s="137">
        <f t="shared" si="2"/>
        <v>319251057.06000018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319251057.06000018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11335056.110000003</v>
      </c>
      <c r="F92" s="137">
        <v>32534782.540000007</v>
      </c>
      <c r="G92" s="137">
        <v>29872846.719999984</v>
      </c>
      <c r="H92" s="137">
        <v>30433273.989999991</v>
      </c>
      <c r="I92" s="137">
        <v>30953339.399999984</v>
      </c>
      <c r="J92" s="137">
        <v>30735644.449999999</v>
      </c>
      <c r="K92" s="137">
        <v>36087627.680000007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f t="shared" si="2"/>
        <v>201952570.88999996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201952570.88999996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4633161.3499999996</v>
      </c>
      <c r="I93" s="137">
        <v>4474127.959999999</v>
      </c>
      <c r="J93" s="137">
        <v>4584493.5199999996</v>
      </c>
      <c r="K93" s="137">
        <v>3886433.2899999996</v>
      </c>
      <c r="L93" s="137">
        <v>0</v>
      </c>
      <c r="M93" s="137">
        <v>0</v>
      </c>
      <c r="N93" s="137">
        <v>0</v>
      </c>
      <c r="O93" s="137">
        <v>0</v>
      </c>
      <c r="P93" s="137">
        <v>0</v>
      </c>
      <c r="Q93" s="137">
        <f t="shared" si="2"/>
        <v>29092394.709999997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29092394.709999997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15018.190000000002</v>
      </c>
      <c r="I94" s="137">
        <v>14590.140000000001</v>
      </c>
      <c r="J94" s="137">
        <v>49690.93</v>
      </c>
      <c r="K94" s="137">
        <v>9692103.7900000028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f t="shared" si="2"/>
        <v>9810919.8900000025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9810919.8900000025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56269.039999999994</v>
      </c>
      <c r="I95" s="137">
        <v>42337.17</v>
      </c>
      <c r="J95" s="137">
        <v>18590.14</v>
      </c>
      <c r="K95" s="137">
        <v>20353.350000000002</v>
      </c>
      <c r="L95" s="137">
        <v>0</v>
      </c>
      <c r="M95" s="137">
        <v>0</v>
      </c>
      <c r="N95" s="137">
        <v>0</v>
      </c>
      <c r="O95" s="137">
        <v>0</v>
      </c>
      <c r="P95" s="137">
        <v>0</v>
      </c>
      <c r="Q95" s="137">
        <f t="shared" si="2"/>
        <v>200464.38999999998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200464.38999999998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3">SUM(E105:E192)</f>
        <v>206358620.59000003</v>
      </c>
      <c r="F104" s="132">
        <f t="shared" si="3"/>
        <v>201713880.82999983</v>
      </c>
      <c r="G104" s="132">
        <f t="shared" si="3"/>
        <v>213446542.07999995</v>
      </c>
      <c r="H104" s="132">
        <f t="shared" si="3"/>
        <v>223332753.11999992</v>
      </c>
      <c r="I104" s="132">
        <f t="shared" si="3"/>
        <v>292554767.00000006</v>
      </c>
      <c r="J104" s="132">
        <f t="shared" si="3"/>
        <v>208711552.33000004</v>
      </c>
      <c r="K104" s="132">
        <f t="shared" si="3"/>
        <v>278207553.12999994</v>
      </c>
      <c r="L104" s="132">
        <f t="shared" si="3"/>
        <v>217907723.66</v>
      </c>
      <c r="M104" s="132">
        <f t="shared" si="3"/>
        <v>231809980.95000008</v>
      </c>
      <c r="N104" s="132">
        <f t="shared" si="3"/>
        <v>238925526.87999997</v>
      </c>
      <c r="O104" s="132">
        <f t="shared" si="3"/>
        <v>280563920.75000012</v>
      </c>
      <c r="P104" s="132">
        <f t="shared" si="3"/>
        <v>259115223.95000005</v>
      </c>
      <c r="Q104" s="132">
        <f t="shared" si="3"/>
        <v>2852648045.2700009</v>
      </c>
      <c r="R104" s="133"/>
      <c r="S104" s="134"/>
      <c r="T104" s="131"/>
      <c r="U104" s="132">
        <f>SUM(U105:U192)</f>
        <v>1624325669.0799999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636127.26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4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7223077.1000000006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4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1938406.65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4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25608.939999999995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4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742561.03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4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16982362.070000011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4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6452197.7200000007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4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450585.78000000014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4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2295086.6200000006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4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715067.58000000007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4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250499.95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4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224480.93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4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19358.329999999998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4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7000.0000000000009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4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2296733.64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4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7257523.8000000007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4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213223.66999999998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4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71879470.329999983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4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36938446.689999998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4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314516.85000000003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4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322443394.27000004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4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1908377.79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4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245275.48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4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535947.79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4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414994.44000000006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4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17504486.079999998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4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10935565.330000006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4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11225192.460000012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4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608944.71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4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164318334.0699999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4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900588.31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4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453751.40000000014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4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414092.11000000004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4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211838.46000000008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4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13922104.710000008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4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1262849.1200000001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4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587565.47000000009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4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7443255.0500000026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4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540646.99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4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435722.19000000012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4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1551285.6999999997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4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239665.46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4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4380417.4799999967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4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714997.62000000011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4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46207084.06000001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4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13188462.650000004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4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38198.600000000006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4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340998.52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4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31247418.990000006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4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3413781.3700000006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4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350970.86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4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2169421.88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4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2539899.870000001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4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1097998.8899999999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4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4877928.7999999961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4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1166966.0900000003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4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74705188.200000122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4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1035964.43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4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125685413.85999984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5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40481.170000000006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5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173965.51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5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986083.81999999983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5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7587399.8500000006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5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6861984.290000001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5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984453.23999999964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5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3723358.58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5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3677711.2999999993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5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486547.75000000012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5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1421324.5199999996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5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1314939.9099999999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5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125000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5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6358908.7499999981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5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466700.52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5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137500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5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252425.68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5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46220.179999999993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5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323946.49999999994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5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10035375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5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272897.82999999996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5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1365835.43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5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280721.25000000012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5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96249.98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5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1713318.3000000003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5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313204466.01999998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5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194560672.5999999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5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28898008.07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5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10129104.540000001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5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672743.99000000011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2023-08-28T08:56:36Z</dcterms:modified>
</cp:coreProperties>
</file>