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Oktobar 2023 GDDS\"/>
    </mc:Choice>
  </mc:AlternateContent>
  <xr:revisionPtr revIDLastSave="0" documentId="13_ncr:1_{F65E8674-296B-41CD-9D46-6FDC5E79B024}" xr6:coauthVersionLast="36" xr6:coauthVersionMax="36" xr10:uidLastSave="{00000000-0000-0000-0000-000000000000}"/>
  <bookViews>
    <workbookView xWindow="0" yWindow="0" windowWidth="23040" windowHeight="9075" firstSheet="1" activeTab="3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I257" i="3" l="1"/>
  <c r="J257" i="3" s="1"/>
  <c r="I174" i="3"/>
  <c r="J174" i="3" s="1"/>
  <c r="G84" i="3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47" i="3" l="1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<sst xmlns="http://schemas.openxmlformats.org/spreadsheetml/2006/main" count="1771" uniqueCount="588">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</sst>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G46" sqref="G4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Oktobar</v>
      </c>
      <c r="K10" s="162"/>
      <c r="L10" s="140" t="s">
        <v>6</v>
      </c>
      <c r="M10" s="161" t="str">
        <f>IF(J10="Januar","-",'Analitika 2023'!F4)</f>
        <v>Januar - Oktobar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7810294.75</v>
      </c>
      <c r="K13" s="136">
        <f>IFERROR($J13/$J$37,0)</f>
        <v>3.5265573485160628E-2</v>
      </c>
      <c r="L13" s="129"/>
      <c r="M13" s="141">
        <f>IF($J$10="Januar","-",
SUMPRODUCT((D13=VALUE(LEFT('Analitika 2023'!$C$9:$C$286,2)))*('Analitika 2023'!$F$9:$F$286)))</f>
        <v>71004601.590000018</v>
      </c>
      <c r="N13" s="136">
        <f>IF($J$10="Januar","-",IFERROR($M13/$M$37,0))</f>
        <v>3.2686491139135826E-2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6259537.0299999993</v>
      </c>
      <c r="K15" s="136">
        <f>IFERROR($J15/$J$37,0)</f>
        <v>2.826348686962795E-2</v>
      </c>
      <c r="L15" s="129"/>
      <c r="M15" s="141">
        <f>IF($J$10="Januar","-",
SUMPRODUCT((D15=VALUE(LEFT('Analitika 2023'!$C$9:$C$286,2)))*('Analitika 2023'!$F$9:$F$286)))</f>
        <v>56107621.819999993</v>
      </c>
      <c r="N15" s="136">
        <f>IF($J$10="Januar","-",IFERROR($M15/$M$37,0))</f>
        <v>2.5828766620608727E-2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16201051.790000008</v>
      </c>
      <c r="K17" s="136">
        <f>IFERROR($J17/$J$37,0)</f>
        <v>7.3152089738628426E-2</v>
      </c>
      <c r="L17" s="129"/>
      <c r="M17" s="141">
        <f>IF($J$10="Januar","-",
SUMPRODUCT((D17=VALUE(LEFT('Analitika 2023'!$C$9:$C$286,2)))*('Analitika 2023'!$F$9:$F$286)))</f>
        <v>152039719.04999998</v>
      </c>
      <c r="N17" s="136">
        <f>IF($J$10="Januar","-",IFERROR($M17/$M$37,0))</f>
        <v>6.9990462846628076E-2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19514630.390000004</v>
      </c>
      <c r="K19" s="136">
        <f>IFERROR($J19/$J$37,0)</f>
        <v>8.8113784957257094E-2</v>
      </c>
      <c r="L19" s="129"/>
      <c r="M19" s="141">
        <f>IF($J$10="Januar","-",
SUMPRODUCT((D19=VALUE(LEFT('Analitika 2023'!$C$9:$C$286,2)))*('Analitika 2023'!$F$9:$F$286)))</f>
        <v>409847484.48000002</v>
      </c>
      <c r="N19" s="136">
        <f>IF($J$10="Januar","-",IFERROR($M19/$M$37,0))</f>
        <v>0.18867053500571054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9581706.5999999978</v>
      </c>
      <c r="K21" s="136">
        <f>IFERROR($J21/$J$37,0)</f>
        <v>4.3263972619669515E-2</v>
      </c>
      <c r="L21" s="129"/>
      <c r="M21" s="141">
        <f>IF($J$10="Januar","-",
SUMPRODUCT((D21=VALUE(LEFT('Analitika 2023'!$C$9:$C$286,2)))*('Analitika 2023'!$F$9:$F$286)))</f>
        <v>87992320.409999982</v>
      </c>
      <c r="N21" s="136">
        <f>IF($J$10="Januar","-",IFERROR($M21/$M$37,0))</f>
        <v>4.0506673328035842E-2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5193343.9899999993</v>
      </c>
      <c r="K23" s="136">
        <f>IFERROR($J23/$J$37,0)</f>
        <v>2.3449339618464758E-2</v>
      </c>
      <c r="L23" s="129"/>
      <c r="M23" s="141">
        <f>IF($J$10="Januar","-",
SUMPRODUCT((D23=VALUE(LEFT('Analitika 2023'!$C$9:$C$286,2)))*('Analitika 2023'!$F$9:$F$286)))</f>
        <v>40003644.269999996</v>
      </c>
      <c r="N23" s="136">
        <f>IF($J$10="Januar","-",IFERROR($M23/$M$37,0))</f>
        <v>1.8415408785965925E-2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17169134.699999999</v>
      </c>
      <c r="K25" s="136">
        <f>IFERROR($J25/$J$37,0)</f>
        <v>7.7523243465231748E-2</v>
      </c>
      <c r="L25" s="129"/>
      <c r="M25" s="141">
        <f>IF($J$10="Januar","-",
SUMPRODUCT((D25=VALUE(LEFT('Analitika 2023'!$C$9:$C$286,2)))*('Analitika 2023'!$F$9:$F$286)))</f>
        <v>99322664.460000008</v>
      </c>
      <c r="N25" s="136">
        <f>IF($J$10="Januar","-",IFERROR($M25/$M$37,0))</f>
        <v>4.5722521063259872E-2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6085026.4399999995</v>
      </c>
      <c r="K27" s="136">
        <f>IFERROR($J27/$J$37,0)</f>
        <v>2.7475524797443193E-2</v>
      </c>
      <c r="L27" s="129"/>
      <c r="M27" s="141">
        <f>IF($J$10="Januar","-",
SUMPRODUCT((D27=VALUE(LEFT('Analitika 2023'!$C$9:$C$286,2)))*('Analitika 2023'!$F$9:$F$286)))</f>
        <v>21743369.190000001</v>
      </c>
      <c r="N27" s="136">
        <f>IF($J$10="Januar","-",IFERROR($M27/$M$37,0))</f>
        <v>1.0009413875283091E-2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22923972.650000002</v>
      </c>
      <c r="K29" s="136">
        <f>IFERROR($J29/$J$37,0)</f>
        <v>0.10350787875968287</v>
      </c>
      <c r="L29" s="129"/>
      <c r="M29" s="141">
        <f>IF($J$10="Januar","-",
SUMPRODUCT((D29=VALUE(LEFT('Analitika 2023'!$C$9:$C$286,2)))*('Analitika 2023'!$F$9:$F$286)))</f>
        <v>239798966.77000004</v>
      </c>
      <c r="N29" s="136">
        <f>IF($J$10="Januar","-",IFERROR($M29/$M$37,0))</f>
        <v>0.11038984272824129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2234160</v>
      </c>
      <c r="K31" s="136">
        <f>IFERROR($J31/$J$37,0)</f>
        <v>1.0087831020411423E-2</v>
      </c>
      <c r="L31" s="129"/>
      <c r="M31" s="141">
        <f>IF($J$10="Januar","-",
SUMPRODUCT((D31=VALUE(LEFT('Analitika 2023'!$C$9:$C$286,2)))*('Analitika 2023'!$F$9:$F$286)))</f>
        <v>19198545.609999999</v>
      </c>
      <c r="N31" s="136">
        <f>IF($J$10="Januar","-",IFERROR($M31/$M$37,0))</f>
        <v>8.8379214433045861E-3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37490766.189999983</v>
      </c>
      <c r="K33" s="136">
        <f>IFERROR($J33/$J$37,0)</f>
        <v>0.16928085461671213</v>
      </c>
      <c r="L33" s="129"/>
      <c r="M33" s="141">
        <f>IF($J$10="Januar","-",
SUMPRODUCT((D33=VALUE(LEFT('Analitika 2023'!$C$9:$C$286,2)))*('Analitika 2023'!$F$9:$F$286)))</f>
        <v>313526086.70999998</v>
      </c>
      <c r="N33" s="136">
        <f>IF($J$10="Januar","-",IFERROR($M33/$M$37,0))</f>
        <v>0.14432962689248635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71007174.839999989</v>
      </c>
      <c r="K35" s="136">
        <f>IFERROR($J35/$J$37,0)</f>
        <v>0.32061642005171043</v>
      </c>
      <c r="L35" s="129"/>
      <c r="M35" s="141">
        <f>IF($J$10="Januar","-",
SUMPRODUCT((D35=VALUE(LEFT('Analitika 2023'!$C$9:$C$286,2)))*('Analitika 2023'!$F$9:$F$286)))</f>
        <v>661706926.09000003</v>
      </c>
      <c r="N35" s="136">
        <f>IF($J$10="Januar","-",IFERROR($M35/$M$37,0))</f>
        <v>0.30461233627133977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221470799.36999995</v>
      </c>
      <c r="K37" s="138">
        <f>IFERROR($J37/$J$37,0)</f>
        <v>1</v>
      </c>
      <c r="L37" s="135"/>
      <c r="M37" s="144">
        <f>SUM(M13:M35)</f>
        <v>2172291950.4500003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jCnrHyCRrkL35TQKhi4xOVa8YAazq/YlcTeXvqVLzHea2DOs4Par5z6v26BeteL6TQO+rab3hBvxZYoyecTiJA==" saltValue="neaeklf1uCRb6EGb/sig4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Oktobar</v>
      </c>
      <c r="G4" s="43"/>
      <c r="H4" s="43"/>
      <c r="I4" s="43"/>
      <c r="J4" s="43"/>
      <c r="K4" s="44" t="s">
        <v>10</v>
      </c>
      <c r="L4" s="45" t="str">
        <f>Master!D4</f>
        <v>Oktobar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2312968900.5699997</v>
      </c>
      <c r="F8" s="74">
        <f>SUM(F9:F286)</f>
        <v>2172291950.4499998</v>
      </c>
      <c r="G8" s="75">
        <f t="shared" ref="G8" si="0">IFERROR(F8/E8,0)</f>
        <v>0.93917905680213343</v>
      </c>
      <c r="H8" s="76">
        <f>F8/$D$4</f>
        <v>0.35181095948725422</v>
      </c>
      <c r="I8" s="74">
        <f>SUM(I9:I286)</f>
        <v>-140676950.1199998</v>
      </c>
      <c r="J8" s="77">
        <f t="shared" ref="J8:J9" si="1">IFERROR(I8/E8,0)</f>
        <v>-6.0820943197866552E-2</v>
      </c>
      <c r="K8" s="73">
        <f>SUM(K9:K286)</f>
        <v>238925526.88000003</v>
      </c>
      <c r="L8" s="74">
        <f>SUM(L9:L286)</f>
        <v>221470799.37</v>
      </c>
      <c r="M8" s="150">
        <f>IFERROR(L8/K8,0)</f>
        <v>0.92694490313390987</v>
      </c>
      <c r="N8" s="150">
        <f>L8/$D$4</f>
        <v>3.5868039932951123E-2</v>
      </c>
      <c r="O8" s="74">
        <f>SUM(O9:O286)</f>
        <v>-17454727.50999999</v>
      </c>
      <c r="P8" s="77">
        <f t="shared" ref="P8:P9" si="2">IFERROR(O8/K8,0)</f>
        <v>-7.3055096866089991E-2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2046430.4999999998</v>
      </c>
      <c r="F9" s="83">
        <f>VLOOKUP($C9,'2023'!$C$8:$U$285,19,FALSE)</f>
        <v>4180346.2000000011</v>
      </c>
      <c r="G9" s="84">
        <f t="shared" ref="G9" si="3">IFERROR(F9/E9,0)</f>
        <v>2.0427501447031804</v>
      </c>
      <c r="H9" s="85">
        <f t="shared" ref="H9" si="4">F9/$D$4</f>
        <v>6.7702299744113001E-4</v>
      </c>
      <c r="I9" s="86">
        <f t="shared" ref="I9" si="5">F9-E9</f>
        <v>2133915.7000000011</v>
      </c>
      <c r="J9" s="87">
        <f t="shared" si="1"/>
        <v>1.0427501447031802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38006.160000000003</v>
      </c>
      <c r="M9" s="153">
        <f>IFERROR(L9/K9,0)</f>
        <v>1.0554935785014146</v>
      </c>
      <c r="N9" s="153">
        <f>L9/$D$4</f>
        <v>6.1552424448547276E-6</v>
      </c>
      <c r="O9" s="152">
        <f>L9-K9</f>
        <v>1998.2100000000137</v>
      </c>
      <c r="P9" s="154">
        <f t="shared" si="2"/>
        <v>5.5493578501414668E-2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36584.19999999999</v>
      </c>
      <c r="F10" s="83">
        <f>VLOOKUP($C10,'2023'!$C$8:$U$285,19,FALSE)</f>
        <v>33640</v>
      </c>
      <c r="G10" s="84">
        <f t="shared" ref="G10:G73" si="6">IFERROR(F10/E10,0)</f>
        <v>0.91952263545465007</v>
      </c>
      <c r="H10" s="85">
        <f t="shared" ref="H10:H73" si="7">F10/$D$4</f>
        <v>5.4481261944093544E-6</v>
      </c>
      <c r="I10" s="86">
        <f t="shared" ref="I10:I73" si="8">F10-E10</f>
        <v>-2944.1999999999898</v>
      </c>
      <c r="J10" s="87">
        <f t="shared" ref="J10:J73" si="9">IFERROR(I10/E10,0)</f>
        <v>-8.0477364545349928E-2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3780</v>
      </c>
      <c r="M10" s="155">
        <f t="shared" ref="M10:M73" si="10">IFERROR(L10/K10,0)</f>
        <v>1.0332329256892319</v>
      </c>
      <c r="N10" s="155">
        <f t="shared" ref="N10:N73" si="11">L10/$D$4</f>
        <v>6.1218540472257314E-7</v>
      </c>
      <c r="O10" s="83">
        <f t="shared" ref="O10:O73" si="12">L10-K10</f>
        <v>121.57999999999993</v>
      </c>
      <c r="P10" s="87">
        <f t="shared" ref="P10:P73" si="13">IFERROR(O10/K10,0)</f>
        <v>3.3232925689231946E-2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1036472.3</v>
      </c>
      <c r="F11" s="83">
        <f>VLOOKUP($C11,'2023'!$C$8:$U$285,19,FALSE)</f>
        <v>1212261.67</v>
      </c>
      <c r="G11" s="84">
        <f t="shared" si="6"/>
        <v>1.169603538850001</v>
      </c>
      <c r="H11" s="85">
        <f t="shared" si="7"/>
        <v>1.9633039711074401E-4</v>
      </c>
      <c r="I11" s="86">
        <f t="shared" si="8"/>
        <v>175789.36999999988</v>
      </c>
      <c r="J11" s="87">
        <f t="shared" si="9"/>
        <v>0.16960353885000098</v>
      </c>
      <c r="K11" s="82">
        <f>VLOOKUP($C11,'2023'!$C$295:$U$572,VLOOKUP($L$4,Master!$D$9:$G$20,4,FALSE),FALSE)</f>
        <v>115366.26000000001</v>
      </c>
      <c r="L11" s="83">
        <f>VLOOKUP($C11,'2023'!$C$8:$U$285,VLOOKUP($L$4,Master!$D$9:$G$20,4,FALSE),FALSE)</f>
        <v>165175.35</v>
      </c>
      <c r="M11" s="155">
        <f t="shared" si="10"/>
        <v>1.4317474623863164</v>
      </c>
      <c r="N11" s="155">
        <f t="shared" si="11"/>
        <v>2.6750777378291713E-5</v>
      </c>
      <c r="O11" s="83">
        <f t="shared" si="12"/>
        <v>49809.09</v>
      </c>
      <c r="P11" s="87">
        <f t="shared" si="13"/>
        <v>0.43174746238631634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444296.92000000004</v>
      </c>
      <c r="F12" s="83">
        <f>VLOOKUP($C12,'2023'!$C$8:$U$285,19,FALSE)</f>
        <v>338281.78</v>
      </c>
      <c r="G12" s="84">
        <f t="shared" si="6"/>
        <v>0.76138673209798524</v>
      </c>
      <c r="H12" s="85">
        <f t="shared" si="7"/>
        <v>5.4786023386130279E-5</v>
      </c>
      <c r="I12" s="86">
        <f t="shared" si="8"/>
        <v>-106015.14000000001</v>
      </c>
      <c r="J12" s="87">
        <f t="shared" si="9"/>
        <v>-0.23861326790201473</v>
      </c>
      <c r="K12" s="82">
        <f>VLOOKUP($C12,'2023'!$C$295:$U$572,VLOOKUP($L$4,Master!$D$9:$G$20,4,FALSE),FALSE)</f>
        <v>44155.55000000001</v>
      </c>
      <c r="L12" s="83">
        <f>VLOOKUP($C12,'2023'!$C$8:$U$285,VLOOKUP($L$4,Master!$D$9:$G$20,4,FALSE),FALSE)</f>
        <v>44791.45</v>
      </c>
      <c r="M12" s="155">
        <f t="shared" si="10"/>
        <v>1.014401360644358</v>
      </c>
      <c r="N12" s="155">
        <f t="shared" si="11"/>
        <v>7.2541460175557926E-6</v>
      </c>
      <c r="O12" s="83">
        <f t="shared" si="12"/>
        <v>635.8999999999869</v>
      </c>
      <c r="P12" s="87">
        <f t="shared" si="13"/>
        <v>1.440136064435811E-2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1447690.5099999998</v>
      </c>
      <c r="F13" s="83">
        <f>VLOOKUP($C13,'2023'!$C$8:$U$285,19,FALSE)</f>
        <v>1176819.4899999998</v>
      </c>
      <c r="G13" s="84">
        <f t="shared" si="6"/>
        <v>0.81289438721263696</v>
      </c>
      <c r="H13" s="85">
        <f t="shared" si="7"/>
        <v>1.9059040099763544E-4</v>
      </c>
      <c r="I13" s="86">
        <f t="shared" si="8"/>
        <v>-270871.02</v>
      </c>
      <c r="J13" s="87">
        <f t="shared" si="9"/>
        <v>-0.18710561278736298</v>
      </c>
      <c r="K13" s="82">
        <f>VLOOKUP($C13,'2023'!$C$295:$U$572,VLOOKUP($L$4,Master!$D$9:$G$20,4,FALSE),FALSE)</f>
        <v>153517.06</v>
      </c>
      <c r="L13" s="83">
        <f>VLOOKUP($C13,'2023'!$C$8:$U$285,VLOOKUP($L$4,Master!$D$9:$G$20,4,FALSE),FALSE)</f>
        <v>116081.57000000002</v>
      </c>
      <c r="M13" s="155">
        <f t="shared" si="10"/>
        <v>0.75614768808105126</v>
      </c>
      <c r="N13" s="155">
        <f t="shared" si="11"/>
        <v>1.8799852622032199E-5</v>
      </c>
      <c r="O13" s="83">
        <f t="shared" si="12"/>
        <v>-37435.489999999976</v>
      </c>
      <c r="P13" s="87">
        <f t="shared" si="13"/>
        <v>-0.24385231191894879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5391047.46</v>
      </c>
      <c r="F14" s="83">
        <f>VLOOKUP($C14,'2023'!$C$8:$U$285,19,FALSE)</f>
        <v>5405872.9099999992</v>
      </c>
      <c r="G14" s="84">
        <f t="shared" si="6"/>
        <v>1.0027500128889608</v>
      </c>
      <c r="H14" s="85">
        <f t="shared" si="7"/>
        <v>8.755017183299322E-4</v>
      </c>
      <c r="I14" s="86">
        <f t="shared" si="8"/>
        <v>14825.449999999255</v>
      </c>
      <c r="J14" s="87">
        <f t="shared" si="9"/>
        <v>2.7500128889607761E-3</v>
      </c>
      <c r="K14" s="82">
        <f>VLOOKUP($C14,'2023'!$C$295:$U$572,VLOOKUP($L$4,Master!$D$9:$G$20,4,FALSE),FALSE)</f>
        <v>549443.05999999994</v>
      </c>
      <c r="L14" s="83">
        <f>VLOOKUP($C14,'2023'!$C$8:$U$285,VLOOKUP($L$4,Master!$D$9:$G$20,4,FALSE),FALSE)</f>
        <v>548638.78999999992</v>
      </c>
      <c r="M14" s="155">
        <f t="shared" si="10"/>
        <v>0.99853620864735282</v>
      </c>
      <c r="N14" s="155">
        <f t="shared" si="11"/>
        <v>8.8854142778479564E-5</v>
      </c>
      <c r="O14" s="83">
        <f t="shared" si="12"/>
        <v>-804.27000000001863</v>
      </c>
      <c r="P14" s="87">
        <f t="shared" si="13"/>
        <v>-1.4637913526472036E-3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857975.74</v>
      </c>
      <c r="F15" s="83">
        <f>VLOOKUP($C15,'2023'!$C$8:$U$285,19,FALSE)</f>
        <v>662092.97</v>
      </c>
      <c r="G15" s="84">
        <f t="shared" si="6"/>
        <v>0.77169194783992379</v>
      </c>
      <c r="H15" s="85">
        <f t="shared" si="7"/>
        <v>1.0722847957762446E-4</v>
      </c>
      <c r="I15" s="86">
        <f t="shared" si="8"/>
        <v>-195882.77000000002</v>
      </c>
      <c r="J15" s="87">
        <f t="shared" si="9"/>
        <v>-0.22830805216007624</v>
      </c>
      <c r="K15" s="82">
        <f>VLOOKUP($C15,'2023'!$C$295:$U$572,VLOOKUP($L$4,Master!$D$9:$G$20,4,FALSE),FALSE)</f>
        <v>88557.560000000012</v>
      </c>
      <c r="L15" s="83">
        <f>VLOOKUP($C15,'2023'!$C$8:$U$285,VLOOKUP($L$4,Master!$D$9:$G$20,4,FALSE),FALSE)</f>
        <v>93315.44</v>
      </c>
      <c r="M15" s="155">
        <f t="shared" si="10"/>
        <v>1.0537264125163339</v>
      </c>
      <c r="N15" s="155">
        <f t="shared" si="11"/>
        <v>1.5112791111974865E-5</v>
      </c>
      <c r="O15" s="83">
        <f t="shared" si="12"/>
        <v>4757.8799999999901</v>
      </c>
      <c r="P15" s="87">
        <f t="shared" si="13"/>
        <v>5.3726412516333893E-2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1196156.6299999999</v>
      </c>
      <c r="F16" s="83">
        <f>VLOOKUP($C16,'2023'!$C$8:$U$285,19,FALSE)</f>
        <v>771042.01000000013</v>
      </c>
      <c r="G16" s="84">
        <f t="shared" si="6"/>
        <v>0.64459953710242801</v>
      </c>
      <c r="H16" s="85">
        <f t="shared" si="7"/>
        <v>1.2487319178570272E-4</v>
      </c>
      <c r="I16" s="86">
        <f t="shared" si="8"/>
        <v>-425114.61999999976</v>
      </c>
      <c r="J16" s="87">
        <f t="shared" si="9"/>
        <v>-0.35540046289757204</v>
      </c>
      <c r="K16" s="82">
        <f>VLOOKUP($C16,'2023'!$C$295:$U$572,VLOOKUP($L$4,Master!$D$9:$G$20,4,FALSE),FALSE)</f>
        <v>94524.98</v>
      </c>
      <c r="L16" s="83">
        <f>VLOOKUP($C16,'2023'!$C$8:$U$285,VLOOKUP($L$4,Master!$D$9:$G$20,4,FALSE),FALSE)</f>
        <v>64096.84</v>
      </c>
      <c r="M16" s="155">
        <f t="shared" si="10"/>
        <v>0.67809419266737747</v>
      </c>
      <c r="N16" s="155">
        <f t="shared" si="11"/>
        <v>1.0380727496517992E-5</v>
      </c>
      <c r="O16" s="83">
        <f t="shared" si="12"/>
        <v>-30428.14</v>
      </c>
      <c r="P16" s="87">
        <f t="shared" si="13"/>
        <v>-0.32190580733262258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153999.97999999998</v>
      </c>
      <c r="F17" s="83">
        <f>VLOOKUP($C17,'2023'!$C$8:$U$285,19,FALSE)</f>
        <v>164711.28</v>
      </c>
      <c r="G17" s="84">
        <f t="shared" si="6"/>
        <v>1.069553905136871</v>
      </c>
      <c r="H17" s="85">
        <f t="shared" si="7"/>
        <v>2.6675619473326207E-5</v>
      </c>
      <c r="I17" s="86">
        <f t="shared" si="8"/>
        <v>10711.300000000017</v>
      </c>
      <c r="J17" s="87">
        <f t="shared" si="9"/>
        <v>6.9553905136870917E-2</v>
      </c>
      <c r="K17" s="82">
        <f>VLOOKUP($C17,'2023'!$C$295:$U$572,VLOOKUP($L$4,Master!$D$9:$G$20,4,FALSE),FALSE)</f>
        <v>19250</v>
      </c>
      <c r="L17" s="83">
        <f>VLOOKUP($C17,'2023'!$C$8:$U$285,VLOOKUP($L$4,Master!$D$9:$G$20,4,FALSE),FALSE)</f>
        <v>2025</v>
      </c>
      <c r="M17" s="155">
        <f t="shared" si="10"/>
        <v>0.10519480519480519</v>
      </c>
      <c r="N17" s="155">
        <f t="shared" si="11"/>
        <v>3.2795646681566417E-7</v>
      </c>
      <c r="O17" s="83">
        <f t="shared" si="12"/>
        <v>-17225</v>
      </c>
      <c r="P17" s="87">
        <f t="shared" si="13"/>
        <v>-0.89480519480519483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956954.42</v>
      </c>
      <c r="F18" s="83">
        <f>VLOOKUP($C18,'2023'!$C$8:$U$285,19,FALSE)</f>
        <v>1206435.9099999999</v>
      </c>
      <c r="G18" s="84">
        <f t="shared" si="6"/>
        <v>1.2607036289147395</v>
      </c>
      <c r="H18" s="85">
        <f t="shared" si="7"/>
        <v>1.9538689307809412E-4</v>
      </c>
      <c r="I18" s="86">
        <f t="shared" si="8"/>
        <v>249481.48999999987</v>
      </c>
      <c r="J18" s="87">
        <f t="shared" si="9"/>
        <v>0.26070362891473958</v>
      </c>
      <c r="K18" s="82">
        <f>VLOOKUP($C18,'2023'!$C$295:$U$572,VLOOKUP($L$4,Master!$D$9:$G$20,4,FALSE),FALSE)</f>
        <v>107341.66</v>
      </c>
      <c r="L18" s="83">
        <f>VLOOKUP($C18,'2023'!$C$8:$U$285,VLOOKUP($L$4,Master!$D$9:$G$20,4,FALSE),FALSE)</f>
        <v>162788.78</v>
      </c>
      <c r="M18" s="155">
        <f t="shared" si="10"/>
        <v>1.5165480019593511</v>
      </c>
      <c r="N18" s="155">
        <f t="shared" si="11"/>
        <v>2.6364263272114792E-5</v>
      </c>
      <c r="O18" s="83">
        <f t="shared" si="12"/>
        <v>55447.119999999995</v>
      </c>
      <c r="P18" s="87">
        <f t="shared" si="13"/>
        <v>0.51654800195935102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4737863.8099999996</v>
      </c>
      <c r="F19" s="83">
        <f>VLOOKUP($C19,'2023'!$C$8:$U$285,19,FALSE)</f>
        <v>3688265.2700000005</v>
      </c>
      <c r="G19" s="84">
        <f t="shared" si="6"/>
        <v>0.77846586941045925</v>
      </c>
      <c r="H19" s="85">
        <f t="shared" si="7"/>
        <v>5.9732861561882561E-4</v>
      </c>
      <c r="I19" s="86">
        <f t="shared" si="8"/>
        <v>-1049598.5399999991</v>
      </c>
      <c r="J19" s="87">
        <f t="shared" si="9"/>
        <v>-0.22153413058954077</v>
      </c>
      <c r="K19" s="82">
        <f>VLOOKUP($C19,'2023'!$C$295:$U$572,VLOOKUP($L$4,Master!$D$9:$G$20,4,FALSE),FALSE)</f>
        <v>355420.33999999997</v>
      </c>
      <c r="L19" s="83">
        <f>VLOOKUP($C19,'2023'!$C$8:$U$285,VLOOKUP($L$4,Master!$D$9:$G$20,4,FALSE),FALSE)</f>
        <v>227954.55000000005</v>
      </c>
      <c r="M19" s="155">
        <f t="shared" si="10"/>
        <v>0.64136607938645285</v>
      </c>
      <c r="N19" s="155">
        <f t="shared" si="11"/>
        <v>3.6918108055582556E-5</v>
      </c>
      <c r="O19" s="83">
        <f t="shared" si="12"/>
        <v>-127465.78999999992</v>
      </c>
      <c r="P19" s="87">
        <f t="shared" si="13"/>
        <v>-0.35863392061354715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4731564.6900000004</v>
      </c>
      <c r="F20" s="83">
        <f>VLOOKUP($C20,'2023'!$C$8:$U$285,19,FALSE)</f>
        <v>4291658.9000000004</v>
      </c>
      <c r="G20" s="84">
        <f t="shared" si="6"/>
        <v>0.90702741718194702</v>
      </c>
      <c r="H20" s="85">
        <f t="shared" si="7"/>
        <v>6.9505051339358026E-4</v>
      </c>
      <c r="I20" s="86">
        <f t="shared" si="8"/>
        <v>-439905.79000000004</v>
      </c>
      <c r="J20" s="87">
        <f t="shared" si="9"/>
        <v>-9.2972582818052943E-2</v>
      </c>
      <c r="K20" s="82">
        <f>VLOOKUP($C20,'2023'!$C$295:$U$572,VLOOKUP($L$4,Master!$D$9:$G$20,4,FALSE),FALSE)</f>
        <v>389288.57</v>
      </c>
      <c r="L20" s="83">
        <f>VLOOKUP($C20,'2023'!$C$8:$U$285,VLOOKUP($L$4,Master!$D$9:$G$20,4,FALSE),FALSE)</f>
        <v>543903.1100000001</v>
      </c>
      <c r="M20" s="155">
        <f t="shared" si="10"/>
        <v>1.3971720515708954</v>
      </c>
      <c r="N20" s="155">
        <f t="shared" si="11"/>
        <v>8.8087181355877322E-5</v>
      </c>
      <c r="O20" s="83">
        <f t="shared" si="12"/>
        <v>154614.5400000001</v>
      </c>
      <c r="P20" s="87">
        <f t="shared" si="13"/>
        <v>0.3971720515708953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3137135.52</v>
      </c>
      <c r="F21" s="83">
        <f>VLOOKUP($C21,'2023'!$C$8:$U$285,19,FALSE)</f>
        <v>3538031.45</v>
      </c>
      <c r="G21" s="84">
        <f t="shared" si="6"/>
        <v>1.1277904404971324</v>
      </c>
      <c r="H21" s="85">
        <f t="shared" si="7"/>
        <v>5.7299767596281546E-4</v>
      </c>
      <c r="I21" s="86">
        <f t="shared" si="8"/>
        <v>400895.93000000017</v>
      </c>
      <c r="J21" s="87">
        <f t="shared" si="9"/>
        <v>0.12779044049713228</v>
      </c>
      <c r="K21" s="82">
        <f>VLOOKUP($C21,'2023'!$C$295:$U$572,VLOOKUP($L$4,Master!$D$9:$G$20,4,FALSE),FALSE)</f>
        <v>300029.82</v>
      </c>
      <c r="L21" s="83">
        <f>VLOOKUP($C21,'2023'!$C$8:$U$285,VLOOKUP($L$4,Master!$D$9:$G$20,4,FALSE),FALSE)</f>
        <v>377571.15000000014</v>
      </c>
      <c r="M21" s="155">
        <f t="shared" si="10"/>
        <v>1.2584454105261942</v>
      </c>
      <c r="N21" s="155">
        <f t="shared" si="11"/>
        <v>6.1149086580507256E-5</v>
      </c>
      <c r="O21" s="83">
        <f t="shared" si="12"/>
        <v>77541.330000000133</v>
      </c>
      <c r="P21" s="87">
        <f t="shared" si="13"/>
        <v>0.25844541052619413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22764</v>
      </c>
      <c r="F22" s="83">
        <f>VLOOKUP($C22,'2023'!$C$8:$U$285,19,FALSE)</f>
        <v>14905.74</v>
      </c>
      <c r="G22" s="84">
        <f t="shared" si="6"/>
        <v>0.65479441222983659</v>
      </c>
      <c r="H22" s="85">
        <f t="shared" si="7"/>
        <v>2.4140413953940334E-6</v>
      </c>
      <c r="I22" s="86">
        <f t="shared" si="8"/>
        <v>-7858.26</v>
      </c>
      <c r="J22" s="87">
        <f t="shared" si="9"/>
        <v>-0.34520558777016341</v>
      </c>
      <c r="K22" s="82">
        <f>VLOOKUP($C22,'2023'!$C$295:$U$572,VLOOKUP($L$4,Master!$D$9:$G$20,4,FALSE),FALSE)</f>
        <v>2608</v>
      </c>
      <c r="L22" s="83">
        <f>VLOOKUP($C22,'2023'!$C$8:$U$285,VLOOKUP($L$4,Master!$D$9:$G$20,4,FALSE),FALSE)</f>
        <v>3344.65</v>
      </c>
      <c r="M22" s="155">
        <f t="shared" si="10"/>
        <v>1.2824578220858895</v>
      </c>
      <c r="N22" s="155">
        <f t="shared" si="11"/>
        <v>5.416788132024747E-7</v>
      </c>
      <c r="O22" s="83">
        <f t="shared" si="12"/>
        <v>736.65000000000009</v>
      </c>
      <c r="P22" s="87">
        <f t="shared" si="13"/>
        <v>0.2824578220858896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68960.800000000003</v>
      </c>
      <c r="F23" s="83">
        <f>VLOOKUP($C23,'2023'!$C$8:$U$285,19,FALSE)</f>
        <v>5555.2</v>
      </c>
      <c r="G23" s="84">
        <f t="shared" si="6"/>
        <v>8.0555910024245655E-2</v>
      </c>
      <c r="H23" s="85">
        <f t="shared" si="7"/>
        <v>8.9968580960709998E-7</v>
      </c>
      <c r="I23" s="86">
        <f t="shared" si="8"/>
        <v>-63405.600000000006</v>
      </c>
      <c r="J23" s="87">
        <f t="shared" si="9"/>
        <v>-0.91944408997575444</v>
      </c>
      <c r="K23" s="82">
        <f>VLOOKUP($C23,'2023'!$C$295:$U$572,VLOOKUP($L$4,Master!$D$9:$G$20,4,FALSE),FALSE)</f>
        <v>8620.08</v>
      </c>
      <c r="L23" s="83">
        <f>VLOOKUP($C23,'2023'!$C$8:$U$285,VLOOKUP($L$4,Master!$D$9:$G$20,4,FALSE),FALSE)</f>
        <v>1111.04</v>
      </c>
      <c r="M23" s="155">
        <f t="shared" si="10"/>
        <v>0.1288897550834795</v>
      </c>
      <c r="N23" s="155">
        <f t="shared" si="11"/>
        <v>1.7993716192142E-7</v>
      </c>
      <c r="O23" s="83">
        <f t="shared" si="12"/>
        <v>-7509.04</v>
      </c>
      <c r="P23" s="87">
        <f t="shared" si="13"/>
        <v>-0.87111024491652045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994005.66</v>
      </c>
      <c r="F24" s="83">
        <f>VLOOKUP($C24,'2023'!$C$8:$U$285,19,FALSE)</f>
        <v>882342.39000000013</v>
      </c>
      <c r="G24" s="84">
        <f t="shared" si="6"/>
        <v>0.88766334590086748</v>
      </c>
      <c r="H24" s="85">
        <f t="shared" si="7"/>
        <v>1.4289871246720437E-4</v>
      </c>
      <c r="I24" s="86">
        <f t="shared" si="8"/>
        <v>-111663.2699999999</v>
      </c>
      <c r="J24" s="87">
        <f t="shared" si="9"/>
        <v>-0.11233665409913249</v>
      </c>
      <c r="K24" s="82">
        <f>VLOOKUP($C24,'2023'!$C$295:$U$572,VLOOKUP($L$4,Master!$D$9:$G$20,4,FALSE),FALSE)</f>
        <v>92979.36</v>
      </c>
      <c r="L24" s="83">
        <f>VLOOKUP($C24,'2023'!$C$8:$U$285,VLOOKUP($L$4,Master!$D$9:$G$20,4,FALSE),FALSE)</f>
        <v>99699.180000000008</v>
      </c>
      <c r="M24" s="155">
        <f t="shared" si="10"/>
        <v>1.0722721687910093</v>
      </c>
      <c r="N24" s="155">
        <f t="shared" si="11"/>
        <v>1.6146662131959966E-5</v>
      </c>
      <c r="O24" s="83">
        <f t="shared" si="12"/>
        <v>6719.820000000007</v>
      </c>
      <c r="P24" s="87">
        <f t="shared" si="13"/>
        <v>7.2272168791009173E-2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401699.82000000007</v>
      </c>
      <c r="F25" s="83">
        <f>VLOOKUP($C25,'2023'!$C$8:$U$285,19,FALSE)</f>
        <v>262587.03000000003</v>
      </c>
      <c r="G25" s="84">
        <f t="shared" si="6"/>
        <v>0.65368968798641724</v>
      </c>
      <c r="H25" s="85">
        <f t="shared" si="7"/>
        <v>4.252697016810806E-5</v>
      </c>
      <c r="I25" s="86">
        <f t="shared" si="8"/>
        <v>-139112.79000000004</v>
      </c>
      <c r="J25" s="87">
        <f t="shared" si="9"/>
        <v>-0.3463103120135827</v>
      </c>
      <c r="K25" s="82">
        <f>VLOOKUP($C25,'2023'!$C$295:$U$572,VLOOKUP($L$4,Master!$D$9:$G$20,4,FALSE),FALSE)</f>
        <v>50399.960000000014</v>
      </c>
      <c r="L25" s="83">
        <f>VLOOKUP($C25,'2023'!$C$8:$U$285,VLOOKUP($L$4,Master!$D$9:$G$20,4,FALSE),FALSE)</f>
        <v>29125</v>
      </c>
      <c r="M25" s="155">
        <f t="shared" si="10"/>
        <v>0.57787744275987507</v>
      </c>
      <c r="N25" s="155">
        <f t="shared" si="11"/>
        <v>4.7169047387685034E-6</v>
      </c>
      <c r="O25" s="83">
        <f t="shared" si="12"/>
        <v>-21274.960000000014</v>
      </c>
      <c r="P25" s="87">
        <f t="shared" si="13"/>
        <v>-0.42212255724012493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349400.01999999996</v>
      </c>
      <c r="F26" s="83">
        <f>VLOOKUP($C26,'2023'!$C$8:$U$285,19,FALSE)</f>
        <v>312444.44</v>
      </c>
      <c r="G26" s="84">
        <f t="shared" si="6"/>
        <v>0.89423131687284974</v>
      </c>
      <c r="H26" s="85">
        <f t="shared" si="7"/>
        <v>5.0601567712888282E-5</v>
      </c>
      <c r="I26" s="86">
        <f t="shared" si="8"/>
        <v>-36955.579999999958</v>
      </c>
      <c r="J26" s="87">
        <f t="shared" si="9"/>
        <v>-0.10576868312715025</v>
      </c>
      <c r="K26" s="82">
        <f>VLOOKUP($C26,'2023'!$C$295:$U$572,VLOOKUP($L$4,Master!$D$9:$G$20,4,FALSE),FALSE)</f>
        <v>41052.990000000005</v>
      </c>
      <c r="L26" s="83">
        <f>VLOOKUP($C26,'2023'!$C$8:$U$285,VLOOKUP($L$4,Master!$D$9:$G$20,4,FALSE),FALSE)</f>
        <v>39574.810000000012</v>
      </c>
      <c r="M26" s="155">
        <f t="shared" si="10"/>
        <v>0.9639933656476668</v>
      </c>
      <c r="N26" s="155">
        <f t="shared" si="11"/>
        <v>6.4092912901240583E-6</v>
      </c>
      <c r="O26" s="83">
        <f t="shared" si="12"/>
        <v>-1478.179999999993</v>
      </c>
      <c r="P26" s="87">
        <f t="shared" si="13"/>
        <v>-3.6006634352333235E-2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30438.32</v>
      </c>
      <c r="F27" s="83">
        <f>VLOOKUP($C27,'2023'!$C$8:$U$285,19,FALSE)</f>
        <v>25935.35</v>
      </c>
      <c r="G27" s="84">
        <f t="shared" si="6"/>
        <v>0.85206246599680924</v>
      </c>
      <c r="H27" s="85">
        <f t="shared" si="7"/>
        <v>4.2003287662358697E-6</v>
      </c>
      <c r="I27" s="86">
        <f t="shared" si="8"/>
        <v>-4502.9700000000012</v>
      </c>
      <c r="J27" s="87">
        <f t="shared" si="9"/>
        <v>-0.14793753400319076</v>
      </c>
      <c r="K27" s="82">
        <f>VLOOKUP($C27,'2023'!$C$295:$U$572,VLOOKUP($L$4,Master!$D$9:$G$20,4,FALSE),FALSE)</f>
        <v>3693.33</v>
      </c>
      <c r="L27" s="83">
        <f>VLOOKUP($C27,'2023'!$C$8:$U$285,VLOOKUP($L$4,Master!$D$9:$G$20,4,FALSE),FALSE)</f>
        <v>6554.36</v>
      </c>
      <c r="M27" s="155">
        <f t="shared" si="10"/>
        <v>1.774647811053981</v>
      </c>
      <c r="N27" s="155">
        <f t="shared" si="11"/>
        <v>1.0615035791792181E-6</v>
      </c>
      <c r="O27" s="83">
        <f t="shared" si="12"/>
        <v>2861.0299999999997</v>
      </c>
      <c r="P27" s="87">
        <f t="shared" si="13"/>
        <v>0.77464781105398106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11200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-11200</v>
      </c>
      <c r="J28" s="87">
        <f t="shared" si="9"/>
        <v>-1</v>
      </c>
      <c r="K28" s="82">
        <f>VLOOKUP($C28,'2023'!$C$295:$U$572,VLOOKUP($L$4,Master!$D$9:$G$20,4,FALSE),FALSE)</f>
        <v>1400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-1400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5820832.9999999991</v>
      </c>
      <c r="F29" s="83">
        <f>VLOOKUP($C29,'2023'!$C$8:$U$285,19,FALSE)</f>
        <v>5231760.79</v>
      </c>
      <c r="G29" s="84">
        <f t="shared" si="6"/>
        <v>0.89879932820611774</v>
      </c>
      <c r="H29" s="85">
        <f t="shared" si="7"/>
        <v>8.4730359699413727E-4</v>
      </c>
      <c r="I29" s="86">
        <f t="shared" si="8"/>
        <v>-589072.20999999903</v>
      </c>
      <c r="J29" s="87">
        <f t="shared" si="9"/>
        <v>-0.10120067179388227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584842.96000000008</v>
      </c>
      <c r="M29" s="155">
        <f t="shared" si="10"/>
        <v>1.004740936237756</v>
      </c>
      <c r="N29" s="155">
        <f t="shared" si="11"/>
        <v>9.4717546075859181E-5</v>
      </c>
      <c r="O29" s="83">
        <f t="shared" si="12"/>
        <v>2759.6199999999953</v>
      </c>
      <c r="P29" s="87">
        <f t="shared" si="13"/>
        <v>4.7409362377559116E-3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11531064.76</v>
      </c>
      <c r="F30" s="83">
        <f>VLOOKUP($C30,'2023'!$C$8:$U$285,19,FALSE)</f>
        <v>11211907.750000002</v>
      </c>
      <c r="G30" s="84">
        <f t="shared" si="6"/>
        <v>0.97232198269260284</v>
      </c>
      <c r="H30" s="85">
        <f t="shared" si="7"/>
        <v>1.8158111861497103E-3</v>
      </c>
      <c r="I30" s="86">
        <f t="shared" si="8"/>
        <v>-319157.00999999791</v>
      </c>
      <c r="J30" s="87">
        <f t="shared" si="9"/>
        <v>-2.7678017307397197E-2</v>
      </c>
      <c r="K30" s="82">
        <f>VLOOKUP($C30,'2023'!$C$295:$U$572,VLOOKUP($L$4,Master!$D$9:$G$20,4,FALSE),FALSE)</f>
        <v>1148422.1100000001</v>
      </c>
      <c r="L30" s="83">
        <f>VLOOKUP($C30,'2023'!$C$8:$U$285,VLOOKUP($L$4,Master!$D$9:$G$20,4,FALSE),FALSE)</f>
        <v>1246647.73</v>
      </c>
      <c r="M30" s="155">
        <f t="shared" si="10"/>
        <v>1.0855309377490128</v>
      </c>
      <c r="N30" s="155">
        <f t="shared" si="11"/>
        <v>2.0189935056521879E-4</v>
      </c>
      <c r="O30" s="83">
        <f t="shared" si="12"/>
        <v>98225.619999999879</v>
      </c>
      <c r="P30" s="87">
        <f t="shared" si="13"/>
        <v>8.5530937749012742E-2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2977942.09</v>
      </c>
      <c r="F31" s="83">
        <f>VLOOKUP($C31,'2023'!$C$8:$U$285,19,FALSE)</f>
        <v>2645027.9900000002</v>
      </c>
      <c r="G31" s="84">
        <f t="shared" si="6"/>
        <v>0.88820665750420968</v>
      </c>
      <c r="H31" s="85">
        <f t="shared" si="7"/>
        <v>4.2837236258219159E-4</v>
      </c>
      <c r="I31" s="86">
        <f t="shared" si="8"/>
        <v>-332914.09999999963</v>
      </c>
      <c r="J31" s="87">
        <f t="shared" si="9"/>
        <v>-0.11179334249579032</v>
      </c>
      <c r="K31" s="82">
        <f>VLOOKUP($C31,'2023'!$C$295:$U$572,VLOOKUP($L$4,Master!$D$9:$G$20,4,FALSE),FALSE)</f>
        <v>200114.69</v>
      </c>
      <c r="L31" s="83">
        <f>VLOOKUP($C31,'2023'!$C$8:$U$285,VLOOKUP($L$4,Master!$D$9:$G$20,4,FALSE),FALSE)</f>
        <v>607359.21</v>
      </c>
      <c r="M31" s="155">
        <f t="shared" si="10"/>
        <v>3.0350555973676894</v>
      </c>
      <c r="N31" s="155">
        <f t="shared" si="11"/>
        <v>9.8364138567680492E-5</v>
      </c>
      <c r="O31" s="83">
        <f t="shared" si="12"/>
        <v>407244.51999999996</v>
      </c>
      <c r="P31" s="87">
        <f t="shared" si="13"/>
        <v>2.0350555973676894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756611.89999999991</v>
      </c>
      <c r="F33" s="83">
        <f>VLOOKUP($C33,'2023'!$C$8:$U$285,19,FALSE)</f>
        <v>524028.20000000007</v>
      </c>
      <c r="G33" s="84">
        <f t="shared" si="6"/>
        <v>0.69259841141806011</v>
      </c>
      <c r="H33" s="85">
        <f t="shared" si="7"/>
        <v>8.4868363942603581E-5</v>
      </c>
      <c r="I33" s="86">
        <f t="shared" si="8"/>
        <v>-232583.69999999984</v>
      </c>
      <c r="J33" s="87">
        <f t="shared" si="9"/>
        <v>-0.30740158858193989</v>
      </c>
      <c r="K33" s="82">
        <f>VLOOKUP($C33,'2023'!$C$295:$U$572,VLOOKUP($L$4,Master!$D$9:$G$20,4,FALSE),FALSE)</f>
        <v>48306.989999999991</v>
      </c>
      <c r="L33" s="83">
        <f>VLOOKUP($C33,'2023'!$C$8:$U$285,VLOOKUP($L$4,Master!$D$9:$G$20,4,FALSE),FALSE)</f>
        <v>41673.519999999997</v>
      </c>
      <c r="M33" s="155">
        <f t="shared" si="10"/>
        <v>0.86268094948577845</v>
      </c>
      <c r="N33" s="155">
        <f t="shared" si="11"/>
        <v>6.7491853723318103E-6</v>
      </c>
      <c r="O33" s="83">
        <f t="shared" si="12"/>
        <v>-6633.4699999999939</v>
      </c>
      <c r="P33" s="87">
        <f t="shared" si="13"/>
        <v>-0.13731905051422155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84646.280000000013</v>
      </c>
      <c r="F34" s="83">
        <f>VLOOKUP($C34,'2023'!$C$8:$U$285,19,FALSE)</f>
        <v>6659.84</v>
      </c>
      <c r="G34" s="84">
        <f t="shared" si="6"/>
        <v>7.8678472343970685E-2</v>
      </c>
      <c r="H34" s="85">
        <f t="shared" si="7"/>
        <v>1.0785864671395718E-6</v>
      </c>
      <c r="I34" s="86">
        <f t="shared" si="8"/>
        <v>-77986.440000000017</v>
      </c>
      <c r="J34" s="87">
        <f t="shared" si="9"/>
        <v>-0.92132152765602937</v>
      </c>
      <c r="K34" s="82">
        <f>VLOOKUP($C34,'2023'!$C$295:$U$572,VLOOKUP($L$4,Master!$D$9:$G$20,4,FALSE),FALSE)</f>
        <v>10117.83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-10117.83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5377603.8699999992</v>
      </c>
      <c r="F35" s="83">
        <f>VLOOKUP($C35,'2023'!$C$8:$U$285,19,FALSE)</f>
        <v>4588353.26</v>
      </c>
      <c r="G35" s="84">
        <f t="shared" si="6"/>
        <v>0.85323377677500822</v>
      </c>
      <c r="H35" s="85">
        <f t="shared" si="7"/>
        <v>7.4310129563048615E-4</v>
      </c>
      <c r="I35" s="86">
        <f t="shared" si="8"/>
        <v>-789250.6099999994</v>
      </c>
      <c r="J35" s="87">
        <f t="shared" si="9"/>
        <v>-0.14676622322499175</v>
      </c>
      <c r="K35" s="82">
        <f>VLOOKUP($C35,'2023'!$C$295:$U$572,VLOOKUP($L$4,Master!$D$9:$G$20,4,FALSE),FALSE)</f>
        <v>598275.85</v>
      </c>
      <c r="L35" s="83">
        <f>VLOOKUP($C35,'2023'!$C$8:$U$285,VLOOKUP($L$4,Master!$D$9:$G$20,4,FALSE),FALSE)</f>
        <v>989518.78</v>
      </c>
      <c r="M35" s="155">
        <f t="shared" si="10"/>
        <v>1.6539507319240783</v>
      </c>
      <c r="N35" s="155">
        <f t="shared" si="11"/>
        <v>1.6025633725261557E-4</v>
      </c>
      <c r="O35" s="83">
        <f t="shared" si="12"/>
        <v>391242.93000000005</v>
      </c>
      <c r="P35" s="87">
        <f t="shared" si="13"/>
        <v>0.65395073192407827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1007226.46</v>
      </c>
      <c r="F36" s="83">
        <f>VLOOKUP($C36,'2023'!$C$8:$U$285,19,FALSE)</f>
        <v>209653.38999999998</v>
      </c>
      <c r="G36" s="84">
        <f t="shared" si="6"/>
        <v>0.20814920807382284</v>
      </c>
      <c r="H36" s="85">
        <f t="shared" si="7"/>
        <v>3.3954165452013086E-5</v>
      </c>
      <c r="I36" s="86">
        <f t="shared" si="8"/>
        <v>-797573.07</v>
      </c>
      <c r="J36" s="87">
        <f t="shared" si="9"/>
        <v>-0.79185079192617713</v>
      </c>
      <c r="K36" s="82">
        <f>VLOOKUP($C36,'2023'!$C$295:$U$572,VLOOKUP($L$4,Master!$D$9:$G$20,4,FALSE),FALSE)</f>
        <v>85637.19</v>
      </c>
      <c r="L36" s="83">
        <f>VLOOKUP($C36,'2023'!$C$8:$U$285,VLOOKUP($L$4,Master!$D$9:$G$20,4,FALSE),FALSE)</f>
        <v>15247.3</v>
      </c>
      <c r="M36" s="155">
        <f t="shared" si="10"/>
        <v>0.17804530952031469</v>
      </c>
      <c r="N36" s="155">
        <f t="shared" si="11"/>
        <v>2.4693583390017167E-6</v>
      </c>
      <c r="O36" s="83">
        <f t="shared" si="12"/>
        <v>-70389.89</v>
      </c>
      <c r="P36" s="87">
        <f t="shared" si="13"/>
        <v>-0.82195469047968528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14336250</v>
      </c>
      <c r="F39" s="83">
        <f>VLOOKUP($C39,'2023'!$C$8:$U$285,19,FALSE)</f>
        <v>14336250</v>
      </c>
      <c r="G39" s="84">
        <f t="shared" si="6"/>
        <v>1</v>
      </c>
      <c r="H39" s="85">
        <f t="shared" si="7"/>
        <v>2.3218103196968225E-3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1270105.55</v>
      </c>
      <c r="F40" s="83">
        <f>VLOOKUP($C40,'2023'!$C$8:$U$285,19,FALSE)</f>
        <v>665532.00999999989</v>
      </c>
      <c r="G40" s="84">
        <f t="shared" si="6"/>
        <v>0.52399740320794586</v>
      </c>
      <c r="H40" s="85">
        <f t="shared" si="7"/>
        <v>1.077854452110258E-4</v>
      </c>
      <c r="I40" s="86">
        <f t="shared" si="8"/>
        <v>-604573.54000000015</v>
      </c>
      <c r="J40" s="87">
        <f t="shared" si="9"/>
        <v>-0.47600259679205414</v>
      </c>
      <c r="K40" s="82">
        <f>VLOOKUP($C40,'2023'!$C$295:$U$572,VLOOKUP($L$4,Master!$D$9:$G$20,4,FALSE),FALSE)</f>
        <v>211152.91</v>
      </c>
      <c r="L40" s="83">
        <f>VLOOKUP($C40,'2023'!$C$8:$U$285,VLOOKUP($L$4,Master!$D$9:$G$20,4,FALSE),FALSE)</f>
        <v>84316.12000000001</v>
      </c>
      <c r="M40" s="155">
        <f t="shared" si="10"/>
        <v>0.39931308547914401</v>
      </c>
      <c r="N40" s="155">
        <f t="shared" si="11"/>
        <v>1.3655316943607685E-5</v>
      </c>
      <c r="O40" s="83">
        <f t="shared" si="12"/>
        <v>-126836.79</v>
      </c>
      <c r="P40" s="87">
        <f t="shared" si="13"/>
        <v>-0.60068691452085599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1084372.6100000003</v>
      </c>
      <c r="F41" s="83">
        <f>VLOOKUP($C41,'2023'!$C$8:$U$285,19,FALSE)</f>
        <v>785297.05999999994</v>
      </c>
      <c r="G41" s="84">
        <f t="shared" si="6"/>
        <v>0.72419485032916842</v>
      </c>
      <c r="H41" s="85">
        <f t="shared" si="7"/>
        <v>1.2718185145596474E-4</v>
      </c>
      <c r="I41" s="86">
        <f t="shared" si="8"/>
        <v>-299075.5500000004</v>
      </c>
      <c r="J41" s="87">
        <f t="shared" si="9"/>
        <v>-0.27580514967083158</v>
      </c>
      <c r="K41" s="82">
        <f>VLOOKUP($C41,'2023'!$C$295:$U$572,VLOOKUP($L$4,Master!$D$9:$G$20,4,FALSE),FALSE)</f>
        <v>114468.87000000004</v>
      </c>
      <c r="L41" s="83">
        <f>VLOOKUP($C41,'2023'!$C$8:$U$285,VLOOKUP($L$4,Master!$D$9:$G$20,4,FALSE),FALSE)</f>
        <v>83055.610000000015</v>
      </c>
      <c r="M41" s="155">
        <f t="shared" si="10"/>
        <v>0.72557377390027511</v>
      </c>
      <c r="N41" s="155">
        <f t="shared" si="11"/>
        <v>1.3451172545590001E-5</v>
      </c>
      <c r="O41" s="83">
        <f t="shared" si="12"/>
        <v>-31413.260000000024</v>
      </c>
      <c r="P41" s="87">
        <f t="shared" si="13"/>
        <v>-0.27442622609972489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2518229.98</v>
      </c>
      <c r="F42" s="83">
        <f>VLOOKUP($C42,'2023'!$C$8:$U$285,19,FALSE)</f>
        <v>2626901.31</v>
      </c>
      <c r="G42" s="84">
        <f t="shared" si="6"/>
        <v>1.043153854438664</v>
      </c>
      <c r="H42" s="85">
        <f t="shared" si="7"/>
        <v>4.2543667767952579E-4</v>
      </c>
      <c r="I42" s="86">
        <f t="shared" si="8"/>
        <v>108671.33000000007</v>
      </c>
      <c r="J42" s="87">
        <f t="shared" si="9"/>
        <v>4.3153854438664124E-2</v>
      </c>
      <c r="K42" s="82">
        <f>VLOOKUP($C42,'2023'!$C$295:$U$572,VLOOKUP($L$4,Master!$D$9:$G$20,4,FALSE),FALSE)</f>
        <v>266778.99999999994</v>
      </c>
      <c r="L42" s="83">
        <f>VLOOKUP($C42,'2023'!$C$8:$U$285,VLOOKUP($L$4,Master!$D$9:$G$20,4,FALSE),FALSE)</f>
        <v>156471.28999999998</v>
      </c>
      <c r="M42" s="155">
        <f t="shared" si="10"/>
        <v>0.58652026583801575</v>
      </c>
      <c r="N42" s="155">
        <f t="shared" si="11"/>
        <v>2.5341121692093411E-5</v>
      </c>
      <c r="O42" s="83">
        <f t="shared" si="12"/>
        <v>-110307.70999999996</v>
      </c>
      <c r="P42" s="87">
        <f t="shared" si="13"/>
        <v>-0.41347973416198419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1077101.9100000001</v>
      </c>
      <c r="F43" s="83">
        <f>VLOOKUP($C43,'2023'!$C$8:$U$285,19,FALSE)</f>
        <v>785011.97000000009</v>
      </c>
      <c r="G43" s="84">
        <f t="shared" si="6"/>
        <v>0.72881865932258905</v>
      </c>
      <c r="H43" s="85">
        <f t="shared" si="7"/>
        <v>1.2713568004405146E-4</v>
      </c>
      <c r="I43" s="86">
        <f t="shared" si="8"/>
        <v>-292089.94000000006</v>
      </c>
      <c r="J43" s="87">
        <f t="shared" si="9"/>
        <v>-0.27118134067741095</v>
      </c>
      <c r="K43" s="82">
        <f>VLOOKUP($C43,'2023'!$C$295:$U$572,VLOOKUP($L$4,Master!$D$9:$G$20,4,FALSE),FALSE)</f>
        <v>111412.01000000002</v>
      </c>
      <c r="L43" s="83">
        <f>VLOOKUP($C43,'2023'!$C$8:$U$285,VLOOKUP($L$4,Master!$D$9:$G$20,4,FALSE),FALSE)</f>
        <v>103949.36000000002</v>
      </c>
      <c r="M43" s="155">
        <f t="shared" si="10"/>
        <v>0.93301754451786656</v>
      </c>
      <c r="N43" s="155">
        <f t="shared" si="11"/>
        <v>1.6834994979431868E-5</v>
      </c>
      <c r="O43" s="83">
        <f t="shared" si="12"/>
        <v>-7462.6500000000087</v>
      </c>
      <c r="P43" s="87">
        <f t="shared" si="13"/>
        <v>-6.6982455482133454E-2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2284085.4200000009</v>
      </c>
      <c r="F44" s="83">
        <f>VLOOKUP($C44,'2023'!$C$8:$U$285,19,FALSE)</f>
        <v>2353916.8199999998</v>
      </c>
      <c r="G44" s="84">
        <f t="shared" si="6"/>
        <v>1.0305730247163869</v>
      </c>
      <c r="H44" s="85">
        <f t="shared" si="7"/>
        <v>3.8122579924205612E-4</v>
      </c>
      <c r="I44" s="86">
        <f t="shared" si="8"/>
        <v>69831.399999998976</v>
      </c>
      <c r="J44" s="87">
        <f t="shared" si="9"/>
        <v>3.0573024716386898E-2</v>
      </c>
      <c r="K44" s="82">
        <f>VLOOKUP($C44,'2023'!$C$295:$U$572,VLOOKUP($L$4,Master!$D$9:$G$20,4,FALSE),FALSE)</f>
        <v>248242.63000000009</v>
      </c>
      <c r="L44" s="83">
        <f>VLOOKUP($C44,'2023'!$C$8:$U$285,VLOOKUP($L$4,Master!$D$9:$G$20,4,FALSE),FALSE)</f>
        <v>255249.59999999998</v>
      </c>
      <c r="M44" s="155">
        <f t="shared" si="10"/>
        <v>1.0282262961845026</v>
      </c>
      <c r="N44" s="155">
        <f t="shared" si="11"/>
        <v>4.133864541832669E-5</v>
      </c>
      <c r="O44" s="83">
        <f t="shared" si="12"/>
        <v>7006.9699999998847</v>
      </c>
      <c r="P44" s="87">
        <f t="shared" si="13"/>
        <v>2.8226296184502567E-2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2352600.87</v>
      </c>
      <c r="F45" s="83">
        <f>VLOOKUP($C45,'2023'!$C$8:$U$285,19,FALSE)</f>
        <v>2344360.2500000005</v>
      </c>
      <c r="G45" s="84">
        <f t="shared" si="6"/>
        <v>0.99649722989348399</v>
      </c>
      <c r="H45" s="85">
        <f t="shared" si="7"/>
        <v>3.7967807631263573E-4</v>
      </c>
      <c r="I45" s="86">
        <f t="shared" si="8"/>
        <v>-8240.6199999996461</v>
      </c>
      <c r="J45" s="87">
        <f t="shared" si="9"/>
        <v>-3.5027701065160474E-3</v>
      </c>
      <c r="K45" s="82">
        <f>VLOOKUP($C45,'2023'!$C$295:$U$572,VLOOKUP($L$4,Master!$D$9:$G$20,4,FALSE),FALSE)</f>
        <v>251755.16000000003</v>
      </c>
      <c r="L45" s="83">
        <f>VLOOKUP($C45,'2023'!$C$8:$U$285,VLOOKUP($L$4,Master!$D$9:$G$20,4,FALSE),FALSE)</f>
        <v>252978.33000000005</v>
      </c>
      <c r="M45" s="155">
        <f t="shared" si="10"/>
        <v>1.0048585697310037</v>
      </c>
      <c r="N45" s="155">
        <f t="shared" si="11"/>
        <v>4.097080458653193E-5</v>
      </c>
      <c r="O45" s="83">
        <f t="shared" si="12"/>
        <v>1223.1700000000128</v>
      </c>
      <c r="P45" s="87">
        <f t="shared" si="13"/>
        <v>4.8585697310037758E-3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3921944.86</v>
      </c>
      <c r="F46" s="83">
        <f>VLOOKUP($C46,'2023'!$C$8:$U$285,19,FALSE)</f>
        <v>4624776.34</v>
      </c>
      <c r="G46" s="84">
        <f t="shared" si="6"/>
        <v>1.1792048346136106</v>
      </c>
      <c r="H46" s="85">
        <f t="shared" si="7"/>
        <v>7.4900015223658206E-4</v>
      </c>
      <c r="I46" s="86">
        <f t="shared" si="8"/>
        <v>702831.48</v>
      </c>
      <c r="J46" s="87">
        <f t="shared" si="9"/>
        <v>0.17920483461361056</v>
      </c>
      <c r="K46" s="82">
        <f>VLOOKUP($C46,'2023'!$C$295:$U$572,VLOOKUP($L$4,Master!$D$9:$G$20,4,FALSE),FALSE)</f>
        <v>403565.58</v>
      </c>
      <c r="L46" s="83">
        <f>VLOOKUP($C46,'2023'!$C$8:$U$285,VLOOKUP($L$4,Master!$D$9:$G$20,4,FALSE),FALSE)</f>
        <v>545297.30999999994</v>
      </c>
      <c r="M46" s="155">
        <f t="shared" si="10"/>
        <v>1.351198756841453</v>
      </c>
      <c r="N46" s="155">
        <f t="shared" si="11"/>
        <v>8.8312977358857248E-5</v>
      </c>
      <c r="O46" s="83">
        <f t="shared" si="12"/>
        <v>141731.72999999992</v>
      </c>
      <c r="P46" s="87">
        <f t="shared" si="13"/>
        <v>0.35119875684145291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10340640.519999988</v>
      </c>
      <c r="F47" s="83">
        <f>VLOOKUP($C47,'2023'!$C$8:$U$285,19,FALSE)</f>
        <v>10559308.210000001</v>
      </c>
      <c r="G47" s="84">
        <f t="shared" si="6"/>
        <v>1.0211464357142175</v>
      </c>
      <c r="H47" s="85">
        <f t="shared" si="7"/>
        <v>1.710120203737894E-3</v>
      </c>
      <c r="I47" s="86">
        <f t="shared" si="8"/>
        <v>218667.69000001252</v>
      </c>
      <c r="J47" s="87">
        <f t="shared" si="9"/>
        <v>2.1146435714217513E-2</v>
      </c>
      <c r="K47" s="82">
        <f>VLOOKUP($C47,'2023'!$C$295:$U$572,VLOOKUP($L$4,Master!$D$9:$G$20,4,FALSE),FALSE)</f>
        <v>1092610.6399999992</v>
      </c>
      <c r="L47" s="83">
        <f>VLOOKUP($C47,'2023'!$C$8:$U$285,VLOOKUP($L$4,Master!$D$9:$G$20,4,FALSE),FALSE)</f>
        <v>1152474.67</v>
      </c>
      <c r="M47" s="155">
        <f t="shared" si="10"/>
        <v>1.0547899021008991</v>
      </c>
      <c r="N47" s="155">
        <f t="shared" si="11"/>
        <v>1.8664766462604863E-4</v>
      </c>
      <c r="O47" s="83">
        <f t="shared" si="12"/>
        <v>59864.030000000726</v>
      </c>
      <c r="P47" s="87">
        <f t="shared" si="13"/>
        <v>5.4789902100899152E-2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4229804.0299999993</v>
      </c>
      <c r="F48" s="83">
        <f>VLOOKUP($C48,'2023'!$C$8:$U$285,19,FALSE)</f>
        <v>4681267.4499999993</v>
      </c>
      <c r="G48" s="84">
        <f t="shared" si="6"/>
        <v>1.1067338857303988</v>
      </c>
      <c r="H48" s="85">
        <f t="shared" si="7"/>
        <v>7.5814910277588823E-4</v>
      </c>
      <c r="I48" s="86">
        <f t="shared" si="8"/>
        <v>451463.41999999993</v>
      </c>
      <c r="J48" s="87">
        <f t="shared" si="9"/>
        <v>0.10673388573039871</v>
      </c>
      <c r="K48" s="82">
        <f>VLOOKUP($C48,'2023'!$C$295:$U$572,VLOOKUP($L$4,Master!$D$9:$G$20,4,FALSE),FALSE)</f>
        <v>440698.10000000003</v>
      </c>
      <c r="L48" s="83">
        <f>VLOOKUP($C48,'2023'!$C$8:$U$285,VLOOKUP($L$4,Master!$D$9:$G$20,4,FALSE),FALSE)</f>
        <v>477080.99</v>
      </c>
      <c r="M48" s="155">
        <f t="shared" si="10"/>
        <v>1.0825574015408734</v>
      </c>
      <c r="N48" s="155">
        <f t="shared" si="11"/>
        <v>7.7265084377935411E-5</v>
      </c>
      <c r="O48" s="83">
        <f t="shared" si="12"/>
        <v>36382.889999999956</v>
      </c>
      <c r="P48" s="87">
        <f t="shared" si="13"/>
        <v>8.2557401540873335E-2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4543275.2300000023</v>
      </c>
      <c r="F49" s="83">
        <f>VLOOKUP($C49,'2023'!$C$8:$U$285,19,FALSE)</f>
        <v>4640011.540000001</v>
      </c>
      <c r="G49" s="84">
        <f t="shared" si="6"/>
        <v>1.021292196730947</v>
      </c>
      <c r="H49" s="85">
        <f t="shared" si="7"/>
        <v>7.5146755093447363E-4</v>
      </c>
      <c r="I49" s="86">
        <f t="shared" si="8"/>
        <v>96736.309999998659</v>
      </c>
      <c r="J49" s="87">
        <f t="shared" si="9"/>
        <v>2.1292196730947028E-2</v>
      </c>
      <c r="K49" s="82">
        <f>VLOOKUP($C49,'2023'!$C$295:$U$572,VLOOKUP($L$4,Master!$D$9:$G$20,4,FALSE),FALSE)</f>
        <v>474880.10000000015</v>
      </c>
      <c r="L49" s="83">
        <f>VLOOKUP($C49,'2023'!$C$8:$U$285,VLOOKUP($L$4,Master!$D$9:$G$20,4,FALSE),FALSE)</f>
        <v>500787.81999999995</v>
      </c>
      <c r="M49" s="155">
        <f t="shared" si="10"/>
        <v>1.0545563395897191</v>
      </c>
      <c r="N49" s="155">
        <f t="shared" si="11"/>
        <v>8.1104495837787049E-5</v>
      </c>
      <c r="O49" s="83">
        <f t="shared" si="12"/>
        <v>25907.719999999797</v>
      </c>
      <c r="P49" s="87">
        <f t="shared" si="13"/>
        <v>5.4556339589719151E-2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1362481.2400000002</v>
      </c>
      <c r="F50" s="83">
        <f>VLOOKUP($C50,'2023'!$C$8:$U$285,19,FALSE)</f>
        <v>1287443.6999999997</v>
      </c>
      <c r="G50" s="84">
        <f t="shared" si="6"/>
        <v>0.94492581784098506</v>
      </c>
      <c r="H50" s="85">
        <f t="shared" si="7"/>
        <v>2.0850641337090658E-4</v>
      </c>
      <c r="I50" s="86">
        <f t="shared" si="8"/>
        <v>-75037.540000000503</v>
      </c>
      <c r="J50" s="87">
        <f t="shared" si="9"/>
        <v>-5.5074182159014898E-2</v>
      </c>
      <c r="K50" s="82">
        <f>VLOOKUP($C50,'2023'!$C$295:$U$572,VLOOKUP($L$4,Master!$D$9:$G$20,4,FALSE),FALSE)</f>
        <v>142003.51999999996</v>
      </c>
      <c r="L50" s="83">
        <f>VLOOKUP($C50,'2023'!$C$8:$U$285,VLOOKUP($L$4,Master!$D$9:$G$20,4,FALSE),FALSE)</f>
        <v>127169.16000000002</v>
      </c>
      <c r="M50" s="155">
        <f t="shared" si="10"/>
        <v>0.89553526560468399</v>
      </c>
      <c r="N50" s="155">
        <f t="shared" si="11"/>
        <v>2.0595530074822664E-5</v>
      </c>
      <c r="O50" s="83">
        <f t="shared" si="12"/>
        <v>-14834.359999999942</v>
      </c>
      <c r="P50" s="87">
        <f t="shared" si="13"/>
        <v>-0.10446473439531602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1776931.1899999995</v>
      </c>
      <c r="F51" s="83">
        <f>VLOOKUP($C51,'2023'!$C$8:$U$285,19,FALSE)</f>
        <v>1585499.1400000001</v>
      </c>
      <c r="G51" s="84">
        <f t="shared" si="6"/>
        <v>0.89226816937126341</v>
      </c>
      <c r="H51" s="85">
        <f t="shared" si="7"/>
        <v>2.567776277005798E-4</v>
      </c>
      <c r="I51" s="86">
        <f t="shared" si="8"/>
        <v>-191432.04999999935</v>
      </c>
      <c r="J51" s="87">
        <f t="shared" si="9"/>
        <v>-0.10773183062873662</v>
      </c>
      <c r="K51" s="82">
        <f>VLOOKUP($C51,'2023'!$C$295:$U$572,VLOOKUP($L$4,Master!$D$9:$G$20,4,FALSE),FALSE)</f>
        <v>182181.11</v>
      </c>
      <c r="L51" s="83">
        <f>VLOOKUP($C51,'2023'!$C$8:$U$285,VLOOKUP($L$4,Master!$D$9:$G$20,4,FALSE),FALSE)</f>
        <v>169816.59999999998</v>
      </c>
      <c r="M51" s="155">
        <f t="shared" si="10"/>
        <v>0.93213066931033628</v>
      </c>
      <c r="N51" s="155">
        <f t="shared" si="11"/>
        <v>2.7502445502542672E-5</v>
      </c>
      <c r="O51" s="83">
        <f t="shared" si="12"/>
        <v>-12364.510000000009</v>
      </c>
      <c r="P51" s="87">
        <f t="shared" si="13"/>
        <v>-6.7869330689663762E-2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946656.87999999989</v>
      </c>
      <c r="F52" s="83">
        <f>VLOOKUP($C52,'2023'!$C$8:$U$285,19,FALSE)</f>
        <v>929457.15</v>
      </c>
      <c r="G52" s="84">
        <f t="shared" si="6"/>
        <v>0.98183108329598801</v>
      </c>
      <c r="H52" s="85">
        <f t="shared" si="7"/>
        <v>1.5052912739286757E-4</v>
      </c>
      <c r="I52" s="86">
        <f t="shared" si="8"/>
        <v>-17199.729999999865</v>
      </c>
      <c r="J52" s="87">
        <f t="shared" si="9"/>
        <v>-1.8168916704011984E-2</v>
      </c>
      <c r="K52" s="82">
        <f>VLOOKUP($C52,'2023'!$C$295:$U$572,VLOOKUP($L$4,Master!$D$9:$G$20,4,FALSE),FALSE)</f>
        <v>96991.24000000002</v>
      </c>
      <c r="L52" s="83">
        <f>VLOOKUP($C52,'2023'!$C$8:$U$285,VLOOKUP($L$4,Master!$D$9:$G$20,4,FALSE),FALSE)</f>
        <v>95558.679999999978</v>
      </c>
      <c r="M52" s="155">
        <f t="shared" si="10"/>
        <v>0.98523000633871638</v>
      </c>
      <c r="N52" s="155">
        <f t="shared" si="11"/>
        <v>1.5476092378453661E-5</v>
      </c>
      <c r="O52" s="83">
        <f t="shared" si="12"/>
        <v>-1432.5600000000413</v>
      </c>
      <c r="P52" s="87">
        <f t="shared" si="13"/>
        <v>-1.4769993661283648E-2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10447413.389999999</v>
      </c>
      <c r="F53" s="83">
        <f>VLOOKUP($C53,'2023'!$C$8:$U$285,19,FALSE)</f>
        <v>10573342.299999999</v>
      </c>
      <c r="G53" s="84">
        <f t="shared" si="6"/>
        <v>1.0120535969334319</v>
      </c>
      <c r="H53" s="85">
        <f t="shared" si="7"/>
        <v>1.7123930780941273E-3</v>
      </c>
      <c r="I53" s="86">
        <f t="shared" si="8"/>
        <v>125928.91000000015</v>
      </c>
      <c r="J53" s="87">
        <f t="shared" si="9"/>
        <v>1.2053596933431976E-2</v>
      </c>
      <c r="K53" s="82">
        <f>VLOOKUP($C53,'2023'!$C$295:$U$572,VLOOKUP($L$4,Master!$D$9:$G$20,4,FALSE),FALSE)</f>
        <v>1063296.5299999998</v>
      </c>
      <c r="L53" s="83">
        <f>VLOOKUP($C53,'2023'!$C$8:$U$285,VLOOKUP($L$4,Master!$D$9:$G$20,4,FALSE),FALSE)</f>
        <v>1096814.19</v>
      </c>
      <c r="M53" s="155">
        <f t="shared" si="10"/>
        <v>1.0315224013756541</v>
      </c>
      <c r="N53" s="155">
        <f t="shared" si="11"/>
        <v>1.7763323778058497E-4</v>
      </c>
      <c r="O53" s="83">
        <f t="shared" si="12"/>
        <v>33517.660000000149</v>
      </c>
      <c r="P53" s="87">
        <f t="shared" si="13"/>
        <v>3.1522401375654027E-2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387723.55000000028</v>
      </c>
      <c r="F54" s="83">
        <f>VLOOKUP($C54,'2023'!$C$8:$U$285,19,FALSE)</f>
        <v>408552.07000000007</v>
      </c>
      <c r="G54" s="84">
        <f t="shared" si="6"/>
        <v>1.0537200280973384</v>
      </c>
      <c r="H54" s="85">
        <f t="shared" si="7"/>
        <v>6.6166564635765894E-5</v>
      </c>
      <c r="I54" s="86">
        <f t="shared" si="8"/>
        <v>20828.519999999786</v>
      </c>
      <c r="J54" s="87">
        <f t="shared" si="9"/>
        <v>5.3720028097338349E-2</v>
      </c>
      <c r="K54" s="82">
        <f>VLOOKUP($C54,'2023'!$C$295:$U$572,VLOOKUP($L$4,Master!$D$9:$G$20,4,FALSE),FALSE)</f>
        <v>38011.420000000013</v>
      </c>
      <c r="L54" s="83">
        <f>VLOOKUP($C54,'2023'!$C$8:$U$285,VLOOKUP($L$4,Master!$D$9:$G$20,4,FALSE),FALSE)</f>
        <v>34482.010000000009</v>
      </c>
      <c r="M54" s="155">
        <f t="shared" si="10"/>
        <v>0.90714869373467233</v>
      </c>
      <c r="N54" s="155">
        <f t="shared" si="11"/>
        <v>5.5844929226184704E-6</v>
      </c>
      <c r="O54" s="83">
        <f t="shared" si="12"/>
        <v>-3529.4100000000035</v>
      </c>
      <c r="P54" s="87">
        <f t="shared" si="13"/>
        <v>-9.2851306265327685E-2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711514.66</v>
      </c>
      <c r="F55" s="83">
        <f>VLOOKUP($C55,'2023'!$C$8:$U$285,19,FALSE)</f>
        <v>555122.77</v>
      </c>
      <c r="G55" s="84">
        <f t="shared" si="6"/>
        <v>0.78019863989871974</v>
      </c>
      <c r="H55" s="85">
        <f t="shared" si="7"/>
        <v>8.9904248048456583E-5</v>
      </c>
      <c r="I55" s="86">
        <f t="shared" si="8"/>
        <v>-156391.89000000001</v>
      </c>
      <c r="J55" s="87">
        <f t="shared" si="9"/>
        <v>-0.21980136010128029</v>
      </c>
      <c r="K55" s="82">
        <f>VLOOKUP($C55,'2023'!$C$295:$U$572,VLOOKUP($L$4,Master!$D$9:$G$20,4,FALSE),FALSE)</f>
        <v>74988.970000000016</v>
      </c>
      <c r="L55" s="83">
        <f>VLOOKUP($C55,'2023'!$C$8:$U$285,VLOOKUP($L$4,Master!$D$9:$G$20,4,FALSE),FALSE)</f>
        <v>64378.520000000004</v>
      </c>
      <c r="M55" s="155">
        <f t="shared" si="10"/>
        <v>0.85850652435951569</v>
      </c>
      <c r="N55" s="155">
        <f t="shared" si="11"/>
        <v>1.042634664593658E-5</v>
      </c>
      <c r="O55" s="83">
        <f t="shared" si="12"/>
        <v>-10610.450000000012</v>
      </c>
      <c r="P55" s="87">
        <f t="shared" si="13"/>
        <v>-0.14149347564048431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679255.23000000021</v>
      </c>
      <c r="F56" s="83">
        <f>VLOOKUP($C56,'2023'!$C$8:$U$285,19,FALSE)</f>
        <v>681847.64000000013</v>
      </c>
      <c r="G56" s="84">
        <f t="shared" si="6"/>
        <v>1.00381654772095</v>
      </c>
      <c r="H56" s="85">
        <f t="shared" si="7"/>
        <v>1.1042782366469085E-4</v>
      </c>
      <c r="I56" s="86">
        <f t="shared" si="8"/>
        <v>2592.4099999999162</v>
      </c>
      <c r="J56" s="87">
        <f t="shared" si="9"/>
        <v>3.8165477209500696E-3</v>
      </c>
      <c r="K56" s="82">
        <f>VLOOKUP($C56,'2023'!$C$295:$U$572,VLOOKUP($L$4,Master!$D$9:$G$20,4,FALSE),FALSE)</f>
        <v>70851.570000000007</v>
      </c>
      <c r="L56" s="83">
        <f>VLOOKUP($C56,'2023'!$C$8:$U$285,VLOOKUP($L$4,Master!$D$9:$G$20,4,FALSE),FALSE)</f>
        <v>74136.899999999994</v>
      </c>
      <c r="M56" s="155">
        <f t="shared" si="10"/>
        <v>1.0463691912543363</v>
      </c>
      <c r="N56" s="155">
        <f t="shared" si="11"/>
        <v>1.200675347390924E-5</v>
      </c>
      <c r="O56" s="83">
        <f t="shared" si="12"/>
        <v>3285.3299999999872</v>
      </c>
      <c r="P56" s="87">
        <f t="shared" si="13"/>
        <v>4.6369191254336167E-2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2438347.7999999998</v>
      </c>
      <c r="F57" s="83">
        <f>VLOOKUP($C57,'2023'!$C$8:$U$285,19,FALSE)</f>
        <v>1294121.3999999999</v>
      </c>
      <c r="G57" s="84">
        <f t="shared" si="6"/>
        <v>0.5307370015056917</v>
      </c>
      <c r="H57" s="85">
        <f t="shared" si="7"/>
        <v>2.0958789233310659E-4</v>
      </c>
      <c r="I57" s="86">
        <f t="shared" si="8"/>
        <v>-1144226.3999999999</v>
      </c>
      <c r="J57" s="87">
        <f t="shared" si="9"/>
        <v>-0.4692629984943083</v>
      </c>
      <c r="K57" s="82">
        <f>VLOOKUP($C57,'2023'!$C$295:$U$572,VLOOKUP($L$4,Master!$D$9:$G$20,4,FALSE),FALSE)</f>
        <v>187239.05</v>
      </c>
      <c r="L57" s="83">
        <f>VLOOKUP($C57,'2023'!$C$8:$U$285,VLOOKUP($L$4,Master!$D$9:$G$20,4,FALSE),FALSE)</f>
        <v>407111.29</v>
      </c>
      <c r="M57" s="155">
        <f t="shared" si="10"/>
        <v>2.1742862399697072</v>
      </c>
      <c r="N57" s="155">
        <f t="shared" si="11"/>
        <v>6.5933224824280117E-5</v>
      </c>
      <c r="O57" s="83">
        <f t="shared" si="12"/>
        <v>219872.24</v>
      </c>
      <c r="P57" s="87">
        <f t="shared" si="13"/>
        <v>1.1742862399697072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2041613.62</v>
      </c>
      <c r="F58" s="83">
        <f>VLOOKUP($C58,'2023'!$C$8:$U$285,19,FALSE)</f>
        <v>1968673.94</v>
      </c>
      <c r="G58" s="84">
        <f t="shared" si="6"/>
        <v>0.96427351420196727</v>
      </c>
      <c r="H58" s="85">
        <f t="shared" si="7"/>
        <v>3.1883424675282606E-4</v>
      </c>
      <c r="I58" s="86">
        <f t="shared" si="8"/>
        <v>-72939.680000000168</v>
      </c>
      <c r="J58" s="87">
        <f t="shared" si="9"/>
        <v>-3.5726485798032719E-2</v>
      </c>
      <c r="K58" s="82">
        <f>VLOOKUP($C58,'2023'!$C$295:$U$572,VLOOKUP($L$4,Master!$D$9:$G$20,4,FALSE),FALSE)</f>
        <v>300221.84999999998</v>
      </c>
      <c r="L58" s="83">
        <f>VLOOKUP($C58,'2023'!$C$8:$U$285,VLOOKUP($L$4,Master!$D$9:$G$20,4,FALSE),FALSE)</f>
        <v>212509.59999999998</v>
      </c>
      <c r="M58" s="155">
        <f t="shared" si="10"/>
        <v>0.70784188425992312</v>
      </c>
      <c r="N58" s="155">
        <f t="shared" si="11"/>
        <v>3.4416739545881508E-5</v>
      </c>
      <c r="O58" s="83">
        <f t="shared" si="12"/>
        <v>-87712.25</v>
      </c>
      <c r="P58" s="87">
        <f t="shared" si="13"/>
        <v>-0.29215811574007688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551030.88000000012</v>
      </c>
      <c r="F59" s="83">
        <f>VLOOKUP($C59,'2023'!$C$8:$U$285,19,FALSE)</f>
        <v>371650.41999999993</v>
      </c>
      <c r="G59" s="84">
        <f t="shared" si="6"/>
        <v>0.67446387033699429</v>
      </c>
      <c r="H59" s="85">
        <f t="shared" si="7"/>
        <v>6.0190201794448208E-5</v>
      </c>
      <c r="I59" s="86">
        <f t="shared" si="8"/>
        <v>-179380.4600000002</v>
      </c>
      <c r="J59" s="87">
        <f t="shared" si="9"/>
        <v>-0.32553612966300571</v>
      </c>
      <c r="K59" s="82">
        <f>VLOOKUP($C59,'2023'!$C$295:$U$572,VLOOKUP($L$4,Master!$D$9:$G$20,4,FALSE),FALSE)</f>
        <v>61087.210000000014</v>
      </c>
      <c r="L59" s="83">
        <f>VLOOKUP($C59,'2023'!$C$8:$U$285,VLOOKUP($L$4,Master!$D$9:$G$20,4,FALSE),FALSE)</f>
        <v>35698.78</v>
      </c>
      <c r="M59" s="155">
        <f t="shared" si="10"/>
        <v>0.58439041494938126</v>
      </c>
      <c r="N59" s="155">
        <f t="shared" si="11"/>
        <v>5.7815534609529358E-6</v>
      </c>
      <c r="O59" s="83">
        <f t="shared" si="12"/>
        <v>-25388.430000000015</v>
      </c>
      <c r="P59" s="87">
        <f t="shared" si="13"/>
        <v>-0.41560958505061879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698795.27000000014</v>
      </c>
      <c r="F60" s="83">
        <f>VLOOKUP($C60,'2023'!$C$8:$U$285,19,FALSE)</f>
        <v>408069.62</v>
      </c>
      <c r="G60" s="84">
        <f t="shared" si="6"/>
        <v>0.58396162298007526</v>
      </c>
      <c r="H60" s="85">
        <f t="shared" si="7"/>
        <v>6.6088430019758363E-5</v>
      </c>
      <c r="I60" s="86">
        <f t="shared" si="8"/>
        <v>-290725.65000000014</v>
      </c>
      <c r="J60" s="87">
        <f t="shared" si="9"/>
        <v>-0.41603837701992469</v>
      </c>
      <c r="K60" s="82">
        <f>VLOOKUP($C60,'2023'!$C$295:$U$572,VLOOKUP($L$4,Master!$D$9:$G$20,4,FALSE),FALSE)</f>
        <v>86575.440000000017</v>
      </c>
      <c r="L60" s="83">
        <f>VLOOKUP($C60,'2023'!$C$8:$U$285,VLOOKUP($L$4,Master!$D$9:$G$20,4,FALSE),FALSE)</f>
        <v>63273.35</v>
      </c>
      <c r="M60" s="155">
        <f t="shared" si="10"/>
        <v>0.7308464155654304</v>
      </c>
      <c r="N60" s="155">
        <f t="shared" si="11"/>
        <v>1.0247360152884397E-5</v>
      </c>
      <c r="O60" s="83">
        <f t="shared" si="12"/>
        <v>-23302.090000000018</v>
      </c>
      <c r="P60" s="87">
        <f t="shared" si="13"/>
        <v>-0.2691535844345696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335678.17</v>
      </c>
      <c r="F61" s="83">
        <f>VLOOKUP($C61,'2023'!$C$8:$U$285,19,FALSE)</f>
        <v>299863.94</v>
      </c>
      <c r="G61" s="84">
        <f t="shared" si="6"/>
        <v>0.89330783708693362</v>
      </c>
      <c r="H61" s="85">
        <f t="shared" si="7"/>
        <v>4.8564107796456451E-5</v>
      </c>
      <c r="I61" s="86">
        <f t="shared" si="8"/>
        <v>-35814.229999999981</v>
      </c>
      <c r="J61" s="87">
        <f t="shared" si="9"/>
        <v>-0.10669216291306635</v>
      </c>
      <c r="K61" s="82">
        <f>VLOOKUP($C61,'2023'!$C$295:$U$572,VLOOKUP($L$4,Master!$D$9:$G$20,4,FALSE),FALSE)</f>
        <v>44121.500000000007</v>
      </c>
      <c r="L61" s="83">
        <f>VLOOKUP($C61,'2023'!$C$8:$U$285,VLOOKUP($L$4,Master!$D$9:$G$20,4,FALSE),FALSE)</f>
        <v>46929.75</v>
      </c>
      <c r="M61" s="155">
        <f t="shared" si="10"/>
        <v>1.0636481080652287</v>
      </c>
      <c r="N61" s="155">
        <f t="shared" si="11"/>
        <v>7.6004518511320569E-6</v>
      </c>
      <c r="O61" s="83">
        <f t="shared" si="12"/>
        <v>2808.2499999999927</v>
      </c>
      <c r="P61" s="87">
        <f t="shared" si="13"/>
        <v>6.3648108065228789E-2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236121.15</v>
      </c>
      <c r="F62" s="83">
        <f>VLOOKUP($C62,'2023'!$C$8:$U$285,19,FALSE)</f>
        <v>232977.8</v>
      </c>
      <c r="G62" s="84">
        <f t="shared" si="6"/>
        <v>0.98668755424916399</v>
      </c>
      <c r="H62" s="85">
        <f t="shared" si="7"/>
        <v>3.7731642535548857E-5</v>
      </c>
      <c r="I62" s="86">
        <f t="shared" si="8"/>
        <v>-3143.3500000000058</v>
      </c>
      <c r="J62" s="87">
        <f t="shared" si="9"/>
        <v>-1.3312445750835983E-2</v>
      </c>
      <c r="K62" s="82">
        <f>VLOOKUP($C62,'2023'!$C$295:$U$572,VLOOKUP($L$4,Master!$D$9:$G$20,4,FALSE),FALSE)</f>
        <v>29508.91</v>
      </c>
      <c r="L62" s="83">
        <f>VLOOKUP($C62,'2023'!$C$8:$U$285,VLOOKUP($L$4,Master!$D$9:$G$20,4,FALSE),FALSE)</f>
        <v>31008.100000000002</v>
      </c>
      <c r="M62" s="155">
        <f t="shared" si="10"/>
        <v>1.0508046552719164</v>
      </c>
      <c r="N62" s="155">
        <f t="shared" si="11"/>
        <v>5.0218799598354557E-6</v>
      </c>
      <c r="O62" s="83">
        <f t="shared" si="12"/>
        <v>1499.1900000000023</v>
      </c>
      <c r="P62" s="87">
        <f t="shared" si="13"/>
        <v>5.0804655271916258E-2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674992.84</v>
      </c>
      <c r="F63" s="83">
        <f>VLOOKUP($C63,'2023'!$C$8:$U$285,19,FALSE)</f>
        <v>95463.329999999987</v>
      </c>
      <c r="G63" s="84">
        <f t="shared" si="6"/>
        <v>0.14142865574692615</v>
      </c>
      <c r="H63" s="85">
        <f t="shared" si="7"/>
        <v>1.5460650082596442E-5</v>
      </c>
      <c r="I63" s="86">
        <f t="shared" si="8"/>
        <v>-579529.51</v>
      </c>
      <c r="J63" s="87">
        <f t="shared" si="9"/>
        <v>-0.85857134425307391</v>
      </c>
      <c r="K63" s="82">
        <f>VLOOKUP($C63,'2023'!$C$295:$U$572,VLOOKUP($L$4,Master!$D$9:$G$20,4,FALSE),FALSE)</f>
        <v>80887.5</v>
      </c>
      <c r="L63" s="83">
        <f>VLOOKUP($C63,'2023'!$C$8:$U$285,VLOOKUP($L$4,Master!$D$9:$G$20,4,FALSE),FALSE)</f>
        <v>17351.400000000001</v>
      </c>
      <c r="M63" s="155">
        <f t="shared" si="10"/>
        <v>0.21451274918868801</v>
      </c>
      <c r="N63" s="155">
        <f t="shared" si="11"/>
        <v>2.8101253522495385E-6</v>
      </c>
      <c r="O63" s="83">
        <f t="shared" si="12"/>
        <v>-63536.1</v>
      </c>
      <c r="P63" s="87">
        <f t="shared" si="13"/>
        <v>-0.78548725081131199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2195020.6999999997</v>
      </c>
      <c r="F64" s="83">
        <f>VLOOKUP($C64,'2023'!$C$8:$U$285,19,FALSE)</f>
        <v>2541217.04</v>
      </c>
      <c r="G64" s="84">
        <f t="shared" si="6"/>
        <v>1.1577189408737696</v>
      </c>
      <c r="H64" s="85">
        <f t="shared" si="7"/>
        <v>4.1155978362970879E-4</v>
      </c>
      <c r="I64" s="86">
        <f t="shared" si="8"/>
        <v>346196.34000000032</v>
      </c>
      <c r="J64" s="87">
        <f t="shared" si="9"/>
        <v>0.15771894087376961</v>
      </c>
      <c r="K64" s="82">
        <f>VLOOKUP($C64,'2023'!$C$295:$U$572,VLOOKUP($L$4,Master!$D$9:$G$20,4,FALSE),FALSE)</f>
        <v>263039.67</v>
      </c>
      <c r="L64" s="83">
        <f>VLOOKUP($C64,'2023'!$C$8:$U$285,VLOOKUP($L$4,Master!$D$9:$G$20,4,FALSE),FALSE)</f>
        <v>270819.83999999997</v>
      </c>
      <c r="M64" s="155">
        <f t="shared" si="10"/>
        <v>1.0295779340051634</v>
      </c>
      <c r="N64" s="155">
        <f t="shared" si="11"/>
        <v>4.3860305120979491E-5</v>
      </c>
      <c r="O64" s="83">
        <f t="shared" si="12"/>
        <v>7780.1699999999837</v>
      </c>
      <c r="P64" s="87">
        <f t="shared" si="13"/>
        <v>2.9577934005163495E-2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1237218.06</v>
      </c>
      <c r="F65" s="83">
        <f>VLOOKUP($C65,'2023'!$C$8:$U$285,19,FALSE)</f>
        <v>1196258.6499999999</v>
      </c>
      <c r="G65" s="84">
        <f t="shared" si="6"/>
        <v>0.96689394430598585</v>
      </c>
      <c r="H65" s="85">
        <f t="shared" si="7"/>
        <v>1.937386470378648E-4</v>
      </c>
      <c r="I65" s="86">
        <f t="shared" si="8"/>
        <v>-40959.410000000149</v>
      </c>
      <c r="J65" s="87">
        <f t="shared" si="9"/>
        <v>-3.3106055694014154E-2</v>
      </c>
      <c r="K65" s="82">
        <f>VLOOKUP($C65,'2023'!$C$295:$U$572,VLOOKUP($L$4,Master!$D$9:$G$20,4,FALSE),FALSE)</f>
        <v>125597.45999999999</v>
      </c>
      <c r="L65" s="83">
        <f>VLOOKUP($C65,'2023'!$C$8:$U$285,VLOOKUP($L$4,Master!$D$9:$G$20,4,FALSE),FALSE)</f>
        <v>119097.95000000001</v>
      </c>
      <c r="M65" s="155">
        <f t="shared" si="10"/>
        <v>0.94825126240610291</v>
      </c>
      <c r="N65" s="155">
        <f t="shared" si="11"/>
        <v>1.9288366857772166E-5</v>
      </c>
      <c r="O65" s="83">
        <f t="shared" si="12"/>
        <v>-6499.5099999999802</v>
      </c>
      <c r="P65" s="87">
        <f t="shared" si="13"/>
        <v>-5.1748737593897046E-2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1840088.31</v>
      </c>
      <c r="F67" s="83">
        <f>VLOOKUP($C67,'2023'!$C$8:$U$285,19,FALSE)</f>
        <v>234338.30000000005</v>
      </c>
      <c r="G67" s="84">
        <f t="shared" si="6"/>
        <v>0.12735165955160058</v>
      </c>
      <c r="H67" s="85">
        <f t="shared" si="7"/>
        <v>3.7951980695105761E-5</v>
      </c>
      <c r="I67" s="86">
        <f t="shared" si="8"/>
        <v>-1605750.01</v>
      </c>
      <c r="J67" s="87">
        <f t="shared" si="9"/>
        <v>-0.87264834044839945</v>
      </c>
      <c r="K67" s="82">
        <f>VLOOKUP($C67,'2023'!$C$295:$U$572,VLOOKUP($L$4,Master!$D$9:$G$20,4,FALSE),FALSE)</f>
        <v>40701.67</v>
      </c>
      <c r="L67" s="83">
        <f>VLOOKUP($C67,'2023'!$C$8:$U$285,VLOOKUP($L$4,Master!$D$9:$G$20,4,FALSE),FALSE)</f>
        <v>24435.64</v>
      </c>
      <c r="M67" s="155">
        <f t="shared" si="10"/>
        <v>0.60035964126287689</v>
      </c>
      <c r="N67" s="155">
        <f t="shared" si="11"/>
        <v>3.9574450166812426E-6</v>
      </c>
      <c r="O67" s="83">
        <f t="shared" si="12"/>
        <v>-16266.029999999999</v>
      </c>
      <c r="P67" s="87">
        <f t="shared" si="13"/>
        <v>-0.39964035873712306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744530.13</v>
      </c>
      <c r="F68" s="83">
        <f>VLOOKUP($C68,'2023'!$C$8:$U$285,19,FALSE)</f>
        <v>655486.32999999984</v>
      </c>
      <c r="G68" s="84">
        <f t="shared" si="6"/>
        <v>0.8804026910233973</v>
      </c>
      <c r="H68" s="85">
        <f t="shared" si="7"/>
        <v>1.0615850905321799E-4</v>
      </c>
      <c r="I68" s="86">
        <f t="shared" si="8"/>
        <v>-89043.800000000163</v>
      </c>
      <c r="J68" s="87">
        <f t="shared" si="9"/>
        <v>-0.11959730897660269</v>
      </c>
      <c r="K68" s="82">
        <f>VLOOKUP($C68,'2023'!$C$295:$U$572,VLOOKUP($L$4,Master!$D$9:$G$20,4,FALSE),FALSE)</f>
        <v>66331.59</v>
      </c>
      <c r="L68" s="83">
        <f>VLOOKUP($C68,'2023'!$C$8:$U$285,VLOOKUP($L$4,Master!$D$9:$G$20,4,FALSE),FALSE)</f>
        <v>81127.189999999988</v>
      </c>
      <c r="M68" s="155">
        <f t="shared" si="10"/>
        <v>1.2230551084332517</v>
      </c>
      <c r="N68" s="155">
        <f t="shared" si="11"/>
        <v>1.3138857577818803E-5</v>
      </c>
      <c r="O68" s="83">
        <f t="shared" si="12"/>
        <v>14795.599999999991</v>
      </c>
      <c r="P68" s="87">
        <f t="shared" si="13"/>
        <v>0.22305510843325166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88730.3</v>
      </c>
      <c r="F69" s="83">
        <f>VLOOKUP($C69,'2023'!$C$8:$U$285,19,FALSE)</f>
        <v>799583.7</v>
      </c>
      <c r="G69" s="84">
        <f t="shared" si="6"/>
        <v>9.0113940784602313</v>
      </c>
      <c r="H69" s="85">
        <f t="shared" si="7"/>
        <v>1.294956272471091E-4</v>
      </c>
      <c r="I69" s="86">
        <f t="shared" si="8"/>
        <v>710853.39999999991</v>
      </c>
      <c r="J69" s="87">
        <f t="shared" si="9"/>
        <v>8.0113940784602313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5">
        <f t="shared" si="10"/>
        <v>0</v>
      </c>
      <c r="N69" s="155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5292211.96</v>
      </c>
      <c r="F70" s="83">
        <f>VLOOKUP($C70,'2023'!$C$8:$U$285,19,FALSE)</f>
        <v>3835618.04</v>
      </c>
      <c r="G70" s="84">
        <f t="shared" si="6"/>
        <v>0.72476651898878219</v>
      </c>
      <c r="H70" s="85">
        <f t="shared" si="7"/>
        <v>6.2119295824830754E-4</v>
      </c>
      <c r="I70" s="86">
        <f t="shared" si="8"/>
        <v>-1456593.9199999999</v>
      </c>
      <c r="J70" s="87">
        <f t="shared" si="9"/>
        <v>-0.27523348101121786</v>
      </c>
      <c r="K70" s="82">
        <f>VLOOKUP($C70,'2023'!$C$295:$U$572,VLOOKUP($L$4,Master!$D$9:$G$20,4,FALSE),FALSE)</f>
        <v>543901.11999999988</v>
      </c>
      <c r="L70" s="83">
        <f>VLOOKUP($C70,'2023'!$C$8:$U$285,VLOOKUP($L$4,Master!$D$9:$G$20,4,FALSE),FALSE)</f>
        <v>609887.72</v>
      </c>
      <c r="M70" s="155">
        <f t="shared" si="10"/>
        <v>1.1213209489254226</v>
      </c>
      <c r="N70" s="155">
        <f t="shared" si="11"/>
        <v>9.8773640397758556E-5</v>
      </c>
      <c r="O70" s="83">
        <f t="shared" si="12"/>
        <v>65986.600000000093</v>
      </c>
      <c r="P70" s="87">
        <f t="shared" si="13"/>
        <v>0.12132094892542253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469291.17000000004</v>
      </c>
      <c r="F71" s="83">
        <f>VLOOKUP($C71,'2023'!$C$8:$U$285,19,FALSE)</f>
        <v>364438.82</v>
      </c>
      <c r="G71" s="84">
        <f t="shared" si="6"/>
        <v>0.77657293232259195</v>
      </c>
      <c r="H71" s="85">
        <f t="shared" si="7"/>
        <v>5.9022255692676449E-5</v>
      </c>
      <c r="I71" s="86">
        <f t="shared" si="8"/>
        <v>-104852.35000000003</v>
      </c>
      <c r="J71" s="87">
        <f t="shared" si="9"/>
        <v>-0.22342706767740808</v>
      </c>
      <c r="K71" s="82">
        <f>VLOOKUP($C71,'2023'!$C$295:$U$572,VLOOKUP($L$4,Master!$D$9:$G$20,4,FALSE),FALSE)</f>
        <v>34049.440000000002</v>
      </c>
      <c r="L71" s="83">
        <f>VLOOKUP($C71,'2023'!$C$8:$U$285,VLOOKUP($L$4,Master!$D$9:$G$20,4,FALSE),FALSE)</f>
        <v>40664.629999999997</v>
      </c>
      <c r="M71" s="155">
        <f t="shared" si="10"/>
        <v>1.1942819030210188</v>
      </c>
      <c r="N71" s="155">
        <f t="shared" si="11"/>
        <v>6.5857917921808699E-6</v>
      </c>
      <c r="O71" s="83">
        <f t="shared" si="12"/>
        <v>6615.1899999999951</v>
      </c>
      <c r="P71" s="87">
        <f t="shared" si="13"/>
        <v>0.19428190302101869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10174393.529999997</v>
      </c>
      <c r="F72" s="83">
        <f>VLOOKUP($C72,'2023'!$C$8:$U$285,19,FALSE)</f>
        <v>8564011.7300000004</v>
      </c>
      <c r="G72" s="84">
        <f t="shared" si="6"/>
        <v>0.84172208444152863</v>
      </c>
      <c r="H72" s="85">
        <f t="shared" si="7"/>
        <v>1.3869743351796067E-3</v>
      </c>
      <c r="I72" s="86">
        <f t="shared" si="8"/>
        <v>-1610381.799999997</v>
      </c>
      <c r="J72" s="87">
        <f t="shared" si="9"/>
        <v>-0.15827791555847137</v>
      </c>
      <c r="K72" s="82">
        <f>VLOOKUP($C72,'2023'!$C$295:$U$572,VLOOKUP($L$4,Master!$D$9:$G$20,4,FALSE),FALSE)</f>
        <v>1271828.27</v>
      </c>
      <c r="L72" s="83">
        <f>VLOOKUP($C72,'2023'!$C$8:$U$285,VLOOKUP($L$4,Master!$D$9:$G$20,4,FALSE),FALSE)</f>
        <v>1059143.1299999999</v>
      </c>
      <c r="M72" s="155">
        <f t="shared" si="10"/>
        <v>0.83277212417994129</v>
      </c>
      <c r="N72" s="155">
        <f t="shared" si="11"/>
        <v>1.7153226605772033E-4</v>
      </c>
      <c r="O72" s="83">
        <f t="shared" si="12"/>
        <v>-212685.14000000013</v>
      </c>
      <c r="P72" s="87">
        <f t="shared" si="13"/>
        <v>-0.16722787582005874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409558.09999999992</v>
      </c>
      <c r="F73" s="83">
        <f>VLOOKUP($C73,'2023'!$C$8:$U$285,19,FALSE)</f>
        <v>370517.44</v>
      </c>
      <c r="G73" s="84">
        <f t="shared" si="6"/>
        <v>0.90467613752481046</v>
      </c>
      <c r="H73" s="85">
        <f t="shared" si="7"/>
        <v>6.0006711365918443E-5</v>
      </c>
      <c r="I73" s="86">
        <f t="shared" si="8"/>
        <v>-39040.659999999916</v>
      </c>
      <c r="J73" s="87">
        <f t="shared" si="9"/>
        <v>-9.5323862475189536E-2</v>
      </c>
      <c r="K73" s="82">
        <f>VLOOKUP($C73,'2023'!$C$295:$U$572,VLOOKUP($L$4,Master!$D$9:$G$20,4,FALSE),FALSE)</f>
        <v>46522.85</v>
      </c>
      <c r="L73" s="83">
        <f>VLOOKUP($C73,'2023'!$C$8:$U$285,VLOOKUP($L$4,Master!$D$9:$G$20,4,FALSE),FALSE)</f>
        <v>44383.39</v>
      </c>
      <c r="M73" s="155">
        <f t="shared" si="10"/>
        <v>0.95401270558446016</v>
      </c>
      <c r="N73" s="155">
        <f t="shared" si="11"/>
        <v>7.1880591455316946E-6</v>
      </c>
      <c r="O73" s="83">
        <f t="shared" si="12"/>
        <v>-2139.4599999999991</v>
      </c>
      <c r="P73" s="87">
        <f t="shared" si="13"/>
        <v>-4.5987294415539871E-2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14240483.969999995</v>
      </c>
      <c r="F74" s="83">
        <f>VLOOKUP($C74,'2023'!$C$8:$U$285,19,FALSE)</f>
        <v>12293632.220000001</v>
      </c>
      <c r="G74" s="84">
        <f t="shared" ref="G74:G137" si="14">IFERROR(F74/E74,0)</f>
        <v>0.86328752912461615</v>
      </c>
      <c r="H74" s="85">
        <f t="shared" ref="H74:H137" si="15">F74/$D$4</f>
        <v>1.9910005862727952E-3</v>
      </c>
      <c r="I74" s="86">
        <f t="shared" ref="I74:I137" si="16">F74-E74</f>
        <v>-1946851.7499999944</v>
      </c>
      <c r="J74" s="87">
        <f t="shared" ref="J74:J137" si="17">IFERROR(I74/E74,0)</f>
        <v>-0.13671247087538382</v>
      </c>
      <c r="K74" s="82">
        <f>VLOOKUP($C74,'2023'!$C$295:$U$572,VLOOKUP($L$4,Master!$D$9:$G$20,4,FALSE),FALSE)</f>
        <v>1451845.5299999993</v>
      </c>
      <c r="L74" s="83">
        <f>VLOOKUP($C74,'2023'!$C$8:$U$285,VLOOKUP($L$4,Master!$D$9:$G$20,4,FALSE),FALSE)</f>
        <v>1413227.8</v>
      </c>
      <c r="M74" s="155">
        <f t="shared" ref="M74:M137" si="18">IFERROR(L74/K74,0)</f>
        <v>0.97340093749505208</v>
      </c>
      <c r="N74" s="155">
        <f t="shared" ref="N74:N137" si="19">L74/$D$4</f>
        <v>2.288776277005798E-4</v>
      </c>
      <c r="O74" s="83">
        <f t="shared" ref="O74:O137" si="20">L74-K74</f>
        <v>-38617.729999999283</v>
      </c>
      <c r="P74" s="87">
        <f t="shared" ref="P74:P137" si="21">IFERROR(O74/K74,0)</f>
        <v>-2.6599062504947962E-2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70485586.900000006</v>
      </c>
      <c r="F79" s="83">
        <f>VLOOKUP($C79,'2023'!$C$8:$U$285,19,FALSE)</f>
        <v>66865196.369999968</v>
      </c>
      <c r="G79" s="84">
        <f t="shared" si="14"/>
        <v>0.94863644201279906</v>
      </c>
      <c r="H79" s="85">
        <f t="shared" si="15"/>
        <v>1.0829073360217661E-2</v>
      </c>
      <c r="I79" s="86">
        <f t="shared" si="16"/>
        <v>-3620390.5300000384</v>
      </c>
      <c r="J79" s="87">
        <f t="shared" si="17"/>
        <v>-5.1363557987200902E-2</v>
      </c>
      <c r="K79" s="82">
        <f>VLOOKUP($C79,'2023'!$C$295:$U$572,VLOOKUP($L$4,Master!$D$9:$G$20,4,FALSE),FALSE)</f>
        <v>6932495.0300000012</v>
      </c>
      <c r="L79" s="83">
        <f>VLOOKUP($C79,'2023'!$C$8:$U$285,VLOOKUP($L$4,Master!$D$9:$G$20,4,FALSE),FALSE)</f>
        <v>6907316.7900000047</v>
      </c>
      <c r="M79" s="155">
        <f t="shared" si="18"/>
        <v>0.99636808394509635</v>
      </c>
      <c r="N79" s="155">
        <f t="shared" si="19"/>
        <v>1.1186662763579835E-3</v>
      </c>
      <c r="O79" s="83">
        <f t="shared" si="20"/>
        <v>-25178.239999996498</v>
      </c>
      <c r="P79" s="87">
        <f t="shared" si="21"/>
        <v>-3.6319160549036114E-3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222640.80000000002</v>
      </c>
      <c r="F80" s="83">
        <f>VLOOKUP($C80,'2023'!$C$8:$U$285,19,FALSE)</f>
        <v>174275.96</v>
      </c>
      <c r="G80" s="84">
        <f t="shared" si="14"/>
        <v>0.78276739932662831</v>
      </c>
      <c r="H80" s="85">
        <f t="shared" si="15"/>
        <v>2.8224655848152106E-5</v>
      </c>
      <c r="I80" s="86">
        <f t="shared" si="16"/>
        <v>-48364.840000000026</v>
      </c>
      <c r="J80" s="87">
        <f t="shared" si="17"/>
        <v>-0.21723260067337175</v>
      </c>
      <c r="K80" s="82">
        <f>VLOOKUP($C80,'2023'!$C$295:$U$572,VLOOKUP($L$4,Master!$D$9:$G$20,4,FALSE),FALSE)</f>
        <v>26680.04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-26680.04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11137601.4</v>
      </c>
      <c r="F84" s="83">
        <f>VLOOKUP($C84,'2023'!$C$8:$U$285,19,FALSE)</f>
        <v>3651525.5</v>
      </c>
      <c r="G84" s="84">
        <f t="shared" si="14"/>
        <v>0.32785564583052862</v>
      </c>
      <c r="H84" s="85">
        <f t="shared" si="15"/>
        <v>5.9137846986039586E-4</v>
      </c>
      <c r="I84" s="86">
        <f t="shared" si="16"/>
        <v>-7486075.9000000004</v>
      </c>
      <c r="J84" s="87">
        <f t="shared" si="17"/>
        <v>-0.67214435416947138</v>
      </c>
      <c r="K84" s="82">
        <f>VLOOKUP($C84,'2023'!$C$295:$U$572,VLOOKUP($L$4,Master!$D$9:$G$20,4,FALSE),FALSE)</f>
        <v>1231200.1600000004</v>
      </c>
      <c r="L84" s="83">
        <f>VLOOKUP($C84,'2023'!$C$8:$U$285,VLOOKUP($L$4,Master!$D$9:$G$20,4,FALSE),FALSE)</f>
        <v>0</v>
      </c>
      <c r="M84" s="155">
        <f t="shared" si="18"/>
        <v>0</v>
      </c>
      <c r="N84" s="155">
        <f t="shared" si="19"/>
        <v>0</v>
      </c>
      <c r="O84" s="83">
        <f t="shared" si="20"/>
        <v>-1231200.1600000004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8148444.3400000017</v>
      </c>
      <c r="F85" s="83">
        <f>VLOOKUP($C85,'2023'!$C$8:$U$285,19,FALSE)</f>
        <v>8326934.5199999996</v>
      </c>
      <c r="G85" s="84">
        <f t="shared" si="14"/>
        <v>1.0219048167419891</v>
      </c>
      <c r="H85" s="85">
        <f t="shared" si="15"/>
        <v>1.3485787775726363E-3</v>
      </c>
      <c r="I85" s="86">
        <f t="shared" si="16"/>
        <v>178490.17999999784</v>
      </c>
      <c r="J85" s="87">
        <f t="shared" si="17"/>
        <v>2.1904816741989037E-2</v>
      </c>
      <c r="K85" s="82">
        <f>VLOOKUP($C85,'2023'!$C$295:$U$572,VLOOKUP($L$4,Master!$D$9:$G$20,4,FALSE),FALSE)</f>
        <v>543492.23</v>
      </c>
      <c r="L85" s="83">
        <f>VLOOKUP($C85,'2023'!$C$8:$U$285,VLOOKUP($L$4,Master!$D$9:$G$20,4,FALSE),FALSE)</f>
        <v>746032.64000000013</v>
      </c>
      <c r="M85" s="155">
        <f t="shared" si="18"/>
        <v>1.372664775722737</v>
      </c>
      <c r="N85" s="155">
        <f t="shared" si="19"/>
        <v>1.208228290091666E-4</v>
      </c>
      <c r="O85" s="83">
        <f t="shared" si="20"/>
        <v>202540.41000000015</v>
      </c>
      <c r="P85" s="87">
        <f t="shared" si="21"/>
        <v>0.37266477572273693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2122188.9400000004</v>
      </c>
      <c r="F86" s="83">
        <f>VLOOKUP($C86,'2023'!$C$8:$U$285,19,FALSE)</f>
        <v>470352.45999999996</v>
      </c>
      <c r="G86" s="84">
        <f t="shared" si="14"/>
        <v>0.22163552506309822</v>
      </c>
      <c r="H86" s="85">
        <f t="shared" si="15"/>
        <v>7.6175373303533832E-5</v>
      </c>
      <c r="I86" s="86">
        <f t="shared" si="16"/>
        <v>-1651836.4800000004</v>
      </c>
      <c r="J86" s="87">
        <f t="shared" si="17"/>
        <v>-0.77836447493690175</v>
      </c>
      <c r="K86" s="82">
        <f>VLOOKUP($C86,'2023'!$C$295:$U$572,VLOOKUP($L$4,Master!$D$9:$G$20,4,FALSE),FALSE)</f>
        <v>265273.60000000003</v>
      </c>
      <c r="L86" s="83">
        <f>VLOOKUP($C86,'2023'!$C$8:$U$285,VLOOKUP($L$4,Master!$D$9:$G$20,4,FALSE),FALSE)</f>
        <v>9097.31</v>
      </c>
      <c r="M86" s="155">
        <f t="shared" si="18"/>
        <v>3.4294064693961249E-2</v>
      </c>
      <c r="N86" s="155">
        <f t="shared" si="19"/>
        <v>1.4733440222848442E-6</v>
      </c>
      <c r="O86" s="83">
        <f t="shared" si="20"/>
        <v>-256176.29000000004</v>
      </c>
      <c r="P86" s="87">
        <f t="shared" si="21"/>
        <v>-0.96570593530603877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6119144.8599999985</v>
      </c>
      <c r="F87" s="83">
        <f>VLOOKUP($C87,'2023'!$C$8:$U$285,19,FALSE)</f>
        <v>5718368.6200000001</v>
      </c>
      <c r="G87" s="84">
        <f t="shared" si="14"/>
        <v>0.93450453467447436</v>
      </c>
      <c r="H87" s="85">
        <f t="shared" si="15"/>
        <v>9.2611158941469898E-4</v>
      </c>
      <c r="I87" s="86">
        <f t="shared" si="16"/>
        <v>-400776.23999999836</v>
      </c>
      <c r="J87" s="87">
        <f t="shared" si="17"/>
        <v>-6.5495465325525637E-2</v>
      </c>
      <c r="K87" s="82">
        <f>VLOOKUP($C87,'2023'!$C$295:$U$572,VLOOKUP($L$4,Master!$D$9:$G$20,4,FALSE),FALSE)</f>
        <v>625312.16999999993</v>
      </c>
      <c r="L87" s="83">
        <f>VLOOKUP($C87,'2023'!$C$8:$U$285,VLOOKUP($L$4,Master!$D$9:$G$20,4,FALSE),FALSE)</f>
        <v>730638.53</v>
      </c>
      <c r="M87" s="155">
        <f t="shared" si="18"/>
        <v>1.1684380459123322</v>
      </c>
      <c r="N87" s="155">
        <f t="shared" si="19"/>
        <v>1.1832969423120526E-4</v>
      </c>
      <c r="O87" s="83">
        <f t="shared" si="20"/>
        <v>105326.3600000001</v>
      </c>
      <c r="P87" s="87">
        <f t="shared" si="21"/>
        <v>0.16843804591233225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2977071.919999999</v>
      </c>
      <c r="F88" s="83">
        <f>VLOOKUP($C88,'2023'!$C$8:$U$285,19,FALSE)</f>
        <v>1794410.42</v>
      </c>
      <c r="G88" s="84">
        <f t="shared" si="14"/>
        <v>0.60274338955170437</v>
      </c>
      <c r="H88" s="85">
        <f t="shared" si="15"/>
        <v>2.9061160561008001E-4</v>
      </c>
      <c r="I88" s="86">
        <f t="shared" si="16"/>
        <v>-1182661.4999999991</v>
      </c>
      <c r="J88" s="87">
        <f t="shared" si="17"/>
        <v>-0.39725661044829563</v>
      </c>
      <c r="K88" s="82">
        <f>VLOOKUP($C88,'2023'!$C$295:$U$572,VLOOKUP($L$4,Master!$D$9:$G$20,4,FALSE),FALSE)</f>
        <v>310354.96999999991</v>
      </c>
      <c r="L88" s="83">
        <f>VLOOKUP($C88,'2023'!$C$8:$U$285,VLOOKUP($L$4,Master!$D$9:$G$20,4,FALSE),FALSE)</f>
        <v>154788.65999999997</v>
      </c>
      <c r="M88" s="155">
        <f t="shared" si="18"/>
        <v>0.49874716038863504</v>
      </c>
      <c r="N88" s="155">
        <f t="shared" si="19"/>
        <v>2.5068613351472155E-5</v>
      </c>
      <c r="O88" s="83">
        <f t="shared" si="20"/>
        <v>-155566.30999999994</v>
      </c>
      <c r="P88" s="87">
        <f t="shared" si="21"/>
        <v>-0.50125283961136491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1942898.7000000004</v>
      </c>
      <c r="F89" s="83">
        <f>VLOOKUP($C89,'2023'!$C$8:$U$285,19,FALSE)</f>
        <v>1465653.25</v>
      </c>
      <c r="G89" s="84">
        <f t="shared" si="14"/>
        <v>0.75436421363604789</v>
      </c>
      <c r="H89" s="85">
        <f t="shared" si="15"/>
        <v>2.3736812910957794E-4</v>
      </c>
      <c r="I89" s="86">
        <f t="shared" si="16"/>
        <v>-477245.45000000042</v>
      </c>
      <c r="J89" s="87">
        <f t="shared" si="17"/>
        <v>-0.24563578636395214</v>
      </c>
      <c r="K89" s="82">
        <f>VLOOKUP($C89,'2023'!$C$295:$U$572,VLOOKUP($L$4,Master!$D$9:$G$20,4,FALSE),FALSE)</f>
        <v>201825.63000000003</v>
      </c>
      <c r="L89" s="83">
        <f>VLOOKUP($C89,'2023'!$C$8:$U$285,VLOOKUP($L$4,Master!$D$9:$G$20,4,FALSE),FALSE)</f>
        <v>141765.54999999999</v>
      </c>
      <c r="M89" s="155">
        <f t="shared" si="18"/>
        <v>0.7024159914674859</v>
      </c>
      <c r="N89" s="155">
        <f t="shared" si="19"/>
        <v>2.2959471058854014E-5</v>
      </c>
      <c r="O89" s="83">
        <f t="shared" si="20"/>
        <v>-60060.080000000045</v>
      </c>
      <c r="P89" s="87">
        <f t="shared" si="21"/>
        <v>-0.2975840085325141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31191351.620000008</v>
      </c>
      <c r="F90" s="83">
        <f>VLOOKUP($C90,'2023'!$C$8:$U$285,19,FALSE)</f>
        <v>27375589.550000004</v>
      </c>
      <c r="G90" s="84">
        <f t="shared" si="14"/>
        <v>0.87766602369506408</v>
      </c>
      <c r="H90" s="85">
        <f t="shared" si="15"/>
        <v>4.4335810497846025E-3</v>
      </c>
      <c r="I90" s="86">
        <f t="shared" si="16"/>
        <v>-3815762.070000004</v>
      </c>
      <c r="J90" s="87">
        <f t="shared" si="17"/>
        <v>-0.12233397630493587</v>
      </c>
      <c r="K90" s="82">
        <f>VLOOKUP($C90,'2023'!$C$295:$U$572,VLOOKUP($L$4,Master!$D$9:$G$20,4,FALSE),FALSE)</f>
        <v>3239734.9900000007</v>
      </c>
      <c r="L90" s="83">
        <f>VLOOKUP($C90,'2023'!$C$8:$U$285,VLOOKUP($L$4,Master!$D$9:$G$20,4,FALSE),FALSE)</f>
        <v>3506058.2200000007</v>
      </c>
      <c r="M90" s="155">
        <f t="shared" si="18"/>
        <v>1.0822052516091756</v>
      </c>
      <c r="N90" s="155">
        <f t="shared" si="19"/>
        <v>5.6781948952158853E-4</v>
      </c>
      <c r="O90" s="83">
        <f t="shared" si="20"/>
        <v>266323.23</v>
      </c>
      <c r="P90" s="87">
        <f t="shared" si="21"/>
        <v>8.2205251609175578E-2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980785.5399999998</v>
      </c>
      <c r="F91" s="83">
        <f>VLOOKUP($C91,'2023'!$C$8:$U$285,19,FALSE)</f>
        <v>706499.00999999989</v>
      </c>
      <c r="G91" s="84">
        <f t="shared" si="14"/>
        <v>0.72033995321749955</v>
      </c>
      <c r="H91" s="85">
        <f t="shared" si="15"/>
        <v>1.1442020697697016E-4</v>
      </c>
      <c r="I91" s="86">
        <f t="shared" si="16"/>
        <v>-274286.52999999991</v>
      </c>
      <c r="J91" s="87">
        <f t="shared" si="17"/>
        <v>-0.27966004678250045</v>
      </c>
      <c r="K91" s="82">
        <f>VLOOKUP($C91,'2023'!$C$295:$U$572,VLOOKUP($L$4,Master!$D$9:$G$20,4,FALSE),FALSE)</f>
        <v>103363.82</v>
      </c>
      <c r="L91" s="83">
        <f>VLOOKUP($C91,'2023'!$C$8:$U$285,VLOOKUP($L$4,Master!$D$9:$G$20,4,FALSE),FALSE)</f>
        <v>70660.97</v>
      </c>
      <c r="M91" s="155">
        <f t="shared" si="18"/>
        <v>0.6836141504832155</v>
      </c>
      <c r="N91" s="155">
        <f t="shared" si="19"/>
        <v>1.1443813364428466E-5</v>
      </c>
      <c r="O91" s="83">
        <f t="shared" si="20"/>
        <v>-32702.850000000006</v>
      </c>
      <c r="P91" s="87">
        <f t="shared" si="21"/>
        <v>-0.31638584951678456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1106983.7000000002</v>
      </c>
      <c r="F92" s="83">
        <f>VLOOKUP($C92,'2023'!$C$8:$U$285,19,FALSE)</f>
        <v>386747.97000000003</v>
      </c>
      <c r="G92" s="84">
        <f t="shared" si="14"/>
        <v>0.3493709708643406</v>
      </c>
      <c r="H92" s="85">
        <f t="shared" si="15"/>
        <v>6.2635307550286669E-5</v>
      </c>
      <c r="I92" s="86">
        <f t="shared" si="16"/>
        <v>-720235.73000000021</v>
      </c>
      <c r="J92" s="87">
        <f t="shared" si="17"/>
        <v>-0.65062902913565945</v>
      </c>
      <c r="K92" s="82">
        <f>VLOOKUP($C92,'2023'!$C$295:$U$572,VLOOKUP($L$4,Master!$D$9:$G$20,4,FALSE),FALSE)</f>
        <v>127637.83</v>
      </c>
      <c r="L92" s="83">
        <f>VLOOKUP($C92,'2023'!$C$8:$U$285,VLOOKUP($L$4,Master!$D$9:$G$20,4,FALSE),FALSE)</f>
        <v>62124.81</v>
      </c>
      <c r="M92" s="155">
        <f t="shared" si="18"/>
        <v>0.48672725006371542</v>
      </c>
      <c r="N92" s="155">
        <f t="shared" si="19"/>
        <v>1.0061349723058983E-5</v>
      </c>
      <c r="O92" s="83">
        <f t="shared" si="20"/>
        <v>-65513.020000000004</v>
      </c>
      <c r="P92" s="87">
        <f t="shared" si="21"/>
        <v>-0.51327274993628458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7974505.200000002</v>
      </c>
      <c r="F93" s="83">
        <f>VLOOKUP($C93,'2023'!$C$8:$U$285,19,FALSE)</f>
        <v>6165903.4500000002</v>
      </c>
      <c r="G93" s="84">
        <f t="shared" si="14"/>
        <v>0.77320201007580991</v>
      </c>
      <c r="H93" s="85">
        <f t="shared" si="15"/>
        <v>9.985915605869207E-4</v>
      </c>
      <c r="I93" s="86">
        <f t="shared" si="16"/>
        <v>-1808601.7500000019</v>
      </c>
      <c r="J93" s="87">
        <f t="shared" si="17"/>
        <v>-0.22679798992419009</v>
      </c>
      <c r="K93" s="82">
        <f>VLOOKUP($C93,'2023'!$C$295:$U$572,VLOOKUP($L$4,Master!$D$9:$G$20,4,FALSE),FALSE)</f>
        <v>1063000.32</v>
      </c>
      <c r="L93" s="83">
        <f>VLOOKUP($C93,'2023'!$C$8:$U$285,VLOOKUP($L$4,Master!$D$9:$G$20,4,FALSE),FALSE)</f>
        <v>251266.62</v>
      </c>
      <c r="M93" s="155">
        <f t="shared" si="18"/>
        <v>0.23637492413925143</v>
      </c>
      <c r="N93" s="155">
        <f t="shared" si="19"/>
        <v>4.0693586629093384E-5</v>
      </c>
      <c r="O93" s="83">
        <f t="shared" si="20"/>
        <v>-811733.70000000007</v>
      </c>
      <c r="P93" s="87">
        <f t="shared" si="21"/>
        <v>-0.76362507586074857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575850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-575850</v>
      </c>
      <c r="J94" s="87">
        <f t="shared" si="17"/>
        <v>-1</v>
      </c>
      <c r="K94" s="82">
        <f>VLOOKUP($C94,'2023'!$C$295:$U$572,VLOOKUP($L$4,Master!$D$9:$G$20,4,FALSE),FALSE)</f>
        <v>50100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-50100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2893091.9699999993</v>
      </c>
      <c r="F95" s="83">
        <f>VLOOKUP($C95,'2023'!$C$8:$U$285,19,FALSE)</f>
        <v>1734316.2999999998</v>
      </c>
      <c r="G95" s="84">
        <f t="shared" si="14"/>
        <v>0.59946808396830886</v>
      </c>
      <c r="H95" s="85">
        <f t="shared" si="15"/>
        <v>2.8087913387101995E-4</v>
      </c>
      <c r="I95" s="86">
        <f t="shared" si="16"/>
        <v>-1158775.6699999995</v>
      </c>
      <c r="J95" s="87">
        <f t="shared" si="17"/>
        <v>-0.40053191603169108</v>
      </c>
      <c r="K95" s="82">
        <f>VLOOKUP($C95,'2023'!$C$295:$U$572,VLOOKUP($L$4,Master!$D$9:$G$20,4,FALSE),FALSE)</f>
        <v>318829.75999999995</v>
      </c>
      <c r="L95" s="83">
        <f>VLOOKUP($C95,'2023'!$C$8:$U$285,VLOOKUP($L$4,Master!$D$9:$G$20,4,FALSE),FALSE)</f>
        <v>161014.96000000002</v>
      </c>
      <c r="M95" s="155">
        <f t="shared" si="18"/>
        <v>0.50501860303128554</v>
      </c>
      <c r="N95" s="155">
        <f t="shared" si="19"/>
        <v>2.6076986363489135E-5</v>
      </c>
      <c r="O95" s="83">
        <f t="shared" si="20"/>
        <v>-157814.79999999993</v>
      </c>
      <c r="P95" s="87">
        <f t="shared" si="21"/>
        <v>-0.49498139696871446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413075.20000000007</v>
      </c>
      <c r="F96" s="83">
        <f>VLOOKUP($C96,'2023'!$C$8:$U$285,19,FALSE)</f>
        <v>364951.09</v>
      </c>
      <c r="G96" s="84">
        <f t="shared" si="14"/>
        <v>0.88349794419999061</v>
      </c>
      <c r="H96" s="85">
        <f t="shared" si="15"/>
        <v>5.9105219771321222E-5</v>
      </c>
      <c r="I96" s="86">
        <f t="shared" si="16"/>
        <v>-48124.110000000044</v>
      </c>
      <c r="J96" s="87">
        <f t="shared" si="17"/>
        <v>-0.11650205580000939</v>
      </c>
      <c r="K96" s="82">
        <f>VLOOKUP($C96,'2023'!$C$295:$U$572,VLOOKUP($L$4,Master!$D$9:$G$20,4,FALSE),FALSE)</f>
        <v>43080.090000000004</v>
      </c>
      <c r="L96" s="83">
        <f>VLOOKUP($C96,'2023'!$C$8:$U$285,VLOOKUP($L$4,Master!$D$9:$G$20,4,FALSE),FALSE)</f>
        <v>37575.01</v>
      </c>
      <c r="M96" s="155">
        <f t="shared" si="18"/>
        <v>0.87221289463415697</v>
      </c>
      <c r="N96" s="155">
        <f t="shared" si="19"/>
        <v>6.0854160593398763E-6</v>
      </c>
      <c r="O96" s="83">
        <f t="shared" si="20"/>
        <v>-5505.0800000000017</v>
      </c>
      <c r="P96" s="87">
        <f t="shared" si="21"/>
        <v>-0.12778710536584303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1021925.8200000001</v>
      </c>
      <c r="F97" s="83">
        <f>VLOOKUP($C97,'2023'!$C$8:$U$285,19,FALSE)</f>
        <v>1410776.33</v>
      </c>
      <c r="G97" s="84">
        <f t="shared" si="14"/>
        <v>1.3805075695220226</v>
      </c>
      <c r="H97" s="85">
        <f t="shared" si="15"/>
        <v>2.284806027920837E-4</v>
      </c>
      <c r="I97" s="86">
        <f t="shared" si="16"/>
        <v>388850.51</v>
      </c>
      <c r="J97" s="87">
        <f t="shared" si="17"/>
        <v>0.38050756952202264</v>
      </c>
      <c r="K97" s="82">
        <f>VLOOKUP($C97,'2023'!$C$295:$U$572,VLOOKUP($L$4,Master!$D$9:$G$20,4,FALSE),FALSE)</f>
        <v>109843.76999999999</v>
      </c>
      <c r="L97" s="83">
        <f>VLOOKUP($C97,'2023'!$C$8:$U$285,VLOOKUP($L$4,Master!$D$9:$G$20,4,FALSE),FALSE)</f>
        <v>255405.05</v>
      </c>
      <c r="M97" s="155">
        <f t="shared" si="18"/>
        <v>2.3251664614206158</v>
      </c>
      <c r="N97" s="155">
        <f t="shared" si="19"/>
        <v>4.1363821138211378E-5</v>
      </c>
      <c r="O97" s="83">
        <f t="shared" si="20"/>
        <v>145561.28</v>
      </c>
      <c r="P97" s="87">
        <f t="shared" si="21"/>
        <v>1.325166461420616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17216820.040000003</v>
      </c>
      <c r="F98" s="83">
        <f>VLOOKUP($C98,'2023'!$C$8:$U$285,19,FALSE)</f>
        <v>15287339.790000001</v>
      </c>
      <c r="G98" s="84">
        <f t="shared" si="14"/>
        <v>0.88793050949494612</v>
      </c>
      <c r="H98" s="85">
        <f t="shared" si="15"/>
        <v>2.4758429355747741E-3</v>
      </c>
      <c r="I98" s="86">
        <f t="shared" si="16"/>
        <v>-1929480.2500000019</v>
      </c>
      <c r="J98" s="87">
        <f t="shared" si="17"/>
        <v>-0.1120694905050539</v>
      </c>
      <c r="K98" s="82">
        <f>VLOOKUP($C98,'2023'!$C$295:$U$572,VLOOKUP($L$4,Master!$D$9:$G$20,4,FALSE),FALSE)</f>
        <v>872884.23000000021</v>
      </c>
      <c r="L98" s="83">
        <f>VLOOKUP($C98,'2023'!$C$8:$U$285,VLOOKUP($L$4,Master!$D$9:$G$20,4,FALSE),FALSE)</f>
        <v>902267.91</v>
      </c>
      <c r="M98" s="155">
        <f t="shared" si="18"/>
        <v>1.0336627458603529</v>
      </c>
      <c r="N98" s="155">
        <f t="shared" si="19"/>
        <v>1.4612572636284134E-4</v>
      </c>
      <c r="O98" s="83">
        <f t="shared" si="20"/>
        <v>29383.679999999818</v>
      </c>
      <c r="P98" s="87">
        <f t="shared" si="21"/>
        <v>3.366274586035288E-2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3473441.6999999997</v>
      </c>
      <c r="F99" s="83">
        <f>VLOOKUP($C99,'2023'!$C$8:$U$285,19,FALSE)</f>
        <v>9199259.5499999989</v>
      </c>
      <c r="G99" s="84">
        <f t="shared" si="14"/>
        <v>2.6484565870214549</v>
      </c>
      <c r="H99" s="85">
        <f t="shared" si="15"/>
        <v>1.4898551404139537E-3</v>
      </c>
      <c r="I99" s="86">
        <f t="shared" si="16"/>
        <v>5725817.8499999996</v>
      </c>
      <c r="J99" s="87">
        <f t="shared" si="17"/>
        <v>1.6484565870214549</v>
      </c>
      <c r="K99" s="82">
        <f>VLOOKUP($C99,'2023'!$C$295:$U$572,VLOOKUP($L$4,Master!$D$9:$G$20,4,FALSE),FALSE)</f>
        <v>190904.16999999998</v>
      </c>
      <c r="L99" s="83">
        <f>VLOOKUP($C99,'2023'!$C$8:$U$285,VLOOKUP($L$4,Master!$D$9:$G$20,4,FALSE),FALSE)</f>
        <v>1001211.35</v>
      </c>
      <c r="M99" s="155">
        <f t="shared" si="18"/>
        <v>5.2445755899412783</v>
      </c>
      <c r="N99" s="155">
        <f t="shared" si="19"/>
        <v>1.6214999352184758E-4</v>
      </c>
      <c r="O99" s="83">
        <f t="shared" si="20"/>
        <v>810307.17999999993</v>
      </c>
      <c r="P99" s="87">
        <f t="shared" si="21"/>
        <v>4.2445755899412783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31690608.34</v>
      </c>
      <c r="F100" s="83">
        <f>VLOOKUP($C100,'2023'!$C$8:$U$285,19,FALSE)</f>
        <v>12791703.059999999</v>
      </c>
      <c r="G100" s="84">
        <f t="shared" si="14"/>
        <v>0.40364334198830337</v>
      </c>
      <c r="H100" s="85">
        <f t="shared" si="15"/>
        <v>2.0716650568457875E-3</v>
      </c>
      <c r="I100" s="86">
        <f t="shared" si="16"/>
        <v>-18898905.280000001</v>
      </c>
      <c r="J100" s="87">
        <f t="shared" si="17"/>
        <v>-0.59635665801169668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629087.52</v>
      </c>
      <c r="M100" s="155">
        <f t="shared" si="18"/>
        <v>0.19432275623771511</v>
      </c>
      <c r="N100" s="155">
        <f t="shared" si="19"/>
        <v>1.0188312117384122E-4</v>
      </c>
      <c r="O100" s="83">
        <f t="shared" si="20"/>
        <v>-2608245.73</v>
      </c>
      <c r="P100" s="87">
        <f t="shared" si="21"/>
        <v>-0.80567724376228489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346875711.24999994</v>
      </c>
      <c r="F101" s="83">
        <f>VLOOKUP($C101,'2023'!$C$8:$U$285,19,FALSE)</f>
        <v>319438887.53000003</v>
      </c>
      <c r="G101" s="84">
        <f t="shared" si="14"/>
        <v>0.92090301272139041</v>
      </c>
      <c r="H101" s="85">
        <f t="shared" si="15"/>
        <v>5.1734345144624758E-2</v>
      </c>
      <c r="I101" s="86">
        <f t="shared" si="16"/>
        <v>-27436823.719999909</v>
      </c>
      <c r="J101" s="87">
        <f t="shared" si="17"/>
        <v>-7.9096987278609615E-2</v>
      </c>
      <c r="K101" s="82">
        <f>VLOOKUP($C101,'2023'!$C$295:$U$572,VLOOKUP($L$4,Master!$D$9:$G$20,4,FALSE),FALSE)</f>
        <v>36325270.699999996</v>
      </c>
      <c r="L101" s="83">
        <f>VLOOKUP($C101,'2023'!$C$8:$U$285,VLOOKUP($L$4,Master!$D$9:$G$20,4,FALSE),FALSE)</f>
        <v>11754739.67</v>
      </c>
      <c r="M101" s="155">
        <f t="shared" si="18"/>
        <v>0.32359675354050427</v>
      </c>
      <c r="N101" s="155">
        <f t="shared" si="19"/>
        <v>1.9037248842030253E-3</v>
      </c>
      <c r="O101" s="83">
        <f t="shared" si="20"/>
        <v>-24570531.029999994</v>
      </c>
      <c r="P101" s="87">
        <f t="shared" si="21"/>
        <v>-0.67640324645949568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783058.49</v>
      </c>
      <c r="F102" s="83">
        <f>VLOOKUP($C102,'2023'!$C$8:$U$285,19,FALSE)</f>
        <v>672908.15</v>
      </c>
      <c r="G102" s="84">
        <f t="shared" si="14"/>
        <v>0.8593331897850951</v>
      </c>
      <c r="H102" s="85">
        <f t="shared" si="15"/>
        <v>1.0898003919282221E-4</v>
      </c>
      <c r="I102" s="86">
        <f t="shared" si="16"/>
        <v>-110150.33999999997</v>
      </c>
      <c r="J102" s="87">
        <f t="shared" si="17"/>
        <v>-0.14066681021490485</v>
      </c>
      <c r="K102" s="82">
        <f>VLOOKUP($C102,'2023'!$C$295:$U$572,VLOOKUP($L$4,Master!$D$9:$G$20,4,FALSE),FALSE)</f>
        <v>82370.179999999978</v>
      </c>
      <c r="L102" s="83">
        <f>VLOOKUP($C102,'2023'!$C$8:$U$285,VLOOKUP($L$4,Master!$D$9:$G$20,4,FALSE),FALSE)</f>
        <v>75346.39</v>
      </c>
      <c r="M102" s="155">
        <f t="shared" si="18"/>
        <v>0.91472897109123741</v>
      </c>
      <c r="N102" s="155">
        <f t="shared" si="19"/>
        <v>1.220263498850128E-5</v>
      </c>
      <c r="O102" s="83">
        <f t="shared" si="20"/>
        <v>-7023.789999999979</v>
      </c>
      <c r="P102" s="87">
        <f t="shared" si="21"/>
        <v>-8.5271028908762619E-2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2722056.08</v>
      </c>
      <c r="F103" s="83">
        <f>VLOOKUP($C103,'2023'!$C$8:$U$285,19,FALSE)</f>
        <v>2322268.5</v>
      </c>
      <c r="G103" s="84">
        <f t="shared" si="14"/>
        <v>0.85313029259852724</v>
      </c>
      <c r="H103" s="85">
        <f t="shared" si="15"/>
        <v>3.7610023321348751E-4</v>
      </c>
      <c r="I103" s="86">
        <f t="shared" si="16"/>
        <v>-399787.58000000007</v>
      </c>
      <c r="J103" s="87">
        <f t="shared" si="17"/>
        <v>-0.14686970740147282</v>
      </c>
      <c r="K103" s="82">
        <f>VLOOKUP($C103,'2023'!$C$295:$U$572,VLOOKUP($L$4,Master!$D$9:$G$20,4,FALSE),FALSE)</f>
        <v>393568.00999999995</v>
      </c>
      <c r="L103" s="83">
        <f>VLOOKUP($C103,'2023'!$C$8:$U$285,VLOOKUP($L$4,Master!$D$9:$G$20,4,FALSE),FALSE)</f>
        <v>376288.14999999997</v>
      </c>
      <c r="M103" s="155">
        <f t="shared" si="18"/>
        <v>0.95609434821697026</v>
      </c>
      <c r="N103" s="155">
        <f t="shared" si="19"/>
        <v>6.0941299841285262E-5</v>
      </c>
      <c r="O103" s="83">
        <f t="shared" si="20"/>
        <v>-17279.859999999986</v>
      </c>
      <c r="P103" s="87">
        <f t="shared" si="21"/>
        <v>-4.3905651783029798E-2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414150.90000000008</v>
      </c>
      <c r="F104" s="83">
        <f>VLOOKUP($C104,'2023'!$C$8:$U$285,19,FALSE)</f>
        <v>276416.61000000004</v>
      </c>
      <c r="G104" s="84">
        <f t="shared" si="14"/>
        <v>0.6674296977261186</v>
      </c>
      <c r="H104" s="85">
        <f t="shared" si="15"/>
        <v>4.4766723350500447E-5</v>
      </c>
      <c r="I104" s="86">
        <f t="shared" si="16"/>
        <v>-137734.29000000004</v>
      </c>
      <c r="J104" s="87">
        <f t="shared" si="17"/>
        <v>-0.33257030227388135</v>
      </c>
      <c r="K104" s="82">
        <f>VLOOKUP($C104,'2023'!$C$295:$U$572,VLOOKUP($L$4,Master!$D$9:$G$20,4,FALSE),FALSE)</f>
        <v>44476.55000000001</v>
      </c>
      <c r="L104" s="83">
        <f>VLOOKUP($C104,'2023'!$C$8:$U$285,VLOOKUP($L$4,Master!$D$9:$G$20,4,FALSE),FALSE)</f>
        <v>29594.480000000003</v>
      </c>
      <c r="M104" s="155">
        <f t="shared" si="18"/>
        <v>0.66539513518921756</v>
      </c>
      <c r="N104" s="155">
        <f t="shared" si="19"/>
        <v>4.7929388138502902E-6</v>
      </c>
      <c r="O104" s="83">
        <f t="shared" si="20"/>
        <v>-14882.070000000007</v>
      </c>
      <c r="P104" s="87">
        <f t="shared" si="21"/>
        <v>-0.33460486481078239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449774.22</v>
      </c>
      <c r="F105" s="83">
        <f>VLOOKUP($C105,'2023'!$C$8:$U$285,19,FALSE)</f>
        <v>341746.73</v>
      </c>
      <c r="G105" s="84">
        <f t="shared" si="14"/>
        <v>0.75981840399834388</v>
      </c>
      <c r="H105" s="85">
        <f t="shared" si="15"/>
        <v>5.534718524276876E-5</v>
      </c>
      <c r="I105" s="86">
        <f t="shared" si="16"/>
        <v>-108027.48999999999</v>
      </c>
      <c r="J105" s="87">
        <f t="shared" si="17"/>
        <v>-0.24018159600165612</v>
      </c>
      <c r="K105" s="82">
        <f>VLOOKUP($C105,'2023'!$C$295:$U$572,VLOOKUP($L$4,Master!$D$9:$G$20,4,FALSE),FALSE)</f>
        <v>45659.929999999993</v>
      </c>
      <c r="L105" s="83">
        <f>VLOOKUP($C105,'2023'!$C$8:$U$285,VLOOKUP($L$4,Master!$D$9:$G$20,4,FALSE),FALSE)</f>
        <v>36871.18</v>
      </c>
      <c r="M105" s="155">
        <f t="shared" si="18"/>
        <v>0.80751722571629014</v>
      </c>
      <c r="N105" s="155">
        <f t="shared" si="19"/>
        <v>5.9714281087033982E-6</v>
      </c>
      <c r="O105" s="83">
        <f t="shared" si="20"/>
        <v>-8788.7499999999927</v>
      </c>
      <c r="P105" s="87">
        <f t="shared" si="21"/>
        <v>-0.19248277428370988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17353.3</v>
      </c>
      <c r="F106" s="83">
        <f>VLOOKUP($C106,'2023'!$C$8:$U$285,19,FALSE)</f>
        <v>8963.9599999999991</v>
      </c>
      <c r="G106" s="84">
        <f t="shared" si="14"/>
        <v>0.51655650510277584</v>
      </c>
      <c r="H106" s="85">
        <f t="shared" si="15"/>
        <v>1.4517474816182423E-6</v>
      </c>
      <c r="I106" s="86">
        <f t="shared" si="16"/>
        <v>-8389.34</v>
      </c>
      <c r="J106" s="87">
        <f t="shared" si="17"/>
        <v>-0.48344349489722421</v>
      </c>
      <c r="K106" s="82">
        <f>VLOOKUP($C106,'2023'!$C$295:$U$572,VLOOKUP($L$4,Master!$D$9:$G$20,4,FALSE),FALSE)</f>
        <v>2373.33</v>
      </c>
      <c r="L106" s="83">
        <f>VLOOKUP($C106,'2023'!$C$8:$U$285,VLOOKUP($L$4,Master!$D$9:$G$20,4,FALSE),FALSE)</f>
        <v>815.66</v>
      </c>
      <c r="M106" s="155">
        <f t="shared" si="18"/>
        <v>0.34367744898518116</v>
      </c>
      <c r="N106" s="155">
        <f t="shared" si="19"/>
        <v>1.3209924529524179E-7</v>
      </c>
      <c r="O106" s="83">
        <f t="shared" si="20"/>
        <v>-1557.67</v>
      </c>
      <c r="P106" s="87">
        <f t="shared" si="21"/>
        <v>-0.65632255101481884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1746564.2699999996</v>
      </c>
      <c r="F109" s="83">
        <f>VLOOKUP($C109,'2023'!$C$8:$U$285,19,FALSE)</f>
        <v>904960.03</v>
      </c>
      <c r="G109" s="84">
        <f t="shared" si="14"/>
        <v>0.51813726270720073</v>
      </c>
      <c r="H109" s="85">
        <f t="shared" si="15"/>
        <v>1.4656172545589999E-4</v>
      </c>
      <c r="I109" s="86">
        <f t="shared" si="16"/>
        <v>-841604.23999999953</v>
      </c>
      <c r="J109" s="87">
        <f t="shared" si="17"/>
        <v>-0.48186273729279927</v>
      </c>
      <c r="K109" s="82">
        <f>VLOOKUP($C109,'2023'!$C$295:$U$572,VLOOKUP($L$4,Master!$D$9:$G$20,4,FALSE),FALSE)</f>
        <v>200365.46</v>
      </c>
      <c r="L109" s="83">
        <f>VLOOKUP($C109,'2023'!$C$8:$U$285,VLOOKUP($L$4,Master!$D$9:$G$20,4,FALSE),FALSE)</f>
        <v>85279.879999999946</v>
      </c>
      <c r="M109" s="155">
        <f t="shared" si="18"/>
        <v>0.42562166153787162</v>
      </c>
      <c r="N109" s="155">
        <f t="shared" si="19"/>
        <v>1.3811401548278422E-5</v>
      </c>
      <c r="O109" s="83">
        <f t="shared" si="20"/>
        <v>-115085.58000000005</v>
      </c>
      <c r="P109" s="87">
        <f t="shared" si="21"/>
        <v>-0.57437833846212838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10254292.200000003</v>
      </c>
      <c r="F116" s="83">
        <f>VLOOKUP($C116,'2023'!$C$8:$U$285,19,FALSE)</f>
        <v>10178896.600000003</v>
      </c>
      <c r="G116" s="84">
        <f t="shared" si="14"/>
        <v>0.99264741061308948</v>
      </c>
      <c r="H116" s="85">
        <f t="shared" si="15"/>
        <v>1.6485110938360384E-3</v>
      </c>
      <c r="I116" s="86">
        <f t="shared" si="16"/>
        <v>-75395.599999999627</v>
      </c>
      <c r="J116" s="87">
        <f t="shared" si="17"/>
        <v>-7.3525893869105475E-3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24467.16</v>
      </c>
      <c r="M116" s="155">
        <f t="shared" si="18"/>
        <v>0.58633159210740093</v>
      </c>
      <c r="N116" s="155">
        <f t="shared" si="19"/>
        <v>3.9625498007968123E-6</v>
      </c>
      <c r="O116" s="83">
        <f t="shared" si="20"/>
        <v>-17262.060000000009</v>
      </c>
      <c r="P116" s="87">
        <f t="shared" si="21"/>
        <v>-0.41366840789259912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681553.26000000013</v>
      </c>
      <c r="F117" s="83">
        <f>VLOOKUP($C117,'2023'!$C$8:$U$285,19,FALSE)</f>
        <v>683231.17999999993</v>
      </c>
      <c r="G117" s="84">
        <f t="shared" si="14"/>
        <v>1.002461905911799</v>
      </c>
      <c r="H117" s="85">
        <f t="shared" si="15"/>
        <v>1.1065189324004792E-4</v>
      </c>
      <c r="I117" s="86">
        <f t="shared" si="16"/>
        <v>1677.9199999998091</v>
      </c>
      <c r="J117" s="87">
        <f t="shared" si="17"/>
        <v>2.4619059117988941E-3</v>
      </c>
      <c r="K117" s="82">
        <f>VLOOKUP($C117,'2023'!$C$295:$U$572,VLOOKUP($L$4,Master!$D$9:$G$20,4,FALSE),FALSE)</f>
        <v>64278.260000000009</v>
      </c>
      <c r="L117" s="83">
        <f>VLOOKUP($C117,'2023'!$C$8:$U$285,VLOOKUP($L$4,Master!$D$9:$G$20,4,FALSE),FALSE)</f>
        <v>76070.949999999983</v>
      </c>
      <c r="M117" s="155">
        <f t="shared" si="18"/>
        <v>1.183463118012217</v>
      </c>
      <c r="N117" s="155">
        <f t="shared" si="19"/>
        <v>1.2319980241635082E-5</v>
      </c>
      <c r="O117" s="83">
        <f t="shared" si="20"/>
        <v>11792.689999999973</v>
      </c>
      <c r="P117" s="87">
        <f t="shared" si="21"/>
        <v>0.18346311801221707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1607535.4999999998</v>
      </c>
      <c r="F118" s="83">
        <f>VLOOKUP($C118,'2023'!$C$8:$U$285,19,FALSE)</f>
        <v>1413358.91</v>
      </c>
      <c r="G118" s="84">
        <f t="shared" si="14"/>
        <v>0.87920852136702432</v>
      </c>
      <c r="H118" s="85">
        <f t="shared" si="15"/>
        <v>2.2889886146471025E-4</v>
      </c>
      <c r="I118" s="86">
        <f t="shared" si="16"/>
        <v>-194176.58999999985</v>
      </c>
      <c r="J118" s="87">
        <f t="shared" si="17"/>
        <v>-0.12079147863297568</v>
      </c>
      <c r="K118" s="82">
        <f>VLOOKUP($C118,'2023'!$C$295:$U$572,VLOOKUP($L$4,Master!$D$9:$G$20,4,FALSE),FALSE)</f>
        <v>183683.27999999997</v>
      </c>
      <c r="L118" s="83">
        <f>VLOOKUP($C118,'2023'!$C$8:$U$285,VLOOKUP($L$4,Master!$D$9:$G$20,4,FALSE),FALSE)</f>
        <v>174456.79999999996</v>
      </c>
      <c r="M118" s="155">
        <f t="shared" si="18"/>
        <v>0.94976962519397512</v>
      </c>
      <c r="N118" s="155">
        <f t="shared" si="19"/>
        <v>2.8253943575292321E-5</v>
      </c>
      <c r="O118" s="83">
        <f t="shared" si="20"/>
        <v>-9226.4800000000105</v>
      </c>
      <c r="P118" s="87">
        <f t="shared" si="21"/>
        <v>-5.0230374806024873E-2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280625.31</v>
      </c>
      <c r="F119" s="83">
        <f>VLOOKUP($C119,'2023'!$C$8:$U$285,19,FALSE)</f>
        <v>53267.12</v>
      </c>
      <c r="G119" s="84">
        <f t="shared" si="14"/>
        <v>0.18981580813220306</v>
      </c>
      <c r="H119" s="85">
        <f t="shared" si="15"/>
        <v>8.6268130729116058E-6</v>
      </c>
      <c r="I119" s="86">
        <f t="shared" si="16"/>
        <v>-227358.19</v>
      </c>
      <c r="J119" s="87">
        <f t="shared" si="17"/>
        <v>-0.810184191867797</v>
      </c>
      <c r="K119" s="82">
        <f>VLOOKUP($C119,'2023'!$C$295:$U$572,VLOOKUP($L$4,Master!$D$9:$G$20,4,FALSE),FALSE)</f>
        <v>57520.61</v>
      </c>
      <c r="L119" s="83">
        <f>VLOOKUP($C119,'2023'!$C$8:$U$285,VLOOKUP($L$4,Master!$D$9:$G$20,4,FALSE),FALSE)</f>
        <v>6994.1399999999994</v>
      </c>
      <c r="M119" s="155">
        <f t="shared" si="18"/>
        <v>0.12159363400353368</v>
      </c>
      <c r="N119" s="155">
        <f t="shared" si="19"/>
        <v>1.1327276260810416E-6</v>
      </c>
      <c r="O119" s="83">
        <f t="shared" si="20"/>
        <v>-50526.47</v>
      </c>
      <c r="P119" s="87">
        <f t="shared" si="21"/>
        <v>-0.87840636599646638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385957.62</v>
      </c>
      <c r="F120" s="83">
        <f>VLOOKUP($C120,'2023'!$C$8:$U$285,19,FALSE)</f>
        <v>335847.04000000004</v>
      </c>
      <c r="G120" s="84">
        <f t="shared" si="14"/>
        <v>0.87016558968313684</v>
      </c>
      <c r="H120" s="85">
        <f t="shared" si="15"/>
        <v>5.4391707964888423E-5</v>
      </c>
      <c r="I120" s="86">
        <f t="shared" si="16"/>
        <v>-50110.579999999958</v>
      </c>
      <c r="J120" s="87">
        <f t="shared" si="17"/>
        <v>-0.12983441031686319</v>
      </c>
      <c r="K120" s="82">
        <f>VLOOKUP($C120,'2023'!$C$295:$U$572,VLOOKUP($L$4,Master!$D$9:$G$20,4,FALSE),FALSE)</f>
        <v>43060.75</v>
      </c>
      <c r="L120" s="83">
        <f>VLOOKUP($C120,'2023'!$C$8:$U$285,VLOOKUP($L$4,Master!$D$9:$G$20,4,FALSE),FALSE)</f>
        <v>44615.69</v>
      </c>
      <c r="M120" s="155">
        <f t="shared" si="18"/>
        <v>1.0361103789413795</v>
      </c>
      <c r="N120" s="155">
        <f t="shared" si="19"/>
        <v>7.2256810157743012E-6</v>
      </c>
      <c r="O120" s="83">
        <f t="shared" si="20"/>
        <v>1554.9400000000023</v>
      </c>
      <c r="P120" s="87">
        <f t="shared" si="21"/>
        <v>3.6110378941379383E-2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23189286.439999998</v>
      </c>
      <c r="F121" s="83">
        <f>VLOOKUP($C121,'2023'!$C$8:$U$285,19,FALSE)</f>
        <v>10309883.430000002</v>
      </c>
      <c r="G121" s="84">
        <f t="shared" si="14"/>
        <v>0.44459683814229528</v>
      </c>
      <c r="H121" s="85">
        <f t="shared" si="15"/>
        <v>1.6697249101156352E-3</v>
      </c>
      <c r="I121" s="86">
        <f t="shared" si="16"/>
        <v>-12879403.009999996</v>
      </c>
      <c r="J121" s="87">
        <f t="shared" si="17"/>
        <v>-0.55540316185770477</v>
      </c>
      <c r="K121" s="82">
        <f>VLOOKUP($C121,'2023'!$C$295:$U$572,VLOOKUP($L$4,Master!$D$9:$G$20,4,FALSE),FALSE)</f>
        <v>2699250.4</v>
      </c>
      <c r="L121" s="83">
        <f>VLOOKUP($C121,'2023'!$C$8:$U$285,VLOOKUP($L$4,Master!$D$9:$G$20,4,FALSE),FALSE)</f>
        <v>1708364.4100000001</v>
      </c>
      <c r="M121" s="155">
        <f t="shared" si="18"/>
        <v>0.6329032719602451</v>
      </c>
      <c r="N121" s="155">
        <f t="shared" si="19"/>
        <v>2.7667612638875396E-4</v>
      </c>
      <c r="O121" s="83">
        <f t="shared" si="20"/>
        <v>-990885.98999999976</v>
      </c>
      <c r="P121" s="87">
        <f t="shared" si="21"/>
        <v>-0.36709672803975496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778012.02000000025</v>
      </c>
      <c r="F123" s="83">
        <f>VLOOKUP($C123,'2023'!$C$8:$U$285,19,FALSE)</f>
        <v>654927.75</v>
      </c>
      <c r="G123" s="84">
        <f t="shared" si="14"/>
        <v>0.8417964416539474</v>
      </c>
      <c r="H123" s="85">
        <f t="shared" si="15"/>
        <v>1.0606804489359634E-4</v>
      </c>
      <c r="I123" s="86">
        <f t="shared" si="16"/>
        <v>-123084.27000000025</v>
      </c>
      <c r="J123" s="87">
        <f t="shared" si="17"/>
        <v>-0.15820355834605257</v>
      </c>
      <c r="K123" s="82">
        <f>VLOOKUP($C123,'2023'!$C$295:$U$572,VLOOKUP($L$4,Master!$D$9:$G$20,4,FALSE),FALSE)</f>
        <v>85135.82</v>
      </c>
      <c r="L123" s="83">
        <f>VLOOKUP($C123,'2023'!$C$8:$U$285,VLOOKUP($L$4,Master!$D$9:$G$20,4,FALSE),FALSE)</f>
        <v>80800.75</v>
      </c>
      <c r="M123" s="155">
        <f t="shared" si="18"/>
        <v>0.94908053977749895</v>
      </c>
      <c r="N123" s="155">
        <f t="shared" si="19"/>
        <v>1.3085989375830013E-5</v>
      </c>
      <c r="O123" s="83">
        <f t="shared" si="20"/>
        <v>-4335.070000000007</v>
      </c>
      <c r="P123" s="87">
        <f t="shared" si="21"/>
        <v>-5.0919460222501017E-2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2581290.42</v>
      </c>
      <c r="F124" s="83">
        <f>VLOOKUP($C124,'2023'!$C$8:$U$285,19,FALSE)</f>
        <v>2750897.5199999996</v>
      </c>
      <c r="G124" s="84">
        <f t="shared" si="14"/>
        <v>1.065706322189039</v>
      </c>
      <c r="H124" s="85">
        <f t="shared" si="15"/>
        <v>4.4551833641045564E-4</v>
      </c>
      <c r="I124" s="86">
        <f t="shared" si="16"/>
        <v>169607.09999999963</v>
      </c>
      <c r="J124" s="87">
        <f t="shared" si="17"/>
        <v>6.5706322189038935E-2</v>
      </c>
      <c r="K124" s="82">
        <f>VLOOKUP($C124,'2023'!$C$295:$U$572,VLOOKUP($L$4,Master!$D$9:$G$20,4,FALSE),FALSE)</f>
        <v>261965.47</v>
      </c>
      <c r="L124" s="83">
        <f>VLOOKUP($C124,'2023'!$C$8:$U$285,VLOOKUP($L$4,Master!$D$9:$G$20,4,FALSE),FALSE)</f>
        <v>324717.81000000006</v>
      </c>
      <c r="M124" s="155">
        <f t="shared" si="18"/>
        <v>1.2395443185699246</v>
      </c>
      <c r="N124" s="155">
        <f t="shared" si="19"/>
        <v>5.2589286755417365E-5</v>
      </c>
      <c r="O124" s="83">
        <f t="shared" si="20"/>
        <v>62752.340000000055</v>
      </c>
      <c r="P124" s="87">
        <f t="shared" si="21"/>
        <v>0.2395443185699247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2737387.8899999992</v>
      </c>
      <c r="F125" s="83">
        <f>VLOOKUP($C125,'2023'!$C$8:$U$285,19,FALSE)</f>
        <v>2491086.87</v>
      </c>
      <c r="G125" s="84">
        <f t="shared" si="14"/>
        <v>0.91002333980516037</v>
      </c>
      <c r="H125" s="85">
        <f t="shared" si="15"/>
        <v>4.034410115635021E-4</v>
      </c>
      <c r="I125" s="86">
        <f t="shared" si="16"/>
        <v>-246301.01999999909</v>
      </c>
      <c r="J125" s="87">
        <f t="shared" si="17"/>
        <v>-8.9976660194839672E-2</v>
      </c>
      <c r="K125" s="82">
        <f>VLOOKUP($C125,'2023'!$C$295:$U$572,VLOOKUP($L$4,Master!$D$9:$G$20,4,FALSE),FALSE)</f>
        <v>289215.24999999994</v>
      </c>
      <c r="L125" s="83">
        <f>VLOOKUP($C125,'2023'!$C$8:$U$285,VLOOKUP($L$4,Master!$D$9:$G$20,4,FALSE),FALSE)</f>
        <v>331508.25000000012</v>
      </c>
      <c r="M125" s="155">
        <f t="shared" si="18"/>
        <v>1.1462336443185488</v>
      </c>
      <c r="N125" s="155">
        <f t="shared" si="19"/>
        <v>5.3689024390243921E-5</v>
      </c>
      <c r="O125" s="83">
        <f t="shared" si="20"/>
        <v>42293.000000000175</v>
      </c>
      <c r="P125" s="87">
        <f t="shared" si="21"/>
        <v>0.14623364431854885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2497014.9700000007</v>
      </c>
      <c r="F126" s="83">
        <f>VLOOKUP($C126,'2023'!$C$8:$U$285,19,FALSE)</f>
        <v>2179575.7299999995</v>
      </c>
      <c r="G126" s="84">
        <f t="shared" si="14"/>
        <v>0.87287251225410112</v>
      </c>
      <c r="H126" s="85">
        <f t="shared" si="15"/>
        <v>3.5299059534220833E-4</v>
      </c>
      <c r="I126" s="86">
        <f t="shared" si="16"/>
        <v>-317439.24000000115</v>
      </c>
      <c r="J126" s="87">
        <f t="shared" si="17"/>
        <v>-0.12712748774589888</v>
      </c>
      <c r="K126" s="82">
        <f>VLOOKUP($C126,'2023'!$C$295:$U$572,VLOOKUP($L$4,Master!$D$9:$G$20,4,FALSE),FALSE)</f>
        <v>278714.35000000003</v>
      </c>
      <c r="L126" s="83">
        <f>VLOOKUP($C126,'2023'!$C$8:$U$285,VLOOKUP($L$4,Master!$D$9:$G$20,4,FALSE),FALSE)</f>
        <v>232942.67999999991</v>
      </c>
      <c r="M126" s="155">
        <f t="shared" si="18"/>
        <v>0.83577569651508754</v>
      </c>
      <c r="N126" s="155">
        <f t="shared" si="19"/>
        <v>3.7725954717714494E-5</v>
      </c>
      <c r="O126" s="83">
        <f t="shared" si="20"/>
        <v>-45771.670000000129</v>
      </c>
      <c r="P126" s="87">
        <f t="shared" si="21"/>
        <v>-0.16422430348491251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4376627.7600000007</v>
      </c>
      <c r="F127" s="83">
        <f>VLOOKUP($C127,'2023'!$C$8:$U$285,19,FALSE)</f>
        <v>4599243.26</v>
      </c>
      <c r="G127" s="84">
        <f t="shared" si="14"/>
        <v>1.0508646181963619</v>
      </c>
      <c r="H127" s="85">
        <f t="shared" si="15"/>
        <v>7.4486497262980594E-4</v>
      </c>
      <c r="I127" s="86">
        <f t="shared" si="16"/>
        <v>222615.49999999907</v>
      </c>
      <c r="J127" s="87">
        <f t="shared" si="17"/>
        <v>5.0864618196361996E-2</v>
      </c>
      <c r="K127" s="82">
        <f>VLOOKUP($C127,'2023'!$C$295:$U$572,VLOOKUP($L$4,Master!$D$9:$G$20,4,FALSE),FALSE)</f>
        <v>415664.39</v>
      </c>
      <c r="L127" s="83">
        <f>VLOOKUP($C127,'2023'!$C$8:$U$285,VLOOKUP($L$4,Master!$D$9:$G$20,4,FALSE),FALSE)</f>
        <v>422170.2699999999</v>
      </c>
      <c r="M127" s="155">
        <f t="shared" si="18"/>
        <v>1.0156517617494245</v>
      </c>
      <c r="N127" s="155">
        <f t="shared" si="19"/>
        <v>6.8372084021637008E-5</v>
      </c>
      <c r="O127" s="83">
        <f t="shared" si="20"/>
        <v>6505.8799999998882</v>
      </c>
      <c r="P127" s="87">
        <f t="shared" si="21"/>
        <v>1.565176174942455E-2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368277.64</v>
      </c>
      <c r="F128" s="83">
        <f>VLOOKUP($C128,'2023'!$C$8:$U$285,19,FALSE)</f>
        <v>323305.33</v>
      </c>
      <c r="G128" s="84">
        <f t="shared" si="14"/>
        <v>0.87788476650388003</v>
      </c>
      <c r="H128" s="85">
        <f t="shared" si="15"/>
        <v>5.2360530236776476E-5</v>
      </c>
      <c r="I128" s="86">
        <f t="shared" si="16"/>
        <v>-44972.31</v>
      </c>
      <c r="J128" s="87">
        <f t="shared" si="17"/>
        <v>-0.12211523349611993</v>
      </c>
      <c r="K128" s="82">
        <f>VLOOKUP($C128,'2023'!$C$295:$U$572,VLOOKUP($L$4,Master!$D$9:$G$20,4,FALSE),FALSE)</f>
        <v>41000.730000000003</v>
      </c>
      <c r="L128" s="83">
        <f>VLOOKUP($C128,'2023'!$C$8:$U$285,VLOOKUP($L$4,Master!$D$9:$G$20,4,FALSE),FALSE)</f>
        <v>37145</v>
      </c>
      <c r="M128" s="155">
        <f t="shared" si="18"/>
        <v>0.9059594792580522</v>
      </c>
      <c r="N128" s="155">
        <f t="shared" si="19"/>
        <v>6.0157743011693066E-6</v>
      </c>
      <c r="O128" s="83">
        <f t="shared" si="20"/>
        <v>-3855.7300000000032</v>
      </c>
      <c r="P128" s="87">
        <f t="shared" si="21"/>
        <v>-9.4040520741947839E-2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2046397.88</v>
      </c>
      <c r="F129" s="83">
        <f>VLOOKUP($C129,'2023'!$C$8:$U$285,19,FALSE)</f>
        <v>1706555.8199999998</v>
      </c>
      <c r="G129" s="84">
        <f t="shared" si="14"/>
        <v>0.83393158128173972</v>
      </c>
      <c r="H129" s="85">
        <f t="shared" si="15"/>
        <v>2.7638321834612764E-4</v>
      </c>
      <c r="I129" s="86">
        <f t="shared" si="16"/>
        <v>-339842.06000000006</v>
      </c>
      <c r="J129" s="87">
        <f t="shared" si="17"/>
        <v>-0.16606841871826025</v>
      </c>
      <c r="K129" s="82">
        <f>VLOOKUP($C129,'2023'!$C$295:$U$572,VLOOKUP($L$4,Master!$D$9:$G$20,4,FALSE),FALSE)</f>
        <v>140133.70000000001</v>
      </c>
      <c r="L129" s="83">
        <f>VLOOKUP($C129,'2023'!$C$8:$U$285,VLOOKUP($L$4,Master!$D$9:$G$20,4,FALSE),FALSE)</f>
        <v>188572.93</v>
      </c>
      <c r="M129" s="155">
        <f t="shared" si="18"/>
        <v>1.3456643905070655</v>
      </c>
      <c r="N129" s="155">
        <f t="shared" si="19"/>
        <v>3.054010462216176E-5</v>
      </c>
      <c r="O129" s="83">
        <f t="shared" si="20"/>
        <v>48439.229999999981</v>
      </c>
      <c r="P129" s="87">
        <f t="shared" si="21"/>
        <v>0.3456643905070656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4309934.1900000004</v>
      </c>
      <c r="F130" s="83">
        <f>VLOOKUP($C130,'2023'!$C$8:$U$285,19,FALSE)</f>
        <v>4479079.5</v>
      </c>
      <c r="G130" s="84">
        <f t="shared" si="14"/>
        <v>1.0392454507524624</v>
      </c>
      <c r="H130" s="85">
        <f t="shared" si="15"/>
        <v>7.2540399378097364E-4</v>
      </c>
      <c r="I130" s="86">
        <f t="shared" si="16"/>
        <v>169145.30999999959</v>
      </c>
      <c r="J130" s="87">
        <f t="shared" si="17"/>
        <v>3.9245450752462552E-2</v>
      </c>
      <c r="K130" s="82">
        <f>VLOOKUP($C130,'2023'!$C$295:$U$572,VLOOKUP($L$4,Master!$D$9:$G$20,4,FALSE),FALSE)</f>
        <v>440393.42000000016</v>
      </c>
      <c r="L130" s="83">
        <f>VLOOKUP($C130,'2023'!$C$8:$U$285,VLOOKUP($L$4,Master!$D$9:$G$20,4,FALSE),FALSE)</f>
        <v>434647.38999999996</v>
      </c>
      <c r="M130" s="155">
        <f t="shared" si="18"/>
        <v>0.98695250714690475</v>
      </c>
      <c r="N130" s="155">
        <f t="shared" si="19"/>
        <v>7.0392801153111123E-5</v>
      </c>
      <c r="O130" s="83">
        <f t="shared" si="20"/>
        <v>-5746.0300000002026</v>
      </c>
      <c r="P130" s="87">
        <f t="shared" si="21"/>
        <v>-1.3047492853095309E-2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2170239.1099999994</v>
      </c>
      <c r="F131" s="83">
        <f>VLOOKUP($C131,'2023'!$C$8:$U$285,19,FALSE)</f>
        <v>3432203.5200000005</v>
      </c>
      <c r="G131" s="84">
        <f t="shared" si="14"/>
        <v>1.5814863459906965</v>
      </c>
      <c r="H131" s="85">
        <f t="shared" si="15"/>
        <v>5.5585843941307949E-4</v>
      </c>
      <c r="I131" s="86">
        <f t="shared" si="16"/>
        <v>1261964.4100000011</v>
      </c>
      <c r="J131" s="87">
        <f t="shared" si="17"/>
        <v>0.5814863459906966</v>
      </c>
      <c r="K131" s="82">
        <f>VLOOKUP($C131,'2023'!$C$295:$U$572,VLOOKUP($L$4,Master!$D$9:$G$20,4,FALSE),FALSE)</f>
        <v>211579.75999999992</v>
      </c>
      <c r="L131" s="83">
        <f>VLOOKUP($C131,'2023'!$C$8:$U$285,VLOOKUP($L$4,Master!$D$9:$G$20,4,FALSE),FALSE)</f>
        <v>263122.34000000008</v>
      </c>
      <c r="M131" s="155">
        <f t="shared" si="18"/>
        <v>1.2436082733055382</v>
      </c>
      <c r="N131" s="155">
        <f t="shared" si="19"/>
        <v>4.2613665662553053E-5</v>
      </c>
      <c r="O131" s="83">
        <f t="shared" si="20"/>
        <v>51542.580000000162</v>
      </c>
      <c r="P131" s="87">
        <f t="shared" si="21"/>
        <v>0.24360827330553822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2270705.1799999992</v>
      </c>
      <c r="F132" s="83">
        <f>VLOOKUP($C132,'2023'!$C$8:$U$285,19,FALSE)</f>
        <v>2555061.8499999996</v>
      </c>
      <c r="G132" s="84">
        <f t="shared" si="14"/>
        <v>1.1252283530704768</v>
      </c>
      <c r="H132" s="85">
        <f t="shared" si="15"/>
        <v>4.138020033686392E-4</v>
      </c>
      <c r="I132" s="86">
        <f t="shared" si="16"/>
        <v>284356.67000000039</v>
      </c>
      <c r="J132" s="87">
        <f t="shared" si="17"/>
        <v>0.12522835307047675</v>
      </c>
      <c r="K132" s="82">
        <f>VLOOKUP($C132,'2023'!$C$295:$U$572,VLOOKUP($L$4,Master!$D$9:$G$20,4,FALSE),FALSE)</f>
        <v>225012.23999999993</v>
      </c>
      <c r="L132" s="83">
        <f>VLOOKUP($C132,'2023'!$C$8:$U$285,VLOOKUP($L$4,Master!$D$9:$G$20,4,FALSE),FALSE)</f>
        <v>224671.00999999995</v>
      </c>
      <c r="M132" s="155">
        <f t="shared" si="18"/>
        <v>0.9984835047195656</v>
      </c>
      <c r="N132" s="155">
        <f t="shared" si="19"/>
        <v>3.6386326239756415E-5</v>
      </c>
      <c r="O132" s="83">
        <f t="shared" si="20"/>
        <v>-341.22999999998137</v>
      </c>
      <c r="P132" s="87">
        <f t="shared" si="21"/>
        <v>-1.5164952804344399E-3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672535.69999999984</v>
      </c>
      <c r="F133" s="83">
        <f>VLOOKUP($C133,'2023'!$C$8:$U$285,19,FALSE)</f>
        <v>456609.13999999996</v>
      </c>
      <c r="G133" s="84">
        <f t="shared" si="14"/>
        <v>0.67893665719158114</v>
      </c>
      <c r="H133" s="85">
        <f t="shared" si="15"/>
        <v>7.3949590256858737E-5</v>
      </c>
      <c r="I133" s="86">
        <f t="shared" si="16"/>
        <v>-215926.55999999988</v>
      </c>
      <c r="J133" s="87">
        <f t="shared" si="17"/>
        <v>-0.32106334280841886</v>
      </c>
      <c r="K133" s="82">
        <f>VLOOKUP($C133,'2023'!$C$295:$U$572,VLOOKUP($L$4,Master!$D$9:$G$20,4,FALSE),FALSE)</f>
        <v>66593.569999999992</v>
      </c>
      <c r="L133" s="83">
        <f>VLOOKUP($C133,'2023'!$C$8:$U$285,VLOOKUP($L$4,Master!$D$9:$G$20,4,FALSE),FALSE)</f>
        <v>47860.62</v>
      </c>
      <c r="M133" s="155">
        <f t="shared" si="18"/>
        <v>0.71869731567176842</v>
      </c>
      <c r="N133" s="155">
        <f t="shared" si="19"/>
        <v>7.7512097949664766E-6</v>
      </c>
      <c r="O133" s="83">
        <f t="shared" si="20"/>
        <v>-18732.94999999999</v>
      </c>
      <c r="P133" s="87">
        <f t="shared" si="21"/>
        <v>-0.28130268432823158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647966.91999999993</v>
      </c>
      <c r="F134" s="83">
        <f>VLOOKUP($C134,'2023'!$C$8:$U$285,19,FALSE)</f>
        <v>329546.5</v>
      </c>
      <c r="G134" s="84">
        <f t="shared" si="14"/>
        <v>0.5085853765497782</v>
      </c>
      <c r="H134" s="85">
        <f t="shared" si="15"/>
        <v>5.3371311501959644E-5</v>
      </c>
      <c r="I134" s="86">
        <f t="shared" si="16"/>
        <v>-318420.41999999993</v>
      </c>
      <c r="J134" s="87">
        <f t="shared" si="17"/>
        <v>-0.49141462345022174</v>
      </c>
      <c r="K134" s="82">
        <f>VLOOKUP($C134,'2023'!$C$295:$U$572,VLOOKUP($L$4,Master!$D$9:$G$20,4,FALSE),FALSE)</f>
        <v>159619.86000000002</v>
      </c>
      <c r="L134" s="83">
        <f>VLOOKUP($C134,'2023'!$C$8:$U$285,VLOOKUP($L$4,Master!$D$9:$G$20,4,FALSE),FALSE)</f>
        <v>28777.570000000007</v>
      </c>
      <c r="M134" s="155">
        <f t="shared" si="18"/>
        <v>0.18028815461935629</v>
      </c>
      <c r="N134" s="155">
        <f t="shared" si="19"/>
        <v>4.6606371262915827E-6</v>
      </c>
      <c r="O134" s="83">
        <f t="shared" si="20"/>
        <v>-130842.29000000001</v>
      </c>
      <c r="P134" s="87">
        <f t="shared" si="21"/>
        <v>-0.81971184538064368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347043.35000000009</v>
      </c>
      <c r="F135" s="83">
        <f>VLOOKUP($C135,'2023'!$C$8:$U$285,19,FALSE)</f>
        <v>360334.89999999991</v>
      </c>
      <c r="G135" s="84">
        <f t="shared" si="14"/>
        <v>1.0382993940094223</v>
      </c>
      <c r="H135" s="85">
        <f t="shared" si="15"/>
        <v>5.8357610209568215E-5</v>
      </c>
      <c r="I135" s="86">
        <f t="shared" si="16"/>
        <v>13291.549999999814</v>
      </c>
      <c r="J135" s="87">
        <f t="shared" si="17"/>
        <v>3.8299394009422193E-2</v>
      </c>
      <c r="K135" s="82">
        <f>VLOOKUP($C135,'2023'!$C$295:$U$572,VLOOKUP($L$4,Master!$D$9:$G$20,4,FALSE),FALSE)</f>
        <v>27934.020000000004</v>
      </c>
      <c r="L135" s="83">
        <f>VLOOKUP($C135,'2023'!$C$8:$U$285,VLOOKUP($L$4,Master!$D$9:$G$20,4,FALSE),FALSE)</f>
        <v>44205.529999999984</v>
      </c>
      <c r="M135" s="155">
        <f t="shared" si="18"/>
        <v>1.5824979720068926</v>
      </c>
      <c r="N135" s="155">
        <f t="shared" si="19"/>
        <v>7.1592540407475764E-6</v>
      </c>
      <c r="O135" s="83">
        <f t="shared" si="20"/>
        <v>16271.50999999998</v>
      </c>
      <c r="P135" s="87">
        <f t="shared" si="21"/>
        <v>0.58249797200689257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626056.43000000005</v>
      </c>
      <c r="F136" s="83">
        <f>VLOOKUP($C136,'2023'!$C$8:$U$285,19,FALSE)</f>
        <v>529398.04</v>
      </c>
      <c r="G136" s="84">
        <f t="shared" si="14"/>
        <v>0.8456075437161471</v>
      </c>
      <c r="H136" s="85">
        <f t="shared" si="15"/>
        <v>8.5738029993845757E-5</v>
      </c>
      <c r="I136" s="86">
        <f t="shared" si="16"/>
        <v>-96658.390000000014</v>
      </c>
      <c r="J136" s="87">
        <f t="shared" si="17"/>
        <v>-0.1543924562838529</v>
      </c>
      <c r="K136" s="82">
        <f>VLOOKUP($C136,'2023'!$C$295:$U$572,VLOOKUP($L$4,Master!$D$9:$G$20,4,FALSE),FALSE)</f>
        <v>63174.710000000006</v>
      </c>
      <c r="L136" s="83">
        <f>VLOOKUP($C136,'2023'!$C$8:$U$285,VLOOKUP($L$4,Master!$D$9:$G$20,4,FALSE),FALSE)</f>
        <v>65024.900000000009</v>
      </c>
      <c r="M136" s="155">
        <f t="shared" si="18"/>
        <v>1.0292868776128929</v>
      </c>
      <c r="N136" s="155">
        <f t="shared" si="19"/>
        <v>1.053103035014414E-5</v>
      </c>
      <c r="O136" s="83">
        <f t="shared" si="20"/>
        <v>1850.1900000000023</v>
      </c>
      <c r="P136" s="87">
        <f t="shared" si="21"/>
        <v>2.9286877612892916E-2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3887176.4999999995</v>
      </c>
      <c r="F137" s="83">
        <f>VLOOKUP($C137,'2023'!$C$8:$U$285,19,FALSE)</f>
        <v>4070492.98</v>
      </c>
      <c r="G137" s="84">
        <f t="shared" si="14"/>
        <v>1.0471592890109314</v>
      </c>
      <c r="H137" s="85">
        <f t="shared" si="15"/>
        <v>6.5923184983642663E-4</v>
      </c>
      <c r="I137" s="86">
        <f t="shared" si="16"/>
        <v>183316.48000000045</v>
      </c>
      <c r="J137" s="87">
        <f t="shared" si="17"/>
        <v>4.7159289010931318E-2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994144.94</v>
      </c>
      <c r="M137" s="155">
        <f t="shared" si="18"/>
        <v>2.5574988426689655</v>
      </c>
      <c r="N137" s="155">
        <f t="shared" si="19"/>
        <v>1.6100556149386194E-4</v>
      </c>
      <c r="O137" s="83">
        <f t="shared" si="20"/>
        <v>605427.29</v>
      </c>
      <c r="P137" s="87">
        <f t="shared" si="21"/>
        <v>1.5574988426689658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412233.10000000009</v>
      </c>
      <c r="F138" s="83">
        <f>VLOOKUP($C138,'2023'!$C$8:$U$285,19,FALSE)</f>
        <v>396740.16</v>
      </c>
      <c r="G138" s="84">
        <f t="shared" ref="G138:G201" si="22">IFERROR(F138/E138,0)</f>
        <v>0.9624170402619292</v>
      </c>
      <c r="H138" s="85">
        <f t="shared" ref="H138:H201" si="23">F138/$D$4</f>
        <v>6.4253580798756185E-5</v>
      </c>
      <c r="I138" s="86">
        <f t="shared" ref="I138:I201" si="24">F138-E138</f>
        <v>-15492.940000000119</v>
      </c>
      <c r="J138" s="87">
        <f t="shared" ref="J138:J201" si="25">IFERROR(I138/E138,0)</f>
        <v>-3.7582959738070805E-2</v>
      </c>
      <c r="K138" s="82">
        <f>VLOOKUP($C138,'2023'!$C$295:$U$572,VLOOKUP($L$4,Master!$D$9:$G$20,4,FALSE),FALSE)</f>
        <v>38333.910000000003</v>
      </c>
      <c r="L138" s="83">
        <f>VLOOKUP($C138,'2023'!$C$8:$U$285,VLOOKUP($L$4,Master!$D$9:$G$20,4,FALSE),FALSE)</f>
        <v>48144.909999999989</v>
      </c>
      <c r="M138" s="155">
        <f t="shared" ref="M138:M201" si="26">IFERROR(L138/K138,0)</f>
        <v>1.2559352802779571</v>
      </c>
      <c r="N138" s="155">
        <f t="shared" ref="N138:N201" si="27">L138/$D$4</f>
        <v>7.7972516438311781E-6</v>
      </c>
      <c r="O138" s="83">
        <f t="shared" ref="O138:O201" si="28">L138-K138</f>
        <v>9810.9999999999854</v>
      </c>
      <c r="P138" s="87">
        <f t="shared" ref="P138:P201" si="29">IFERROR(O138/K138,0)</f>
        <v>0.25593528027795714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794173</v>
      </c>
      <c r="F139" s="83">
        <f>VLOOKUP($C139,'2023'!$C$8:$U$285,19,FALSE)</f>
        <v>1711224.04</v>
      </c>
      <c r="G139" s="84">
        <f t="shared" si="22"/>
        <v>2.1547245247572002</v>
      </c>
      <c r="H139" s="85">
        <f t="shared" si="23"/>
        <v>2.7713925436465518E-4</v>
      </c>
      <c r="I139" s="86">
        <f t="shared" si="24"/>
        <v>917051.04</v>
      </c>
      <c r="J139" s="87">
        <f t="shared" si="25"/>
        <v>1.1547245247572002</v>
      </c>
      <c r="K139" s="82">
        <f>VLOOKUP($C139,'2023'!$C$295:$U$572,VLOOKUP($L$4,Master!$D$9:$G$20,4,FALSE),FALSE)</f>
        <v>138550</v>
      </c>
      <c r="L139" s="83">
        <f>VLOOKUP($C139,'2023'!$C$8:$U$285,VLOOKUP($L$4,Master!$D$9:$G$20,4,FALSE),FALSE)</f>
        <v>218378.41</v>
      </c>
      <c r="M139" s="155">
        <f t="shared" si="26"/>
        <v>1.5761704077950198</v>
      </c>
      <c r="N139" s="155">
        <f t="shared" si="27"/>
        <v>3.5367215690085186E-5</v>
      </c>
      <c r="O139" s="83">
        <f t="shared" si="28"/>
        <v>79828.41</v>
      </c>
      <c r="P139" s="87">
        <f t="shared" si="29"/>
        <v>0.57617040779501982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359542.5</v>
      </c>
      <c r="F140" s="83">
        <f>VLOOKUP($C140,'2023'!$C$8:$U$285,19,FALSE)</f>
        <v>272722.34000000003</v>
      </c>
      <c r="G140" s="84">
        <f t="shared" si="22"/>
        <v>0.75852601570050837</v>
      </c>
      <c r="H140" s="85">
        <f t="shared" si="23"/>
        <v>4.416842224597545E-5</v>
      </c>
      <c r="I140" s="86">
        <f t="shared" si="24"/>
        <v>-86820.159999999974</v>
      </c>
      <c r="J140" s="87">
        <f t="shared" si="25"/>
        <v>-0.24147398429949166</v>
      </c>
      <c r="K140" s="82">
        <f>VLOOKUP($C140,'2023'!$C$295:$U$572,VLOOKUP($L$4,Master!$D$9:$G$20,4,FALSE),FALSE)</f>
        <v>41930.25</v>
      </c>
      <c r="L140" s="83">
        <f>VLOOKUP($C140,'2023'!$C$8:$U$285,VLOOKUP($L$4,Master!$D$9:$G$20,4,FALSE),FALSE)</f>
        <v>17882.34</v>
      </c>
      <c r="M140" s="155">
        <f t="shared" si="26"/>
        <v>0.42647825853649812</v>
      </c>
      <c r="N140" s="155">
        <f t="shared" si="27"/>
        <v>2.896113108541444E-6</v>
      </c>
      <c r="O140" s="83">
        <f t="shared" si="28"/>
        <v>-24047.91</v>
      </c>
      <c r="P140" s="87">
        <f t="shared" si="29"/>
        <v>-0.57352174146350188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925622</v>
      </c>
      <c r="F141" s="83">
        <f>VLOOKUP($C141,'2023'!$C$8:$U$285,19,FALSE)</f>
        <v>712037.22</v>
      </c>
      <c r="G141" s="84">
        <f t="shared" si="22"/>
        <v>0.76925269710529787</v>
      </c>
      <c r="H141" s="85">
        <f t="shared" si="23"/>
        <v>1.1531714119133223E-4</v>
      </c>
      <c r="I141" s="86">
        <f t="shared" si="24"/>
        <v>-213584.78000000003</v>
      </c>
      <c r="J141" s="87">
        <f t="shared" si="25"/>
        <v>-0.23074730289470219</v>
      </c>
      <c r="K141" s="82">
        <f>VLOOKUP($C141,'2023'!$C$295:$U$572,VLOOKUP($L$4,Master!$D$9:$G$20,4,FALSE),FALSE)</f>
        <v>113296.5</v>
      </c>
      <c r="L141" s="83">
        <f>VLOOKUP($C141,'2023'!$C$8:$U$285,VLOOKUP($L$4,Master!$D$9:$G$20,4,FALSE),FALSE)</f>
        <v>400.3</v>
      </c>
      <c r="M141" s="155">
        <f t="shared" si="26"/>
        <v>3.5332071158420604E-3</v>
      </c>
      <c r="N141" s="155">
        <f t="shared" si="27"/>
        <v>6.4830110452498944E-8</v>
      </c>
      <c r="O141" s="83">
        <f t="shared" si="28"/>
        <v>-112896.2</v>
      </c>
      <c r="P141" s="87">
        <f t="shared" si="29"/>
        <v>-0.99646679288415796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2429552.86</v>
      </c>
      <c r="F142" s="83">
        <f>VLOOKUP($C142,'2023'!$C$8:$U$285,19,FALSE)</f>
        <v>2396657.23</v>
      </c>
      <c r="G142" s="84">
        <f t="shared" si="22"/>
        <v>0.98646021227132308</v>
      </c>
      <c r="H142" s="85">
        <f t="shared" si="23"/>
        <v>3.8814777151556377E-4</v>
      </c>
      <c r="I142" s="86">
        <f t="shared" si="24"/>
        <v>-32895.629999999888</v>
      </c>
      <c r="J142" s="87">
        <f t="shared" si="25"/>
        <v>-1.353978772867691E-2</v>
      </c>
      <c r="K142" s="82">
        <f>VLOOKUP($C142,'2023'!$C$295:$U$572,VLOOKUP($L$4,Master!$D$9:$G$20,4,FALSE),FALSE)</f>
        <v>292755.72000000003</v>
      </c>
      <c r="L142" s="83">
        <f>VLOOKUP($C142,'2023'!$C$8:$U$285,VLOOKUP($L$4,Master!$D$9:$G$20,4,FALSE),FALSE)</f>
        <v>288481.94</v>
      </c>
      <c r="M142" s="155">
        <f t="shared" si="26"/>
        <v>0.98540154911405309</v>
      </c>
      <c r="N142" s="155">
        <f t="shared" si="27"/>
        <v>4.6720749522236262E-5</v>
      </c>
      <c r="O142" s="83">
        <f t="shared" si="28"/>
        <v>-4273.7800000000279</v>
      </c>
      <c r="P142" s="87">
        <f t="shared" si="29"/>
        <v>-1.4598450885946917E-2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13406306.840000004</v>
      </c>
      <c r="F143" s="83">
        <f>VLOOKUP($C143,'2023'!$C$8:$U$285,19,FALSE)</f>
        <v>6194816.1500000004</v>
      </c>
      <c r="G143" s="84">
        <f t="shared" si="22"/>
        <v>0.46208222920250563</v>
      </c>
      <c r="H143" s="85">
        <f t="shared" si="23"/>
        <v>1.003274082531662E-3</v>
      </c>
      <c r="I143" s="86">
        <f t="shared" si="24"/>
        <v>-7211490.6900000032</v>
      </c>
      <c r="J143" s="87">
        <f t="shared" si="25"/>
        <v>-0.53791777079749437</v>
      </c>
      <c r="K143" s="82">
        <f>VLOOKUP($C143,'2023'!$C$295:$U$572,VLOOKUP($L$4,Master!$D$9:$G$20,4,FALSE),FALSE)</f>
        <v>1611517.2900000005</v>
      </c>
      <c r="L143" s="83">
        <f>VLOOKUP($C143,'2023'!$C$8:$U$285,VLOOKUP($L$4,Master!$D$9:$G$20,4,FALSE),FALSE)</f>
        <v>865231.65</v>
      </c>
      <c r="M143" s="155">
        <f t="shared" si="26"/>
        <v>0.53690497481413912</v>
      </c>
      <c r="N143" s="155">
        <f t="shared" si="27"/>
        <v>1.4012756291905548E-4</v>
      </c>
      <c r="O143" s="83">
        <f t="shared" si="28"/>
        <v>-746285.64000000048</v>
      </c>
      <c r="P143" s="87">
        <f t="shared" si="29"/>
        <v>-0.46309502518586088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1597409.1599999997</v>
      </c>
      <c r="F144" s="83">
        <f>VLOOKUP($C144,'2023'!$C$8:$U$285,19,FALSE)</f>
        <v>504959.15</v>
      </c>
      <c r="G144" s="84">
        <f t="shared" si="22"/>
        <v>0.31611133993998142</v>
      </c>
      <c r="H144" s="85">
        <f t="shared" si="23"/>
        <v>8.1780058627279497E-5</v>
      </c>
      <c r="I144" s="86">
        <f t="shared" si="24"/>
        <v>-1092450.0099999998</v>
      </c>
      <c r="J144" s="87">
        <f t="shared" si="25"/>
        <v>-0.68388866006001869</v>
      </c>
      <c r="K144" s="82">
        <f>VLOOKUP($C144,'2023'!$C$295:$U$572,VLOOKUP($L$4,Master!$D$9:$G$20,4,FALSE),FALSE)</f>
        <v>163409.63999999998</v>
      </c>
      <c r="L144" s="83">
        <f>VLOOKUP($C144,'2023'!$C$8:$U$285,VLOOKUP($L$4,Master!$D$9:$G$20,4,FALSE),FALSE)</f>
        <v>57443.609999999993</v>
      </c>
      <c r="M144" s="155">
        <f t="shared" si="26"/>
        <v>0.35153134172500472</v>
      </c>
      <c r="N144" s="155">
        <f t="shared" si="27"/>
        <v>9.3032115440676302E-6</v>
      </c>
      <c r="O144" s="83">
        <f t="shared" si="28"/>
        <v>-105966.03</v>
      </c>
      <c r="P144" s="87">
        <f t="shared" si="29"/>
        <v>-0.64846865827499534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12860000</v>
      </c>
      <c r="F145" s="83">
        <f>VLOOKUP($C145,'2023'!$C$8:$U$285,19,FALSE)</f>
        <v>16705807.260000002</v>
      </c>
      <c r="G145" s="84">
        <f t="shared" si="22"/>
        <v>1.2990518864696736</v>
      </c>
      <c r="H145" s="85">
        <f t="shared" si="23"/>
        <v>2.7055691477990479E-3</v>
      </c>
      <c r="I145" s="86">
        <f t="shared" si="24"/>
        <v>3845807.2600000016</v>
      </c>
      <c r="J145" s="87">
        <f t="shared" si="25"/>
        <v>0.29905188646967351</v>
      </c>
      <c r="K145" s="82">
        <f>VLOOKUP($C145,'2023'!$C$295:$U$572,VLOOKUP($L$4,Master!$D$9:$G$20,4,FALSE),FALSE)</f>
        <v>870000</v>
      </c>
      <c r="L145" s="83">
        <f>VLOOKUP($C145,'2023'!$C$8:$U$285,VLOOKUP($L$4,Master!$D$9:$G$20,4,FALSE),FALSE)</f>
        <v>358910.88</v>
      </c>
      <c r="M145" s="155">
        <f t="shared" si="26"/>
        <v>0.41254124137931036</v>
      </c>
      <c r="N145" s="155">
        <f t="shared" si="27"/>
        <v>5.8126984743951027E-5</v>
      </c>
      <c r="O145" s="83">
        <f t="shared" si="28"/>
        <v>-511089.12</v>
      </c>
      <c r="P145" s="87">
        <f t="shared" si="29"/>
        <v>-0.58745875862068964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3200001.6000000006</v>
      </c>
      <c r="F146" s="83">
        <f>VLOOKUP($C146,'2023'!$C$8:$U$285,19,FALSE)</f>
        <v>2149230.48</v>
      </c>
      <c r="G146" s="84">
        <f t="shared" si="22"/>
        <v>0.67163418918290529</v>
      </c>
      <c r="H146" s="85">
        <f t="shared" si="23"/>
        <v>3.4807606646584396E-4</v>
      </c>
      <c r="I146" s="86">
        <f t="shared" si="24"/>
        <v>-1050771.1200000006</v>
      </c>
      <c r="J146" s="87">
        <f t="shared" si="25"/>
        <v>-0.32836581081709471</v>
      </c>
      <c r="K146" s="82">
        <f>VLOOKUP($C146,'2023'!$C$295:$U$572,VLOOKUP($L$4,Master!$D$9:$G$20,4,FALSE),FALSE)</f>
        <v>400000.16000000003</v>
      </c>
      <c r="L146" s="83">
        <f>VLOOKUP($C146,'2023'!$C$8:$U$285,VLOOKUP($L$4,Master!$D$9:$G$20,4,FALSE),FALSE)</f>
        <v>949828.29</v>
      </c>
      <c r="M146" s="155">
        <f t="shared" si="26"/>
        <v>2.3745697751720898</v>
      </c>
      <c r="N146" s="155">
        <f t="shared" si="27"/>
        <v>1.5382831114566127E-4</v>
      </c>
      <c r="O146" s="83">
        <f t="shared" si="28"/>
        <v>549828.13</v>
      </c>
      <c r="P146" s="87">
        <f t="shared" si="29"/>
        <v>1.3745697751720898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4241574.57</v>
      </c>
      <c r="F147" s="83">
        <f>VLOOKUP($C147,'2023'!$C$8:$U$285,19,FALSE)</f>
        <v>3947417.6300000004</v>
      </c>
      <c r="G147" s="84">
        <f t="shared" si="22"/>
        <v>0.93064911741018852</v>
      </c>
      <c r="H147" s="85">
        <f t="shared" si="23"/>
        <v>6.3929932789168534E-4</v>
      </c>
      <c r="I147" s="86">
        <f t="shared" si="24"/>
        <v>-294156.93999999994</v>
      </c>
      <c r="J147" s="87">
        <f t="shared" si="25"/>
        <v>-6.9350882589811438E-2</v>
      </c>
      <c r="K147" s="82">
        <f>VLOOKUP($C147,'2023'!$C$295:$U$572,VLOOKUP($L$4,Master!$D$9:$G$20,4,FALSE),FALSE)</f>
        <v>447855.88</v>
      </c>
      <c r="L147" s="83">
        <f>VLOOKUP($C147,'2023'!$C$8:$U$285,VLOOKUP($L$4,Master!$D$9:$G$20,4,FALSE),FALSE)</f>
        <v>418169.91000000015</v>
      </c>
      <c r="M147" s="155">
        <f t="shared" si="26"/>
        <v>0.93371535057215316</v>
      </c>
      <c r="N147" s="155">
        <f t="shared" si="27"/>
        <v>6.7724210475172505E-5</v>
      </c>
      <c r="O147" s="83">
        <f t="shared" si="28"/>
        <v>-29685.969999999856</v>
      </c>
      <c r="P147" s="87">
        <f t="shared" si="29"/>
        <v>-6.628464942784687E-2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805040</v>
      </c>
      <c r="F148" s="83">
        <f>VLOOKUP($C148,'2023'!$C$8:$U$285,19,FALSE)</f>
        <v>85326.8</v>
      </c>
      <c r="G148" s="84">
        <f t="shared" si="22"/>
        <v>0.10599075822319388</v>
      </c>
      <c r="H148" s="85">
        <f t="shared" si="23"/>
        <v>1.3819000421079908E-5</v>
      </c>
      <c r="I148" s="86">
        <f t="shared" si="24"/>
        <v>-719713.2</v>
      </c>
      <c r="J148" s="87">
        <f t="shared" si="25"/>
        <v>-0.89400924177680607</v>
      </c>
      <c r="K148" s="82">
        <f>VLOOKUP($C148,'2023'!$C$295:$U$572,VLOOKUP($L$4,Master!$D$9:$G$20,4,FALSE),FALSE)</f>
        <v>100630</v>
      </c>
      <c r="L148" s="83">
        <f>VLOOKUP($C148,'2023'!$C$8:$U$285,VLOOKUP($L$4,Master!$D$9:$G$20,4,FALSE),FALSE)</f>
        <v>0</v>
      </c>
      <c r="M148" s="155">
        <f t="shared" si="26"/>
        <v>0</v>
      </c>
      <c r="N148" s="155">
        <f t="shared" si="27"/>
        <v>0</v>
      </c>
      <c r="O148" s="83">
        <f t="shared" si="28"/>
        <v>-100630</v>
      </c>
      <c r="P148" s="87">
        <f t="shared" si="29"/>
        <v>-1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252038.10000000006</v>
      </c>
      <c r="F149" s="83">
        <f>VLOOKUP($C149,'2023'!$C$8:$U$285,19,FALSE)</f>
        <v>180794.03999999998</v>
      </c>
      <c r="G149" s="84">
        <f t="shared" si="22"/>
        <v>0.71732821347248665</v>
      </c>
      <c r="H149" s="85">
        <f t="shared" si="23"/>
        <v>2.928028374307647E-5</v>
      </c>
      <c r="I149" s="86">
        <f t="shared" si="24"/>
        <v>-71244.060000000085</v>
      </c>
      <c r="J149" s="87">
        <f t="shared" si="25"/>
        <v>-0.28267178652751335</v>
      </c>
      <c r="K149" s="82">
        <f>VLOOKUP($C149,'2023'!$C$295:$U$572,VLOOKUP($L$4,Master!$D$9:$G$20,4,FALSE),FALSE)</f>
        <v>27481.370000000003</v>
      </c>
      <c r="L149" s="83">
        <f>VLOOKUP($C149,'2023'!$C$8:$U$285,VLOOKUP($L$4,Master!$D$9:$G$20,4,FALSE),FALSE)</f>
        <v>19562.75</v>
      </c>
      <c r="M149" s="155">
        <f t="shared" si="26"/>
        <v>0.71185497666237152</v>
      </c>
      <c r="N149" s="155">
        <f t="shared" si="27"/>
        <v>3.1682619117027822E-6</v>
      </c>
      <c r="O149" s="83">
        <f t="shared" si="28"/>
        <v>-7918.6200000000026</v>
      </c>
      <c r="P149" s="87">
        <f t="shared" si="29"/>
        <v>-0.28814502333762843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272556.50000000006</v>
      </c>
      <c r="F150" s="83">
        <f>VLOOKUP($C150,'2023'!$C$8:$U$285,19,FALSE)</f>
        <v>207379.65</v>
      </c>
      <c r="G150" s="84">
        <f t="shared" si="22"/>
        <v>0.76086848048019384</v>
      </c>
      <c r="H150" s="85">
        <f t="shared" si="23"/>
        <v>3.3585924594305704E-5</v>
      </c>
      <c r="I150" s="86">
        <f t="shared" si="24"/>
        <v>-65176.850000000064</v>
      </c>
      <c r="J150" s="87">
        <f t="shared" si="25"/>
        <v>-0.23913151951980616</v>
      </c>
      <c r="K150" s="82">
        <f>VLOOKUP($C150,'2023'!$C$295:$U$572,VLOOKUP($L$4,Master!$D$9:$G$20,4,FALSE),FALSE)</f>
        <v>29025.070000000007</v>
      </c>
      <c r="L150" s="83">
        <f>VLOOKUP($C150,'2023'!$C$8:$U$285,VLOOKUP($L$4,Master!$D$9:$G$20,4,FALSE),FALSE)</f>
        <v>23459.5</v>
      </c>
      <c r="M150" s="155">
        <f t="shared" si="26"/>
        <v>0.80824955805446785</v>
      </c>
      <c r="N150" s="155">
        <f t="shared" si="27"/>
        <v>3.7993554238331227E-6</v>
      </c>
      <c r="O150" s="83">
        <f t="shared" si="28"/>
        <v>-5565.570000000007</v>
      </c>
      <c r="P150" s="87">
        <f t="shared" si="29"/>
        <v>-0.19175044194553212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22000000</v>
      </c>
      <c r="F151" s="83">
        <f>VLOOKUP($C151,'2023'!$C$8:$U$285,19,FALSE)</f>
        <v>18298635.510000002</v>
      </c>
      <c r="G151" s="84">
        <f t="shared" si="22"/>
        <v>0.83175615954545457</v>
      </c>
      <c r="H151" s="85">
        <f t="shared" si="23"/>
        <v>2.9635337527937036E-3</v>
      </c>
      <c r="I151" s="86">
        <f t="shared" si="24"/>
        <v>-3701364.4899999984</v>
      </c>
      <c r="J151" s="87">
        <f t="shared" si="25"/>
        <v>-0.16824384045454538</v>
      </c>
      <c r="K151" s="82">
        <f>VLOOKUP($C151,'2023'!$C$295:$U$572,VLOOKUP($L$4,Master!$D$9:$G$20,4,FALSE),FALSE)</f>
        <v>2750000</v>
      </c>
      <c r="L151" s="83">
        <f>VLOOKUP($C151,'2023'!$C$8:$U$285,VLOOKUP($L$4,Master!$D$9:$G$20,4,FALSE),FALSE)</f>
        <v>1935600.9300000002</v>
      </c>
      <c r="M151" s="155">
        <f t="shared" si="26"/>
        <v>0.70385488363636373</v>
      </c>
      <c r="N151" s="155">
        <f t="shared" si="27"/>
        <v>3.1347794674958703E-4</v>
      </c>
      <c r="O151" s="83">
        <f t="shared" si="28"/>
        <v>-814399.06999999983</v>
      </c>
      <c r="P151" s="87">
        <f t="shared" si="29"/>
        <v>-0.29614511636363633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403895.7</v>
      </c>
      <c r="F153" s="83">
        <f>VLOOKUP($C153,'2023'!$C$8:$U$285,19,FALSE)</f>
        <v>317679.0500000001</v>
      </c>
      <c r="G153" s="84">
        <f t="shared" si="22"/>
        <v>0.78653734119972085</v>
      </c>
      <c r="H153" s="85">
        <f t="shared" si="23"/>
        <v>5.1449332750299633E-5</v>
      </c>
      <c r="I153" s="86">
        <f t="shared" si="24"/>
        <v>-86216.649999999907</v>
      </c>
      <c r="J153" s="87">
        <f t="shared" si="25"/>
        <v>-0.21346265880027915</v>
      </c>
      <c r="K153" s="82">
        <f>VLOOKUP($C153,'2023'!$C$295:$U$572,VLOOKUP($L$4,Master!$D$9:$G$20,4,FALSE),FALSE)</f>
        <v>50490.020000000004</v>
      </c>
      <c r="L153" s="83">
        <f>VLOOKUP($C153,'2023'!$C$8:$U$285,VLOOKUP($L$4,Master!$D$9:$G$20,4,FALSE),FALSE)</f>
        <v>33776.71</v>
      </c>
      <c r="M153" s="155">
        <f t="shared" si="26"/>
        <v>0.66897794851338932</v>
      </c>
      <c r="N153" s="155">
        <f t="shared" si="27"/>
        <v>5.4702668998801539E-6</v>
      </c>
      <c r="O153" s="83">
        <f t="shared" si="28"/>
        <v>-16713.310000000005</v>
      </c>
      <c r="P153" s="87">
        <f t="shared" si="29"/>
        <v>-0.33102205148661068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215248.35000000003</v>
      </c>
      <c r="F154" s="83">
        <f>VLOOKUP($C154,'2023'!$C$8:$U$285,19,FALSE)</f>
        <v>67192.149999999994</v>
      </c>
      <c r="G154" s="84">
        <f t="shared" si="22"/>
        <v>0.31216104560151092</v>
      </c>
      <c r="H154" s="85">
        <f t="shared" si="23"/>
        <v>1.0882024746542286E-5</v>
      </c>
      <c r="I154" s="86">
        <f t="shared" si="24"/>
        <v>-148056.20000000004</v>
      </c>
      <c r="J154" s="87">
        <f t="shared" si="25"/>
        <v>-0.68783895439848908</v>
      </c>
      <c r="K154" s="82">
        <f>VLOOKUP($C154,'2023'!$C$295:$U$572,VLOOKUP($L$4,Master!$D$9:$G$20,4,FALSE),FALSE)</f>
        <v>18612.64</v>
      </c>
      <c r="L154" s="83">
        <f>VLOOKUP($C154,'2023'!$C$8:$U$285,VLOOKUP($L$4,Master!$D$9:$G$20,4,FALSE),FALSE)</f>
        <v>170</v>
      </c>
      <c r="M154" s="155">
        <f t="shared" si="26"/>
        <v>9.1335780415889422E-3</v>
      </c>
      <c r="N154" s="155">
        <f t="shared" si="27"/>
        <v>2.7532147831438474E-8</v>
      </c>
      <c r="O154" s="83">
        <f t="shared" si="28"/>
        <v>-18442.64</v>
      </c>
      <c r="P154" s="87">
        <f t="shared" si="29"/>
        <v>-0.99086642195841101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765346.09999999986</v>
      </c>
      <c r="F155" s="83">
        <f>VLOOKUP($C155,'2023'!$C$8:$U$285,19,FALSE)</f>
        <v>653329.38</v>
      </c>
      <c r="G155" s="84">
        <f t="shared" si="22"/>
        <v>0.85363913136814851</v>
      </c>
      <c r="H155" s="85">
        <f t="shared" si="23"/>
        <v>1.0580918278107084E-4</v>
      </c>
      <c r="I155" s="86">
        <f t="shared" si="24"/>
        <v>-112016.71999999986</v>
      </c>
      <c r="J155" s="87">
        <f t="shared" si="25"/>
        <v>-0.14636086863185149</v>
      </c>
      <c r="K155" s="82">
        <f>VLOOKUP($C155,'2023'!$C$295:$U$572,VLOOKUP($L$4,Master!$D$9:$G$20,4,FALSE),FALSE)</f>
        <v>148449.10999999999</v>
      </c>
      <c r="L155" s="83">
        <f>VLOOKUP($C155,'2023'!$C$8:$U$285,VLOOKUP($L$4,Master!$D$9:$G$20,4,FALSE),FALSE)</f>
        <v>97366.930000000008</v>
      </c>
      <c r="M155" s="155">
        <f t="shared" si="26"/>
        <v>0.65589433308155243</v>
      </c>
      <c r="N155" s="155">
        <f t="shared" si="27"/>
        <v>1.5768945356784247E-5</v>
      </c>
      <c r="O155" s="83">
        <f t="shared" si="28"/>
        <v>-51082.179999999978</v>
      </c>
      <c r="P155" s="87">
        <f t="shared" si="29"/>
        <v>-0.34410566691844757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616242.75000000012</v>
      </c>
      <c r="F157" s="83">
        <f>VLOOKUP($C157,'2023'!$C$8:$U$285,19,FALSE)</f>
        <v>513534.8000000001</v>
      </c>
      <c r="G157" s="84">
        <f t="shared" si="22"/>
        <v>0.83333199457518969</v>
      </c>
      <c r="H157" s="85">
        <f t="shared" si="23"/>
        <v>8.316891782463643E-5</v>
      </c>
      <c r="I157" s="86">
        <f t="shared" si="24"/>
        <v>-102707.95000000001</v>
      </c>
      <c r="J157" s="87">
        <f t="shared" si="25"/>
        <v>-0.16666800542481025</v>
      </c>
      <c r="K157" s="82">
        <f>VLOOKUP($C157,'2023'!$C$295:$U$572,VLOOKUP($L$4,Master!$D$9:$G$20,4,FALSE),FALSE)</f>
        <v>67082.75</v>
      </c>
      <c r="L157" s="83">
        <f>VLOOKUP($C157,'2023'!$C$8:$U$285,VLOOKUP($L$4,Master!$D$9:$G$20,4,FALSE),FALSE)</f>
        <v>48163.390000000007</v>
      </c>
      <c r="M157" s="155">
        <f t="shared" si="26"/>
        <v>0.71796982085558514</v>
      </c>
      <c r="N157" s="155">
        <f t="shared" si="27"/>
        <v>7.8002445502542686E-6</v>
      </c>
      <c r="O157" s="83">
        <f t="shared" si="28"/>
        <v>-18919.359999999993</v>
      </c>
      <c r="P157" s="87">
        <f t="shared" si="29"/>
        <v>-0.28203017914441481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1184520</v>
      </c>
      <c r="F158" s="83">
        <f>VLOOKUP($C158,'2023'!$C$8:$U$285,19,FALSE)</f>
        <v>1038877.61</v>
      </c>
      <c r="G158" s="84">
        <f t="shared" si="22"/>
        <v>0.87704522507007054</v>
      </c>
      <c r="H158" s="85">
        <f t="shared" si="23"/>
        <v>1.682501878664205E-4</v>
      </c>
      <c r="I158" s="86">
        <f t="shared" si="24"/>
        <v>-145642.39000000001</v>
      </c>
      <c r="J158" s="87">
        <f t="shared" si="25"/>
        <v>-0.12295477492992943</v>
      </c>
      <c r="K158" s="82">
        <f>VLOOKUP($C158,'2023'!$C$295:$U$572,VLOOKUP($L$4,Master!$D$9:$G$20,4,FALSE),FALSE)</f>
        <v>1315</v>
      </c>
      <c r="L158" s="83">
        <f>VLOOKUP($C158,'2023'!$C$8:$U$285,VLOOKUP($L$4,Master!$D$9:$G$20,4,FALSE),FALSE)</f>
        <v>37536.11</v>
      </c>
      <c r="M158" s="155">
        <f t="shared" si="26"/>
        <v>28.544570342205322</v>
      </c>
      <c r="N158" s="155">
        <f t="shared" si="27"/>
        <v>6.0791160561008001E-6</v>
      </c>
      <c r="O158" s="83">
        <f t="shared" si="28"/>
        <v>36221.11</v>
      </c>
      <c r="P158" s="87">
        <f t="shared" si="29"/>
        <v>27.544570342205322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805351.28000000026</v>
      </c>
      <c r="F159" s="83">
        <f>VLOOKUP($C159,'2023'!$C$8:$U$285,19,FALSE)</f>
        <v>170852.94999999995</v>
      </c>
      <c r="G159" s="84">
        <f t="shared" si="22"/>
        <v>0.21214711423814947</v>
      </c>
      <c r="H159" s="85">
        <f t="shared" si="23"/>
        <v>2.767028633433744E-5</v>
      </c>
      <c r="I159" s="86">
        <f t="shared" si="24"/>
        <v>-634498.33000000031</v>
      </c>
      <c r="J159" s="87">
        <f t="shared" si="25"/>
        <v>-0.78785288576185053</v>
      </c>
      <c r="K159" s="82">
        <f>VLOOKUP($C159,'2023'!$C$295:$U$572,VLOOKUP($L$4,Master!$D$9:$G$20,4,FALSE),FALSE)</f>
        <v>9071.0300000000007</v>
      </c>
      <c r="L159" s="83">
        <f>VLOOKUP($C159,'2023'!$C$8:$U$285,VLOOKUP($L$4,Master!$D$9:$G$20,4,FALSE),FALSE)</f>
        <v>24092.080000000002</v>
      </c>
      <c r="M159" s="155">
        <f t="shared" si="26"/>
        <v>2.6559365364241989</v>
      </c>
      <c r="N159" s="155">
        <f t="shared" si="27"/>
        <v>3.9018041654520134E-6</v>
      </c>
      <c r="O159" s="83">
        <f t="shared" si="28"/>
        <v>15021.050000000001</v>
      </c>
      <c r="P159" s="87">
        <f t="shared" si="29"/>
        <v>1.6559365364241987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127559.34999999999</v>
      </c>
      <c r="F160" s="83">
        <f>VLOOKUP($C160,'2023'!$C$8:$U$285,19,FALSE)</f>
        <v>202409.92000000004</v>
      </c>
      <c r="G160" s="84">
        <f t="shared" si="22"/>
        <v>1.5867901490561065</v>
      </c>
      <c r="H160" s="85">
        <f t="shared" si="23"/>
        <v>3.278105788229198E-5</v>
      </c>
      <c r="I160" s="86">
        <f t="shared" si="24"/>
        <v>74850.570000000051</v>
      </c>
      <c r="J160" s="87">
        <f t="shared" si="25"/>
        <v>0.58679014905610649</v>
      </c>
      <c r="K160" s="82">
        <f>VLOOKUP($C160,'2023'!$C$295:$U$572,VLOOKUP($L$4,Master!$D$9:$G$20,4,FALSE),FALSE)</f>
        <v>12152.2</v>
      </c>
      <c r="L160" s="83">
        <f>VLOOKUP($C160,'2023'!$C$8:$U$285,VLOOKUP($L$4,Master!$D$9:$G$20,4,FALSE),FALSE)</f>
        <v>11546.840000000002</v>
      </c>
      <c r="M160" s="155">
        <f t="shared" si="26"/>
        <v>0.9501851516597819</v>
      </c>
      <c r="N160" s="155">
        <f t="shared" si="27"/>
        <v>1.8700547403880417E-6</v>
      </c>
      <c r="O160" s="83">
        <f t="shared" si="28"/>
        <v>-605.35999999999876</v>
      </c>
      <c r="P160" s="87">
        <f t="shared" si="29"/>
        <v>-4.9814848340218126E-2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6159053.2999999989</v>
      </c>
      <c r="F161" s="83">
        <f>VLOOKUP($C161,'2023'!$C$8:$U$285,19,FALSE)</f>
        <v>4822043.6100000003</v>
      </c>
      <c r="G161" s="84">
        <f t="shared" si="22"/>
        <v>0.78291961038882407</v>
      </c>
      <c r="H161" s="85">
        <f t="shared" si="23"/>
        <v>7.8094833835390149E-4</v>
      </c>
      <c r="I161" s="86">
        <f t="shared" si="24"/>
        <v>-1337009.6899999985</v>
      </c>
      <c r="J161" s="87">
        <f t="shared" si="25"/>
        <v>-0.21708038961117593</v>
      </c>
      <c r="K161" s="82">
        <f>VLOOKUP($C161,'2023'!$C$295:$U$572,VLOOKUP($L$4,Master!$D$9:$G$20,4,FALSE),FALSE)</f>
        <v>730473.35</v>
      </c>
      <c r="L161" s="83">
        <f>VLOOKUP($C161,'2023'!$C$8:$U$285,VLOOKUP($L$4,Master!$D$9:$G$20,4,FALSE),FALSE)</f>
        <v>533703.69999999995</v>
      </c>
      <c r="M161" s="155">
        <f t="shared" si="26"/>
        <v>0.73062720221073085</v>
      </c>
      <c r="N161" s="155">
        <f t="shared" si="27"/>
        <v>8.6435348038739344E-5</v>
      </c>
      <c r="O161" s="83">
        <f t="shared" si="28"/>
        <v>-196769.65000000002</v>
      </c>
      <c r="P161" s="87">
        <f t="shared" si="29"/>
        <v>-0.26937279778926915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32266.639999999999</v>
      </c>
      <c r="F162" s="83">
        <f>VLOOKUP($C162,'2023'!$C$8:$U$285,19,FALSE)</f>
        <v>10000000</v>
      </c>
      <c r="G162" s="84">
        <f t="shared" si="22"/>
        <v>309.91761150215825</v>
      </c>
      <c r="H162" s="85">
        <f t="shared" si="23"/>
        <v>1.6195381077316749E-3</v>
      </c>
      <c r="I162" s="86">
        <f t="shared" si="24"/>
        <v>9967733.3599999994</v>
      </c>
      <c r="J162" s="87">
        <f t="shared" si="25"/>
        <v>308.91761150215825</v>
      </c>
      <c r="K162" s="82">
        <f>VLOOKUP($C162,'2023'!$C$295:$U$572,VLOOKUP($L$4,Master!$D$9:$G$20,4,FALSE),FALSE)</f>
        <v>3866.68</v>
      </c>
      <c r="L162" s="83">
        <f>VLOOKUP($C162,'2023'!$C$8:$U$285,VLOOKUP($L$4,Master!$D$9:$G$20,4,FALSE),FALSE)</f>
        <v>0</v>
      </c>
      <c r="M162" s="155">
        <f t="shared" si="26"/>
        <v>0</v>
      </c>
      <c r="N162" s="155">
        <f t="shared" si="27"/>
        <v>0</v>
      </c>
      <c r="O162" s="83">
        <f t="shared" si="28"/>
        <v>-3866.68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47858.30000000001</v>
      </c>
      <c r="F164" s="83">
        <f>VLOOKUP($C164,'2023'!$C$8:$U$285,19,FALSE)</f>
        <v>67853.63</v>
      </c>
      <c r="G164" s="84">
        <f t="shared" si="22"/>
        <v>1.4178027635749701</v>
      </c>
      <c r="H164" s="85">
        <f t="shared" si="23"/>
        <v>1.0989153953292522E-5</v>
      </c>
      <c r="I164" s="86">
        <f t="shared" si="24"/>
        <v>19995.329999999994</v>
      </c>
      <c r="J164" s="87">
        <f t="shared" si="25"/>
        <v>0.41780276357497009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5">
        <f t="shared" si="26"/>
        <v>0</v>
      </c>
      <c r="N164" s="155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793555.27</v>
      </c>
      <c r="F165" s="83">
        <f>VLOOKUP($C165,'2023'!$C$8:$U$285,19,FALSE)</f>
        <v>686013.65</v>
      </c>
      <c r="G165" s="84">
        <f t="shared" si="22"/>
        <v>0.86448124779008773</v>
      </c>
      <c r="H165" s="85">
        <f t="shared" si="23"/>
        <v>1.1110252485990996E-4</v>
      </c>
      <c r="I165" s="86">
        <f t="shared" si="24"/>
        <v>-107541.62</v>
      </c>
      <c r="J165" s="87">
        <f t="shared" si="25"/>
        <v>-0.13551875220991222</v>
      </c>
      <c r="K165" s="82">
        <f>VLOOKUP($C165,'2023'!$C$295:$U$572,VLOOKUP($L$4,Master!$D$9:$G$20,4,FALSE),FALSE)</f>
        <v>82627.020000000019</v>
      </c>
      <c r="L165" s="83">
        <f>VLOOKUP($C165,'2023'!$C$8:$U$285,VLOOKUP($L$4,Master!$D$9:$G$20,4,FALSE),FALSE)</f>
        <v>95905.65</v>
      </c>
      <c r="M165" s="155">
        <f t="shared" si="26"/>
        <v>1.1607056626270678</v>
      </c>
      <c r="N165" s="155">
        <f t="shared" si="27"/>
        <v>1.5532285492177631E-5</v>
      </c>
      <c r="O165" s="83">
        <f t="shared" si="28"/>
        <v>13278.629999999976</v>
      </c>
      <c r="P165" s="87">
        <f t="shared" si="29"/>
        <v>0.16070566262706767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1747550.3099999998</v>
      </c>
      <c r="F166" s="83">
        <f>VLOOKUP($C166,'2023'!$C$8:$U$285,19,FALSE)</f>
        <v>2883029.79</v>
      </c>
      <c r="G166" s="84">
        <f t="shared" si="22"/>
        <v>1.6497549589859879</v>
      </c>
      <c r="H166" s="85">
        <f t="shared" si="23"/>
        <v>4.6691766106306482E-4</v>
      </c>
      <c r="I166" s="86">
        <f t="shared" si="24"/>
        <v>1135479.4800000002</v>
      </c>
      <c r="J166" s="87">
        <f t="shared" si="25"/>
        <v>0.64975495898598778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1488207.66</v>
      </c>
      <c r="M166" s="155">
        <f t="shared" si="26"/>
        <v>8.5163935153279127</v>
      </c>
      <c r="N166" s="155">
        <f t="shared" si="27"/>
        <v>2.4102090175881838E-4</v>
      </c>
      <c r="O166" s="83">
        <f t="shared" si="28"/>
        <v>1313461.43</v>
      </c>
      <c r="P166" s="87">
        <f t="shared" si="29"/>
        <v>7.5163935153279118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646066.13</v>
      </c>
      <c r="F167" s="83">
        <f>VLOOKUP($C167,'2023'!$C$8:$U$285,19,FALSE)</f>
        <v>572225.32999999984</v>
      </c>
      <c r="G167" s="84">
        <f t="shared" si="22"/>
        <v>0.88570705602536359</v>
      </c>
      <c r="H167" s="85">
        <f t="shared" si="23"/>
        <v>9.2674072814433303E-5</v>
      </c>
      <c r="I167" s="86">
        <f t="shared" si="24"/>
        <v>-73840.800000000163</v>
      </c>
      <c r="J167" s="87">
        <f t="shared" si="25"/>
        <v>-0.11429294397463641</v>
      </c>
      <c r="K167" s="82">
        <f>VLOOKUP($C167,'2023'!$C$295:$U$572,VLOOKUP($L$4,Master!$D$9:$G$20,4,FALSE),FALSE)</f>
        <v>79449</v>
      </c>
      <c r="L167" s="83">
        <f>VLOOKUP($C167,'2023'!$C$8:$U$285,VLOOKUP($L$4,Master!$D$9:$G$20,4,FALSE),FALSE)</f>
        <v>63851.69</v>
      </c>
      <c r="M167" s="155">
        <f t="shared" si="26"/>
        <v>0.80368148120177729</v>
      </c>
      <c r="N167" s="155">
        <f t="shared" si="27"/>
        <v>1.0341024519806951E-5</v>
      </c>
      <c r="O167" s="83">
        <f t="shared" si="28"/>
        <v>-15597.309999999998</v>
      </c>
      <c r="P167" s="87">
        <f t="shared" si="29"/>
        <v>-0.19631851879822274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489291.85</v>
      </c>
      <c r="F168" s="83">
        <f>VLOOKUP($C168,'2023'!$C$8:$U$285,19,FALSE)</f>
        <v>104232.67000000001</v>
      </c>
      <c r="G168" s="84">
        <f t="shared" si="22"/>
        <v>0.21302760305531354</v>
      </c>
      <c r="H168" s="85">
        <f t="shared" si="23"/>
        <v>1.6880878113562015E-5</v>
      </c>
      <c r="I168" s="86">
        <f t="shared" si="24"/>
        <v>-385059.17999999993</v>
      </c>
      <c r="J168" s="87">
        <f t="shared" si="25"/>
        <v>-0.78697239694468635</v>
      </c>
      <c r="K168" s="82">
        <f>VLOOKUP($C168,'2023'!$C$295:$U$572,VLOOKUP($L$4,Master!$D$9:$G$20,4,FALSE),FALSE)</f>
        <v>45081.11</v>
      </c>
      <c r="L168" s="83">
        <f>VLOOKUP($C168,'2023'!$C$8:$U$285,VLOOKUP($L$4,Master!$D$9:$G$20,4,FALSE),FALSE)</f>
        <v>10084.890000000001</v>
      </c>
      <c r="M168" s="155">
        <f t="shared" si="26"/>
        <v>0.22370545002108425</v>
      </c>
      <c r="N168" s="155">
        <f t="shared" si="27"/>
        <v>1.6332863667282092E-6</v>
      </c>
      <c r="O168" s="83">
        <f t="shared" si="28"/>
        <v>-34996.22</v>
      </c>
      <c r="P168" s="87">
        <f t="shared" si="29"/>
        <v>-0.77629454997891578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174062.00000000006</v>
      </c>
      <c r="F169" s="83">
        <f>VLOOKUP($C169,'2023'!$C$8:$U$285,19,FALSE)</f>
        <v>180368.88999999998</v>
      </c>
      <c r="G169" s="84">
        <f t="shared" si="22"/>
        <v>1.0362335834357868</v>
      </c>
      <c r="H169" s="85">
        <f t="shared" si="23"/>
        <v>2.9211429080426258E-5</v>
      </c>
      <c r="I169" s="86">
        <f t="shared" si="24"/>
        <v>6306.8899999999267</v>
      </c>
      <c r="J169" s="87">
        <f t="shared" si="25"/>
        <v>3.6233583435786816E-2</v>
      </c>
      <c r="K169" s="82">
        <f>VLOOKUP($C169,'2023'!$C$295:$U$572,VLOOKUP($L$4,Master!$D$9:$G$20,4,FALSE),FALSE)</f>
        <v>17741.300000000007</v>
      </c>
      <c r="L169" s="83">
        <f>VLOOKUP($C169,'2023'!$C$8:$U$285,VLOOKUP($L$4,Master!$D$9:$G$20,4,FALSE),FALSE)</f>
        <v>17530.12</v>
      </c>
      <c r="M169" s="155">
        <f t="shared" si="26"/>
        <v>0.98809670091819612</v>
      </c>
      <c r="N169" s="155">
        <f t="shared" si="27"/>
        <v>2.8390697373109186E-6</v>
      </c>
      <c r="O169" s="83">
        <f t="shared" si="28"/>
        <v>-211.18000000000757</v>
      </c>
      <c r="P169" s="87">
        <f t="shared" si="29"/>
        <v>-1.1903299081803898E-2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3843381.4799999986</v>
      </c>
      <c r="F170" s="83">
        <f>VLOOKUP($C170,'2023'!$C$8:$U$285,19,FALSE)</f>
        <v>846459.69</v>
      </c>
      <c r="G170" s="84">
        <f t="shared" si="22"/>
        <v>0.22023827049299313</v>
      </c>
      <c r="H170" s="85">
        <f t="shared" si="23"/>
        <v>1.3708737246137401E-4</v>
      </c>
      <c r="I170" s="86">
        <f t="shared" si="24"/>
        <v>-2996921.7899999986</v>
      </c>
      <c r="J170" s="87">
        <f t="shared" si="25"/>
        <v>-0.77976172950700684</v>
      </c>
      <c r="K170" s="82">
        <f>VLOOKUP($C170,'2023'!$C$295:$U$572,VLOOKUP($L$4,Master!$D$9:$G$20,4,FALSE),FALSE)</f>
        <v>709208.47999999975</v>
      </c>
      <c r="L170" s="83">
        <f>VLOOKUP($C170,'2023'!$C$8:$U$285,VLOOKUP($L$4,Master!$D$9:$G$20,4,FALSE),FALSE)</f>
        <v>471665.64</v>
      </c>
      <c r="M170" s="155">
        <f t="shared" si="26"/>
        <v>0.66505922207811186</v>
      </c>
      <c r="N170" s="155">
        <f t="shared" si="27"/>
        <v>7.6388047808764937E-5</v>
      </c>
      <c r="O170" s="83">
        <f t="shared" si="28"/>
        <v>-237542.83999999973</v>
      </c>
      <c r="P170" s="87">
        <f t="shared" si="29"/>
        <v>-0.33494077792188809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89520.389999999985</v>
      </c>
      <c r="F171" s="83">
        <f>VLOOKUP($C171,'2023'!$C$8:$U$285,19,FALSE)</f>
        <v>29312.36</v>
      </c>
      <c r="G171" s="84">
        <f t="shared" si="22"/>
        <v>0.32743780495147534</v>
      </c>
      <c r="H171" s="85">
        <f t="shared" si="23"/>
        <v>4.7472484047549637E-6</v>
      </c>
      <c r="I171" s="86">
        <f t="shared" si="24"/>
        <v>-60208.029999999984</v>
      </c>
      <c r="J171" s="87">
        <f t="shared" si="25"/>
        <v>-0.67256219504852466</v>
      </c>
      <c r="K171" s="82">
        <f>VLOOKUP($C171,'2023'!$C$295:$U$572,VLOOKUP($L$4,Master!$D$9:$G$20,4,FALSE),FALSE)</f>
        <v>9338.76</v>
      </c>
      <c r="L171" s="83">
        <f>VLOOKUP($C171,'2023'!$C$8:$U$285,VLOOKUP($L$4,Master!$D$9:$G$20,4,FALSE),FALSE)</f>
        <v>710.62999999999988</v>
      </c>
      <c r="M171" s="155">
        <f t="shared" si="26"/>
        <v>7.609468494746624E-2</v>
      </c>
      <c r="N171" s="155">
        <f t="shared" si="27"/>
        <v>1.1508923654973599E-7</v>
      </c>
      <c r="O171" s="83">
        <f t="shared" si="28"/>
        <v>-8628.130000000001</v>
      </c>
      <c r="P171" s="87">
        <f t="shared" si="29"/>
        <v>-0.92390531505253382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1250509.1199999999</v>
      </c>
      <c r="F174" s="83">
        <f>VLOOKUP($C174,'2023'!$C$8:$U$285,19,FALSE)</f>
        <v>1336842.0699999998</v>
      </c>
      <c r="G174" s="84">
        <f t="shared" si="22"/>
        <v>1.0690382410005934</v>
      </c>
      <c r="H174" s="85">
        <f t="shared" si="23"/>
        <v>2.165066676383895E-4</v>
      </c>
      <c r="I174" s="86">
        <f t="shared" si="24"/>
        <v>86332.949999999953</v>
      </c>
      <c r="J174" s="87">
        <f t="shared" si="25"/>
        <v>6.9038241000593387E-2</v>
      </c>
      <c r="K174" s="82">
        <f>VLOOKUP($C174,'2023'!$C$295:$U$572,VLOOKUP($L$4,Master!$D$9:$G$20,4,FALSE),FALSE)</f>
        <v>130168.55</v>
      </c>
      <c r="L174" s="83">
        <f>VLOOKUP($C174,'2023'!$C$8:$U$285,VLOOKUP($L$4,Master!$D$9:$G$20,4,FALSE),FALSE)</f>
        <v>178430.31999999998</v>
      </c>
      <c r="M174" s="155">
        <f t="shared" si="26"/>
        <v>1.370763675250281</v>
      </c>
      <c r="N174" s="155">
        <f t="shared" si="27"/>
        <v>2.889747028147572E-5</v>
      </c>
      <c r="O174" s="83">
        <f t="shared" si="28"/>
        <v>48261.769999999975</v>
      </c>
      <c r="P174" s="87">
        <f t="shared" si="29"/>
        <v>0.37076367525028109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860050.4</v>
      </c>
      <c r="F175" s="83">
        <f>VLOOKUP($C175,'2023'!$C$8:$U$285,19,FALSE)</f>
        <v>273894.12</v>
      </c>
      <c r="G175" s="84">
        <f t="shared" si="22"/>
        <v>0.31846287147822966</v>
      </c>
      <c r="H175" s="85">
        <f t="shared" si="23"/>
        <v>4.4358196482363228E-5</v>
      </c>
      <c r="I175" s="86">
        <f t="shared" si="24"/>
        <v>-586156.28</v>
      </c>
      <c r="J175" s="87">
        <f t="shared" si="25"/>
        <v>-0.6815371285217704</v>
      </c>
      <c r="K175" s="82">
        <f>VLOOKUP($C175,'2023'!$C$295:$U$572,VLOOKUP($L$4,Master!$D$9:$G$20,4,FALSE),FALSE)</f>
        <v>25321.7</v>
      </c>
      <c r="L175" s="83">
        <f>VLOOKUP($C175,'2023'!$C$8:$U$285,VLOOKUP($L$4,Master!$D$9:$G$20,4,FALSE),FALSE)</f>
        <v>56544.950000000004</v>
      </c>
      <c r="M175" s="155">
        <f t="shared" si="26"/>
        <v>2.2330629460107341</v>
      </c>
      <c r="N175" s="155">
        <f t="shared" si="27"/>
        <v>9.1576701324782179E-6</v>
      </c>
      <c r="O175" s="83">
        <f t="shared" si="28"/>
        <v>31223.250000000004</v>
      </c>
      <c r="P175" s="87">
        <f t="shared" si="29"/>
        <v>1.2330629460107341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3174604.5300000003</v>
      </c>
      <c r="F176" s="83">
        <f>VLOOKUP($C176,'2023'!$C$8:$U$285,19,FALSE)</f>
        <v>3175604.5199999996</v>
      </c>
      <c r="G176" s="84">
        <f t="shared" si="22"/>
        <v>1.0003149967155118</v>
      </c>
      <c r="H176" s="85">
        <f t="shared" si="23"/>
        <v>5.1430125352249531E-4</v>
      </c>
      <c r="I176" s="86">
        <f t="shared" si="24"/>
        <v>999.98999999929219</v>
      </c>
      <c r="J176" s="87">
        <f t="shared" si="25"/>
        <v>3.1499671551192933E-4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5">
        <f t="shared" si="26"/>
        <v>0</v>
      </c>
      <c r="N176" s="155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261486.45000000004</v>
      </c>
      <c r="F177" s="83">
        <f>VLOOKUP($C177,'2023'!$C$8:$U$285,19,FALSE)</f>
        <v>180559.06999999998</v>
      </c>
      <c r="G177" s="84">
        <f t="shared" si="22"/>
        <v>0.69051023485155716</v>
      </c>
      <c r="H177" s="85">
        <f t="shared" si="23"/>
        <v>2.9242229456159099E-5</v>
      </c>
      <c r="I177" s="86">
        <f t="shared" si="24"/>
        <v>-80927.380000000063</v>
      </c>
      <c r="J177" s="87">
        <f t="shared" si="25"/>
        <v>-0.3094897651484429</v>
      </c>
      <c r="K177" s="82">
        <f>VLOOKUP($C177,'2023'!$C$295:$U$572,VLOOKUP($L$4,Master!$D$9:$G$20,4,FALSE),FALSE)</f>
        <v>17755.310000000001</v>
      </c>
      <c r="L177" s="83">
        <f>VLOOKUP($C177,'2023'!$C$8:$U$285,VLOOKUP($L$4,Master!$D$9:$G$20,4,FALSE),FALSE)</f>
        <v>15300.940000000002</v>
      </c>
      <c r="M177" s="155">
        <f t="shared" si="26"/>
        <v>0.8617669868901191</v>
      </c>
      <c r="N177" s="155">
        <f t="shared" si="27"/>
        <v>2.47804554141159E-6</v>
      </c>
      <c r="O177" s="83">
        <f t="shared" si="28"/>
        <v>-2454.369999999999</v>
      </c>
      <c r="P177" s="87">
        <f t="shared" si="29"/>
        <v>-0.13823301310988087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408250</v>
      </c>
      <c r="F178" s="83">
        <f>VLOOKUP($C178,'2023'!$C$8:$U$285,19,FALSE)</f>
        <v>69406.069999999992</v>
      </c>
      <c r="G178" s="84">
        <f t="shared" si="22"/>
        <v>0.1700087446417636</v>
      </c>
      <c r="H178" s="85">
        <f t="shared" si="23"/>
        <v>1.1240577527289215E-5</v>
      </c>
      <c r="I178" s="86">
        <f t="shared" si="24"/>
        <v>-338843.93</v>
      </c>
      <c r="J178" s="87">
        <f t="shared" si="25"/>
        <v>-0.82999125535823637</v>
      </c>
      <c r="K178" s="82">
        <f>VLOOKUP($C178,'2023'!$C$295:$U$572,VLOOKUP($L$4,Master!$D$9:$G$20,4,FALSE),FALSE)</f>
        <v>43575</v>
      </c>
      <c r="L178" s="83">
        <f>VLOOKUP($C178,'2023'!$C$8:$U$285,VLOOKUP($L$4,Master!$D$9:$G$20,4,FALSE),FALSE)</f>
        <v>1402.12</v>
      </c>
      <c r="M178" s="155">
        <f t="shared" si="26"/>
        <v>3.2177165806081466E-2</v>
      </c>
      <c r="N178" s="155">
        <f t="shared" si="27"/>
        <v>2.2707867716127358E-7</v>
      </c>
      <c r="O178" s="83">
        <f t="shared" si="28"/>
        <v>-42172.88</v>
      </c>
      <c r="P178" s="87">
        <f t="shared" si="29"/>
        <v>-0.96782283419391846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671035.50000000012</v>
      </c>
      <c r="F179" s="83">
        <f>VLOOKUP($C179,'2023'!$C$8:$U$285,19,FALSE)</f>
        <v>747079</v>
      </c>
      <c r="G179" s="84">
        <f t="shared" si="22"/>
        <v>1.1133226185499872</v>
      </c>
      <c r="H179" s="85">
        <f t="shared" si="23"/>
        <v>1.2099229099860719E-4</v>
      </c>
      <c r="I179" s="86">
        <f t="shared" si="24"/>
        <v>76043.499999999884</v>
      </c>
      <c r="J179" s="87">
        <f t="shared" si="25"/>
        <v>0.1133226185499871</v>
      </c>
      <c r="K179" s="82">
        <f>VLOOKUP($C179,'2023'!$C$295:$U$572,VLOOKUP($L$4,Master!$D$9:$G$20,4,FALSE),FALSE)</f>
        <v>57833.05000000001</v>
      </c>
      <c r="L179" s="83">
        <f>VLOOKUP($C179,'2023'!$C$8:$U$285,VLOOKUP($L$4,Master!$D$9:$G$20,4,FALSE),FALSE)</f>
        <v>62067.869999999995</v>
      </c>
      <c r="M179" s="155">
        <f t="shared" si="26"/>
        <v>1.073224912052883</v>
      </c>
      <c r="N179" s="155">
        <f t="shared" si="27"/>
        <v>1.0052128073073559E-5</v>
      </c>
      <c r="O179" s="83">
        <f t="shared" si="28"/>
        <v>4234.8199999999852</v>
      </c>
      <c r="P179" s="87">
        <f t="shared" si="29"/>
        <v>7.3224912052882993E-2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19085983.59</v>
      </c>
      <c r="F180" s="83">
        <f>VLOOKUP($C180,'2023'!$C$8:$U$285,19,FALSE)</f>
        <v>15707728.42</v>
      </c>
      <c r="G180" s="84">
        <f t="shared" si="22"/>
        <v>0.82299810989201427</v>
      </c>
      <c r="H180" s="85">
        <f t="shared" si="23"/>
        <v>2.5439264762089852E-3</v>
      </c>
      <c r="I180" s="86">
        <f t="shared" si="24"/>
        <v>-3378255.17</v>
      </c>
      <c r="J180" s="87">
        <f t="shared" si="25"/>
        <v>-0.17700189010798578</v>
      </c>
      <c r="K180" s="82">
        <f>VLOOKUP($C180,'2023'!$C$295:$U$572,VLOOKUP($L$4,Master!$D$9:$G$20,4,FALSE),FALSE)</f>
        <v>1794261.23</v>
      </c>
      <c r="L180" s="83">
        <f>VLOOKUP($C180,'2023'!$C$8:$U$285,VLOOKUP($L$4,Master!$D$9:$G$20,4,FALSE),FALSE)</f>
        <v>2622511.83</v>
      </c>
      <c r="M180" s="155">
        <f t="shared" si="26"/>
        <v>1.461610932762561</v>
      </c>
      <c r="N180" s="155">
        <f t="shared" si="27"/>
        <v>4.2472578466621323E-4</v>
      </c>
      <c r="O180" s="83">
        <f t="shared" si="28"/>
        <v>828250.60000000009</v>
      </c>
      <c r="P180" s="87">
        <f t="shared" si="29"/>
        <v>0.46161093276256104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3207353.3300000005</v>
      </c>
      <c r="F181" s="83">
        <f>VLOOKUP($C181,'2023'!$C$8:$U$285,19,FALSE)</f>
        <v>2885332.76</v>
      </c>
      <c r="G181" s="84">
        <f t="shared" si="22"/>
        <v>0.89959928424848634</v>
      </c>
      <c r="H181" s="85">
        <f t="shared" si="23"/>
        <v>4.6729063583066105E-4</v>
      </c>
      <c r="I181" s="86">
        <f t="shared" si="24"/>
        <v>-322020.57000000076</v>
      </c>
      <c r="J181" s="87">
        <f t="shared" si="25"/>
        <v>-0.10040071575151363</v>
      </c>
      <c r="K181" s="82">
        <f>VLOOKUP($C181,'2023'!$C$295:$U$572,VLOOKUP($L$4,Master!$D$9:$G$20,4,FALSE),FALSE)</f>
        <v>366067.22000000003</v>
      </c>
      <c r="L181" s="83">
        <f>VLOOKUP($C181,'2023'!$C$8:$U$285,VLOOKUP($L$4,Master!$D$9:$G$20,4,FALSE),FALSE)</f>
        <v>345877.96</v>
      </c>
      <c r="M181" s="155">
        <f t="shared" si="26"/>
        <v>0.94484821667452223</v>
      </c>
      <c r="N181" s="155">
        <f t="shared" si="27"/>
        <v>5.6016253684449201E-5</v>
      </c>
      <c r="O181" s="83">
        <f t="shared" si="28"/>
        <v>-20189.260000000009</v>
      </c>
      <c r="P181" s="87">
        <f t="shared" si="29"/>
        <v>-5.5151783325477786E-2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7572077.0700000003</v>
      </c>
      <c r="F182" s="83">
        <f>VLOOKUP($C182,'2023'!$C$8:$U$285,19,FALSE)</f>
        <v>3898462.3199999994</v>
      </c>
      <c r="G182" s="84">
        <f t="shared" si="22"/>
        <v>0.51484715276412252</v>
      </c>
      <c r="H182" s="85">
        <f t="shared" si="23"/>
        <v>6.3137082887960343E-4</v>
      </c>
      <c r="I182" s="86">
        <f t="shared" si="24"/>
        <v>-3673614.7500000009</v>
      </c>
      <c r="J182" s="87">
        <f t="shared" si="25"/>
        <v>-0.48515284723587748</v>
      </c>
      <c r="K182" s="82">
        <f>VLOOKUP($C182,'2023'!$C$295:$U$572,VLOOKUP($L$4,Master!$D$9:$G$20,4,FALSE),FALSE)</f>
        <v>490860.69</v>
      </c>
      <c r="L182" s="83">
        <f>VLOOKUP($C182,'2023'!$C$8:$U$285,VLOOKUP($L$4,Master!$D$9:$G$20,4,FALSE),FALSE)</f>
        <v>746512.46999999986</v>
      </c>
      <c r="M182" s="155">
        <f t="shared" si="26"/>
        <v>1.5208234947475623</v>
      </c>
      <c r="N182" s="155">
        <f t="shared" si="27"/>
        <v>1.2090053930618985E-4</v>
      </c>
      <c r="O182" s="83">
        <f t="shared" si="28"/>
        <v>255651.77999999985</v>
      </c>
      <c r="P182" s="87">
        <f t="shared" si="29"/>
        <v>0.5208234947475624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14074251.420000002</v>
      </c>
      <c r="F183" s="83">
        <f>VLOOKUP($C183,'2023'!$C$8:$U$285,19,FALSE)</f>
        <v>10524235.729999999</v>
      </c>
      <c r="G183" s="84">
        <f t="shared" si="22"/>
        <v>0.74776522146284052</v>
      </c>
      <c r="H183" s="85">
        <f t="shared" si="23"/>
        <v>1.704440081948628E-3</v>
      </c>
      <c r="I183" s="86">
        <f t="shared" si="24"/>
        <v>-3550015.6900000032</v>
      </c>
      <c r="J183" s="87">
        <f t="shared" si="25"/>
        <v>-0.25223477853715953</v>
      </c>
      <c r="K183" s="82">
        <f>VLOOKUP($C183,'2023'!$C$295:$U$572,VLOOKUP($L$4,Master!$D$9:$G$20,4,FALSE),FALSE)</f>
        <v>1568199.71</v>
      </c>
      <c r="L183" s="83">
        <f>VLOOKUP($C183,'2023'!$C$8:$U$285,VLOOKUP($L$4,Master!$D$9:$G$20,4,FALSE),FALSE)</f>
        <v>791396.03</v>
      </c>
      <c r="M183" s="155">
        <f t="shared" si="26"/>
        <v>0.50465258025076409</v>
      </c>
      <c r="N183" s="155">
        <f t="shared" si="27"/>
        <v>1.2816960288925599E-4</v>
      </c>
      <c r="O183" s="83">
        <f t="shared" si="28"/>
        <v>-776803.67999999993</v>
      </c>
      <c r="P183" s="87">
        <f t="shared" si="29"/>
        <v>-0.49534741974923585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8066.66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-8066.66</v>
      </c>
      <c r="J185" s="87">
        <f t="shared" si="25"/>
        <v>-1</v>
      </c>
      <c r="K185" s="82">
        <f>VLOOKUP($C185,'2023'!$C$295:$U$572,VLOOKUP($L$4,Master!$D$9:$G$20,4,FALSE),FALSE)</f>
        <v>966.67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-966.67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1031362.3800000001</v>
      </c>
      <c r="F186" s="83">
        <f>VLOOKUP($C186,'2023'!$C$8:$U$285,19,FALSE)</f>
        <v>451133.17</v>
      </c>
      <c r="G186" s="84">
        <f t="shared" si="22"/>
        <v>0.43741480079969558</v>
      </c>
      <c r="H186" s="85">
        <f t="shared" si="23"/>
        <v>7.3062736047679199E-5</v>
      </c>
      <c r="I186" s="86">
        <f t="shared" si="24"/>
        <v>-580229.2100000002</v>
      </c>
      <c r="J186" s="87">
        <f t="shared" si="25"/>
        <v>-0.56258519920030448</v>
      </c>
      <c r="K186" s="82">
        <f>VLOOKUP($C186,'2023'!$C$295:$U$572,VLOOKUP($L$4,Master!$D$9:$G$20,4,FALSE),FALSE)</f>
        <v>126542.61</v>
      </c>
      <c r="L186" s="83">
        <f>VLOOKUP($C186,'2023'!$C$8:$U$285,VLOOKUP($L$4,Master!$D$9:$G$20,4,FALSE),FALSE)</f>
        <v>49245.3</v>
      </c>
      <c r="M186" s="155">
        <f t="shared" si="26"/>
        <v>0.38915982529521087</v>
      </c>
      <c r="N186" s="155">
        <f t="shared" si="27"/>
        <v>7.9754639976678659E-6</v>
      </c>
      <c r="O186" s="83">
        <f t="shared" si="28"/>
        <v>-77297.31</v>
      </c>
      <c r="P186" s="87">
        <f t="shared" si="29"/>
        <v>-0.61084017470478913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305269.85000000003</v>
      </c>
      <c r="F187" s="83">
        <f>VLOOKUP($C187,'2023'!$C$8:$U$285,19,FALSE)</f>
        <v>197859.84</v>
      </c>
      <c r="G187" s="84">
        <f t="shared" si="22"/>
        <v>0.64814733587349016</v>
      </c>
      <c r="H187" s="85">
        <f t="shared" si="23"/>
        <v>3.2044155086969193E-5</v>
      </c>
      <c r="I187" s="86">
        <f t="shared" si="24"/>
        <v>-107410.01000000004</v>
      </c>
      <c r="J187" s="87">
        <f t="shared" si="25"/>
        <v>-0.35185266412650978</v>
      </c>
      <c r="K187" s="82">
        <f>VLOOKUP($C187,'2023'!$C$295:$U$572,VLOOKUP($L$4,Master!$D$9:$G$20,4,FALSE),FALSE)</f>
        <v>34852.79</v>
      </c>
      <c r="L187" s="83">
        <f>VLOOKUP($C187,'2023'!$C$8:$U$285,VLOOKUP($L$4,Master!$D$9:$G$20,4,FALSE),FALSE)</f>
        <v>24710.909999999996</v>
      </c>
      <c r="M187" s="155">
        <f t="shared" si="26"/>
        <v>0.70900808801820447</v>
      </c>
      <c r="N187" s="155">
        <f t="shared" si="27"/>
        <v>4.0020260421727721E-6</v>
      </c>
      <c r="O187" s="83">
        <f t="shared" si="28"/>
        <v>-10141.880000000005</v>
      </c>
      <c r="P187" s="87">
        <f t="shared" si="29"/>
        <v>-0.29099191198179558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4939081.0200000005</v>
      </c>
      <c r="F188" s="83">
        <f>VLOOKUP($C188,'2023'!$C$8:$U$285,19,FALSE)</f>
        <v>4491812.8599999994</v>
      </c>
      <c r="G188" s="84">
        <f t="shared" si="22"/>
        <v>0.90944304047881341</v>
      </c>
      <c r="H188" s="85">
        <f t="shared" si="23"/>
        <v>7.2746620995692019E-4</v>
      </c>
      <c r="I188" s="86">
        <f t="shared" si="24"/>
        <v>-447268.16000000108</v>
      </c>
      <c r="J188" s="87">
        <f t="shared" si="25"/>
        <v>-9.05569595211866E-2</v>
      </c>
      <c r="K188" s="82">
        <f>VLOOKUP($C188,'2023'!$C$295:$U$572,VLOOKUP($L$4,Master!$D$9:$G$20,4,FALSE),FALSE)</f>
        <v>508432.83000000007</v>
      </c>
      <c r="L188" s="83">
        <f>VLOOKUP($C188,'2023'!$C$8:$U$285,VLOOKUP($L$4,Master!$D$9:$G$20,4,FALSE),FALSE)</f>
        <v>435726.72999999986</v>
      </c>
      <c r="M188" s="155">
        <f t="shared" si="26"/>
        <v>0.85699959619051314</v>
      </c>
      <c r="N188" s="155">
        <f t="shared" si="27"/>
        <v>7.0567604379231019E-5</v>
      </c>
      <c r="O188" s="83">
        <f t="shared" si="28"/>
        <v>-72706.10000000021</v>
      </c>
      <c r="P188" s="87">
        <f t="shared" si="29"/>
        <v>-0.14300040380948689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1459475.25</v>
      </c>
      <c r="F189" s="83">
        <f>VLOOKUP($C189,'2023'!$C$8:$U$285,19,FALSE)</f>
        <v>770923.58</v>
      </c>
      <c r="G189" s="84">
        <f t="shared" si="22"/>
        <v>0.5282197008822177</v>
      </c>
      <c r="H189" s="85">
        <f t="shared" si="23"/>
        <v>1.2485401159589285E-4</v>
      </c>
      <c r="I189" s="86">
        <f t="shared" si="24"/>
        <v>-688551.67</v>
      </c>
      <c r="J189" s="87">
        <f t="shared" si="25"/>
        <v>-0.47178029911778224</v>
      </c>
      <c r="K189" s="82">
        <f>VLOOKUP($C189,'2023'!$C$295:$U$572,VLOOKUP($L$4,Master!$D$9:$G$20,4,FALSE),FALSE)</f>
        <v>26591.23</v>
      </c>
      <c r="L189" s="83">
        <f>VLOOKUP($C189,'2023'!$C$8:$U$285,VLOOKUP($L$4,Master!$D$9:$G$20,4,FALSE),FALSE)</f>
        <v>31978.42</v>
      </c>
      <c r="M189" s="155">
        <f t="shared" si="26"/>
        <v>1.2025927345218705</v>
      </c>
      <c r="N189" s="155">
        <f t="shared" si="27"/>
        <v>5.1790269815048742E-6</v>
      </c>
      <c r="O189" s="83">
        <f t="shared" si="28"/>
        <v>5387.1899999999987</v>
      </c>
      <c r="P189" s="87">
        <f t="shared" si="29"/>
        <v>0.20259273452187052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576865.55999999994</v>
      </c>
      <c r="F190" s="83">
        <f>VLOOKUP($C190,'2023'!$C$8:$U$285,19,FALSE)</f>
        <v>173075.48</v>
      </c>
      <c r="G190" s="84">
        <f t="shared" si="22"/>
        <v>0.30002741019935397</v>
      </c>
      <c r="H190" s="85">
        <f t="shared" si="23"/>
        <v>2.8030233537395136E-5</v>
      </c>
      <c r="I190" s="86">
        <f t="shared" si="24"/>
        <v>-403790.07999999996</v>
      </c>
      <c r="J190" s="87">
        <f t="shared" si="25"/>
        <v>-0.69997258980064614</v>
      </c>
      <c r="K190" s="82">
        <f>VLOOKUP($C190,'2023'!$C$295:$U$572,VLOOKUP($L$4,Master!$D$9:$G$20,4,FALSE),FALSE)</f>
        <v>75278.829999999987</v>
      </c>
      <c r="L190" s="83">
        <f>VLOOKUP($C190,'2023'!$C$8:$U$285,VLOOKUP($L$4,Master!$D$9:$G$20,4,FALSE),FALSE)</f>
        <v>32589.29</v>
      </c>
      <c r="M190" s="155">
        <f t="shared" si="26"/>
        <v>0.43291440634770767</v>
      </c>
      <c r="N190" s="155">
        <f t="shared" si="27"/>
        <v>5.2779597058918799E-6</v>
      </c>
      <c r="O190" s="83">
        <f t="shared" si="28"/>
        <v>-42689.539999999986</v>
      </c>
      <c r="P190" s="87">
        <f t="shared" si="29"/>
        <v>-0.56708559365229239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855576.52000000014</v>
      </c>
      <c r="F191" s="83">
        <f>VLOOKUP($C191,'2023'!$C$8:$U$285,19,FALSE)</f>
        <v>903080.1100000001</v>
      </c>
      <c r="G191" s="84">
        <f t="shared" si="22"/>
        <v>1.0555223161103111</v>
      </c>
      <c r="H191" s="85">
        <f t="shared" si="23"/>
        <v>1.4625726524795129E-4</v>
      </c>
      <c r="I191" s="86">
        <f t="shared" si="24"/>
        <v>47503.589999999967</v>
      </c>
      <c r="J191" s="87">
        <f t="shared" si="25"/>
        <v>5.5522316110311165E-2</v>
      </c>
      <c r="K191" s="82">
        <f>VLOOKUP($C191,'2023'!$C$295:$U$572,VLOOKUP($L$4,Master!$D$9:$G$20,4,FALSE),FALSE)</f>
        <v>97550.680000000008</v>
      </c>
      <c r="L191" s="83">
        <f>VLOOKUP($C191,'2023'!$C$8:$U$285,VLOOKUP($L$4,Master!$D$9:$G$20,4,FALSE),FALSE)</f>
        <v>112795.04999999999</v>
      </c>
      <c r="M191" s="155">
        <f t="shared" si="26"/>
        <v>1.15627128380858</v>
      </c>
      <c r="N191" s="155">
        <f t="shared" si="27"/>
        <v>1.8267588183849963E-5</v>
      </c>
      <c r="O191" s="83">
        <f t="shared" si="28"/>
        <v>15244.369999999981</v>
      </c>
      <c r="P191" s="87">
        <f t="shared" si="29"/>
        <v>0.1562712838085801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928633.36</v>
      </c>
      <c r="F192" s="83">
        <f>VLOOKUP($C192,'2023'!$C$8:$U$285,19,FALSE)</f>
        <v>456586.32</v>
      </c>
      <c r="G192" s="84">
        <f t="shared" si="22"/>
        <v>0.49167555212532965</v>
      </c>
      <c r="H192" s="85">
        <f t="shared" si="23"/>
        <v>7.3945894470896898E-5</v>
      </c>
      <c r="I192" s="86">
        <f t="shared" si="24"/>
        <v>-472047.04</v>
      </c>
      <c r="J192" s="87">
        <f t="shared" si="25"/>
        <v>-0.50832444787467035</v>
      </c>
      <c r="K192" s="82">
        <f>VLOOKUP($C192,'2023'!$C$295:$U$572,VLOOKUP($L$4,Master!$D$9:$G$20,4,FALSE),FALSE)</f>
        <v>94268.329999999987</v>
      </c>
      <c r="L192" s="83">
        <f>VLOOKUP($C192,'2023'!$C$8:$U$285,VLOOKUP($L$4,Master!$D$9:$G$20,4,FALSE),FALSE)</f>
        <v>25937.069999999996</v>
      </c>
      <c r="M192" s="155">
        <f t="shared" si="26"/>
        <v>0.2751408665030981</v>
      </c>
      <c r="N192" s="155">
        <f t="shared" si="27"/>
        <v>4.2006073267903984E-6</v>
      </c>
      <c r="O192" s="83">
        <f t="shared" si="28"/>
        <v>-68331.259999999995</v>
      </c>
      <c r="P192" s="87">
        <f t="shared" si="29"/>
        <v>-0.7248591334969019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108261.93999999999</v>
      </c>
      <c r="F193" s="83">
        <f>VLOOKUP($C193,'2023'!$C$8:$U$285,19,FALSE)</f>
        <v>86500.949999999983</v>
      </c>
      <c r="G193" s="84">
        <f t="shared" si="22"/>
        <v>0.79899685891459171</v>
      </c>
      <c r="H193" s="85">
        <f t="shared" si="23"/>
        <v>1.400915848799922E-5</v>
      </c>
      <c r="I193" s="86">
        <f t="shared" si="24"/>
        <v>-21760.990000000005</v>
      </c>
      <c r="J193" s="87">
        <f t="shared" si="25"/>
        <v>-0.20100314108540829</v>
      </c>
      <c r="K193" s="82">
        <f>VLOOKUP($C193,'2023'!$C$295:$U$572,VLOOKUP($L$4,Master!$D$9:$G$20,4,FALSE),FALSE)</f>
        <v>10939.880000000001</v>
      </c>
      <c r="L193" s="83">
        <f>VLOOKUP($C193,'2023'!$C$8:$U$285,VLOOKUP($L$4,Master!$D$9:$G$20,4,FALSE),FALSE)</f>
        <v>7265.7599999999993</v>
      </c>
      <c r="M193" s="155">
        <f t="shared" si="26"/>
        <v>0.66415353733313331</v>
      </c>
      <c r="N193" s="155">
        <f t="shared" si="27"/>
        <v>1.1767175201632494E-6</v>
      </c>
      <c r="O193" s="83">
        <f t="shared" si="28"/>
        <v>-3674.1200000000017</v>
      </c>
      <c r="P193" s="87">
        <f t="shared" si="29"/>
        <v>-0.33584646266686669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1200541.2</v>
      </c>
      <c r="F194" s="83">
        <f>VLOOKUP($C194,'2023'!$C$8:$U$285,19,FALSE)</f>
        <v>787317.08000000007</v>
      </c>
      <c r="G194" s="84">
        <f t="shared" si="22"/>
        <v>0.65580180005484201</v>
      </c>
      <c r="H194" s="85">
        <f t="shared" si="23"/>
        <v>1.2750900139280277E-4</v>
      </c>
      <c r="I194" s="86">
        <f t="shared" si="24"/>
        <v>-413224.11999999988</v>
      </c>
      <c r="J194" s="87">
        <f t="shared" si="25"/>
        <v>-0.34419819994515799</v>
      </c>
      <c r="K194" s="82">
        <f>VLOOKUP($C194,'2023'!$C$295:$U$572,VLOOKUP($L$4,Master!$D$9:$G$20,4,FALSE),FALSE)</f>
        <v>135146.66</v>
      </c>
      <c r="L194" s="83">
        <f>VLOOKUP($C194,'2023'!$C$8:$U$285,VLOOKUP($L$4,Master!$D$9:$G$20,4,FALSE),FALSE)</f>
        <v>112633.75</v>
      </c>
      <c r="M194" s="155">
        <f t="shared" si="26"/>
        <v>0.83341867272191561</v>
      </c>
      <c r="N194" s="155">
        <f t="shared" si="27"/>
        <v>1.8241465034172256E-5</v>
      </c>
      <c r="O194" s="83">
        <f t="shared" si="28"/>
        <v>-22512.910000000003</v>
      </c>
      <c r="P194" s="87">
        <f t="shared" si="29"/>
        <v>-0.16658132727808445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337419.48</v>
      </c>
      <c r="F195" s="83">
        <f>VLOOKUP($C195,'2023'!$C$8:$U$285,19,FALSE)</f>
        <v>144413.74</v>
      </c>
      <c r="G195" s="84">
        <f t="shared" si="22"/>
        <v>0.42799467298094346</v>
      </c>
      <c r="H195" s="85">
        <f t="shared" si="23"/>
        <v>2.3388355521005407E-5</v>
      </c>
      <c r="I195" s="86">
        <f t="shared" si="24"/>
        <v>-193005.74</v>
      </c>
      <c r="J195" s="87">
        <f t="shared" si="25"/>
        <v>-0.57200532701905649</v>
      </c>
      <c r="K195" s="82">
        <f>VLOOKUP($C195,'2023'!$C$295:$U$572,VLOOKUP($L$4,Master!$D$9:$G$20,4,FALSE),FALSE)</f>
        <v>8585.02</v>
      </c>
      <c r="L195" s="83">
        <f>VLOOKUP($C195,'2023'!$C$8:$U$285,VLOOKUP($L$4,Master!$D$9:$G$20,4,FALSE),FALSE)</f>
        <v>11144.16</v>
      </c>
      <c r="M195" s="155">
        <f t="shared" si="26"/>
        <v>1.2980936561592167</v>
      </c>
      <c r="N195" s="155">
        <f t="shared" si="27"/>
        <v>1.8048391798659023E-6</v>
      </c>
      <c r="O195" s="83">
        <f t="shared" si="28"/>
        <v>2559.1399999999994</v>
      </c>
      <c r="P195" s="87">
        <f t="shared" si="29"/>
        <v>0.29809365615921679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321182.14000000007</v>
      </c>
      <c r="F196" s="83">
        <f>VLOOKUP($C196,'2023'!$C$8:$U$285,19,FALSE)</f>
        <v>300974.31</v>
      </c>
      <c r="G196" s="84">
        <f t="shared" si="22"/>
        <v>0.93708295859788449</v>
      </c>
      <c r="H196" s="85">
        <f t="shared" si="23"/>
        <v>4.874393644932465E-5</v>
      </c>
      <c r="I196" s="86">
        <f t="shared" si="24"/>
        <v>-20207.830000000075</v>
      </c>
      <c r="J196" s="87">
        <f t="shared" si="25"/>
        <v>-6.2917041402115542E-2</v>
      </c>
      <c r="K196" s="82">
        <f>VLOOKUP($C196,'2023'!$C$295:$U$572,VLOOKUP($L$4,Master!$D$9:$G$20,4,FALSE),FALSE)</f>
        <v>33182.490000000005</v>
      </c>
      <c r="L196" s="83">
        <f>VLOOKUP($C196,'2023'!$C$8:$U$285,VLOOKUP($L$4,Master!$D$9:$G$20,4,FALSE),FALSE)</f>
        <v>54984.99</v>
      </c>
      <c r="M196" s="155">
        <f t="shared" si="26"/>
        <v>1.6570483408568792</v>
      </c>
      <c r="N196" s="155">
        <f t="shared" si="27"/>
        <v>8.9050286658245074E-6</v>
      </c>
      <c r="O196" s="83">
        <f t="shared" si="28"/>
        <v>21802.499999999993</v>
      </c>
      <c r="P196" s="87">
        <f t="shared" si="29"/>
        <v>0.65704834085687935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1140452.3400000001</v>
      </c>
      <c r="F197" s="83">
        <f>VLOOKUP($C197,'2023'!$C$8:$U$285,19,FALSE)</f>
        <v>982532.09</v>
      </c>
      <c r="G197" s="84">
        <f t="shared" si="22"/>
        <v>0.86152840898200089</v>
      </c>
      <c r="H197" s="85">
        <f t="shared" si="23"/>
        <v>1.5912481618242478E-4</v>
      </c>
      <c r="I197" s="86">
        <f t="shared" si="24"/>
        <v>-157920.25000000012</v>
      </c>
      <c r="J197" s="87">
        <f t="shared" si="25"/>
        <v>-0.13847159101799913</v>
      </c>
      <c r="K197" s="82">
        <f>VLOOKUP($C197,'2023'!$C$295:$U$572,VLOOKUP($L$4,Master!$D$9:$G$20,4,FALSE),FALSE)</f>
        <v>141818.23999999993</v>
      </c>
      <c r="L197" s="83">
        <f>VLOOKUP($C197,'2023'!$C$8:$U$285,VLOOKUP($L$4,Master!$D$9:$G$20,4,FALSE),FALSE)</f>
        <v>115530.87000000002</v>
      </c>
      <c r="M197" s="155">
        <f t="shared" si="26"/>
        <v>0.81464041578854796</v>
      </c>
      <c r="N197" s="155">
        <f t="shared" si="27"/>
        <v>1.8710664658439417E-5</v>
      </c>
      <c r="O197" s="83">
        <f t="shared" si="28"/>
        <v>-26287.369999999908</v>
      </c>
      <c r="P197" s="87">
        <f t="shared" si="29"/>
        <v>-0.18535958421145207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8640773.290000001</v>
      </c>
      <c r="F198" s="83">
        <f>VLOOKUP($C198,'2023'!$C$8:$U$285,19,FALSE)</f>
        <v>10463065.41</v>
      </c>
      <c r="G198" s="84">
        <f t="shared" si="22"/>
        <v>1.2108945645072005</v>
      </c>
      <c r="H198" s="85">
        <f t="shared" si="23"/>
        <v>1.6945333155184142E-3</v>
      </c>
      <c r="I198" s="86">
        <f t="shared" si="24"/>
        <v>1822292.1199999992</v>
      </c>
      <c r="J198" s="87">
        <f t="shared" si="25"/>
        <v>0.21089456450720037</v>
      </c>
      <c r="K198" s="82">
        <f>VLOOKUP($C198,'2023'!$C$295:$U$572,VLOOKUP($L$4,Master!$D$9:$G$20,4,FALSE),FALSE)</f>
        <v>1072383.32</v>
      </c>
      <c r="L198" s="83">
        <f>VLOOKUP($C198,'2023'!$C$8:$U$285,VLOOKUP($L$4,Master!$D$9:$G$20,4,FALSE),FALSE)</f>
        <v>1602719.0099999998</v>
      </c>
      <c r="M198" s="155">
        <f t="shared" si="26"/>
        <v>1.4945392940278106</v>
      </c>
      <c r="N198" s="155">
        <f t="shared" si="27"/>
        <v>2.5956645126809828E-4</v>
      </c>
      <c r="O198" s="83">
        <f t="shared" si="28"/>
        <v>530335.68999999971</v>
      </c>
      <c r="P198" s="87">
        <f t="shared" si="29"/>
        <v>0.49453929402781055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20218806.520000003</v>
      </c>
      <c r="F199" s="83">
        <f>VLOOKUP($C199,'2023'!$C$8:$U$285,19,FALSE)</f>
        <v>17504444.360000003</v>
      </c>
      <c r="G199" s="84">
        <f t="shared" si="22"/>
        <v>0.86575062393939961</v>
      </c>
      <c r="H199" s="85">
        <f t="shared" si="23"/>
        <v>2.8349114695688793E-3</v>
      </c>
      <c r="I199" s="86">
        <f t="shared" si="24"/>
        <v>-2714362.16</v>
      </c>
      <c r="J199" s="87">
        <f t="shared" si="25"/>
        <v>-0.13424937606060042</v>
      </c>
      <c r="K199" s="82">
        <f>VLOOKUP($C199,'2023'!$C$295:$U$572,VLOOKUP($L$4,Master!$D$9:$G$20,4,FALSE),FALSE)</f>
        <v>2261242.4500000002</v>
      </c>
      <c r="L199" s="83">
        <f>VLOOKUP($C199,'2023'!$C$8:$U$285,VLOOKUP($L$4,Master!$D$9:$G$20,4,FALSE),FALSE)</f>
        <v>2193141.1900000004</v>
      </c>
      <c r="M199" s="155">
        <f t="shared" si="26"/>
        <v>0.96988325599495107</v>
      </c>
      <c r="N199" s="155">
        <f t="shared" si="27"/>
        <v>3.5518757328409942E-4</v>
      </c>
      <c r="O199" s="83">
        <f t="shared" si="28"/>
        <v>-68101.259999999776</v>
      </c>
      <c r="P199" s="87">
        <f t="shared" si="29"/>
        <v>-3.0116744005048983E-2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57710.24000000002</v>
      </c>
      <c r="F200" s="83">
        <f>VLOOKUP($C200,'2023'!$C$8:$U$285,19,FALSE)</f>
        <v>40651.83</v>
      </c>
      <c r="G200" s="84">
        <f t="shared" si="22"/>
        <v>0.7044127697268282</v>
      </c>
      <c r="H200" s="85">
        <f t="shared" si="23"/>
        <v>6.5837187834029736E-6</v>
      </c>
      <c r="I200" s="86">
        <f t="shared" si="24"/>
        <v>-17058.410000000018</v>
      </c>
      <c r="J200" s="87">
        <f t="shared" si="25"/>
        <v>-0.29558723027317185</v>
      </c>
      <c r="K200" s="82">
        <f>VLOOKUP($C200,'2023'!$C$295:$U$572,VLOOKUP($L$4,Master!$D$9:$G$20,4,FALSE),FALSE)</f>
        <v>6503.8800000000028</v>
      </c>
      <c r="L200" s="83">
        <f>VLOOKUP($C200,'2023'!$C$8:$U$285,VLOOKUP($L$4,Master!$D$9:$G$20,4,FALSE),FALSE)</f>
        <v>4240.9800000000005</v>
      </c>
      <c r="M200" s="155">
        <f t="shared" si="26"/>
        <v>0.65206922636949005</v>
      </c>
      <c r="N200" s="155">
        <f t="shared" si="27"/>
        <v>6.8684287241278797E-7</v>
      </c>
      <c r="O200" s="83">
        <f t="shared" si="28"/>
        <v>-2262.9000000000024</v>
      </c>
      <c r="P200" s="87">
        <f t="shared" si="29"/>
        <v>-0.34793077363051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993956.03999999992</v>
      </c>
      <c r="F202" s="83">
        <f>VLOOKUP($C202,'2023'!$C$8:$U$285,19,FALSE)</f>
        <v>1335732.8999999999</v>
      </c>
      <c r="G202" s="84">
        <f t="shared" ref="G202:G265" si="30">IFERROR(F202/E202,0)</f>
        <v>1.3438551065095394</v>
      </c>
      <c r="H202" s="85">
        <f t="shared" ref="H202:H265" si="31">F202/$D$4</f>
        <v>2.1632703333009424E-4</v>
      </c>
      <c r="I202" s="86">
        <f t="shared" ref="I202:I265" si="32">F202-E202</f>
        <v>341776.86</v>
      </c>
      <c r="J202" s="87">
        <f t="shared" ref="J202:J265" si="33">IFERROR(I202/E202,0)</f>
        <v>0.34385510650953943</v>
      </c>
      <c r="K202" s="82">
        <f>VLOOKUP($C202,'2023'!$C$295:$U$572,VLOOKUP($L$4,Master!$D$9:$G$20,4,FALSE),FALSE)</f>
        <v>119110.43999999999</v>
      </c>
      <c r="L202" s="83">
        <f>VLOOKUP($C202,'2023'!$C$8:$U$285,VLOOKUP($L$4,Master!$D$9:$G$20,4,FALSE),FALSE)</f>
        <v>0</v>
      </c>
      <c r="M202" s="155">
        <f t="shared" ref="M202:M265" si="34">IFERROR(L202/K202,0)</f>
        <v>0</v>
      </c>
      <c r="N202" s="155">
        <f t="shared" ref="N202:N265" si="35">L202/$D$4</f>
        <v>0</v>
      </c>
      <c r="O202" s="83">
        <f t="shared" ref="O202:O265" si="36">L202-K202</f>
        <v>-119110.43999999999</v>
      </c>
      <c r="P202" s="87">
        <f t="shared" ref="P202:P265" si="37">IFERROR(O202/K202,0)</f>
        <v>-1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46958061.200000003</v>
      </c>
      <c r="F203" s="83">
        <f>VLOOKUP($C203,'2023'!$C$8:$U$285,19,FALSE)</f>
        <v>39484431.75</v>
      </c>
      <c r="G203" s="84">
        <f t="shared" si="30"/>
        <v>0.84084459070469453</v>
      </c>
      <c r="H203" s="85">
        <f t="shared" si="31"/>
        <v>6.3946541881255469E-3</v>
      </c>
      <c r="I203" s="86">
        <f t="shared" si="32"/>
        <v>-7473629.450000003</v>
      </c>
      <c r="J203" s="87">
        <f t="shared" si="33"/>
        <v>-0.15915540929530544</v>
      </c>
      <c r="K203" s="82">
        <f>VLOOKUP($C203,'2023'!$C$295:$U$572,VLOOKUP($L$4,Master!$D$9:$G$20,4,FALSE),FALSE)</f>
        <v>3907123.8200000012</v>
      </c>
      <c r="L203" s="83">
        <f>VLOOKUP($C203,'2023'!$C$8:$U$285,VLOOKUP($L$4,Master!$D$9:$G$20,4,FALSE),FALSE)</f>
        <v>6878582.6000000006</v>
      </c>
      <c r="M203" s="155">
        <f t="shared" si="34"/>
        <v>1.7605233201951604</v>
      </c>
      <c r="N203" s="155">
        <f t="shared" si="35"/>
        <v>1.1140126647880026E-3</v>
      </c>
      <c r="O203" s="83">
        <f t="shared" si="36"/>
        <v>2971458.7799999993</v>
      </c>
      <c r="P203" s="87">
        <f t="shared" si="37"/>
        <v>0.76052332019516045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4217625</v>
      </c>
      <c r="F204" s="83">
        <f>VLOOKUP($C204,'2023'!$C$8:$U$285,19,FALSE)</f>
        <v>3591254.33</v>
      </c>
      <c r="G204" s="84">
        <f t="shared" si="30"/>
        <v>0.85148734892267575</v>
      </c>
      <c r="H204" s="85">
        <f t="shared" si="31"/>
        <v>5.8161732419913844E-4</v>
      </c>
      <c r="I204" s="86">
        <f t="shared" si="32"/>
        <v>-626370.66999999993</v>
      </c>
      <c r="J204" s="87">
        <f t="shared" si="33"/>
        <v>-0.14851265107732431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242234.54</v>
      </c>
      <c r="M204" s="155">
        <f t="shared" si="34"/>
        <v>0.57433873329184082</v>
      </c>
      <c r="N204" s="155">
        <f t="shared" si="35"/>
        <v>3.9230806853885275E-5</v>
      </c>
      <c r="O204" s="83">
        <f t="shared" si="36"/>
        <v>-179527.96</v>
      </c>
      <c r="P204" s="87">
        <f t="shared" si="37"/>
        <v>-0.42566126670815918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2875000.8000000003</v>
      </c>
      <c r="F205" s="83">
        <f>VLOOKUP($C205,'2023'!$C$8:$U$285,19,FALSE)</f>
        <v>1921441.64</v>
      </c>
      <c r="G205" s="84">
        <f t="shared" si="30"/>
        <v>0.66832734098717461</v>
      </c>
      <c r="H205" s="85">
        <f t="shared" si="31"/>
        <v>3.1118479577624459E-4</v>
      </c>
      <c r="I205" s="86">
        <f t="shared" si="32"/>
        <v>-953559.16000000038</v>
      </c>
      <c r="J205" s="87">
        <f t="shared" si="33"/>
        <v>-0.33167265901282544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8226.2900000000009</v>
      </c>
      <c r="M205" s="155">
        <f t="shared" si="34"/>
        <v>2.8613174646768796E-2</v>
      </c>
      <c r="N205" s="155">
        <f t="shared" si="35"/>
        <v>1.3322790140252001E-6</v>
      </c>
      <c r="O205" s="83">
        <f t="shared" si="36"/>
        <v>-279273.79000000004</v>
      </c>
      <c r="P205" s="87">
        <f t="shared" si="37"/>
        <v>-0.97138682535323129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33427257.900000054</v>
      </c>
      <c r="F206" s="83">
        <f>VLOOKUP($C206,'2023'!$C$8:$U$285,19,FALSE)</f>
        <v>19135266.939999998</v>
      </c>
      <c r="G206" s="84">
        <f t="shared" si="30"/>
        <v>0.5724450087184676</v>
      </c>
      <c r="H206" s="85">
        <f t="shared" si="31"/>
        <v>3.0990294010948072E-3</v>
      </c>
      <c r="I206" s="86">
        <f t="shared" si="32"/>
        <v>-14291990.960000057</v>
      </c>
      <c r="J206" s="87">
        <f t="shared" si="33"/>
        <v>-0.42755499128153235</v>
      </c>
      <c r="K206" s="82">
        <f>VLOOKUP($C206,'2023'!$C$295:$U$572,VLOOKUP($L$4,Master!$D$9:$G$20,4,FALSE),FALSE)</f>
        <v>3680273.670000006</v>
      </c>
      <c r="L206" s="83">
        <f>VLOOKUP($C206,'2023'!$C$8:$U$285,VLOOKUP($L$4,Master!$D$9:$G$20,4,FALSE),FALSE)</f>
        <v>5064962.57</v>
      </c>
      <c r="M206" s="155">
        <f t="shared" si="34"/>
        <v>1.376246177366476</v>
      </c>
      <c r="N206" s="155">
        <f t="shared" si="35"/>
        <v>8.2028998963495621E-4</v>
      </c>
      <c r="O206" s="83">
        <f t="shared" si="36"/>
        <v>1384688.8999999943</v>
      </c>
      <c r="P206" s="87">
        <f t="shared" si="37"/>
        <v>0.37624617736647614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3850199.9000000004</v>
      </c>
      <c r="F207" s="83">
        <f>VLOOKUP($C207,'2023'!$C$8:$U$285,19,FALSE)</f>
        <v>3088050.81</v>
      </c>
      <c r="G207" s="84">
        <f t="shared" si="30"/>
        <v>0.80204947540516003</v>
      </c>
      <c r="H207" s="85">
        <f t="shared" si="31"/>
        <v>5.0012159654066665E-4</v>
      </c>
      <c r="I207" s="86">
        <f t="shared" si="32"/>
        <v>-762149.09000000032</v>
      </c>
      <c r="J207" s="87">
        <f t="shared" si="33"/>
        <v>-0.19795052459483994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847530.91999999993</v>
      </c>
      <c r="M207" s="155">
        <f t="shared" si="34"/>
        <v>2.2012647187487588</v>
      </c>
      <c r="N207" s="155">
        <f t="shared" si="35"/>
        <v>1.3726086224208854E-4</v>
      </c>
      <c r="O207" s="83">
        <f t="shared" si="36"/>
        <v>462510.92999999993</v>
      </c>
      <c r="P207" s="87">
        <f t="shared" si="37"/>
        <v>1.2012647187487588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881297.29999999993</v>
      </c>
      <c r="F208" s="83">
        <f>VLOOKUP($C208,'2023'!$C$8:$U$285,19,FALSE)</f>
        <v>591553.7699999999</v>
      </c>
      <c r="G208" s="84">
        <f t="shared" si="30"/>
        <v>0.67123066188901293</v>
      </c>
      <c r="H208" s="85">
        <f t="shared" si="31"/>
        <v>9.5804387328733831E-5</v>
      </c>
      <c r="I208" s="86">
        <f t="shared" si="32"/>
        <v>-289743.53000000003</v>
      </c>
      <c r="J208" s="87">
        <f t="shared" si="33"/>
        <v>-0.32876933811098713</v>
      </c>
      <c r="K208" s="82">
        <f>VLOOKUP($C208,'2023'!$C$295:$U$572,VLOOKUP($L$4,Master!$D$9:$G$20,4,FALSE),FALSE)</f>
        <v>101471.84000000001</v>
      </c>
      <c r="L208" s="83">
        <f>VLOOKUP($C208,'2023'!$C$8:$U$285,VLOOKUP($L$4,Master!$D$9:$G$20,4,FALSE),FALSE)</f>
        <v>99290.47</v>
      </c>
      <c r="M208" s="155">
        <f t="shared" si="34"/>
        <v>0.97850270577531651</v>
      </c>
      <c r="N208" s="155">
        <f t="shared" si="35"/>
        <v>1.6080469989958862E-5</v>
      </c>
      <c r="O208" s="83">
        <f t="shared" si="36"/>
        <v>-2181.3700000000099</v>
      </c>
      <c r="P208" s="87">
        <f t="shared" si="37"/>
        <v>-2.1497294224683515E-2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1163667.4000000001</v>
      </c>
      <c r="F209" s="83">
        <f>VLOOKUP($C209,'2023'!$C$8:$U$285,19,FALSE)</f>
        <v>1119050.56</v>
      </c>
      <c r="G209" s="84">
        <f t="shared" si="30"/>
        <v>0.96165842576667515</v>
      </c>
      <c r="H209" s="85">
        <f t="shared" si="31"/>
        <v>1.8123450263984712E-4</v>
      </c>
      <c r="I209" s="86">
        <f t="shared" si="32"/>
        <v>-44616.840000000084</v>
      </c>
      <c r="J209" s="87">
        <f t="shared" si="33"/>
        <v>-3.8341574233324814E-2</v>
      </c>
      <c r="K209" s="82">
        <f>VLOOKUP($C209,'2023'!$C$295:$U$572,VLOOKUP($L$4,Master!$D$9:$G$20,4,FALSE),FALSE)</f>
        <v>47566.86</v>
      </c>
      <c r="L209" s="83">
        <f>VLOOKUP($C209,'2023'!$C$8:$U$285,VLOOKUP($L$4,Master!$D$9:$G$20,4,FALSE),FALSE)</f>
        <v>97015.28</v>
      </c>
      <c r="M209" s="155">
        <f t="shared" si="34"/>
        <v>2.0395561111244258</v>
      </c>
      <c r="N209" s="155">
        <f t="shared" si="35"/>
        <v>1.5711994299225859E-5</v>
      </c>
      <c r="O209" s="83">
        <f t="shared" si="36"/>
        <v>49448.42</v>
      </c>
      <c r="P209" s="87">
        <f t="shared" si="37"/>
        <v>1.0395561111244256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1776744.21</v>
      </c>
      <c r="F210" s="83">
        <f>VLOOKUP($C210,'2023'!$C$8:$U$285,19,FALSE)</f>
        <v>6574359.4100000001</v>
      </c>
      <c r="G210" s="84">
        <f t="shared" si="30"/>
        <v>3.7002284138581771</v>
      </c>
      <c r="H210" s="85">
        <f t="shared" si="31"/>
        <v>1.064742559841933E-3</v>
      </c>
      <c r="I210" s="86">
        <f t="shared" si="32"/>
        <v>4797615.2</v>
      </c>
      <c r="J210" s="87">
        <f t="shared" si="33"/>
        <v>2.7002284138581771</v>
      </c>
      <c r="K210" s="82">
        <f>VLOOKUP($C210,'2023'!$C$295:$U$572,VLOOKUP($L$4,Master!$D$9:$G$20,4,FALSE),FALSE)</f>
        <v>203259.39999999979</v>
      </c>
      <c r="L210" s="83">
        <f>VLOOKUP($C210,'2023'!$C$8:$U$285,VLOOKUP($L$4,Master!$D$9:$G$20,4,FALSE),FALSE)</f>
        <v>3009103.09</v>
      </c>
      <c r="M210" s="155">
        <f t="shared" si="34"/>
        <v>14.804250578325052</v>
      </c>
      <c r="N210" s="155">
        <f t="shared" si="35"/>
        <v>4.8733571243481354E-4</v>
      </c>
      <c r="O210" s="83">
        <f t="shared" si="36"/>
        <v>2805843.69</v>
      </c>
      <c r="P210" s="87">
        <f t="shared" si="37"/>
        <v>13.804250578325052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13290275.639999999</v>
      </c>
      <c r="F211" s="83">
        <f>VLOOKUP($C211,'2023'!$C$8:$U$285,19,FALSE)</f>
        <v>3871717.2500000005</v>
      </c>
      <c r="G211" s="84">
        <f t="shared" si="30"/>
        <v>0.29131955987031738</v>
      </c>
      <c r="H211" s="85">
        <f t="shared" si="31"/>
        <v>6.2703936287370854E-4</v>
      </c>
      <c r="I211" s="86">
        <f t="shared" si="32"/>
        <v>-9418558.3899999987</v>
      </c>
      <c r="J211" s="87">
        <f t="shared" si="33"/>
        <v>-0.70868044012968268</v>
      </c>
      <c r="K211" s="82">
        <f>VLOOKUP($C211,'2023'!$C$295:$U$572,VLOOKUP($L$4,Master!$D$9:$G$20,4,FALSE),FALSE)</f>
        <v>1492979.5999999992</v>
      </c>
      <c r="L211" s="83">
        <f>VLOOKUP($C211,'2023'!$C$8:$U$285,VLOOKUP($L$4,Master!$D$9:$G$20,4,FALSE),FALSE)</f>
        <v>1223784.2600000002</v>
      </c>
      <c r="M211" s="155">
        <f t="shared" si="34"/>
        <v>0.81969255306636535</v>
      </c>
      <c r="N211" s="155">
        <f t="shared" si="35"/>
        <v>1.9819652447122086E-4</v>
      </c>
      <c r="O211" s="83">
        <f t="shared" si="36"/>
        <v>-269195.33999999892</v>
      </c>
      <c r="P211" s="87">
        <f t="shared" si="37"/>
        <v>-0.18030744693363465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541102.16</v>
      </c>
      <c r="F212" s="83">
        <f>VLOOKUP($C212,'2023'!$C$8:$U$285,19,FALSE)</f>
        <v>1599266.5399999998</v>
      </c>
      <c r="G212" s="84">
        <f t="shared" si="30"/>
        <v>2.9555722712324779</v>
      </c>
      <c r="H212" s="85">
        <f t="shared" si="31"/>
        <v>2.5900731059501825E-4</v>
      </c>
      <c r="I212" s="86">
        <f t="shared" si="32"/>
        <v>1058164.3799999999</v>
      </c>
      <c r="J212" s="87">
        <f t="shared" si="33"/>
        <v>1.9555722712324781</v>
      </c>
      <c r="K212" s="82">
        <f>VLOOKUP($C212,'2023'!$C$295:$U$572,VLOOKUP($L$4,Master!$D$9:$G$20,4,FALSE),FALSE)</f>
        <v>56873.83</v>
      </c>
      <c r="L212" s="83">
        <f>VLOOKUP($C212,'2023'!$C$8:$U$285,VLOOKUP($L$4,Master!$D$9:$G$20,4,FALSE),FALSE)</f>
        <v>508511.96</v>
      </c>
      <c r="M212" s="155">
        <f t="shared" si="34"/>
        <v>8.9410535566182201</v>
      </c>
      <c r="N212" s="155">
        <f t="shared" si="35"/>
        <v>8.2355449745732525E-5</v>
      </c>
      <c r="O212" s="83">
        <f t="shared" si="36"/>
        <v>451638.13</v>
      </c>
      <c r="P212" s="87">
        <f t="shared" si="37"/>
        <v>7.9410535566182192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1991642.7499999998</v>
      </c>
      <c r="F213" s="83">
        <f>VLOOKUP($C213,'2023'!$C$8:$U$285,19,FALSE)</f>
        <v>1526789.66</v>
      </c>
      <c r="G213" s="84">
        <f t="shared" si="30"/>
        <v>0.76659815622053706</v>
      </c>
      <c r="H213" s="85">
        <f t="shared" si="31"/>
        <v>2.4726940368606872E-4</v>
      </c>
      <c r="I213" s="86">
        <f t="shared" si="32"/>
        <v>-464853.08999999985</v>
      </c>
      <c r="J213" s="87">
        <f t="shared" si="33"/>
        <v>-0.23340184377946291</v>
      </c>
      <c r="K213" s="82">
        <f>VLOOKUP($C213,'2023'!$C$295:$U$572,VLOOKUP($L$4,Master!$D$9:$G$20,4,FALSE),FALSE)</f>
        <v>182966.93000000002</v>
      </c>
      <c r="L213" s="83">
        <f>VLOOKUP($C213,'2023'!$C$8:$U$285,VLOOKUP($L$4,Master!$D$9:$G$20,4,FALSE),FALSE)</f>
        <v>184908.30000000005</v>
      </c>
      <c r="M213" s="155">
        <f t="shared" si="34"/>
        <v>1.0106104966618832</v>
      </c>
      <c r="N213" s="155">
        <f t="shared" si="35"/>
        <v>2.9946603828588094E-5</v>
      </c>
      <c r="O213" s="83">
        <f t="shared" si="36"/>
        <v>1941.3700000000244</v>
      </c>
      <c r="P213" s="87">
        <f t="shared" si="37"/>
        <v>1.0610496661883238E-2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1471666.8</v>
      </c>
      <c r="F214" s="83">
        <f>VLOOKUP($C214,'2023'!$C$8:$U$285,19,FALSE)</f>
        <v>895334.18</v>
      </c>
      <c r="G214" s="84">
        <f t="shared" si="30"/>
        <v>0.60838104114328051</v>
      </c>
      <c r="H214" s="85">
        <f t="shared" si="31"/>
        <v>1.4500278236646909E-4</v>
      </c>
      <c r="I214" s="86">
        <f t="shared" si="32"/>
        <v>-576332.62</v>
      </c>
      <c r="J214" s="87">
        <f t="shared" si="33"/>
        <v>-0.39161895885671943</v>
      </c>
      <c r="K214" s="82">
        <f>VLOOKUP($C214,'2023'!$C$295:$U$572,VLOOKUP($L$4,Master!$D$9:$G$20,4,FALSE),FALSE)</f>
        <v>163366.68</v>
      </c>
      <c r="L214" s="83">
        <f>VLOOKUP($C214,'2023'!$C$8:$U$285,VLOOKUP($L$4,Master!$D$9:$G$20,4,FALSE),FALSE)</f>
        <v>108243.26000000001</v>
      </c>
      <c r="M214" s="155">
        <f t="shared" si="34"/>
        <v>0.66257856253184566</v>
      </c>
      <c r="N214" s="155">
        <f t="shared" si="35"/>
        <v>1.7530408447510772E-5</v>
      </c>
      <c r="O214" s="83">
        <f t="shared" si="36"/>
        <v>-55123.419999999984</v>
      </c>
      <c r="P214" s="87">
        <f t="shared" si="37"/>
        <v>-0.33742143746815439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27501.599999999999</v>
      </c>
      <c r="F216" s="83">
        <f>VLOOKUP($C216,'2023'!$C$8:$U$285,19,FALSE)</f>
        <v>18593.63</v>
      </c>
      <c r="G216" s="84">
        <f t="shared" si="30"/>
        <v>0.67609266369956666</v>
      </c>
      <c r="H216" s="85">
        <f t="shared" si="31"/>
        <v>3.0113092346062906E-6</v>
      </c>
      <c r="I216" s="86">
        <f t="shared" si="32"/>
        <v>-8907.9699999999975</v>
      </c>
      <c r="J216" s="87">
        <f t="shared" si="33"/>
        <v>-0.32390733630043334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4691.66</v>
      </c>
      <c r="M216" s="155">
        <f t="shared" si="34"/>
        <v>1.7059589260261221</v>
      </c>
      <c r="N216" s="155">
        <f t="shared" si="35"/>
        <v>7.59832215852039E-7</v>
      </c>
      <c r="O216" s="83">
        <f t="shared" si="36"/>
        <v>1941.5</v>
      </c>
      <c r="P216" s="87">
        <f t="shared" si="37"/>
        <v>0.7059589260261222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896212.04000000015</v>
      </c>
      <c r="F217" s="83">
        <f>VLOOKUP($C217,'2023'!$C$8:$U$285,19,FALSE)</f>
        <v>1037913.4799999999</v>
      </c>
      <c r="G217" s="84">
        <f t="shared" si="30"/>
        <v>1.1581115111999607</v>
      </c>
      <c r="H217" s="85">
        <f t="shared" si="31"/>
        <v>1.6809404333883974E-4</v>
      </c>
      <c r="I217" s="86">
        <f t="shared" si="32"/>
        <v>141701.43999999971</v>
      </c>
      <c r="J217" s="87">
        <f t="shared" si="33"/>
        <v>0.15811151119996078</v>
      </c>
      <c r="K217" s="82">
        <f>VLOOKUP($C217,'2023'!$C$295:$U$572,VLOOKUP($L$4,Master!$D$9:$G$20,4,FALSE),FALSE)</f>
        <v>91496.430000000008</v>
      </c>
      <c r="L217" s="83">
        <f>VLOOKUP($C217,'2023'!$C$8:$U$285,VLOOKUP($L$4,Master!$D$9:$G$20,4,FALSE),FALSE)</f>
        <v>233464.05999999997</v>
      </c>
      <c r="M217" s="155">
        <f t="shared" si="34"/>
        <v>2.5516193364047095</v>
      </c>
      <c r="N217" s="155">
        <f t="shared" si="35"/>
        <v>3.7810394195575418E-5</v>
      </c>
      <c r="O217" s="83">
        <f t="shared" si="36"/>
        <v>141967.62999999995</v>
      </c>
      <c r="P217" s="87">
        <f t="shared" si="37"/>
        <v>1.5516193364047093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1389555.9100000001</v>
      </c>
      <c r="F218" s="83">
        <f>VLOOKUP($C218,'2023'!$C$8:$U$285,19,FALSE)</f>
        <v>3109193.6000000006</v>
      </c>
      <c r="G218" s="84">
        <f t="shared" si="30"/>
        <v>2.2375447994748194</v>
      </c>
      <c r="H218" s="85">
        <f t="shared" si="31"/>
        <v>5.0354575195154356E-4</v>
      </c>
      <c r="I218" s="86">
        <f t="shared" si="32"/>
        <v>1719637.6900000004</v>
      </c>
      <c r="J218" s="87">
        <f t="shared" si="33"/>
        <v>1.2375447994748194</v>
      </c>
      <c r="K218" s="82">
        <f>VLOOKUP($C218,'2023'!$C$295:$U$572,VLOOKUP($L$4,Master!$D$9:$G$20,4,FALSE),FALSE)</f>
        <v>157594.80999999994</v>
      </c>
      <c r="L218" s="83">
        <f>VLOOKUP($C218,'2023'!$C$8:$U$285,VLOOKUP($L$4,Master!$D$9:$G$20,4,FALSE),FALSE)</f>
        <v>409221.08000000007</v>
      </c>
      <c r="M218" s="155">
        <f t="shared" si="34"/>
        <v>2.5966659688856519</v>
      </c>
      <c r="N218" s="155">
        <f t="shared" si="35"/>
        <v>6.6274913354711249E-5</v>
      </c>
      <c r="O218" s="83">
        <f t="shared" si="36"/>
        <v>251626.27000000014</v>
      </c>
      <c r="P218" s="87">
        <f t="shared" si="37"/>
        <v>1.5966659688856519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1352860.6199999999</v>
      </c>
      <c r="F219" s="83">
        <f>VLOOKUP($C219,'2023'!$C$8:$U$285,19,FALSE)</f>
        <v>1277901.1399999999</v>
      </c>
      <c r="G219" s="84">
        <f t="shared" si="30"/>
        <v>0.94459186785997218</v>
      </c>
      <c r="H219" s="85">
        <f t="shared" si="31"/>
        <v>2.06960959414375E-4</v>
      </c>
      <c r="I219" s="86">
        <f t="shared" si="32"/>
        <v>-74959.479999999981</v>
      </c>
      <c r="J219" s="87">
        <f t="shared" si="33"/>
        <v>-5.5408132140027835E-2</v>
      </c>
      <c r="K219" s="82">
        <f>VLOOKUP($C219,'2023'!$C$295:$U$572,VLOOKUP($L$4,Master!$D$9:$G$20,4,FALSE),FALSE)</f>
        <v>127277.93000000001</v>
      </c>
      <c r="L219" s="83">
        <f>VLOOKUP($C219,'2023'!$C$8:$U$285,VLOOKUP($L$4,Master!$D$9:$G$20,4,FALSE),FALSE)</f>
        <v>188146.78</v>
      </c>
      <c r="M219" s="155">
        <f t="shared" si="34"/>
        <v>1.4782357004077611</v>
      </c>
      <c r="N219" s="155">
        <f t="shared" si="35"/>
        <v>3.0471088005700773E-5</v>
      </c>
      <c r="O219" s="83">
        <f t="shared" si="36"/>
        <v>60868.849999999991</v>
      </c>
      <c r="P219" s="87">
        <f t="shared" si="37"/>
        <v>0.47823570040776109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140748.88</v>
      </c>
      <c r="F220" s="83">
        <f>VLOOKUP($C220,'2023'!$C$8:$U$285,19,FALSE)</f>
        <v>121695.97</v>
      </c>
      <c r="G220" s="84">
        <f t="shared" si="30"/>
        <v>0.86463188907790955</v>
      </c>
      <c r="H220" s="85">
        <f t="shared" si="31"/>
        <v>1.9709126097237067E-5</v>
      </c>
      <c r="I220" s="86">
        <f t="shared" si="32"/>
        <v>-19052.910000000003</v>
      </c>
      <c r="J220" s="87">
        <f t="shared" si="33"/>
        <v>-0.13536811092209047</v>
      </c>
      <c r="K220" s="82">
        <f>VLOOKUP($C220,'2023'!$C$295:$U$572,VLOOKUP($L$4,Master!$D$9:$G$20,4,FALSE),FALSE)</f>
        <v>11597.26</v>
      </c>
      <c r="L220" s="83">
        <f>VLOOKUP($C220,'2023'!$C$8:$U$285,VLOOKUP($L$4,Master!$D$9:$G$20,4,FALSE),FALSE)</f>
        <v>18646.239999999998</v>
      </c>
      <c r="M220" s="155">
        <f t="shared" si="34"/>
        <v>1.6078142595751064</v>
      </c>
      <c r="N220" s="155">
        <f t="shared" si="35"/>
        <v>3.0198296245910661E-6</v>
      </c>
      <c r="O220" s="83">
        <f t="shared" si="36"/>
        <v>7048.9799999999977</v>
      </c>
      <c r="P220" s="87">
        <f t="shared" si="37"/>
        <v>0.60781425957510637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8116404.2999999998</v>
      </c>
      <c r="F221" s="83">
        <f>VLOOKUP($C221,'2023'!$C$8:$U$285,19,FALSE)</f>
        <v>4346286.92</v>
      </c>
      <c r="G221" s="84">
        <f t="shared" si="30"/>
        <v>0.53549413747168806</v>
      </c>
      <c r="H221" s="85">
        <f t="shared" si="31"/>
        <v>7.0389772940757296E-4</v>
      </c>
      <c r="I221" s="86">
        <f t="shared" si="32"/>
        <v>-3770117.38</v>
      </c>
      <c r="J221" s="87">
        <f t="shared" si="33"/>
        <v>-0.46450586252831194</v>
      </c>
      <c r="K221" s="82">
        <f>VLOOKUP($C221,'2023'!$C$295:$U$572,VLOOKUP($L$4,Master!$D$9:$G$20,4,FALSE),FALSE)</f>
        <v>1144046.9299999997</v>
      </c>
      <c r="L221" s="83">
        <f>VLOOKUP($C221,'2023'!$C$8:$U$285,VLOOKUP($L$4,Master!$D$9:$G$20,4,FALSE),FALSE)</f>
        <v>1622081.69</v>
      </c>
      <c r="M221" s="155">
        <f t="shared" si="34"/>
        <v>1.4178454112892034</v>
      </c>
      <c r="N221" s="155">
        <f t="shared" si="35"/>
        <v>2.6270231108087972E-4</v>
      </c>
      <c r="O221" s="83">
        <f t="shared" si="36"/>
        <v>478034.76000000024</v>
      </c>
      <c r="P221" s="87">
        <f t="shared" si="37"/>
        <v>0.41784541128920327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5833694.6800000006</v>
      </c>
      <c r="F222" s="83">
        <f>VLOOKUP($C222,'2023'!$C$8:$U$285,19,FALSE)</f>
        <v>4917257.9799999995</v>
      </c>
      <c r="G222" s="84">
        <f t="shared" si="30"/>
        <v>0.8429062969061657</v>
      </c>
      <c r="H222" s="85">
        <f t="shared" si="31"/>
        <v>7.9636866841576771E-4</v>
      </c>
      <c r="I222" s="86">
        <f t="shared" si="32"/>
        <v>-916436.70000000112</v>
      </c>
      <c r="J222" s="87">
        <f t="shared" si="33"/>
        <v>-0.15709370309383436</v>
      </c>
      <c r="K222" s="82">
        <f>VLOOKUP($C222,'2023'!$C$295:$U$572,VLOOKUP($L$4,Master!$D$9:$G$20,4,FALSE),FALSE)</f>
        <v>123732.28</v>
      </c>
      <c r="L222" s="83">
        <f>VLOOKUP($C222,'2023'!$C$8:$U$285,VLOOKUP($L$4,Master!$D$9:$G$20,4,FALSE),FALSE)</f>
        <v>168338.99</v>
      </c>
      <c r="M222" s="155">
        <f t="shared" si="34"/>
        <v>1.3605098847285444</v>
      </c>
      <c r="N222" s="155">
        <f t="shared" si="35"/>
        <v>2.7263140932206135E-5</v>
      </c>
      <c r="O222" s="83">
        <f t="shared" si="36"/>
        <v>44606.709999999992</v>
      </c>
      <c r="P222" s="87">
        <f t="shared" si="37"/>
        <v>0.36050988472854451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1352248.72</v>
      </c>
      <c r="F223" s="83">
        <f>VLOOKUP($C223,'2023'!$C$8:$U$285,19,FALSE)</f>
        <v>1212464.45</v>
      </c>
      <c r="G223" s="84">
        <f t="shared" si="30"/>
        <v>0.89662828447713372</v>
      </c>
      <c r="H223" s="85">
        <f t="shared" si="31"/>
        <v>1.963632381044926E-4</v>
      </c>
      <c r="I223" s="86">
        <f t="shared" si="32"/>
        <v>-139784.27000000002</v>
      </c>
      <c r="J223" s="87">
        <f t="shared" si="33"/>
        <v>-0.10337171552286625</v>
      </c>
      <c r="K223" s="82">
        <f>VLOOKUP($C223,'2023'!$C$295:$U$572,VLOOKUP($L$4,Master!$D$9:$G$20,4,FALSE),FALSE)</f>
        <v>150553.46999999997</v>
      </c>
      <c r="L223" s="83">
        <f>VLOOKUP($C223,'2023'!$C$8:$U$285,VLOOKUP($L$4,Master!$D$9:$G$20,4,FALSE),FALSE)</f>
        <v>170326.59999999998</v>
      </c>
      <c r="M223" s="155">
        <f t="shared" si="34"/>
        <v>1.1313362621266718</v>
      </c>
      <c r="N223" s="155">
        <f t="shared" si="35"/>
        <v>2.7585041946036987E-5</v>
      </c>
      <c r="O223" s="83">
        <f t="shared" si="36"/>
        <v>19773.130000000005</v>
      </c>
      <c r="P223" s="87">
        <f t="shared" si="37"/>
        <v>0.13133626212667174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679313.27000000025</v>
      </c>
      <c r="F224" s="83">
        <f>VLOOKUP($C224,'2023'!$C$8:$U$285,19,FALSE)</f>
        <v>619568.98</v>
      </c>
      <c r="G224" s="84">
        <f t="shared" si="30"/>
        <v>0.91205193150429664</v>
      </c>
      <c r="H224" s="85">
        <f t="shared" si="31"/>
        <v>1.003415573478444E-4</v>
      </c>
      <c r="I224" s="86">
        <f t="shared" si="32"/>
        <v>-59744.29000000027</v>
      </c>
      <c r="J224" s="87">
        <f t="shared" si="33"/>
        <v>-8.7948068495703385E-2</v>
      </c>
      <c r="K224" s="82">
        <f>VLOOKUP($C224,'2023'!$C$295:$U$572,VLOOKUP($L$4,Master!$D$9:$G$20,4,FALSE),FALSE)</f>
        <v>74757.290000000008</v>
      </c>
      <c r="L224" s="83">
        <f>VLOOKUP($C224,'2023'!$C$8:$U$285,VLOOKUP($L$4,Master!$D$9:$G$20,4,FALSE),FALSE)</f>
        <v>131651.03000000003</v>
      </c>
      <c r="M224" s="155">
        <f t="shared" si="34"/>
        <v>1.761046046479213</v>
      </c>
      <c r="N224" s="155">
        <f t="shared" si="35"/>
        <v>2.1321386000712603E-5</v>
      </c>
      <c r="O224" s="83">
        <f t="shared" si="36"/>
        <v>56893.74000000002</v>
      </c>
      <c r="P224" s="87">
        <f t="shared" si="37"/>
        <v>0.76104604647921315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626438.75000000012</v>
      </c>
      <c r="F225" s="83">
        <f>VLOOKUP($C225,'2023'!$C$8:$U$285,19,FALSE)</f>
        <v>590658.57000000007</v>
      </c>
      <c r="G225" s="84">
        <f t="shared" si="30"/>
        <v>0.94288319488537375</v>
      </c>
      <c r="H225" s="85">
        <f t="shared" si="31"/>
        <v>9.5659406277329718E-5</v>
      </c>
      <c r="I225" s="86">
        <f t="shared" si="32"/>
        <v>-35780.180000000051</v>
      </c>
      <c r="J225" s="87">
        <f t="shared" si="33"/>
        <v>-5.7116805114626204E-2</v>
      </c>
      <c r="K225" s="82">
        <f>VLOOKUP($C225,'2023'!$C$295:$U$572,VLOOKUP($L$4,Master!$D$9:$G$20,4,FALSE),FALSE)</f>
        <v>72640.880000000019</v>
      </c>
      <c r="L225" s="83">
        <f>VLOOKUP($C225,'2023'!$C$8:$U$285,VLOOKUP($L$4,Master!$D$9:$G$20,4,FALSE),FALSE)</f>
        <v>42031.249999999985</v>
      </c>
      <c r="M225" s="155">
        <f t="shared" si="34"/>
        <v>0.57861702666597614</v>
      </c>
      <c r="N225" s="155">
        <f t="shared" si="35"/>
        <v>6.8071211090596936E-6</v>
      </c>
      <c r="O225" s="83">
        <f t="shared" si="36"/>
        <v>-30609.630000000034</v>
      </c>
      <c r="P225" s="87">
        <f t="shared" si="37"/>
        <v>-0.42138297333402386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314332.45000000013</v>
      </c>
      <c r="F226" s="83">
        <f>VLOOKUP($C226,'2023'!$C$8:$U$285,19,FALSE)</f>
        <v>256716.59000000003</v>
      </c>
      <c r="G226" s="84">
        <f t="shared" si="30"/>
        <v>0.81670406602945356</v>
      </c>
      <c r="H226" s="85">
        <f t="shared" si="31"/>
        <v>4.1576230039192823E-5</v>
      </c>
      <c r="I226" s="86">
        <f t="shared" si="32"/>
        <v>-57615.860000000102</v>
      </c>
      <c r="J226" s="87">
        <f t="shared" si="33"/>
        <v>-0.18329593397054642</v>
      </c>
      <c r="K226" s="82">
        <f>VLOOKUP($C226,'2023'!$C$295:$U$572,VLOOKUP($L$4,Master!$D$9:$G$20,4,FALSE),FALSE)</f>
        <v>34159.330000000009</v>
      </c>
      <c r="L226" s="83">
        <f>VLOOKUP($C226,'2023'!$C$8:$U$285,VLOOKUP($L$4,Master!$D$9:$G$20,4,FALSE),FALSE)</f>
        <v>25860.080000000002</v>
      </c>
      <c r="M226" s="155">
        <f t="shared" si="34"/>
        <v>0.75704295136936217</v>
      </c>
      <c r="N226" s="155">
        <f t="shared" si="35"/>
        <v>4.1881385028989737E-6</v>
      </c>
      <c r="O226" s="83">
        <f t="shared" si="36"/>
        <v>-8299.2500000000073</v>
      </c>
      <c r="P226" s="87">
        <f t="shared" si="37"/>
        <v>-0.2429570486306378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10988109.999999994</v>
      </c>
      <c r="F230" s="83">
        <f>VLOOKUP($C230,'2023'!$C$8:$U$285,19,FALSE)</f>
        <v>1884637.2699999998</v>
      </c>
      <c r="G230" s="84">
        <f t="shared" si="30"/>
        <v>0.17151605417128157</v>
      </c>
      <c r="H230" s="85">
        <f t="shared" si="31"/>
        <v>3.0522418780163892E-4</v>
      </c>
      <c r="I230" s="86">
        <f t="shared" si="32"/>
        <v>-9103472.7299999949</v>
      </c>
      <c r="J230" s="87">
        <f t="shared" si="33"/>
        <v>-0.82848394582871843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174374.41</v>
      </c>
      <c r="M230" s="155">
        <f t="shared" si="34"/>
        <v>0.15869372439846352</v>
      </c>
      <c r="N230" s="155">
        <f t="shared" si="35"/>
        <v>2.8240600200822725E-5</v>
      </c>
      <c r="O230" s="83">
        <f t="shared" si="36"/>
        <v>-924436.58999999927</v>
      </c>
      <c r="P230" s="87">
        <f t="shared" si="37"/>
        <v>-0.84130627560153648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233749.89999999997</v>
      </c>
      <c r="F231" s="83">
        <f>VLOOKUP($C231,'2023'!$C$8:$U$285,19,FALSE)</f>
        <v>194776.62</v>
      </c>
      <c r="G231" s="84">
        <f t="shared" si="30"/>
        <v>0.83326931904569812</v>
      </c>
      <c r="H231" s="85">
        <f t="shared" si="31"/>
        <v>3.1544815858517153E-5</v>
      </c>
      <c r="I231" s="86">
        <f t="shared" si="32"/>
        <v>-38973.27999999997</v>
      </c>
      <c r="J231" s="87">
        <f t="shared" si="33"/>
        <v>-0.16673068095430191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5">
        <f t="shared" si="34"/>
        <v>0</v>
      </c>
      <c r="N231" s="155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28882368.819999997</v>
      </c>
      <c r="F232" s="83">
        <f>VLOOKUP($C232,'2023'!$C$8:$U$285,19,FALSE)</f>
        <v>29156096.160000004</v>
      </c>
      <c r="G232" s="84">
        <f t="shared" si="30"/>
        <v>1.0094773161337951</v>
      </c>
      <c r="H232" s="85">
        <f t="shared" si="31"/>
        <v>4.7219408803809157E-3</v>
      </c>
      <c r="I232" s="86">
        <f t="shared" si="32"/>
        <v>273727.3400000073</v>
      </c>
      <c r="J232" s="87">
        <f t="shared" si="33"/>
        <v>9.4773161337951273E-3</v>
      </c>
      <c r="K232" s="82">
        <f>VLOOKUP($C232,'2023'!$C$295:$U$572,VLOOKUP($L$4,Master!$D$9:$G$20,4,FALSE),FALSE)</f>
        <v>2948851.95</v>
      </c>
      <c r="L232" s="83">
        <f>VLOOKUP($C232,'2023'!$C$8:$U$285,VLOOKUP($L$4,Master!$D$9:$G$20,4,FALSE),FALSE)</f>
        <v>2469133.1800000006</v>
      </c>
      <c r="M232" s="155">
        <f t="shared" si="34"/>
        <v>0.83732015776512636</v>
      </c>
      <c r="N232" s="155">
        <f t="shared" si="35"/>
        <v>3.9988552780746939E-4</v>
      </c>
      <c r="O232" s="83">
        <f t="shared" si="36"/>
        <v>-479718.76999999955</v>
      </c>
      <c r="P232" s="87">
        <f t="shared" si="37"/>
        <v>-0.16267984223487364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93381237.520000026</v>
      </c>
      <c r="F233" s="83">
        <f>VLOOKUP($C233,'2023'!$C$8:$U$285,19,FALSE)</f>
        <v>90915898.760000005</v>
      </c>
      <c r="G233" s="84">
        <f t="shared" si="30"/>
        <v>0.9735992065914526</v>
      </c>
      <c r="H233" s="85">
        <f t="shared" si="31"/>
        <v>1.4724176264049494E-2</v>
      </c>
      <c r="I233" s="86">
        <f t="shared" si="32"/>
        <v>-2465338.7600000203</v>
      </c>
      <c r="J233" s="87">
        <f t="shared" si="33"/>
        <v>-2.6400793408547448E-2</v>
      </c>
      <c r="K233" s="82">
        <f>VLOOKUP($C233,'2023'!$C$295:$U$572,VLOOKUP($L$4,Master!$D$9:$G$20,4,FALSE),FALSE)</f>
        <v>9549133.950000003</v>
      </c>
      <c r="L233" s="83">
        <f>VLOOKUP($C233,'2023'!$C$8:$U$285,VLOOKUP($L$4,Master!$D$9:$G$20,4,FALSE),FALSE)</f>
        <v>8340555.790000001</v>
      </c>
      <c r="M233" s="155">
        <f t="shared" si="34"/>
        <v>0.87343583550841264</v>
      </c>
      <c r="N233" s="155">
        <f t="shared" si="35"/>
        <v>1.3507847941567066E-3</v>
      </c>
      <c r="O233" s="83">
        <f t="shared" si="36"/>
        <v>-1208578.160000002</v>
      </c>
      <c r="P233" s="87">
        <f t="shared" si="37"/>
        <v>-0.12656416449158739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36354686.859999992</v>
      </c>
      <c r="F234" s="83">
        <f>VLOOKUP($C234,'2023'!$C$8:$U$285,19,FALSE)</f>
        <v>34986150.45000001</v>
      </c>
      <c r="G234" s="84">
        <f t="shared" si="30"/>
        <v>0.96235598410542922</v>
      </c>
      <c r="H234" s="85">
        <f t="shared" si="31"/>
        <v>5.6661403896608705E-3</v>
      </c>
      <c r="I234" s="86">
        <f t="shared" si="32"/>
        <v>-1368536.4099999815</v>
      </c>
      <c r="J234" s="87">
        <f t="shared" si="33"/>
        <v>-3.7644015894570733E-2</v>
      </c>
      <c r="K234" s="82">
        <f>VLOOKUP($C234,'2023'!$C$295:$U$572,VLOOKUP($L$4,Master!$D$9:$G$20,4,FALSE),FALSE)</f>
        <v>3700416.06</v>
      </c>
      <c r="L234" s="83">
        <f>VLOOKUP($C234,'2023'!$C$8:$U$285,VLOOKUP($L$4,Master!$D$9:$G$20,4,FALSE),FALSE)</f>
        <v>3060361.1900000004</v>
      </c>
      <c r="M234" s="155">
        <f t="shared" si="34"/>
        <v>0.82703164735481138</v>
      </c>
      <c r="N234" s="155">
        <f t="shared" si="35"/>
        <v>4.9563715706280574E-4</v>
      </c>
      <c r="O234" s="83">
        <f t="shared" si="36"/>
        <v>-640054.86999999965</v>
      </c>
      <c r="P234" s="87">
        <f t="shared" si="37"/>
        <v>-0.17296835264518867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11373101.5</v>
      </c>
      <c r="F235" s="83">
        <f>VLOOKUP($C235,'2023'!$C$8:$U$285,19,FALSE)</f>
        <v>10396271.619999999</v>
      </c>
      <c r="G235" s="84">
        <f t="shared" si="30"/>
        <v>0.9141105106641314</v>
      </c>
      <c r="H235" s="85">
        <f t="shared" si="31"/>
        <v>1.6837158066919313E-3</v>
      </c>
      <c r="I235" s="86">
        <f t="shared" si="32"/>
        <v>-976829.88000000082</v>
      </c>
      <c r="J235" s="87">
        <f t="shared" si="33"/>
        <v>-8.5889489335868568E-2</v>
      </c>
      <c r="K235" s="82">
        <f>VLOOKUP($C235,'2023'!$C$295:$U$572,VLOOKUP($L$4,Master!$D$9:$G$20,4,FALSE),FALSE)</f>
        <v>678012.75</v>
      </c>
      <c r="L235" s="83">
        <f>VLOOKUP($C235,'2023'!$C$8:$U$285,VLOOKUP($L$4,Master!$D$9:$G$20,4,FALSE),FALSE)</f>
        <v>1196356.92</v>
      </c>
      <c r="M235" s="155">
        <f t="shared" si="34"/>
        <v>1.7645050480245392</v>
      </c>
      <c r="N235" s="155">
        <f t="shared" si="35"/>
        <v>1.9375456223884947E-4</v>
      </c>
      <c r="O235" s="83">
        <f t="shared" si="36"/>
        <v>518344.16999999993</v>
      </c>
      <c r="P235" s="87">
        <f t="shared" si="37"/>
        <v>0.76450504802453922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30325476.899999991</v>
      </c>
      <c r="F236" s="83">
        <f>VLOOKUP($C236,'2023'!$C$8:$U$285,19,FALSE)</f>
        <v>30188459.800000004</v>
      </c>
      <c r="G236" s="84">
        <f t="shared" si="30"/>
        <v>0.99548178251402908</v>
      </c>
      <c r="H236" s="85">
        <f t="shared" si="31"/>
        <v>4.8891361059825748E-3</v>
      </c>
      <c r="I236" s="86">
        <f t="shared" si="32"/>
        <v>-137017.09999998659</v>
      </c>
      <c r="J236" s="87">
        <f t="shared" si="33"/>
        <v>-4.5182174859709013E-3</v>
      </c>
      <c r="K236" s="82">
        <f>VLOOKUP($C236,'2023'!$C$295:$U$572,VLOOKUP($L$4,Master!$D$9:$G$20,4,FALSE),FALSE)</f>
        <v>3037683.4899999998</v>
      </c>
      <c r="L236" s="83">
        <f>VLOOKUP($C236,'2023'!$C$8:$U$285,VLOOKUP($L$4,Master!$D$9:$G$20,4,FALSE),FALSE)</f>
        <v>3045346.99</v>
      </c>
      <c r="M236" s="155">
        <f t="shared" si="34"/>
        <v>1.0025228105644413</v>
      </c>
      <c r="N236" s="155">
        <f t="shared" si="35"/>
        <v>4.9320555015709526E-4</v>
      </c>
      <c r="O236" s="83">
        <f t="shared" si="36"/>
        <v>7663.5000000004657</v>
      </c>
      <c r="P236" s="87">
        <f t="shared" si="37"/>
        <v>2.5228105644411513E-3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4752346.6400000006</v>
      </c>
      <c r="F237" s="83">
        <f>VLOOKUP($C237,'2023'!$C$8:$U$285,19,FALSE)</f>
        <v>3252683.89</v>
      </c>
      <c r="G237" s="84">
        <f t="shared" si="30"/>
        <v>0.68443742352935766</v>
      </c>
      <c r="H237" s="85">
        <f t="shared" si="31"/>
        <v>5.2678455122599039E-4</v>
      </c>
      <c r="I237" s="86">
        <f t="shared" si="32"/>
        <v>-1499662.7500000005</v>
      </c>
      <c r="J237" s="87">
        <f t="shared" si="33"/>
        <v>-0.31556257647064234</v>
      </c>
      <c r="K237" s="82">
        <f>VLOOKUP($C237,'2023'!$C$295:$U$572,VLOOKUP($L$4,Master!$D$9:$G$20,4,FALSE),FALSE)</f>
        <v>554093.33000000007</v>
      </c>
      <c r="L237" s="83">
        <f>VLOOKUP($C237,'2023'!$C$8:$U$285,VLOOKUP($L$4,Master!$D$9:$G$20,4,FALSE),FALSE)</f>
        <v>474010.04000000004</v>
      </c>
      <c r="M237" s="155">
        <f t="shared" si="34"/>
        <v>0.85546967331297774</v>
      </c>
      <c r="N237" s="155">
        <f t="shared" si="35"/>
        <v>7.6767732322741557E-5</v>
      </c>
      <c r="O237" s="83">
        <f t="shared" si="36"/>
        <v>-80083.290000000037</v>
      </c>
      <c r="P237" s="87">
        <f t="shared" si="37"/>
        <v>-0.14453032668702226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7281271.1000000024</v>
      </c>
      <c r="F238" s="83">
        <f>VLOOKUP($C238,'2023'!$C$8:$U$285,19,FALSE)</f>
        <v>6886350.8300000001</v>
      </c>
      <c r="G238" s="84">
        <f t="shared" si="30"/>
        <v>0.94576218017757885</v>
      </c>
      <c r="H238" s="85">
        <f t="shared" si="31"/>
        <v>1.1152707592394649E-3</v>
      </c>
      <c r="I238" s="86">
        <f t="shared" si="32"/>
        <v>-394920.27000000235</v>
      </c>
      <c r="J238" s="87">
        <f t="shared" si="33"/>
        <v>-5.4237819822421145E-2</v>
      </c>
      <c r="K238" s="82">
        <f>VLOOKUP($C238,'2023'!$C$295:$U$572,VLOOKUP($L$4,Master!$D$9:$G$20,4,FALSE),FALSE)</f>
        <v>852207.1100000001</v>
      </c>
      <c r="L238" s="83">
        <f>VLOOKUP($C238,'2023'!$C$8:$U$285,VLOOKUP($L$4,Master!$D$9:$G$20,4,FALSE),FALSE)</f>
        <v>748020.15999999992</v>
      </c>
      <c r="M238" s="155">
        <f t="shared" si="34"/>
        <v>0.87774456610670593</v>
      </c>
      <c r="N238" s="155">
        <f t="shared" si="35"/>
        <v>1.2114471544715446E-4</v>
      </c>
      <c r="O238" s="83">
        <f t="shared" si="36"/>
        <v>-104186.95000000019</v>
      </c>
      <c r="P238" s="87">
        <f t="shared" si="37"/>
        <v>-0.12225543389329406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1986804.6399999997</v>
      </c>
      <c r="F239" s="83">
        <f>VLOOKUP($C239,'2023'!$C$8:$U$285,19,FALSE)</f>
        <v>2067941.9999999998</v>
      </c>
      <c r="G239" s="84">
        <f t="shared" si="30"/>
        <v>1.0408381168266247</v>
      </c>
      <c r="H239" s="85">
        <f t="shared" si="31"/>
        <v>3.3491108735788548E-4</v>
      </c>
      <c r="I239" s="86">
        <f t="shared" si="32"/>
        <v>81137.360000000102</v>
      </c>
      <c r="J239" s="87">
        <f t="shared" si="33"/>
        <v>4.0838116826624742E-2</v>
      </c>
      <c r="K239" s="82">
        <f>VLOOKUP($C239,'2023'!$C$295:$U$572,VLOOKUP($L$4,Master!$D$9:$G$20,4,FALSE),FALSE)</f>
        <v>223954.88999999998</v>
      </c>
      <c r="L239" s="83">
        <f>VLOOKUP($C239,'2023'!$C$8:$U$285,VLOOKUP($L$4,Master!$D$9:$G$20,4,FALSE),FALSE)</f>
        <v>316628.44</v>
      </c>
      <c r="M239" s="155">
        <f t="shared" si="34"/>
        <v>1.4138045389408556</v>
      </c>
      <c r="N239" s="155">
        <f t="shared" si="35"/>
        <v>5.1279182457163217E-5</v>
      </c>
      <c r="O239" s="83">
        <f t="shared" si="36"/>
        <v>92673.550000000017</v>
      </c>
      <c r="P239" s="87">
        <f t="shared" si="37"/>
        <v>0.41380453894085556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4916001.6000000006</v>
      </c>
      <c r="F240" s="83">
        <f>VLOOKUP($C240,'2023'!$C$8:$U$285,19,FALSE)</f>
        <v>6008239.8199999994</v>
      </c>
      <c r="G240" s="84">
        <f t="shared" si="30"/>
        <v>1.2221802002668183</v>
      </c>
      <c r="H240" s="85">
        <f t="shared" si="31"/>
        <v>9.7305733488808985E-4</v>
      </c>
      <c r="I240" s="86">
        <f t="shared" si="32"/>
        <v>1092238.2199999988</v>
      </c>
      <c r="J240" s="87">
        <f t="shared" si="33"/>
        <v>0.2221802002668182</v>
      </c>
      <c r="K240" s="82">
        <f>VLOOKUP($C240,'2023'!$C$295:$U$572,VLOOKUP($L$4,Master!$D$9:$G$20,4,FALSE),FALSE)</f>
        <v>639500.16</v>
      </c>
      <c r="L240" s="83">
        <f>VLOOKUP($C240,'2023'!$C$8:$U$285,VLOOKUP($L$4,Master!$D$9:$G$20,4,FALSE),FALSE)</f>
        <v>153531.76</v>
      </c>
      <c r="M240" s="155">
        <f t="shared" si="34"/>
        <v>0.24008087816584753</v>
      </c>
      <c r="N240" s="155">
        <f t="shared" si="35"/>
        <v>2.4865053606711369E-5</v>
      </c>
      <c r="O240" s="83">
        <f t="shared" si="36"/>
        <v>-485968.4</v>
      </c>
      <c r="P240" s="87">
        <f t="shared" si="37"/>
        <v>-0.75991912183415244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570240.63</v>
      </c>
      <c r="F242" s="83">
        <f>VLOOKUP($C242,'2023'!$C$8:$U$285,19,FALSE)</f>
        <v>505906.24</v>
      </c>
      <c r="G242" s="84">
        <f t="shared" si="30"/>
        <v>0.88718027685961276</v>
      </c>
      <c r="H242" s="85">
        <f t="shared" si="31"/>
        <v>8.1933443461924656E-5</v>
      </c>
      <c r="I242" s="86">
        <f t="shared" si="32"/>
        <v>-64334.390000000014</v>
      </c>
      <c r="J242" s="87">
        <f t="shared" si="33"/>
        <v>-0.11281972314038727</v>
      </c>
      <c r="K242" s="82">
        <f>VLOOKUP($C242,'2023'!$C$295:$U$572,VLOOKUP($L$4,Master!$D$9:$G$20,4,FALSE),FALSE)</f>
        <v>54857.4</v>
      </c>
      <c r="L242" s="83">
        <f>VLOOKUP($C242,'2023'!$C$8:$U$285,VLOOKUP($L$4,Master!$D$9:$G$20,4,FALSE),FALSE)</f>
        <v>70100.48000000001</v>
      </c>
      <c r="M242" s="155">
        <f t="shared" si="34"/>
        <v>1.2778673433301617</v>
      </c>
      <c r="N242" s="155">
        <f t="shared" si="35"/>
        <v>1.1353039873028213E-5</v>
      </c>
      <c r="O242" s="83">
        <f t="shared" si="36"/>
        <v>15243.080000000009</v>
      </c>
      <c r="P242" s="87">
        <f t="shared" si="37"/>
        <v>0.27786734333016161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3009291.6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-3009291.6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360416.09999999992</v>
      </c>
      <c r="F244" s="83">
        <f>VLOOKUP($C244,'2023'!$C$8:$U$285,19,FALSE)</f>
        <v>154369.88</v>
      </c>
      <c r="G244" s="84">
        <f t="shared" si="30"/>
        <v>0.4283101670541356</v>
      </c>
      <c r="H244" s="85">
        <f t="shared" si="31"/>
        <v>2.5000790334596573E-5</v>
      </c>
      <c r="I244" s="86">
        <f t="shared" si="32"/>
        <v>-206046.21999999991</v>
      </c>
      <c r="J244" s="87">
        <f t="shared" si="33"/>
        <v>-0.5716898329458644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11199.47</v>
      </c>
      <c r="M244" s="155">
        <f t="shared" si="34"/>
        <v>0.31073722844234758</v>
      </c>
      <c r="N244" s="155">
        <f t="shared" si="35"/>
        <v>1.8137968451397659E-6</v>
      </c>
      <c r="O244" s="83">
        <f t="shared" si="36"/>
        <v>-24842.14</v>
      </c>
      <c r="P244" s="87">
        <f t="shared" si="37"/>
        <v>-0.68926277155765237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4014629.0599999996</v>
      </c>
      <c r="F245" s="83">
        <f>VLOOKUP($C245,'2023'!$C$8:$U$285,19,FALSE)</f>
        <v>3080070.8700000006</v>
      </c>
      <c r="G245" s="84">
        <f t="shared" si="30"/>
        <v>0.76721182056107595</v>
      </c>
      <c r="H245" s="85">
        <f t="shared" si="31"/>
        <v>4.9882921484792548E-4</v>
      </c>
      <c r="I245" s="86">
        <f t="shared" si="32"/>
        <v>-934558.18999999901</v>
      </c>
      <c r="J245" s="87">
        <f t="shared" si="33"/>
        <v>-0.23278817943892408</v>
      </c>
      <c r="K245" s="82">
        <f>VLOOKUP($C245,'2023'!$C$295:$U$572,VLOOKUP($L$4,Master!$D$9:$G$20,4,FALSE),FALSE)</f>
        <v>134238.37</v>
      </c>
      <c r="L245" s="83">
        <f>VLOOKUP($C245,'2023'!$C$8:$U$285,VLOOKUP($L$4,Master!$D$9:$G$20,4,FALSE),FALSE)</f>
        <v>257010.56</v>
      </c>
      <c r="M245" s="155">
        <f t="shared" si="34"/>
        <v>1.9145834384014049</v>
      </c>
      <c r="N245" s="155">
        <f t="shared" si="35"/>
        <v>4.1623839600945813E-5</v>
      </c>
      <c r="O245" s="83">
        <f t="shared" si="36"/>
        <v>122772.19</v>
      </c>
      <c r="P245" s="87">
        <f t="shared" si="37"/>
        <v>0.91458343840140499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292004.42000000004</v>
      </c>
      <c r="F246" s="83">
        <f>VLOOKUP($C246,'2023'!$C$8:$U$285,19,FALSE)</f>
        <v>252456.27999999997</v>
      </c>
      <c r="G246" s="84">
        <f t="shared" si="30"/>
        <v>0.8645632144883284</v>
      </c>
      <c r="H246" s="85">
        <f t="shared" si="31"/>
        <v>4.0886256599617783E-5</v>
      </c>
      <c r="I246" s="86">
        <f t="shared" si="32"/>
        <v>-39548.140000000072</v>
      </c>
      <c r="J246" s="87">
        <f t="shared" si="33"/>
        <v>-0.1354367855116716</v>
      </c>
      <c r="K246" s="82">
        <f>VLOOKUP($C246,'2023'!$C$295:$U$572,VLOOKUP($L$4,Master!$D$9:$G$20,4,FALSE),FALSE)</f>
        <v>25638.880000000005</v>
      </c>
      <c r="L246" s="83">
        <f>VLOOKUP($C246,'2023'!$C$8:$U$285,VLOOKUP($L$4,Master!$D$9:$G$20,4,FALSE),FALSE)</f>
        <v>58606.729999999996</v>
      </c>
      <c r="M246" s="155">
        <f t="shared" si="34"/>
        <v>2.2858537502418197</v>
      </c>
      <c r="N246" s="155">
        <f t="shared" si="35"/>
        <v>9.4915832604541178E-6</v>
      </c>
      <c r="O246" s="83">
        <f t="shared" si="36"/>
        <v>32967.849999999991</v>
      </c>
      <c r="P246" s="87">
        <f t="shared" si="37"/>
        <v>1.2858537502418197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1575083.3</v>
      </c>
      <c r="F247" s="83">
        <f>VLOOKUP($C247,'2023'!$C$8:$U$285,19,FALSE)</f>
        <v>2628282.34</v>
      </c>
      <c r="G247" s="84">
        <f t="shared" si="30"/>
        <v>1.6686624383611963</v>
      </c>
      <c r="H247" s="85">
        <f t="shared" si="31"/>
        <v>4.2566034075081782E-4</v>
      </c>
      <c r="I247" s="86">
        <f t="shared" si="32"/>
        <v>1053199.0399999998</v>
      </c>
      <c r="J247" s="87">
        <f t="shared" si="33"/>
        <v>0.66866243836119632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0</v>
      </c>
      <c r="M247" s="155">
        <f t="shared" si="34"/>
        <v>0</v>
      </c>
      <c r="N247" s="155">
        <f t="shared" si="35"/>
        <v>0</v>
      </c>
      <c r="O247" s="83">
        <f t="shared" si="36"/>
        <v>-157508.32999999999</v>
      </c>
      <c r="P247" s="87">
        <f t="shared" si="37"/>
        <v>-1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7772091.7999999998</v>
      </c>
      <c r="F248" s="83">
        <f>VLOOKUP($C248,'2023'!$C$8:$U$285,19,FALSE)</f>
        <v>5285178.7900000019</v>
      </c>
      <c r="G248" s="84">
        <f t="shared" si="30"/>
        <v>0.68002011890801417</v>
      </c>
      <c r="H248" s="85">
        <f t="shared" si="31"/>
        <v>8.5595484565801868E-4</v>
      </c>
      <c r="I248" s="86">
        <f t="shared" si="32"/>
        <v>-2486913.0099999979</v>
      </c>
      <c r="J248" s="87">
        <f t="shared" si="33"/>
        <v>-0.31997988109198583</v>
      </c>
      <c r="K248" s="82">
        <f>VLOOKUP($C248,'2023'!$C$295:$U$572,VLOOKUP($L$4,Master!$D$9:$G$20,4,FALSE),FALSE)</f>
        <v>582419.58000000007</v>
      </c>
      <c r="L248" s="83">
        <f>VLOOKUP($C248,'2023'!$C$8:$U$285,VLOOKUP($L$4,Master!$D$9:$G$20,4,FALSE),FALSE)</f>
        <v>385797.61</v>
      </c>
      <c r="M248" s="155">
        <f t="shared" si="34"/>
        <v>0.66240494524583104</v>
      </c>
      <c r="N248" s="155">
        <f t="shared" si="35"/>
        <v>6.2481393126680271E-5</v>
      </c>
      <c r="O248" s="83">
        <f t="shared" si="36"/>
        <v>-196621.97000000009</v>
      </c>
      <c r="P248" s="87">
        <f t="shared" si="37"/>
        <v>-0.3375950547541689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34167.399999999987</v>
      </c>
      <c r="F249" s="83">
        <f>VLOOKUP($C249,'2023'!$C$8:$U$285,19,FALSE)</f>
        <v>7519.3899999999994</v>
      </c>
      <c r="G249" s="84">
        <f t="shared" si="30"/>
        <v>0.22007498375644627</v>
      </c>
      <c r="H249" s="85">
        <f t="shared" si="31"/>
        <v>1.2177938651896478E-6</v>
      </c>
      <c r="I249" s="86">
        <f t="shared" si="32"/>
        <v>-26648.009999999987</v>
      </c>
      <c r="J249" s="87">
        <f t="shared" si="33"/>
        <v>-0.7799250162435537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1708.81</v>
      </c>
      <c r="M249" s="155">
        <f t="shared" si="34"/>
        <v>0.50012877772379516</v>
      </c>
      <c r="N249" s="155">
        <f t="shared" si="35"/>
        <v>2.7674829138729632E-7</v>
      </c>
      <c r="O249" s="83">
        <f t="shared" si="36"/>
        <v>-1707.9299999999998</v>
      </c>
      <c r="P249" s="87">
        <f t="shared" si="37"/>
        <v>-0.49987122227620479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20000.800000000003</v>
      </c>
      <c r="F250" s="83">
        <f>VLOOKUP($C250,'2023'!$C$8:$U$285,19,FALSE)</f>
        <v>4722.2700000000004</v>
      </c>
      <c r="G250" s="84">
        <f t="shared" si="30"/>
        <v>0.23610405583776647</v>
      </c>
      <c r="H250" s="85">
        <f t="shared" si="31"/>
        <v>7.6478962199980572E-7</v>
      </c>
      <c r="I250" s="86">
        <f t="shared" si="32"/>
        <v>-15278.530000000002</v>
      </c>
      <c r="J250" s="87">
        <f t="shared" si="33"/>
        <v>-0.7638959441622335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940.46999999999991</v>
      </c>
      <c r="M250" s="155">
        <f t="shared" si="34"/>
        <v>0.47021619135234588</v>
      </c>
      <c r="N250" s="155">
        <f t="shared" si="35"/>
        <v>1.5231270041784082E-7</v>
      </c>
      <c r="O250" s="83">
        <f t="shared" si="36"/>
        <v>-1059.6100000000001</v>
      </c>
      <c r="P250" s="87">
        <f t="shared" si="37"/>
        <v>-0.52978380864765418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2364399.9600000004</v>
      </c>
      <c r="F251" s="83">
        <f>VLOOKUP($C251,'2023'!$C$8:$U$285,19,FALSE)</f>
        <v>1761392.91</v>
      </c>
      <c r="G251" s="84">
        <f t="shared" si="30"/>
        <v>0.74496402461451561</v>
      </c>
      <c r="H251" s="85">
        <f t="shared" si="31"/>
        <v>2.852642940433388E-4</v>
      </c>
      <c r="I251" s="86">
        <f t="shared" si="32"/>
        <v>-603007.05000000051</v>
      </c>
      <c r="J251" s="87">
        <f t="shared" si="33"/>
        <v>-0.25503597538548445</v>
      </c>
      <c r="K251" s="82">
        <f>VLOOKUP($C251,'2023'!$C$295:$U$572,VLOOKUP($L$4,Master!$D$9:$G$20,4,FALSE),FALSE)</f>
        <v>190550</v>
      </c>
      <c r="L251" s="83">
        <f>VLOOKUP($C251,'2023'!$C$8:$U$285,VLOOKUP($L$4,Master!$D$9:$G$20,4,FALSE),FALSE)</f>
        <v>210267.9</v>
      </c>
      <c r="M251" s="155">
        <f t="shared" si="34"/>
        <v>1.1034788769351875</v>
      </c>
      <c r="N251" s="155">
        <f t="shared" si="35"/>
        <v>3.4053687688271305E-5</v>
      </c>
      <c r="O251" s="83">
        <f t="shared" si="36"/>
        <v>19717.899999999994</v>
      </c>
      <c r="P251" s="87">
        <f t="shared" si="37"/>
        <v>0.10347887693518758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7661631.5499999989</v>
      </c>
      <c r="F252" s="83">
        <f>VLOOKUP($C252,'2023'!$C$8:$U$285,19,FALSE)</f>
        <v>6137536.4600000009</v>
      </c>
      <c r="G252" s="84">
        <f t="shared" si="30"/>
        <v>0.80107434297072166</v>
      </c>
      <c r="H252" s="85">
        <f t="shared" si="31"/>
        <v>9.9399741845625634E-4</v>
      </c>
      <c r="I252" s="86">
        <f t="shared" si="32"/>
        <v>-1524095.089999998</v>
      </c>
      <c r="J252" s="87">
        <f t="shared" si="33"/>
        <v>-0.19892565702927834</v>
      </c>
      <c r="K252" s="82">
        <f>VLOOKUP($C252,'2023'!$C$295:$U$572,VLOOKUP($L$4,Master!$D$9:$G$20,4,FALSE),FALSE)</f>
        <v>879556.65999999992</v>
      </c>
      <c r="L252" s="83">
        <f>VLOOKUP($C252,'2023'!$C$8:$U$285,VLOOKUP($L$4,Master!$D$9:$G$20,4,FALSE),FALSE)</f>
        <v>785912.42000000016</v>
      </c>
      <c r="M252" s="155">
        <f t="shared" si="34"/>
        <v>0.89353245304287754</v>
      </c>
      <c r="N252" s="155">
        <f t="shared" si="35"/>
        <v>1.2728151135296217E-4</v>
      </c>
      <c r="O252" s="83">
        <f t="shared" si="36"/>
        <v>-93644.239999999758</v>
      </c>
      <c r="P252" s="87">
        <f t="shared" si="37"/>
        <v>-0.10646754695712243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1118830.82</v>
      </c>
      <c r="F253" s="83">
        <f>VLOOKUP($C253,'2023'!$C$8:$U$285,19,FALSE)</f>
        <v>51179.05</v>
      </c>
      <c r="G253" s="84">
        <f t="shared" si="30"/>
        <v>4.5743332311850328E-2</v>
      </c>
      <c r="H253" s="85">
        <f t="shared" si="31"/>
        <v>8.2886421792504782E-6</v>
      </c>
      <c r="I253" s="86">
        <f t="shared" si="32"/>
        <v>-1067651.77</v>
      </c>
      <c r="J253" s="87">
        <f t="shared" si="33"/>
        <v>-0.95425666768814965</v>
      </c>
      <c r="K253" s="82">
        <f>VLOOKUP($C253,'2023'!$C$295:$U$572,VLOOKUP($L$4,Master!$D$9:$G$20,4,FALSE),FALSE)</f>
        <v>124324.36</v>
      </c>
      <c r="L253" s="83">
        <f>VLOOKUP($C253,'2023'!$C$8:$U$285,VLOOKUP($L$4,Master!$D$9:$G$20,4,FALSE),FALSE)</f>
        <v>31050.97</v>
      </c>
      <c r="M253" s="155">
        <f t="shared" si="34"/>
        <v>0.24975773050430342</v>
      </c>
      <c r="N253" s="155">
        <f t="shared" si="35"/>
        <v>5.0288229197033006E-6</v>
      </c>
      <c r="O253" s="83">
        <f t="shared" si="36"/>
        <v>-93273.39</v>
      </c>
      <c r="P253" s="87">
        <f t="shared" si="37"/>
        <v>-0.75024226949569661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1018040.18</v>
      </c>
      <c r="F255" s="83">
        <f>VLOOKUP($C255,'2023'!$C$8:$U$285,19,FALSE)</f>
        <v>539821.05999999994</v>
      </c>
      <c r="G255" s="84">
        <f t="shared" si="30"/>
        <v>0.53025516144166329</v>
      </c>
      <c r="H255" s="85">
        <f t="shared" si="31"/>
        <v>8.7426077802610681E-5</v>
      </c>
      <c r="I255" s="86">
        <f t="shared" si="32"/>
        <v>-478219.12000000011</v>
      </c>
      <c r="J255" s="87">
        <f t="shared" si="33"/>
        <v>-0.46974483855833676</v>
      </c>
      <c r="K255" s="82">
        <f>VLOOKUP($C255,'2023'!$C$295:$U$572,VLOOKUP($L$4,Master!$D$9:$G$20,4,FALSE),FALSE)</f>
        <v>112567.5</v>
      </c>
      <c r="L255" s="83">
        <f>VLOOKUP($C255,'2023'!$C$8:$U$285,VLOOKUP($L$4,Master!$D$9:$G$20,4,FALSE),FALSE)</f>
        <v>62630.46</v>
      </c>
      <c r="M255" s="155">
        <f t="shared" si="34"/>
        <v>0.55638137117729358</v>
      </c>
      <c r="N255" s="155">
        <f t="shared" si="35"/>
        <v>1.0143241667476435E-5</v>
      </c>
      <c r="O255" s="83">
        <f t="shared" si="36"/>
        <v>-49937.04</v>
      </c>
      <c r="P255" s="87">
        <f t="shared" si="37"/>
        <v>-0.44361862882270636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3835395.2299999986</v>
      </c>
      <c r="F256" s="83">
        <f>VLOOKUP($C256,'2023'!$C$8:$U$285,19,FALSE)</f>
        <v>2915976.9199999995</v>
      </c>
      <c r="G256" s="84">
        <f t="shared" si="30"/>
        <v>0.76028068690068229</v>
      </c>
      <c r="H256" s="85">
        <f t="shared" si="31"/>
        <v>4.7225357432060367E-4</v>
      </c>
      <c r="I256" s="86">
        <f t="shared" si="32"/>
        <v>-919418.30999999912</v>
      </c>
      <c r="J256" s="87">
        <f t="shared" si="33"/>
        <v>-0.23971931309931765</v>
      </c>
      <c r="K256" s="82">
        <f>VLOOKUP($C256,'2023'!$C$295:$U$572,VLOOKUP($L$4,Master!$D$9:$G$20,4,FALSE),FALSE)</f>
        <v>416395.71999999986</v>
      </c>
      <c r="L256" s="83">
        <f>VLOOKUP($C256,'2023'!$C$8:$U$285,VLOOKUP($L$4,Master!$D$9:$G$20,4,FALSE),FALSE)</f>
        <v>428613.14</v>
      </c>
      <c r="M256" s="155">
        <f t="shared" si="34"/>
        <v>1.0293408875576342</v>
      </c>
      <c r="N256" s="155">
        <f t="shared" si="35"/>
        <v>6.9415531370453144E-5</v>
      </c>
      <c r="O256" s="83">
        <f t="shared" si="36"/>
        <v>12217.420000000158</v>
      </c>
      <c r="P256" s="87">
        <f t="shared" si="37"/>
        <v>2.9340887557634268E-2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1591267.4299999997</v>
      </c>
      <c r="F257" s="83">
        <f>VLOOKUP($C257,'2023'!$C$8:$U$285,19,FALSE)</f>
        <v>1426376.2599999998</v>
      </c>
      <c r="G257" s="84">
        <f t="shared" si="30"/>
        <v>0.89637746183242129</v>
      </c>
      <c r="H257" s="85">
        <f t="shared" si="31"/>
        <v>2.3100707090337831E-4</v>
      </c>
      <c r="I257" s="86">
        <f t="shared" si="32"/>
        <v>-164891.16999999993</v>
      </c>
      <c r="J257" s="87">
        <f t="shared" si="33"/>
        <v>-0.10362253816757876</v>
      </c>
      <c r="K257" s="82">
        <f>VLOOKUP($C257,'2023'!$C$295:$U$572,VLOOKUP($L$4,Master!$D$9:$G$20,4,FALSE),FALSE)</f>
        <v>163017.88999999998</v>
      </c>
      <c r="L257" s="83">
        <f>VLOOKUP($C257,'2023'!$C$8:$U$285,VLOOKUP($L$4,Master!$D$9:$G$20,4,FALSE),FALSE)</f>
        <v>175470.98</v>
      </c>
      <c r="M257" s="155">
        <f t="shared" si="34"/>
        <v>1.076390940896119</v>
      </c>
      <c r="N257" s="155">
        <f t="shared" si="35"/>
        <v>2.8418193891102258E-5</v>
      </c>
      <c r="O257" s="83">
        <f t="shared" si="36"/>
        <v>12453.090000000026</v>
      </c>
      <c r="P257" s="87">
        <f t="shared" si="37"/>
        <v>7.6390940896118989E-2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1017432.3599999999</v>
      </c>
      <c r="F258" s="83">
        <f>VLOOKUP($C258,'2023'!$C$8:$U$285,19,FALSE)</f>
        <v>783844.55</v>
      </c>
      <c r="G258" s="84">
        <f t="shared" si="30"/>
        <v>0.77041440867872546</v>
      </c>
      <c r="H258" s="85">
        <f t="shared" si="31"/>
        <v>1.2694661192627862E-4</v>
      </c>
      <c r="I258" s="86">
        <f t="shared" si="32"/>
        <v>-233587.80999999982</v>
      </c>
      <c r="J258" s="87">
        <f t="shared" si="33"/>
        <v>-0.22958559132127451</v>
      </c>
      <c r="K258" s="82">
        <f>VLOOKUP($C258,'2023'!$C$295:$U$572,VLOOKUP($L$4,Master!$D$9:$G$20,4,FALSE),FALSE)</f>
        <v>111811.23</v>
      </c>
      <c r="L258" s="83">
        <f>VLOOKUP($C258,'2023'!$C$8:$U$285,VLOOKUP($L$4,Master!$D$9:$G$20,4,FALSE),FALSE)</f>
        <v>93436.219999999987</v>
      </c>
      <c r="M258" s="155">
        <f t="shared" si="34"/>
        <v>0.83566042516480665</v>
      </c>
      <c r="N258" s="155">
        <f t="shared" si="35"/>
        <v>1.5132351893240045E-5</v>
      </c>
      <c r="O258" s="83">
        <f t="shared" si="36"/>
        <v>-18375.010000000009</v>
      </c>
      <c r="P258" s="87">
        <f t="shared" si="37"/>
        <v>-0.16433957483519329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1883674.6800000002</v>
      </c>
      <c r="F259" s="83">
        <f>VLOOKUP($C259,'2023'!$C$8:$U$285,19,FALSE)</f>
        <v>1715155.27</v>
      </c>
      <c r="G259" s="84">
        <f t="shared" si="30"/>
        <v>0.91053688209048911</v>
      </c>
      <c r="H259" s="85">
        <f t="shared" si="31"/>
        <v>2.77775932044181E-4</v>
      </c>
      <c r="I259" s="86">
        <f t="shared" si="32"/>
        <v>-168519.41000000015</v>
      </c>
      <c r="J259" s="87">
        <f t="shared" si="33"/>
        <v>-8.9463117909510864E-2</v>
      </c>
      <c r="K259" s="82">
        <f>VLOOKUP($C259,'2023'!$C$295:$U$572,VLOOKUP($L$4,Master!$D$9:$G$20,4,FALSE),FALSE)</f>
        <v>206804.52</v>
      </c>
      <c r="L259" s="83">
        <f>VLOOKUP($C259,'2023'!$C$8:$U$285,VLOOKUP($L$4,Master!$D$9:$G$20,4,FALSE),FALSE)</f>
        <v>168326.68999999992</v>
      </c>
      <c r="M259" s="155">
        <f t="shared" si="34"/>
        <v>0.81394105892849888</v>
      </c>
      <c r="N259" s="155">
        <f t="shared" si="35"/>
        <v>2.726114890033361E-5</v>
      </c>
      <c r="O259" s="83">
        <f t="shared" si="36"/>
        <v>-38477.830000000075</v>
      </c>
      <c r="P259" s="87">
        <f t="shared" si="37"/>
        <v>-0.18605894107150112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869503.18</v>
      </c>
      <c r="F260" s="83">
        <f>VLOOKUP($C260,'2023'!$C$8:$U$285,19,FALSE)</f>
        <v>486330.09</v>
      </c>
      <c r="G260" s="84">
        <f t="shared" si="30"/>
        <v>0.55931950703159017</v>
      </c>
      <c r="H260" s="85">
        <f t="shared" si="31"/>
        <v>7.8763011369157519E-5</v>
      </c>
      <c r="I260" s="86">
        <f t="shared" si="32"/>
        <v>-383173.09</v>
      </c>
      <c r="J260" s="87">
        <f t="shared" si="33"/>
        <v>-0.44068049296840983</v>
      </c>
      <c r="K260" s="82">
        <f>VLOOKUP($C260,'2023'!$C$295:$U$572,VLOOKUP($L$4,Master!$D$9:$G$20,4,FALSE),FALSE)</f>
        <v>93819.260000000009</v>
      </c>
      <c r="L260" s="83">
        <f>VLOOKUP($C260,'2023'!$C$8:$U$285,VLOOKUP($L$4,Master!$D$9:$G$20,4,FALSE),FALSE)</f>
        <v>49683.679999999993</v>
      </c>
      <c r="M260" s="155">
        <f t="shared" si="34"/>
        <v>0.5295680226000502</v>
      </c>
      <c r="N260" s="155">
        <f t="shared" si="35"/>
        <v>8.0464613092346054E-6</v>
      </c>
      <c r="O260" s="83">
        <f t="shared" si="36"/>
        <v>-44135.580000000016</v>
      </c>
      <c r="P260" s="87">
        <f t="shared" si="37"/>
        <v>-0.4704319773999498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194000</v>
      </c>
      <c r="F261" s="83">
        <f>VLOOKUP($C261,'2023'!$C$8:$U$285,19,FALSE)</f>
        <v>194000</v>
      </c>
      <c r="G261" s="84">
        <f t="shared" si="30"/>
        <v>1</v>
      </c>
      <c r="H261" s="85">
        <f t="shared" si="31"/>
        <v>3.1419039289994495E-5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23000</v>
      </c>
      <c r="L261" s="83">
        <f>VLOOKUP($C261,'2023'!$C$8:$U$285,VLOOKUP($L$4,Master!$D$9:$G$20,4,FALSE),FALSE)</f>
        <v>23000</v>
      </c>
      <c r="M261" s="155">
        <f t="shared" si="34"/>
        <v>1</v>
      </c>
      <c r="N261" s="155">
        <f t="shared" si="35"/>
        <v>3.7249376477828524E-6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246574.00000000003</v>
      </c>
      <c r="F262" s="83">
        <f>VLOOKUP($C262,'2023'!$C$8:$U$285,19,FALSE)</f>
        <v>233275.46000000002</v>
      </c>
      <c r="G262" s="84">
        <f t="shared" si="30"/>
        <v>0.94606673858557677</v>
      </c>
      <c r="H262" s="85">
        <f t="shared" si="31"/>
        <v>3.7779849706863605E-5</v>
      </c>
      <c r="I262" s="86">
        <f t="shared" si="32"/>
        <v>-13298.540000000008</v>
      </c>
      <c r="J262" s="87">
        <f t="shared" si="33"/>
        <v>-5.3933261414423284E-2</v>
      </c>
      <c r="K262" s="82">
        <f>VLOOKUP($C262,'2023'!$C$295:$U$572,VLOOKUP($L$4,Master!$D$9:$G$20,4,FALSE),FALSE)</f>
        <v>28137.79</v>
      </c>
      <c r="L262" s="83">
        <f>VLOOKUP($C262,'2023'!$C$8:$U$285,VLOOKUP($L$4,Master!$D$9:$G$20,4,FALSE),FALSE)</f>
        <v>27677.439999999999</v>
      </c>
      <c r="M262" s="155">
        <f t="shared" si="34"/>
        <v>0.98363944005552673</v>
      </c>
      <c r="N262" s="155">
        <f t="shared" si="35"/>
        <v>4.4824668804456969E-6</v>
      </c>
      <c r="O262" s="83">
        <f t="shared" si="36"/>
        <v>-460.35000000000218</v>
      </c>
      <c r="P262" s="87">
        <f t="shared" si="37"/>
        <v>-1.636055994447333E-2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3473977.8200000008</v>
      </c>
      <c r="F263" s="83">
        <f>VLOOKUP($C263,'2023'!$C$8:$U$285,19,FALSE)</f>
        <v>1913300.07</v>
      </c>
      <c r="G263" s="84">
        <f t="shared" si="30"/>
        <v>0.55075195327528015</v>
      </c>
      <c r="H263" s="85">
        <f t="shared" si="31"/>
        <v>3.0986623748906813E-4</v>
      </c>
      <c r="I263" s="86">
        <f t="shared" si="32"/>
        <v>-1560677.7500000007</v>
      </c>
      <c r="J263" s="87">
        <f t="shared" si="33"/>
        <v>-0.44924804672471985</v>
      </c>
      <c r="K263" s="82">
        <f>VLOOKUP($C263,'2023'!$C$295:$U$572,VLOOKUP($L$4,Master!$D$9:$G$20,4,FALSE),FALSE)</f>
        <v>405265.91000000009</v>
      </c>
      <c r="L263" s="83">
        <f>VLOOKUP($C263,'2023'!$C$8:$U$285,VLOOKUP($L$4,Master!$D$9:$G$20,4,FALSE),FALSE)</f>
        <v>0</v>
      </c>
      <c r="M263" s="155">
        <f t="shared" si="34"/>
        <v>0</v>
      </c>
      <c r="N263" s="155">
        <f t="shared" si="35"/>
        <v>0</v>
      </c>
      <c r="O263" s="83">
        <f t="shared" si="36"/>
        <v>-405265.91000000009</v>
      </c>
      <c r="P263" s="87">
        <f t="shared" si="37"/>
        <v>-1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66794.969999999987</v>
      </c>
      <c r="F264" s="83">
        <f>VLOOKUP($C264,'2023'!$C$8:$U$285,19,FALSE)</f>
        <v>62113.719999999994</v>
      </c>
      <c r="G264" s="84">
        <f t="shared" si="30"/>
        <v>0.92991612991217765</v>
      </c>
      <c r="H264" s="85">
        <f t="shared" si="31"/>
        <v>1.0059553655297508E-5</v>
      </c>
      <c r="I264" s="86">
        <f t="shared" si="32"/>
        <v>-4681.2499999999927</v>
      </c>
      <c r="J264" s="87">
        <f t="shared" si="33"/>
        <v>-7.0083870087822381E-2</v>
      </c>
      <c r="K264" s="82">
        <f>VLOOKUP($C264,'2023'!$C$295:$U$572,VLOOKUP($L$4,Master!$D$9:$G$20,4,FALSE),FALSE)</f>
        <v>6858.3000000000011</v>
      </c>
      <c r="L264" s="83">
        <f>VLOOKUP($C264,'2023'!$C$8:$U$285,VLOOKUP($L$4,Master!$D$9:$G$20,4,FALSE),FALSE)</f>
        <v>8228.5299999999988</v>
      </c>
      <c r="M264" s="155">
        <f t="shared" si="34"/>
        <v>1.1997914935188017</v>
      </c>
      <c r="N264" s="155">
        <f t="shared" si="35"/>
        <v>1.3326417905613316E-6</v>
      </c>
      <c r="O264" s="83">
        <f t="shared" si="36"/>
        <v>1370.2299999999977</v>
      </c>
      <c r="P264" s="87">
        <f t="shared" si="37"/>
        <v>0.19979149351880168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1061720.7500000005</v>
      </c>
      <c r="F265" s="83">
        <f>VLOOKUP($C265,'2023'!$C$8:$U$285,19,FALSE)</f>
        <v>978243.7899999998</v>
      </c>
      <c r="G265" s="84">
        <f t="shared" si="30"/>
        <v>0.92137578548785015</v>
      </c>
      <c r="H265" s="85">
        <f t="shared" si="31"/>
        <v>1.5843030965568617E-4</v>
      </c>
      <c r="I265" s="86">
        <f t="shared" si="32"/>
        <v>-83476.960000000661</v>
      </c>
      <c r="J265" s="87">
        <f t="shared" si="33"/>
        <v>-7.8624214512149848E-2</v>
      </c>
      <c r="K265" s="82">
        <f>VLOOKUP($C265,'2023'!$C$295:$U$572,VLOOKUP($L$4,Master!$D$9:$G$20,4,FALSE),FALSE)</f>
        <v>107333.91000000003</v>
      </c>
      <c r="L265" s="83">
        <f>VLOOKUP($C265,'2023'!$C$8:$U$285,VLOOKUP($L$4,Master!$D$9:$G$20,4,FALSE),FALSE)</f>
        <v>169861.56999999998</v>
      </c>
      <c r="M265" s="83">
        <f t="shared" si="34"/>
        <v>1.5825527086453846</v>
      </c>
      <c r="N265" s="155">
        <f t="shared" si="35"/>
        <v>2.7509728565413139E-5</v>
      </c>
      <c r="O265" s="83">
        <f t="shared" si="36"/>
        <v>62527.659999999945</v>
      </c>
      <c r="P265" s="87">
        <f t="shared" si="37"/>
        <v>0.58255270864538455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220000</v>
      </c>
      <c r="F266" s="83">
        <f>VLOOKUP($C266,'2023'!$C$8:$U$285,19,FALSE)</f>
        <v>220000</v>
      </c>
      <c r="G266" s="84">
        <f t="shared" ref="G266:G286" si="38">IFERROR(F266/E266,0)</f>
        <v>1</v>
      </c>
      <c r="H266" s="85">
        <f t="shared" ref="H266:H286" si="39">F266/$D$4</f>
        <v>3.562983837009685E-5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27500</v>
      </c>
      <c r="L266" s="83">
        <f>VLOOKUP($C266,'2023'!$C$8:$U$285,VLOOKUP($L$4,Master!$D$9:$G$20,4,FALSE),FALSE)</f>
        <v>27500</v>
      </c>
      <c r="M266" s="83">
        <f t="shared" ref="M266:M286" si="42">IFERROR(L266/K266,0)</f>
        <v>1</v>
      </c>
      <c r="N266" s="155">
        <f t="shared" ref="N266:N286" si="43">L266/$D$4</f>
        <v>4.4537297962621062E-6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2187983.79</v>
      </c>
      <c r="F267" s="83">
        <f>VLOOKUP($C267,'2023'!$C$8:$U$285,19,FALSE)</f>
        <v>1671886.7999999998</v>
      </c>
      <c r="G267" s="84">
        <f t="shared" si="38"/>
        <v>0.76412211445131395</v>
      </c>
      <c r="H267" s="85">
        <f t="shared" si="39"/>
        <v>2.7076843844135647E-4</v>
      </c>
      <c r="I267" s="86">
        <f t="shared" si="40"/>
        <v>-516096.99000000022</v>
      </c>
      <c r="J267" s="87">
        <f t="shared" si="41"/>
        <v>-0.23587788554868599</v>
      </c>
      <c r="K267" s="82">
        <f>VLOOKUP($C267,'2023'!$C$295:$U$572,VLOOKUP($L$4,Master!$D$9:$G$20,4,FALSE),FALSE)</f>
        <v>254080.71000000002</v>
      </c>
      <c r="L267" s="83">
        <f>VLOOKUP($C267,'2023'!$C$8:$U$285,VLOOKUP($L$4,Master!$D$9:$G$20,4,FALSE),FALSE)</f>
        <v>844114.92999999993</v>
      </c>
      <c r="M267" s="83">
        <f t="shared" si="42"/>
        <v>3.3222314673160347</v>
      </c>
      <c r="N267" s="155">
        <f t="shared" si="43"/>
        <v>1.3670762964402552E-4</v>
      </c>
      <c r="O267" s="83">
        <f t="shared" si="44"/>
        <v>590034.22</v>
      </c>
      <c r="P267" s="87">
        <f t="shared" si="45"/>
        <v>2.3222314673160347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235560584.53999996</v>
      </c>
      <c r="F268" s="83">
        <f>VLOOKUP($C268,'2023'!$C$8:$U$285,19,FALSE)</f>
        <v>248715897.68999997</v>
      </c>
      <c r="G268" s="84">
        <f t="shared" si="38"/>
        <v>1.0558468352236838</v>
      </c>
      <c r="H268" s="85">
        <f t="shared" si="39"/>
        <v>4.028048743076474E-2</v>
      </c>
      <c r="I268" s="86">
        <f t="shared" si="40"/>
        <v>13155313.150000006</v>
      </c>
      <c r="J268" s="87">
        <f t="shared" si="41"/>
        <v>5.5846835223683756E-2</v>
      </c>
      <c r="K268" s="82">
        <f>VLOOKUP($C268,'2023'!$C$295:$U$572,VLOOKUP($L$4,Master!$D$9:$G$20,4,FALSE),FALSE)</f>
        <v>28321514.760000002</v>
      </c>
      <c r="L268" s="83">
        <f>VLOOKUP($C268,'2023'!$C$8:$U$285,VLOOKUP($L$4,Master!$D$9:$G$20,4,FALSE),FALSE)</f>
        <v>27767213.919999994</v>
      </c>
      <c r="M268" s="83">
        <f t="shared" si="42"/>
        <v>0.98042827706437241</v>
      </c>
      <c r="N268" s="155">
        <f t="shared" si="43"/>
        <v>4.4970061088977411E-3</v>
      </c>
      <c r="O268" s="83">
        <f t="shared" si="44"/>
        <v>-554300.8400000073</v>
      </c>
      <c r="P268" s="87">
        <f t="shared" si="45"/>
        <v>-1.9571722935627589E-2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51412182.539999999</v>
      </c>
      <c r="F269" s="83">
        <f>VLOOKUP($C269,'2023'!$C$8:$U$285,19,FALSE)</f>
        <v>47368075.560000002</v>
      </c>
      <c r="G269" s="84">
        <f t="shared" si="38"/>
        <v>0.92133951954182114</v>
      </c>
      <c r="H269" s="85">
        <f t="shared" si="39"/>
        <v>7.67144034593334E-3</v>
      </c>
      <c r="I269" s="86">
        <f t="shared" si="40"/>
        <v>-4044106.9799999967</v>
      </c>
      <c r="J269" s="87">
        <f t="shared" si="41"/>
        <v>-7.8660480458178902E-2</v>
      </c>
      <c r="K269" s="82">
        <f>VLOOKUP($C269,'2023'!$C$295:$U$572,VLOOKUP($L$4,Master!$D$9:$G$20,4,FALSE),FALSE)</f>
        <v>5918946.21</v>
      </c>
      <c r="L269" s="83">
        <f>VLOOKUP($C269,'2023'!$C$8:$U$285,VLOOKUP($L$4,Master!$D$9:$G$20,4,FALSE),FALSE)</f>
        <v>7090434.4100000001</v>
      </c>
      <c r="M269" s="83">
        <f t="shared" si="42"/>
        <v>1.1979217513449916</v>
      </c>
      <c r="N269" s="155">
        <f t="shared" si="43"/>
        <v>1.1483228727366954E-3</v>
      </c>
      <c r="O269" s="83">
        <f t="shared" si="44"/>
        <v>1171488.2000000002</v>
      </c>
      <c r="P269" s="87">
        <f t="shared" si="45"/>
        <v>0.19792175134499157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8225236.0699999994</v>
      </c>
      <c r="F270" s="83">
        <f>VLOOKUP($C270,'2023'!$C$8:$U$285,19,FALSE)</f>
        <v>4364777.21</v>
      </c>
      <c r="G270" s="84">
        <f t="shared" si="38"/>
        <v>0.53065677056002114</v>
      </c>
      <c r="H270" s="85">
        <f t="shared" si="39"/>
        <v>7.0689230233537395E-4</v>
      </c>
      <c r="I270" s="86">
        <f t="shared" si="40"/>
        <v>-3860458.8599999994</v>
      </c>
      <c r="J270" s="87">
        <f t="shared" si="41"/>
        <v>-0.4693432294399788</v>
      </c>
      <c r="K270" s="82">
        <f>VLOOKUP($C270,'2023'!$C$295:$U$572,VLOOKUP($L$4,Master!$D$9:$G$20,4,FALSE),FALSE)</f>
        <v>905426.16999999993</v>
      </c>
      <c r="L270" s="83">
        <f>VLOOKUP($C270,'2023'!$C$8:$U$285,VLOOKUP($L$4,Master!$D$9:$G$20,4,FALSE),FALSE)</f>
        <v>390638.91000000003</v>
      </c>
      <c r="M270" s="83">
        <f t="shared" si="42"/>
        <v>0.43144203574323464</v>
      </c>
      <c r="N270" s="155">
        <f t="shared" si="43"/>
        <v>6.3265460110776409E-5</v>
      </c>
      <c r="O270" s="83">
        <f t="shared" si="44"/>
        <v>-514787.25999999989</v>
      </c>
      <c r="P270" s="87">
        <f t="shared" si="45"/>
        <v>-0.5685579642567653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6865988.7300000014</v>
      </c>
      <c r="F271" s="83">
        <f>VLOOKUP($C271,'2023'!$C$8:$U$285,19,FALSE)</f>
        <v>4346995.8</v>
      </c>
      <c r="G271" s="84">
        <f t="shared" si="38"/>
        <v>0.63312014786834625</v>
      </c>
      <c r="H271" s="85">
        <f t="shared" si="39"/>
        <v>7.0401253522495383E-4</v>
      </c>
      <c r="I271" s="86">
        <f t="shared" si="40"/>
        <v>-2518992.9300000016</v>
      </c>
      <c r="J271" s="87">
        <f t="shared" si="41"/>
        <v>-0.36687985213165375</v>
      </c>
      <c r="K271" s="82">
        <f>VLOOKUP($C271,'2023'!$C$295:$U$572,VLOOKUP($L$4,Master!$D$9:$G$20,4,FALSE),FALSE)</f>
        <v>799270.05</v>
      </c>
      <c r="L271" s="83">
        <f>VLOOKUP($C271,'2023'!$C$8:$U$285,VLOOKUP($L$4,Master!$D$9:$G$20,4,FALSE),FALSE)</f>
        <v>377499.77999999997</v>
      </c>
      <c r="M271" s="83">
        <f t="shared" si="42"/>
        <v>0.47230567440879329</v>
      </c>
      <c r="N271" s="155">
        <f t="shared" si="43"/>
        <v>6.1137527937032355E-5</v>
      </c>
      <c r="O271" s="83">
        <f t="shared" si="44"/>
        <v>-421770.27000000008</v>
      </c>
      <c r="P271" s="87">
        <f t="shared" si="45"/>
        <v>-0.52769432559120666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8707429.6199999973</v>
      </c>
      <c r="F272" s="83">
        <f>VLOOKUP($C272,'2023'!$C$8:$U$285,19,FALSE)</f>
        <v>2646211.6699999995</v>
      </c>
      <c r="G272" s="84">
        <f t="shared" si="38"/>
        <v>0.30390273427211467</v>
      </c>
      <c r="H272" s="85">
        <f t="shared" si="39"/>
        <v>4.2856406406892745E-4</v>
      </c>
      <c r="I272" s="86">
        <f t="shared" si="40"/>
        <v>-6061217.9499999974</v>
      </c>
      <c r="J272" s="87">
        <f t="shared" si="41"/>
        <v>-0.69609726572788533</v>
      </c>
      <c r="K272" s="82">
        <f>VLOOKUP($C272,'2023'!$C$295:$U$572,VLOOKUP($L$4,Master!$D$9:$G$20,4,FALSE),FALSE)</f>
        <v>1029088.3699999996</v>
      </c>
      <c r="L272" s="83">
        <f>VLOOKUP($C272,'2023'!$C$8:$U$285,VLOOKUP($L$4,Master!$D$9:$G$20,4,FALSE),FALSE)</f>
        <v>360727.8</v>
      </c>
      <c r="M272" s="83">
        <f t="shared" si="42"/>
        <v>0.35053141257441295</v>
      </c>
      <c r="N272" s="155">
        <f t="shared" si="43"/>
        <v>5.8421241861821005E-5</v>
      </c>
      <c r="O272" s="83">
        <f t="shared" si="44"/>
        <v>-668360.5699999996</v>
      </c>
      <c r="P272" s="87">
        <f t="shared" si="45"/>
        <v>-0.649468587425587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492631.29999999993</v>
      </c>
      <c r="F273" s="83">
        <f>VLOOKUP($C273,'2023'!$C$8:$U$285,19,FALSE)</f>
        <v>2910948.0700000003</v>
      </c>
      <c r="G273" s="84">
        <f t="shared" si="38"/>
        <v>5.908979129015961</v>
      </c>
      <c r="H273" s="85">
        <f t="shared" si="39"/>
        <v>4.7143913289929718E-4</v>
      </c>
      <c r="I273" s="86">
        <f t="shared" si="40"/>
        <v>2418316.7700000005</v>
      </c>
      <c r="J273" s="87">
        <f t="shared" si="41"/>
        <v>4.9089791290159619</v>
      </c>
      <c r="K273" s="82">
        <f>VLOOKUP($C273,'2023'!$C$295:$U$572,VLOOKUP($L$4,Master!$D$9:$G$20,4,FALSE),FALSE)</f>
        <v>59034.35</v>
      </c>
      <c r="L273" s="83">
        <f>VLOOKUP($C273,'2023'!$C$8:$U$285,VLOOKUP($L$4,Master!$D$9:$G$20,4,FALSE),FALSE)</f>
        <v>472725.03</v>
      </c>
      <c r="M273" s="83">
        <f t="shared" si="42"/>
        <v>8.0076265767303276</v>
      </c>
      <c r="N273" s="155">
        <f t="shared" si="43"/>
        <v>7.6559620056359932E-5</v>
      </c>
      <c r="O273" s="83">
        <f t="shared" si="44"/>
        <v>413690.68000000005</v>
      </c>
      <c r="P273" s="87">
        <f t="shared" si="45"/>
        <v>7.0076265767303285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1837111.3499999996</v>
      </c>
      <c r="F274" s="83">
        <f>VLOOKUP($C274,'2023'!$C$8:$U$285,19,FALSE)</f>
        <v>1281293.9099999999</v>
      </c>
      <c r="G274" s="84">
        <f t="shared" si="38"/>
        <v>0.69745032602405954</v>
      </c>
      <c r="H274" s="85">
        <f t="shared" si="39"/>
        <v>2.0751043144495189E-4</v>
      </c>
      <c r="I274" s="86">
        <f t="shared" si="40"/>
        <v>-555817.43999999971</v>
      </c>
      <c r="J274" s="87">
        <f t="shared" si="41"/>
        <v>-0.30254967397594046</v>
      </c>
      <c r="K274" s="82">
        <f>VLOOKUP($C274,'2023'!$C$295:$U$572,VLOOKUP($L$4,Master!$D$9:$G$20,4,FALSE),FALSE)</f>
        <v>237398.87999999998</v>
      </c>
      <c r="L274" s="83">
        <f>VLOOKUP($C274,'2023'!$C$8:$U$285,VLOOKUP($L$4,Master!$D$9:$G$20,4,FALSE),FALSE)</f>
        <v>159911.40999999997</v>
      </c>
      <c r="M274" s="83">
        <f t="shared" si="42"/>
        <v>0.6735979967555028</v>
      </c>
      <c r="N274" s="155">
        <f t="shared" si="43"/>
        <v>2.5898262235610398E-5</v>
      </c>
      <c r="O274" s="83">
        <f t="shared" si="44"/>
        <v>-77487.47</v>
      </c>
      <c r="P274" s="87">
        <f t="shared" si="45"/>
        <v>-0.32640200324449725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441481649.64999998</v>
      </c>
      <c r="F275" s="83">
        <f>VLOOKUP($C275,'2023'!$C$8:$U$285,19,FALSE)</f>
        <v>454188999.33000016</v>
      </c>
      <c r="G275" s="84">
        <f t="shared" si="38"/>
        <v>1.0287834153244522</v>
      </c>
      <c r="H275" s="85">
        <f t="shared" si="39"/>
        <v>7.3557639252745138E-2</v>
      </c>
      <c r="I275" s="86">
        <f t="shared" si="40"/>
        <v>12707349.680000186</v>
      </c>
      <c r="J275" s="87">
        <f t="shared" si="41"/>
        <v>2.8783415324452062E-2</v>
      </c>
      <c r="K275" s="82">
        <f>VLOOKUP($C275,'2023'!$C$295:$U$572,VLOOKUP($L$4,Master!$D$9:$G$20,4,FALSE),FALSE)</f>
        <v>44134376.129999995</v>
      </c>
      <c r="L275" s="83">
        <f>VLOOKUP($C275,'2023'!$C$8:$U$285,VLOOKUP($L$4,Master!$D$9:$G$20,4,FALSE),FALSE)</f>
        <v>49444502.93</v>
      </c>
      <c r="M275" s="83">
        <f t="shared" si="42"/>
        <v>1.1203172507606942</v>
      </c>
      <c r="N275" s="155">
        <f t="shared" si="43"/>
        <v>8.0077256712985448E-3</v>
      </c>
      <c r="O275" s="83">
        <f t="shared" si="44"/>
        <v>5310126.8000000045</v>
      </c>
      <c r="P275" s="87">
        <f t="shared" si="45"/>
        <v>0.12031725076069417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2304000</v>
      </c>
      <c r="F276" s="83">
        <f>VLOOKUP($C276,'2023'!$C$8:$U$285,19,FALSE)</f>
        <v>6899510</v>
      </c>
      <c r="G276" s="84">
        <f t="shared" si="38"/>
        <v>2.9945789930555557</v>
      </c>
      <c r="H276" s="85">
        <f t="shared" si="39"/>
        <v>1.1174019369675769E-3</v>
      </c>
      <c r="I276" s="86">
        <f t="shared" si="40"/>
        <v>4595510</v>
      </c>
      <c r="J276" s="87">
        <f t="shared" si="41"/>
        <v>1.9945789930555555</v>
      </c>
      <c r="K276" s="82">
        <f>VLOOKUP($C276,'2023'!$C$295:$U$572,VLOOKUP($L$4,Master!$D$9:$G$20,4,FALSE),FALSE)</f>
        <v>288000</v>
      </c>
      <c r="L276" s="83">
        <f>VLOOKUP($C276,'2023'!$C$8:$U$285,VLOOKUP($L$4,Master!$D$9:$G$20,4,FALSE),FALSE)</f>
        <v>205950</v>
      </c>
      <c r="M276" s="83">
        <f t="shared" si="42"/>
        <v>0.71510416666666665</v>
      </c>
      <c r="N276" s="155">
        <f t="shared" si="43"/>
        <v>3.3354387328733844E-5</v>
      </c>
      <c r="O276" s="83">
        <f t="shared" si="44"/>
        <v>-82050</v>
      </c>
      <c r="P276" s="87">
        <f t="shared" si="45"/>
        <v>-0.28489583333333335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4024055.9000000008</v>
      </c>
      <c r="F277" s="83">
        <f>VLOOKUP($C277,'2023'!$C$8:$U$285,19,FALSE)</f>
        <v>3891356.96</v>
      </c>
      <c r="G277" s="84">
        <f t="shared" si="38"/>
        <v>0.96702358433937241</v>
      </c>
      <c r="H277" s="85">
        <f t="shared" si="39"/>
        <v>6.3022008875068835E-4</v>
      </c>
      <c r="I277" s="86">
        <f t="shared" si="40"/>
        <v>-132698.94000000088</v>
      </c>
      <c r="J277" s="87">
        <f t="shared" si="41"/>
        <v>-3.2976415660627589E-2</v>
      </c>
      <c r="K277" s="82">
        <f>VLOOKUP($C277,'2023'!$C$295:$U$572,VLOOKUP($L$4,Master!$D$9:$G$20,4,FALSE),FALSE)</f>
        <v>446036.98000000004</v>
      </c>
      <c r="L277" s="83">
        <f>VLOOKUP($C277,'2023'!$C$8:$U$285,VLOOKUP($L$4,Master!$D$9:$G$20,4,FALSE),FALSE)</f>
        <v>962637.39</v>
      </c>
      <c r="M277" s="83">
        <f t="shared" si="42"/>
        <v>2.1582008514181941</v>
      </c>
      <c r="N277" s="155">
        <f t="shared" si="43"/>
        <v>1.5590279370323584E-4</v>
      </c>
      <c r="O277" s="83">
        <f t="shared" si="44"/>
        <v>516600.41</v>
      </c>
      <c r="P277" s="87">
        <f t="shared" si="45"/>
        <v>1.1582008514181938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416666.6999999999</v>
      </c>
      <c r="F279" s="83">
        <f>VLOOKUP($C279,'2023'!$C$8:$U$285,19,FALSE)</f>
        <v>23189.24</v>
      </c>
      <c r="G279" s="84">
        <f t="shared" si="38"/>
        <v>5.5654171547666297E-2</v>
      </c>
      <c r="H279" s="85">
        <f t="shared" si="39"/>
        <v>3.7555857869335667E-6</v>
      </c>
      <c r="I279" s="86">
        <f t="shared" si="40"/>
        <v>-393477.4599999999</v>
      </c>
      <c r="J279" s="87">
        <f t="shared" si="41"/>
        <v>-0.94434582845233372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12374243.740000008</v>
      </c>
      <c r="F280" s="83">
        <f>VLOOKUP($C280,'2023'!$C$8:$U$285,19,FALSE)</f>
        <v>11345740.190000005</v>
      </c>
      <c r="G280" s="84">
        <f t="shared" si="38"/>
        <v>0.9168835226127523</v>
      </c>
      <c r="H280" s="85">
        <f t="shared" si="39"/>
        <v>1.8374858598127822E-3</v>
      </c>
      <c r="I280" s="86">
        <f t="shared" si="40"/>
        <v>-1028503.5500000026</v>
      </c>
      <c r="J280" s="87">
        <f t="shared" si="41"/>
        <v>-8.3116477387247742E-2</v>
      </c>
      <c r="K280" s="82">
        <f>VLOOKUP($C280,'2023'!$C$295:$U$572,VLOOKUP($L$4,Master!$D$9:$G$20,4,FALSE),FALSE)</f>
        <v>1253898.290000001</v>
      </c>
      <c r="L280" s="83">
        <f>VLOOKUP($C280,'2023'!$C$8:$U$285,VLOOKUP($L$4,Master!$D$9:$G$20,4,FALSE),FALSE)</f>
        <v>1175429.459999999</v>
      </c>
      <c r="M280" s="83">
        <f t="shared" si="42"/>
        <v>0.9374200996796942</v>
      </c>
      <c r="N280" s="155">
        <f t="shared" si="43"/>
        <v>1.903652803420463E-4</v>
      </c>
      <c r="O280" s="83">
        <f t="shared" si="44"/>
        <v>-78468.830000001937</v>
      </c>
      <c r="P280" s="87">
        <f t="shared" si="45"/>
        <v>-6.257990032030579E-2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166312477.91999999</v>
      </c>
      <c r="F281" s="83">
        <f>VLOOKUP($C281,'2023'!$C$8:$U$285,19,FALSE)</f>
        <v>181984646.61999997</v>
      </c>
      <c r="G281" s="84">
        <f t="shared" si="38"/>
        <v>1.0942332703835886</v>
      </c>
      <c r="H281" s="85">
        <f t="shared" si="39"/>
        <v>2.947310702231723E-2</v>
      </c>
      <c r="I281" s="86">
        <f t="shared" si="40"/>
        <v>15672168.699999988</v>
      </c>
      <c r="J281" s="87">
        <f t="shared" si="41"/>
        <v>9.4233270383588724E-2</v>
      </c>
      <c r="K281" s="82">
        <f>VLOOKUP($C281,'2023'!$C$295:$U$572,VLOOKUP($L$4,Master!$D$9:$G$20,4,FALSE),FALSE)</f>
        <v>16851881.509999998</v>
      </c>
      <c r="L281" s="83">
        <f>VLOOKUP($C281,'2023'!$C$8:$U$285,VLOOKUP($L$4,Master!$D$9:$G$20,4,FALSE),FALSE)</f>
        <v>19083188.539999995</v>
      </c>
      <c r="M281" s="83">
        <f t="shared" si="42"/>
        <v>1.1324069973240631</v>
      </c>
      <c r="N281" s="155">
        <f t="shared" si="43"/>
        <v>3.0905951057558375E-3</v>
      </c>
      <c r="O281" s="83">
        <f t="shared" si="44"/>
        <v>2231307.0299999975</v>
      </c>
      <c r="P281" s="87">
        <f t="shared" si="45"/>
        <v>0.13240699732406305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64272.87000000001</v>
      </c>
      <c r="F282" s="83">
        <f>VLOOKUP($C282,'2023'!$C$8:$U$285,19,FALSE)</f>
        <v>44322.879999999997</v>
      </c>
      <c r="G282" s="84">
        <f t="shared" si="38"/>
        <v>0.68960480526231349</v>
      </c>
      <c r="H282" s="85">
        <f t="shared" si="39"/>
        <v>7.1782593204418092E-6</v>
      </c>
      <c r="I282" s="86">
        <f t="shared" si="40"/>
        <v>-19949.990000000013</v>
      </c>
      <c r="J282" s="87">
        <f t="shared" si="41"/>
        <v>-0.31039519473768651</v>
      </c>
      <c r="K282" s="82">
        <f>VLOOKUP($C282,'2023'!$C$295:$U$572,VLOOKUP($L$4,Master!$D$9:$G$20,4,FALSE),FALSE)</f>
        <v>7463.9000000000005</v>
      </c>
      <c r="L282" s="83">
        <f>VLOOKUP($C282,'2023'!$C$8:$U$285,VLOOKUP($L$4,Master!$D$9:$G$20,4,FALSE),FALSE)</f>
        <v>4592.95</v>
      </c>
      <c r="M282" s="83">
        <f t="shared" si="42"/>
        <v>0.6153552432374495</v>
      </c>
      <c r="N282" s="155">
        <f t="shared" si="43"/>
        <v>7.4384575519061962E-7</v>
      </c>
      <c r="O282" s="83">
        <f t="shared" si="44"/>
        <v>-2870.9500000000007</v>
      </c>
      <c r="P282" s="87">
        <f t="shared" si="45"/>
        <v>-0.3846447567625505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253826.78999999998</v>
      </c>
      <c r="F283" s="83">
        <f>VLOOKUP($C283,'2023'!$C$8:$U$285,19,FALSE)</f>
        <v>243785.52000000002</v>
      </c>
      <c r="G283" s="84">
        <f t="shared" si="38"/>
        <v>0.96044046414486051</v>
      </c>
      <c r="H283" s="85">
        <f t="shared" si="39"/>
        <v>3.9481993975318242E-5</v>
      </c>
      <c r="I283" s="86">
        <f t="shared" si="40"/>
        <v>-10041.26999999996</v>
      </c>
      <c r="J283" s="87">
        <f t="shared" si="41"/>
        <v>-3.9559535855139487E-2</v>
      </c>
      <c r="K283" s="82">
        <f>VLOOKUP($C283,'2023'!$C$295:$U$572,VLOOKUP($L$4,Master!$D$9:$G$20,4,FALSE),FALSE)</f>
        <v>26620.43</v>
      </c>
      <c r="L283" s="83">
        <f>VLOOKUP($C283,'2023'!$C$8:$U$285,VLOOKUP($L$4,Master!$D$9:$G$20,4,FALSE),FALSE)</f>
        <v>26712.829999999994</v>
      </c>
      <c r="M283" s="83">
        <f t="shared" si="42"/>
        <v>1.0034710183118754</v>
      </c>
      <c r="N283" s="155">
        <f t="shared" si="43"/>
        <v>4.3262446150357913E-6</v>
      </c>
      <c r="O283" s="83">
        <f t="shared" si="44"/>
        <v>92.399999999994179</v>
      </c>
      <c r="P283" s="87">
        <f t="shared" si="45"/>
        <v>3.4710183118752845E-3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392727.00000000006</v>
      </c>
      <c r="F284" s="83">
        <f>VLOOKUP($C284,'2023'!$C$8:$U$285,19,FALSE)</f>
        <v>369649.89000000007</v>
      </c>
      <c r="G284" s="84">
        <f t="shared" si="38"/>
        <v>0.94123879947138855</v>
      </c>
      <c r="H284" s="85">
        <f t="shared" si="39"/>
        <v>5.9866208337382189E-5</v>
      </c>
      <c r="I284" s="86">
        <f t="shared" si="40"/>
        <v>-23077.109999999986</v>
      </c>
      <c r="J284" s="87">
        <f t="shared" si="41"/>
        <v>-5.8761200528611432E-2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13264.65</v>
      </c>
      <c r="M284" s="83">
        <f t="shared" si="42"/>
        <v>0.33775752622050431</v>
      </c>
      <c r="N284" s="155">
        <f t="shared" si="43"/>
        <v>2.1482606160722961E-6</v>
      </c>
      <c r="O284" s="83">
        <f t="shared" si="44"/>
        <v>-26008.049999999996</v>
      </c>
      <c r="P284" s="87">
        <f t="shared" si="45"/>
        <v>-0.66224247377949563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879428</v>
      </c>
      <c r="F285" s="83">
        <f>VLOOKUP($C285,'2023'!$C$8:$U$285,19,FALSE)</f>
        <v>582128.27999999991</v>
      </c>
      <c r="G285" s="84">
        <f t="shared" si="38"/>
        <v>0.66193966987632857</v>
      </c>
      <c r="H285" s="85">
        <f t="shared" si="39"/>
        <v>9.4277893304829446E-5</v>
      </c>
      <c r="I285" s="86">
        <f t="shared" si="40"/>
        <v>-297299.72000000009</v>
      </c>
      <c r="J285" s="87">
        <f t="shared" si="41"/>
        <v>-0.33806033012367137</v>
      </c>
      <c r="K285" s="82">
        <f>VLOOKUP($C285,'2023'!$C$295:$U$572,VLOOKUP($L$4,Master!$D$9:$G$20,4,FALSE),FALSE)</f>
        <v>105385.96</v>
      </c>
      <c r="L285" s="83">
        <f>VLOOKUP($C285,'2023'!$C$8:$U$285,VLOOKUP($L$4,Master!$D$9:$G$20,4,FALSE),FALSE)</f>
        <v>902.07</v>
      </c>
      <c r="M285" s="83">
        <f t="shared" si="42"/>
        <v>8.5596791071600054E-3</v>
      </c>
      <c r="N285" s="155">
        <f t="shared" si="43"/>
        <v>1.4609367408415121E-7</v>
      </c>
      <c r="O285" s="83">
        <f t="shared" si="44"/>
        <v>-104483.89</v>
      </c>
      <c r="P285" s="87">
        <f t="shared" si="45"/>
        <v>-0.99144032089283995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904709.1</v>
      </c>
      <c r="F286" s="83">
        <f>VLOOKUP($C286,'2023'!$C$8:$U$285,19,FALSE)</f>
        <v>2133597.1799999997</v>
      </c>
      <c r="G286" s="84">
        <f t="shared" si="38"/>
        <v>2.3583239960778548</v>
      </c>
      <c r="H286" s="85">
        <f t="shared" si="39"/>
        <v>3.4554419395588373E-4</v>
      </c>
      <c r="I286" s="86">
        <f t="shared" si="40"/>
        <v>1228888.0799999996</v>
      </c>
      <c r="J286" s="87">
        <f t="shared" si="41"/>
        <v>1.3583239960778548</v>
      </c>
      <c r="K286" s="156">
        <f>VLOOKUP($C286,'2023'!$C$295:$U$572,VLOOKUP($L$4,Master!$D$9:$G$20,4,FALSE),FALSE)</f>
        <v>86717.77</v>
      </c>
      <c r="L286" s="157">
        <f>VLOOKUP($C286,'2023'!$C$8:$U$285,VLOOKUP($L$4,Master!$D$9:$G$20,4,FALSE),FALSE)</f>
        <v>89994.020000000019</v>
      </c>
      <c r="M286" s="157">
        <f t="shared" si="42"/>
        <v>1.0377806071350775</v>
      </c>
      <c r="N286" s="158">
        <f t="shared" si="43"/>
        <v>1.4574874485796654E-5</v>
      </c>
      <c r="O286" s="157">
        <f t="shared" si="44"/>
        <v>3276.2500000000146</v>
      </c>
      <c r="P286" s="159">
        <f t="shared" si="45"/>
        <v>3.7780607135077554E-2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abSelected="1" topLeftCell="B1" zoomScale="85" zoomScaleNormal="85" workbookViewId="0">
      <selection activeCell="G37" sqref="G37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145161273.71999997</v>
      </c>
      <c r="F7" s="114">
        <f>SUM(F8:F285)</f>
        <v>177941365.03000006</v>
      </c>
      <c r="G7" s="114">
        <f t="shared" ref="G7:Q7" si="1">SUM(G8:G285)</f>
        <v>202203675.70999998</v>
      </c>
      <c r="H7" s="114">
        <f t="shared" si="1"/>
        <v>217364871.49000001</v>
      </c>
      <c r="I7" s="114">
        <f t="shared" si="1"/>
        <v>282447342.61000001</v>
      </c>
      <c r="J7" s="114">
        <f t="shared" si="1"/>
        <v>213752412.79999998</v>
      </c>
      <c r="K7" s="114">
        <f t="shared" si="1"/>
        <v>256193844.31999996</v>
      </c>
      <c r="L7" s="114">
        <f t="shared" si="1"/>
        <v>207167842.93000004</v>
      </c>
      <c r="M7" s="114">
        <f t="shared" si="1"/>
        <v>248588522.47000009</v>
      </c>
      <c r="N7" s="114">
        <f t="shared" si="1"/>
        <v>221470799.37</v>
      </c>
      <c r="O7" s="114">
        <f t="shared" si="1"/>
        <v>0</v>
      </c>
      <c r="P7" s="114">
        <f t="shared" si="1"/>
        <v>0</v>
      </c>
      <c r="Q7" s="114">
        <f t="shared" si="1"/>
        <v>2172291950.4499998</v>
      </c>
      <c r="R7" s="115"/>
      <c r="S7" s="116"/>
      <c r="T7" s="113"/>
      <c r="U7" s="114">
        <f>SUM(U8:U285)</f>
        <v>2172291950.4499998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37517.400000000009</v>
      </c>
      <c r="J8" s="119">
        <v>1352718.7900000003</v>
      </c>
      <c r="K8" s="119">
        <v>79958.710000000006</v>
      </c>
      <c r="L8" s="119">
        <v>23937.24</v>
      </c>
      <c r="M8" s="119">
        <v>30729.159999999996</v>
      </c>
      <c r="N8" s="119">
        <v>38006.160000000003</v>
      </c>
      <c r="O8" s="119">
        <v>0</v>
      </c>
      <c r="P8" s="119">
        <v>0</v>
      </c>
      <c r="Q8" s="119">
        <f t="shared" ref="Q8:Q71" si="2">SUM(E8:P8)</f>
        <v>4180346.2000000011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4180346.2000000011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3480</v>
      </c>
      <c r="J9" s="119">
        <v>2880</v>
      </c>
      <c r="K9" s="119">
        <v>4480</v>
      </c>
      <c r="L9" s="119">
        <v>4220</v>
      </c>
      <c r="M9" s="119">
        <v>3280</v>
      </c>
      <c r="N9" s="119">
        <v>3780</v>
      </c>
      <c r="O9" s="119">
        <v>0</v>
      </c>
      <c r="P9" s="119">
        <v>0</v>
      </c>
      <c r="Q9" s="119">
        <f t="shared" si="2"/>
        <v>33640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33640</v>
      </c>
      <c r="V9" s="115"/>
    </row>
    <row r="10" spans="2:22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93058.450000000012</v>
      </c>
      <c r="J10" s="119">
        <v>137917.21999999997</v>
      </c>
      <c r="K10" s="119">
        <v>156749.01999999999</v>
      </c>
      <c r="L10" s="119">
        <v>88766.09</v>
      </c>
      <c r="M10" s="119">
        <v>136304</v>
      </c>
      <c r="N10" s="119">
        <v>165175.35</v>
      </c>
      <c r="O10" s="119">
        <v>0</v>
      </c>
      <c r="P10" s="119">
        <v>0</v>
      </c>
      <c r="Q10" s="119">
        <f t="shared" si="2"/>
        <v>1212261.67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1212261.67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30882.200000000004</v>
      </c>
      <c r="J11" s="119">
        <v>37057.920000000006</v>
      </c>
      <c r="K11" s="119">
        <v>38129.31</v>
      </c>
      <c r="L11" s="119">
        <v>30532.51</v>
      </c>
      <c r="M11" s="119">
        <v>29465.57</v>
      </c>
      <c r="N11" s="119">
        <v>44791.45</v>
      </c>
      <c r="O11" s="119">
        <v>0</v>
      </c>
      <c r="P11" s="119">
        <v>0</v>
      </c>
      <c r="Q11" s="119">
        <f t="shared" si="2"/>
        <v>338281.78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338281.78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137235.18999999994</v>
      </c>
      <c r="J12" s="119">
        <v>136530.06999999998</v>
      </c>
      <c r="K12" s="119">
        <v>135904.71000000002</v>
      </c>
      <c r="L12" s="119">
        <v>110706.09000000001</v>
      </c>
      <c r="M12" s="119">
        <v>129290.05</v>
      </c>
      <c r="N12" s="119">
        <v>116081.57000000002</v>
      </c>
      <c r="O12" s="119">
        <v>0</v>
      </c>
      <c r="P12" s="119">
        <v>0</v>
      </c>
      <c r="Q12" s="119">
        <f t="shared" si="2"/>
        <v>1176819.4899999998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1176819.4899999998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505576.73999999987</v>
      </c>
      <c r="J13" s="119">
        <v>569111.50999999989</v>
      </c>
      <c r="K13" s="119">
        <v>549555.5</v>
      </c>
      <c r="L13" s="119">
        <v>585907.42999999993</v>
      </c>
      <c r="M13" s="119">
        <v>660445.57999999996</v>
      </c>
      <c r="N13" s="119">
        <v>548638.78999999992</v>
      </c>
      <c r="O13" s="119">
        <v>0</v>
      </c>
      <c r="P13" s="119">
        <v>0</v>
      </c>
      <c r="Q13" s="119">
        <f t="shared" si="2"/>
        <v>5405872.9099999992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5405872.9099999992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58459.19999999999</v>
      </c>
      <c r="J14" s="119">
        <v>69349.86</v>
      </c>
      <c r="K14" s="119">
        <v>66175.430000000008</v>
      </c>
      <c r="L14" s="119">
        <v>45987.88</v>
      </c>
      <c r="M14" s="119">
        <v>63277.440000000002</v>
      </c>
      <c r="N14" s="119">
        <v>93315.44</v>
      </c>
      <c r="O14" s="119">
        <v>0</v>
      </c>
      <c r="P14" s="119">
        <v>0</v>
      </c>
      <c r="Q14" s="119">
        <f t="shared" si="2"/>
        <v>662092.97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662092.97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70114.23000000001</v>
      </c>
      <c r="J15" s="119">
        <v>96187.999999999985</v>
      </c>
      <c r="K15" s="119">
        <v>124085.15999999999</v>
      </c>
      <c r="L15" s="119">
        <v>59524.910000000011</v>
      </c>
      <c r="M15" s="119">
        <v>93864.290000000008</v>
      </c>
      <c r="N15" s="119">
        <v>64096.84</v>
      </c>
      <c r="O15" s="119">
        <v>0</v>
      </c>
      <c r="P15" s="119">
        <v>0</v>
      </c>
      <c r="Q15" s="119">
        <f t="shared" si="2"/>
        <v>771042.01000000013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771042.01000000013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12833.33</v>
      </c>
      <c r="J16" s="119">
        <v>12833.33</v>
      </c>
      <c r="K16" s="119">
        <v>19250</v>
      </c>
      <c r="L16" s="119">
        <v>19250</v>
      </c>
      <c r="M16" s="119">
        <v>19250</v>
      </c>
      <c r="N16" s="119">
        <v>2025</v>
      </c>
      <c r="O16" s="119">
        <v>0</v>
      </c>
      <c r="P16" s="119">
        <v>0</v>
      </c>
      <c r="Q16" s="119">
        <f t="shared" si="2"/>
        <v>164711.28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164711.28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162336.38999999998</v>
      </c>
      <c r="J17" s="119">
        <v>77499.87000000001</v>
      </c>
      <c r="K17" s="119">
        <v>179987.95</v>
      </c>
      <c r="L17" s="119">
        <v>192545.81</v>
      </c>
      <c r="M17" s="119">
        <v>138137.82999999999</v>
      </c>
      <c r="N17" s="119">
        <v>162788.78</v>
      </c>
      <c r="O17" s="119">
        <v>0</v>
      </c>
      <c r="P17" s="119">
        <v>0</v>
      </c>
      <c r="Q17" s="119">
        <f t="shared" si="2"/>
        <v>1206435.9099999999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1206435.9099999999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351892.03</v>
      </c>
      <c r="J18" s="119">
        <v>358248.56000000006</v>
      </c>
      <c r="K18" s="119">
        <v>364457.49</v>
      </c>
      <c r="L18" s="119">
        <v>223208.11000000002</v>
      </c>
      <c r="M18" s="119">
        <v>908783.25</v>
      </c>
      <c r="N18" s="119">
        <v>227954.55000000005</v>
      </c>
      <c r="O18" s="119">
        <v>0</v>
      </c>
      <c r="P18" s="119">
        <v>0</v>
      </c>
      <c r="Q18" s="119">
        <f t="shared" si="2"/>
        <v>3688265.2700000005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3688265.2700000005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395962.73</v>
      </c>
      <c r="J19" s="119">
        <v>414767.34999999992</v>
      </c>
      <c r="K19" s="119">
        <v>443073.88</v>
      </c>
      <c r="L19" s="119">
        <v>513935.98</v>
      </c>
      <c r="M19" s="119">
        <v>579807.65999999992</v>
      </c>
      <c r="N19" s="119">
        <v>543903.1100000001</v>
      </c>
      <c r="O19" s="119">
        <v>0</v>
      </c>
      <c r="P19" s="119">
        <v>0</v>
      </c>
      <c r="Q19" s="119">
        <f t="shared" si="2"/>
        <v>4291658.9000000004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4291658.9000000004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321560.41999999993</v>
      </c>
      <c r="J20" s="119">
        <v>453811.86</v>
      </c>
      <c r="K20" s="119">
        <v>402642.93999999994</v>
      </c>
      <c r="L20" s="119">
        <v>236977.63999999996</v>
      </c>
      <c r="M20" s="119">
        <v>341936.47000000003</v>
      </c>
      <c r="N20" s="119">
        <v>377571.15000000014</v>
      </c>
      <c r="O20" s="119">
        <v>0</v>
      </c>
      <c r="P20" s="119">
        <v>0</v>
      </c>
      <c r="Q20" s="119">
        <f t="shared" si="2"/>
        <v>3538031.45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3538031.45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910.91000000000008</v>
      </c>
      <c r="J21" s="119">
        <v>1917.6899999999998</v>
      </c>
      <c r="K21" s="119">
        <v>315.35000000000002</v>
      </c>
      <c r="L21" s="119">
        <v>0</v>
      </c>
      <c r="M21" s="119">
        <v>2753.44</v>
      </c>
      <c r="N21" s="119">
        <v>3344.65</v>
      </c>
      <c r="O21" s="119">
        <v>0</v>
      </c>
      <c r="P21" s="119">
        <v>0</v>
      </c>
      <c r="Q21" s="119">
        <f t="shared" si="2"/>
        <v>14905.74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14905.74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555.52</v>
      </c>
      <c r="J22" s="119">
        <v>555.52</v>
      </c>
      <c r="K22" s="119">
        <v>555.52</v>
      </c>
      <c r="L22" s="119">
        <v>555.52</v>
      </c>
      <c r="M22" s="119">
        <v>555.52</v>
      </c>
      <c r="N22" s="119">
        <v>1111.04</v>
      </c>
      <c r="O22" s="119">
        <v>0</v>
      </c>
      <c r="P22" s="119">
        <v>0</v>
      </c>
      <c r="Q22" s="119">
        <f t="shared" si="2"/>
        <v>5555.2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5555.2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77648.200000000012</v>
      </c>
      <c r="J23" s="119">
        <v>93306.590000000026</v>
      </c>
      <c r="K23" s="119">
        <v>73193.440000000031</v>
      </c>
      <c r="L23" s="119">
        <v>81019.7</v>
      </c>
      <c r="M23" s="119">
        <v>63713.289999999994</v>
      </c>
      <c r="N23" s="119">
        <v>99699.180000000008</v>
      </c>
      <c r="O23" s="119">
        <v>0</v>
      </c>
      <c r="P23" s="119">
        <v>0</v>
      </c>
      <c r="Q23" s="119">
        <f t="shared" si="2"/>
        <v>882342.39000000013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882342.39000000013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29280</v>
      </c>
      <c r="J24" s="119">
        <v>28394.73</v>
      </c>
      <c r="K24" s="119">
        <v>23775</v>
      </c>
      <c r="L24" s="119">
        <v>34725</v>
      </c>
      <c r="M24" s="119">
        <v>25222.27</v>
      </c>
      <c r="N24" s="119">
        <v>29125</v>
      </c>
      <c r="O24" s="119">
        <v>0</v>
      </c>
      <c r="P24" s="119">
        <v>0</v>
      </c>
      <c r="Q24" s="119">
        <f t="shared" si="2"/>
        <v>262587.03000000003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262587.03000000003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27948.870000000006</v>
      </c>
      <c r="J25" s="119">
        <v>28581.940000000006</v>
      </c>
      <c r="K25" s="119">
        <v>40493.589999999997</v>
      </c>
      <c r="L25" s="119">
        <v>27495.060000000009</v>
      </c>
      <c r="M25" s="119">
        <v>32810.14</v>
      </c>
      <c r="N25" s="119">
        <v>39574.810000000012</v>
      </c>
      <c r="O25" s="119">
        <v>0</v>
      </c>
      <c r="P25" s="119">
        <v>0</v>
      </c>
      <c r="Q25" s="119">
        <f t="shared" si="2"/>
        <v>312444.44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312444.44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2330</v>
      </c>
      <c r="J26" s="119">
        <v>2330</v>
      </c>
      <c r="K26" s="119">
        <v>2330</v>
      </c>
      <c r="L26" s="119">
        <v>2820.99</v>
      </c>
      <c r="M26" s="119">
        <v>2730</v>
      </c>
      <c r="N26" s="119">
        <v>6554.36</v>
      </c>
      <c r="O26" s="119">
        <v>0</v>
      </c>
      <c r="P26" s="119">
        <v>0</v>
      </c>
      <c r="Q26" s="119">
        <f t="shared" si="2"/>
        <v>25935.35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25935.35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581872.39</v>
      </c>
      <c r="J28" s="119">
        <v>582294.29</v>
      </c>
      <c r="K28" s="119">
        <v>582083.34000000008</v>
      </c>
      <c r="L28" s="119">
        <v>543906.67999999993</v>
      </c>
      <c r="M28" s="119">
        <v>610511.1100000001</v>
      </c>
      <c r="N28" s="119">
        <v>584842.96000000008</v>
      </c>
      <c r="O28" s="119">
        <v>0</v>
      </c>
      <c r="P28" s="119">
        <v>0</v>
      </c>
      <c r="Q28" s="119">
        <f t="shared" si="2"/>
        <v>5231760.79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5231760.79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1060956.79</v>
      </c>
      <c r="J29" s="119">
        <v>1134307.04</v>
      </c>
      <c r="K29" s="119">
        <v>1200404.3699999999</v>
      </c>
      <c r="L29" s="119">
        <v>1201290.76</v>
      </c>
      <c r="M29" s="119">
        <v>1160349.0900000001</v>
      </c>
      <c r="N29" s="119">
        <v>1246647.73</v>
      </c>
      <c r="O29" s="119">
        <v>0</v>
      </c>
      <c r="P29" s="119">
        <v>0</v>
      </c>
      <c r="Q29" s="119">
        <f t="shared" si="2"/>
        <v>11211907.750000002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11211907.750000002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177689.83000000002</v>
      </c>
      <c r="J30" s="119">
        <v>381702.07999999996</v>
      </c>
      <c r="K30" s="119">
        <v>145051.03000000003</v>
      </c>
      <c r="L30" s="119">
        <v>171325.02000000002</v>
      </c>
      <c r="M30" s="119">
        <v>128689.90000000002</v>
      </c>
      <c r="N30" s="119">
        <v>607359.21</v>
      </c>
      <c r="O30" s="119">
        <v>0</v>
      </c>
      <c r="P30" s="119">
        <v>0</v>
      </c>
      <c r="Q30" s="119">
        <f t="shared" si="2"/>
        <v>2645027.9900000002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2645027.9900000002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28554.15</v>
      </c>
      <c r="J32" s="119">
        <v>12773.019999999999</v>
      </c>
      <c r="K32" s="119">
        <v>56261.969999999987</v>
      </c>
      <c r="L32" s="119">
        <v>240483.38</v>
      </c>
      <c r="M32" s="119">
        <v>63590.28</v>
      </c>
      <c r="N32" s="119">
        <v>41673.519999999997</v>
      </c>
      <c r="O32" s="119">
        <v>0</v>
      </c>
      <c r="P32" s="119">
        <v>0</v>
      </c>
      <c r="Q32" s="119">
        <f t="shared" si="2"/>
        <v>524028.20000000007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524028.20000000007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1101942.8400000001</v>
      </c>
      <c r="J34" s="119">
        <v>136405.28999999998</v>
      </c>
      <c r="K34" s="119">
        <v>152086.73000000001</v>
      </c>
      <c r="L34" s="119">
        <v>96504.549999999988</v>
      </c>
      <c r="M34" s="119">
        <v>405539.01</v>
      </c>
      <c r="N34" s="119">
        <v>989518.78</v>
      </c>
      <c r="O34" s="119">
        <v>0</v>
      </c>
      <c r="P34" s="119">
        <v>0</v>
      </c>
      <c r="Q34" s="119">
        <f t="shared" si="2"/>
        <v>4588353.26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4588353.26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3630</v>
      </c>
      <c r="J35" s="119">
        <v>29639.79</v>
      </c>
      <c r="K35" s="119">
        <v>17733.489999999998</v>
      </c>
      <c r="L35" s="119">
        <v>6667.1</v>
      </c>
      <c r="M35" s="119">
        <v>95446.93</v>
      </c>
      <c r="N35" s="119">
        <v>15247.3</v>
      </c>
      <c r="O35" s="119">
        <v>0</v>
      </c>
      <c r="P35" s="119">
        <v>0</v>
      </c>
      <c r="Q35" s="119">
        <f t="shared" si="2"/>
        <v>209653.38999999998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209653.38999999998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1433625</v>
      </c>
      <c r="J38" s="119">
        <v>1433625</v>
      </c>
      <c r="K38" s="119">
        <v>1433625</v>
      </c>
      <c r="L38" s="119">
        <v>1433625</v>
      </c>
      <c r="M38" s="119">
        <v>1433625</v>
      </c>
      <c r="N38" s="119">
        <v>1433625</v>
      </c>
      <c r="O38" s="119">
        <v>0</v>
      </c>
      <c r="P38" s="119">
        <v>0</v>
      </c>
      <c r="Q38" s="119">
        <f t="shared" si="2"/>
        <v>14336250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14336250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105923.58</v>
      </c>
      <c r="J39" s="119">
        <v>56491.31</v>
      </c>
      <c r="K39" s="119">
        <v>9860.02</v>
      </c>
      <c r="L39" s="119">
        <v>170493.68999999997</v>
      </c>
      <c r="M39" s="119">
        <v>159864.84</v>
      </c>
      <c r="N39" s="119">
        <v>84316.12000000001</v>
      </c>
      <c r="O39" s="119">
        <v>0</v>
      </c>
      <c r="P39" s="119">
        <v>0</v>
      </c>
      <c r="Q39" s="119">
        <f t="shared" si="2"/>
        <v>665532.00999999989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665532.00999999989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104180.68</v>
      </c>
      <c r="J40" s="119">
        <v>77549.48000000001</v>
      </c>
      <c r="K40" s="119">
        <v>72279.180000000008</v>
      </c>
      <c r="L40" s="119">
        <v>78280.47</v>
      </c>
      <c r="M40" s="119">
        <v>75478.25</v>
      </c>
      <c r="N40" s="119">
        <v>83055.610000000015</v>
      </c>
      <c r="O40" s="119">
        <v>0</v>
      </c>
      <c r="P40" s="119">
        <v>0</v>
      </c>
      <c r="Q40" s="119">
        <f t="shared" si="2"/>
        <v>785297.05999999994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785297.05999999994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361273.65</v>
      </c>
      <c r="J41" s="119">
        <v>965817.89</v>
      </c>
      <c r="K41" s="119">
        <v>229306.4</v>
      </c>
      <c r="L41" s="119">
        <v>153962.94</v>
      </c>
      <c r="M41" s="119">
        <v>192473.42999999996</v>
      </c>
      <c r="N41" s="119">
        <v>156471.28999999998</v>
      </c>
      <c r="O41" s="119">
        <v>0</v>
      </c>
      <c r="P41" s="119">
        <v>0</v>
      </c>
      <c r="Q41" s="119">
        <f t="shared" si="2"/>
        <v>2626901.31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2626901.31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79838.970000000016</v>
      </c>
      <c r="J42" s="119">
        <v>86728.110000000015</v>
      </c>
      <c r="K42" s="119">
        <v>94524.209999999992</v>
      </c>
      <c r="L42" s="119">
        <v>68365.500000000015</v>
      </c>
      <c r="M42" s="119">
        <v>76026.19</v>
      </c>
      <c r="N42" s="119">
        <v>103949.36000000002</v>
      </c>
      <c r="O42" s="119">
        <v>0</v>
      </c>
      <c r="P42" s="119">
        <v>0</v>
      </c>
      <c r="Q42" s="119">
        <f t="shared" si="2"/>
        <v>785011.97000000009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785011.97000000009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238151.38999999996</v>
      </c>
      <c r="J43" s="119">
        <v>223531.15</v>
      </c>
      <c r="K43" s="119">
        <v>261846.93999999997</v>
      </c>
      <c r="L43" s="119">
        <v>205441.07000000007</v>
      </c>
      <c r="M43" s="119">
        <v>246487.28000000003</v>
      </c>
      <c r="N43" s="119">
        <v>255249.59999999998</v>
      </c>
      <c r="O43" s="119">
        <v>0</v>
      </c>
      <c r="P43" s="119">
        <v>0</v>
      </c>
      <c r="Q43" s="119">
        <f t="shared" si="2"/>
        <v>2353916.8199999998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2353916.8199999998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217881.22000000006</v>
      </c>
      <c r="J44" s="119">
        <v>238325.42000000007</v>
      </c>
      <c r="K44" s="119">
        <v>267213.25000000006</v>
      </c>
      <c r="L44" s="119">
        <v>228744.58</v>
      </c>
      <c r="M44" s="119">
        <v>249758.31000000006</v>
      </c>
      <c r="N44" s="119">
        <v>252978.33000000005</v>
      </c>
      <c r="O44" s="119">
        <v>0</v>
      </c>
      <c r="P44" s="119">
        <v>0</v>
      </c>
      <c r="Q44" s="119">
        <f t="shared" si="2"/>
        <v>2344360.2500000005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2344360.2500000005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464696.73</v>
      </c>
      <c r="J45" s="119">
        <v>610613.9</v>
      </c>
      <c r="K45" s="119">
        <v>416985.24000000005</v>
      </c>
      <c r="L45" s="119">
        <v>382102.31999999995</v>
      </c>
      <c r="M45" s="119">
        <v>400333.22999999992</v>
      </c>
      <c r="N45" s="119">
        <v>545297.30999999994</v>
      </c>
      <c r="O45" s="119">
        <v>0</v>
      </c>
      <c r="P45" s="119">
        <v>0</v>
      </c>
      <c r="Q45" s="119">
        <f t="shared" si="2"/>
        <v>4624776.34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4624776.34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1101777.32</v>
      </c>
      <c r="H46" s="119">
        <v>1055665.7300000004</v>
      </c>
      <c r="I46" s="119">
        <v>1093063.4200000004</v>
      </c>
      <c r="J46" s="119">
        <v>1134940.67</v>
      </c>
      <c r="K46" s="119">
        <v>1009584.06</v>
      </c>
      <c r="L46" s="119">
        <v>1071635.0800000003</v>
      </c>
      <c r="M46" s="119">
        <v>1068221.3399999999</v>
      </c>
      <c r="N46" s="119">
        <v>1152474.67</v>
      </c>
      <c r="O46" s="119">
        <v>0</v>
      </c>
      <c r="P46" s="119">
        <v>0</v>
      </c>
      <c r="Q46" s="119">
        <f t="shared" si="2"/>
        <v>10559308.210000001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10559308.210000001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448156.44</v>
      </c>
      <c r="J47" s="119">
        <v>500839.33999999997</v>
      </c>
      <c r="K47" s="119">
        <v>489253.12999999983</v>
      </c>
      <c r="L47" s="119">
        <v>511076.20999999996</v>
      </c>
      <c r="M47" s="119">
        <v>531585.14000000013</v>
      </c>
      <c r="N47" s="119">
        <v>477080.99</v>
      </c>
      <c r="O47" s="119">
        <v>0</v>
      </c>
      <c r="P47" s="119">
        <v>0</v>
      </c>
      <c r="Q47" s="119">
        <f t="shared" si="2"/>
        <v>4681267.4499999993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4681267.4499999993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434512.07999999973</v>
      </c>
      <c r="J48" s="119">
        <v>483060.63</v>
      </c>
      <c r="K48" s="119">
        <v>515626.74</v>
      </c>
      <c r="L48" s="119">
        <v>445418.92000000027</v>
      </c>
      <c r="M48" s="119">
        <v>488937.31000000011</v>
      </c>
      <c r="N48" s="119">
        <v>500787.81999999995</v>
      </c>
      <c r="O48" s="119">
        <v>0</v>
      </c>
      <c r="P48" s="119">
        <v>0</v>
      </c>
      <c r="Q48" s="119">
        <f t="shared" si="2"/>
        <v>4640011.540000001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4640011.540000001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107580.77999999998</v>
      </c>
      <c r="J49" s="119">
        <v>147739.37999999998</v>
      </c>
      <c r="K49" s="119">
        <v>144782.18999999997</v>
      </c>
      <c r="L49" s="119">
        <v>120298.78</v>
      </c>
      <c r="M49" s="119">
        <v>130439.72999999995</v>
      </c>
      <c r="N49" s="119">
        <v>127169.16000000002</v>
      </c>
      <c r="O49" s="119">
        <v>0</v>
      </c>
      <c r="P49" s="119">
        <v>0</v>
      </c>
      <c r="Q49" s="119">
        <f t="shared" si="2"/>
        <v>1287443.6999999997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1287443.6999999997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146483.34000000003</v>
      </c>
      <c r="H50" s="119">
        <v>146945.16</v>
      </c>
      <c r="I50" s="119">
        <v>157580.59000000003</v>
      </c>
      <c r="J50" s="119">
        <v>178665.79000000004</v>
      </c>
      <c r="K50" s="119">
        <v>171129.36999999997</v>
      </c>
      <c r="L50" s="119">
        <v>174641.86000000004</v>
      </c>
      <c r="M50" s="119">
        <v>165751.40000000002</v>
      </c>
      <c r="N50" s="119">
        <v>169816.59999999998</v>
      </c>
      <c r="O50" s="119">
        <v>0</v>
      </c>
      <c r="P50" s="119">
        <v>0</v>
      </c>
      <c r="Q50" s="119">
        <f t="shared" si="2"/>
        <v>1585499.1400000001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1585499.1400000001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109777.86000000002</v>
      </c>
      <c r="J51" s="119">
        <v>91116.860000000015</v>
      </c>
      <c r="K51" s="119">
        <v>108003.78000000003</v>
      </c>
      <c r="L51" s="119">
        <v>96165.810000000027</v>
      </c>
      <c r="M51" s="119">
        <v>91516.21</v>
      </c>
      <c r="N51" s="119">
        <v>95558.679999999978</v>
      </c>
      <c r="O51" s="119">
        <v>0</v>
      </c>
      <c r="P51" s="119">
        <v>0</v>
      </c>
      <c r="Q51" s="119">
        <f t="shared" si="2"/>
        <v>929457.15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929457.15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1016696.7999999999</v>
      </c>
      <c r="J52" s="119">
        <v>1353083.5600000003</v>
      </c>
      <c r="K52" s="119">
        <v>1000924.8200000003</v>
      </c>
      <c r="L52" s="119">
        <v>1057603.52</v>
      </c>
      <c r="M52" s="119">
        <v>1377394.63</v>
      </c>
      <c r="N52" s="119">
        <v>1096814.19</v>
      </c>
      <c r="O52" s="119">
        <v>0</v>
      </c>
      <c r="P52" s="119">
        <v>0</v>
      </c>
      <c r="Q52" s="119">
        <f t="shared" si="2"/>
        <v>10573342.299999999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10573342.299999999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36070.06</v>
      </c>
      <c r="J53" s="119">
        <v>39997.699999999997</v>
      </c>
      <c r="K53" s="119">
        <v>41556.319999999992</v>
      </c>
      <c r="L53" s="119">
        <v>30491.940000000002</v>
      </c>
      <c r="M53" s="119">
        <v>38820.660000000003</v>
      </c>
      <c r="N53" s="119">
        <v>34482.010000000009</v>
      </c>
      <c r="O53" s="119">
        <v>0</v>
      </c>
      <c r="P53" s="119">
        <v>0</v>
      </c>
      <c r="Q53" s="119">
        <f t="shared" si="2"/>
        <v>408552.07000000007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408552.07000000007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52733.39</v>
      </c>
      <c r="J54" s="119">
        <v>60630.899999999994</v>
      </c>
      <c r="K54" s="119">
        <v>67759.16</v>
      </c>
      <c r="L54" s="119">
        <v>50905.099999999984</v>
      </c>
      <c r="M54" s="119">
        <v>54871.169999999991</v>
      </c>
      <c r="N54" s="119">
        <v>64378.520000000004</v>
      </c>
      <c r="O54" s="119">
        <v>0</v>
      </c>
      <c r="P54" s="119">
        <v>0</v>
      </c>
      <c r="Q54" s="119">
        <f t="shared" si="2"/>
        <v>555122.77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555122.77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91333.97</v>
      </c>
      <c r="J55" s="119">
        <v>78712.850000000006</v>
      </c>
      <c r="K55" s="119">
        <v>77570.420000000013</v>
      </c>
      <c r="L55" s="119">
        <v>59302.610000000008</v>
      </c>
      <c r="M55" s="119">
        <v>62067.55</v>
      </c>
      <c r="N55" s="119">
        <v>74136.899999999994</v>
      </c>
      <c r="O55" s="119">
        <v>0</v>
      </c>
      <c r="P55" s="119">
        <v>0</v>
      </c>
      <c r="Q55" s="119">
        <f t="shared" si="2"/>
        <v>681847.64000000013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681847.64000000013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103238.12</v>
      </c>
      <c r="J56" s="119">
        <v>89545.859999999986</v>
      </c>
      <c r="K56" s="119">
        <v>111797.47</v>
      </c>
      <c r="L56" s="119">
        <v>86496.93</v>
      </c>
      <c r="M56" s="119">
        <v>162576.45000000001</v>
      </c>
      <c r="N56" s="119">
        <v>407111.29</v>
      </c>
      <c r="O56" s="119">
        <v>0</v>
      </c>
      <c r="P56" s="119">
        <v>0</v>
      </c>
      <c r="Q56" s="119">
        <f t="shared" si="2"/>
        <v>1294121.3999999999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1294121.3999999999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132089.41999999998</v>
      </c>
      <c r="J57" s="119">
        <v>210256.30999999997</v>
      </c>
      <c r="K57" s="119">
        <v>135333.07</v>
      </c>
      <c r="L57" s="119">
        <v>141527.66999999998</v>
      </c>
      <c r="M57" s="119">
        <v>737440.79000000015</v>
      </c>
      <c r="N57" s="119">
        <v>212509.59999999998</v>
      </c>
      <c r="O57" s="119">
        <v>0</v>
      </c>
      <c r="P57" s="119">
        <v>0</v>
      </c>
      <c r="Q57" s="119">
        <f t="shared" si="2"/>
        <v>1968673.94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1968673.94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34983.619999999988</v>
      </c>
      <c r="J58" s="119">
        <v>33746.92</v>
      </c>
      <c r="K58" s="119">
        <v>34667.289999999994</v>
      </c>
      <c r="L58" s="119">
        <v>34658.620000000003</v>
      </c>
      <c r="M58" s="119">
        <v>65482.119999999995</v>
      </c>
      <c r="N58" s="119">
        <v>35698.78</v>
      </c>
      <c r="O58" s="119">
        <v>0</v>
      </c>
      <c r="P58" s="119">
        <v>0</v>
      </c>
      <c r="Q58" s="119">
        <f t="shared" si="2"/>
        <v>371650.41999999993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371650.41999999993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31425.610000000008</v>
      </c>
      <c r="J59" s="119">
        <v>60955.939999999995</v>
      </c>
      <c r="K59" s="119">
        <v>74001.97</v>
      </c>
      <c r="L59" s="119">
        <v>27392.14</v>
      </c>
      <c r="M59" s="119">
        <v>27761.409999999996</v>
      </c>
      <c r="N59" s="119">
        <v>63273.35</v>
      </c>
      <c r="O59" s="119">
        <v>0</v>
      </c>
      <c r="P59" s="119">
        <v>0</v>
      </c>
      <c r="Q59" s="119">
        <f t="shared" si="2"/>
        <v>408069.62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408069.62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21473.040000000001</v>
      </c>
      <c r="J60" s="119">
        <v>17646.280000000002</v>
      </c>
      <c r="K60" s="119">
        <v>30866.660000000003</v>
      </c>
      <c r="L60" s="119">
        <v>39034.380000000005</v>
      </c>
      <c r="M60" s="119">
        <v>40534.570000000007</v>
      </c>
      <c r="N60" s="119">
        <v>46929.75</v>
      </c>
      <c r="O60" s="119">
        <v>0</v>
      </c>
      <c r="P60" s="119">
        <v>0</v>
      </c>
      <c r="Q60" s="119">
        <f t="shared" si="2"/>
        <v>299863.94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299863.94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15024.820000000002</v>
      </c>
      <c r="J61" s="119">
        <v>16103.839999999998</v>
      </c>
      <c r="K61" s="119">
        <v>29197.960000000003</v>
      </c>
      <c r="L61" s="119">
        <v>28170.429999999997</v>
      </c>
      <c r="M61" s="119">
        <v>27482.750000000004</v>
      </c>
      <c r="N61" s="119">
        <v>31008.100000000002</v>
      </c>
      <c r="O61" s="119">
        <v>0</v>
      </c>
      <c r="P61" s="119">
        <v>0</v>
      </c>
      <c r="Q61" s="119">
        <f t="shared" si="2"/>
        <v>232977.8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232977.8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78111.929999999993</v>
      </c>
      <c r="N62" s="119">
        <v>17351.400000000001</v>
      </c>
      <c r="O62" s="119">
        <v>0</v>
      </c>
      <c r="P62" s="119">
        <v>0</v>
      </c>
      <c r="Q62" s="119">
        <f t="shared" si="2"/>
        <v>95463.329999999987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95463.329999999987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107790.29999999999</v>
      </c>
      <c r="K63" s="119">
        <v>183777.85</v>
      </c>
      <c r="L63" s="119">
        <v>802992.69</v>
      </c>
      <c r="M63" s="119">
        <v>832385.55999999994</v>
      </c>
      <c r="N63" s="119">
        <v>270819.83999999997</v>
      </c>
      <c r="O63" s="119">
        <v>0</v>
      </c>
      <c r="P63" s="119">
        <v>0</v>
      </c>
      <c r="Q63" s="119">
        <f t="shared" si="2"/>
        <v>2541217.04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2541217.04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152580.29999999999</v>
      </c>
      <c r="J64" s="119">
        <v>145627.24</v>
      </c>
      <c r="K64" s="119">
        <v>122021.53</v>
      </c>
      <c r="L64" s="119">
        <v>131887.59</v>
      </c>
      <c r="M64" s="119">
        <v>113292.27999999998</v>
      </c>
      <c r="N64" s="119">
        <v>119097.95000000001</v>
      </c>
      <c r="O64" s="119">
        <v>0</v>
      </c>
      <c r="P64" s="119">
        <v>0</v>
      </c>
      <c r="Q64" s="119">
        <f t="shared" si="2"/>
        <v>1196258.6499999999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1196258.6499999999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21673.33</v>
      </c>
      <c r="J66" s="119">
        <v>24584.58</v>
      </c>
      <c r="K66" s="119">
        <v>25204.18</v>
      </c>
      <c r="L66" s="119">
        <v>14434.629999999997</v>
      </c>
      <c r="M66" s="119">
        <v>38267.960000000006</v>
      </c>
      <c r="N66" s="119">
        <v>24435.64</v>
      </c>
      <c r="O66" s="119">
        <v>0</v>
      </c>
      <c r="P66" s="119">
        <v>0</v>
      </c>
      <c r="Q66" s="119">
        <f t="shared" si="2"/>
        <v>234338.30000000005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234338.30000000005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66350.48</v>
      </c>
      <c r="J67" s="119">
        <v>61030.89</v>
      </c>
      <c r="K67" s="119">
        <v>71335.429999999993</v>
      </c>
      <c r="L67" s="119">
        <v>57897.650000000009</v>
      </c>
      <c r="M67" s="119">
        <v>72942.63</v>
      </c>
      <c r="N67" s="119">
        <v>81127.189999999988</v>
      </c>
      <c r="O67" s="119">
        <v>0</v>
      </c>
      <c r="P67" s="119">
        <v>0</v>
      </c>
      <c r="Q67" s="119">
        <f t="shared" si="2"/>
        <v>655486.32999999984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655486.32999999984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406861.2</v>
      </c>
      <c r="K68" s="119">
        <v>0</v>
      </c>
      <c r="L68" s="119">
        <v>0</v>
      </c>
      <c r="M68" s="119">
        <v>128963.2</v>
      </c>
      <c r="N68" s="119">
        <v>0</v>
      </c>
      <c r="O68" s="119">
        <v>0</v>
      </c>
      <c r="P68" s="119">
        <v>0</v>
      </c>
      <c r="Q68" s="119">
        <f t="shared" si="2"/>
        <v>799583.7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799583.7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298571.95999999985</v>
      </c>
      <c r="J69" s="119">
        <v>431791.73000000004</v>
      </c>
      <c r="K69" s="119">
        <v>316585.78999999998</v>
      </c>
      <c r="L69" s="119">
        <v>493080.73</v>
      </c>
      <c r="M69" s="119">
        <v>402321.56999999995</v>
      </c>
      <c r="N69" s="119">
        <v>609887.72</v>
      </c>
      <c r="O69" s="119">
        <v>0</v>
      </c>
      <c r="P69" s="119">
        <v>0</v>
      </c>
      <c r="Q69" s="119">
        <f t="shared" si="2"/>
        <v>3835618.04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3835618.04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31649.89</v>
      </c>
      <c r="J70" s="119">
        <v>33483.259999999995</v>
      </c>
      <c r="K70" s="119">
        <v>33538.870000000003</v>
      </c>
      <c r="L70" s="119">
        <v>42046.049999999996</v>
      </c>
      <c r="M70" s="119">
        <v>53969.930000000008</v>
      </c>
      <c r="N70" s="119">
        <v>40664.629999999997</v>
      </c>
      <c r="O70" s="119">
        <v>0</v>
      </c>
      <c r="P70" s="119">
        <v>0</v>
      </c>
      <c r="Q70" s="119">
        <f t="shared" si="2"/>
        <v>364438.82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364438.82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847882.5399999998</v>
      </c>
      <c r="J71" s="119">
        <v>907477.27999999991</v>
      </c>
      <c r="K71" s="119">
        <v>906112.9299999997</v>
      </c>
      <c r="L71" s="119">
        <v>778643.7699999999</v>
      </c>
      <c r="M71" s="119">
        <v>1144630.3799999999</v>
      </c>
      <c r="N71" s="119">
        <v>1059143.1299999999</v>
      </c>
      <c r="O71" s="119">
        <v>0</v>
      </c>
      <c r="P71" s="119">
        <v>0</v>
      </c>
      <c r="Q71" s="119">
        <f t="shared" si="2"/>
        <v>8564011.7300000004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8564011.7300000004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29009.820000000003</v>
      </c>
      <c r="J72" s="119">
        <v>38528.720000000001</v>
      </c>
      <c r="K72" s="119">
        <v>40975.590000000004</v>
      </c>
      <c r="L72" s="119">
        <v>40030.490000000005</v>
      </c>
      <c r="M72" s="119">
        <v>42231.74</v>
      </c>
      <c r="N72" s="119">
        <v>44383.39</v>
      </c>
      <c r="O72" s="119">
        <v>0</v>
      </c>
      <c r="P72" s="119">
        <v>0</v>
      </c>
      <c r="Q72" s="119">
        <f t="shared" ref="Q72:Q135" si="3">SUM(E72:P72)</f>
        <v>370517.44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370517.44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1335362.32</v>
      </c>
      <c r="J73" s="119">
        <v>1443503.81</v>
      </c>
      <c r="K73" s="119">
        <v>1861635.6100000003</v>
      </c>
      <c r="L73" s="119">
        <v>1157920.8199999998</v>
      </c>
      <c r="M73" s="119">
        <v>1447027.28</v>
      </c>
      <c r="N73" s="119">
        <v>1413227.8</v>
      </c>
      <c r="O73" s="119">
        <v>0</v>
      </c>
      <c r="P73" s="119">
        <v>0</v>
      </c>
      <c r="Q73" s="119">
        <f t="shared" si="3"/>
        <v>12293632.220000001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12293632.220000001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7198060.3899999941</v>
      </c>
      <c r="J78" s="119">
        <v>7234604.8699999973</v>
      </c>
      <c r="K78" s="119">
        <v>6838868.3700000038</v>
      </c>
      <c r="L78" s="119">
        <v>7096156.4899999918</v>
      </c>
      <c r="M78" s="119">
        <v>6463287.9299999932</v>
      </c>
      <c r="N78" s="119">
        <v>6907316.7900000047</v>
      </c>
      <c r="O78" s="119">
        <v>0</v>
      </c>
      <c r="P78" s="119">
        <v>0</v>
      </c>
      <c r="Q78" s="119">
        <f t="shared" si="3"/>
        <v>66865196.369999968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66865196.369999968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80059.63</v>
      </c>
      <c r="K83" s="119">
        <v>232187.22</v>
      </c>
      <c r="L83" s="119">
        <v>621103.61</v>
      </c>
      <c r="M83" s="119">
        <v>2718175.04</v>
      </c>
      <c r="N83" s="119">
        <v>0</v>
      </c>
      <c r="O83" s="119">
        <v>0</v>
      </c>
      <c r="P83" s="119">
        <v>0</v>
      </c>
      <c r="Q83" s="119">
        <f t="shared" si="3"/>
        <v>3651525.5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3651525.5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481307.92999999993</v>
      </c>
      <c r="J84" s="119">
        <v>614873.87000000011</v>
      </c>
      <c r="K84" s="119">
        <v>1934603.4900000002</v>
      </c>
      <c r="L84" s="119">
        <v>654987.80000000005</v>
      </c>
      <c r="M84" s="119">
        <v>462623.58999999997</v>
      </c>
      <c r="N84" s="119">
        <v>746032.64000000013</v>
      </c>
      <c r="O84" s="119">
        <v>0</v>
      </c>
      <c r="P84" s="119">
        <v>0</v>
      </c>
      <c r="Q84" s="119">
        <f t="shared" si="3"/>
        <v>8326934.5199999996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8326934.5199999996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83765.56</v>
      </c>
      <c r="J85" s="119">
        <v>64916.479999999996</v>
      </c>
      <c r="K85" s="119">
        <v>170818.6</v>
      </c>
      <c r="L85" s="119">
        <v>0</v>
      </c>
      <c r="M85" s="119">
        <v>20391.059999999998</v>
      </c>
      <c r="N85" s="119">
        <v>9097.31</v>
      </c>
      <c r="O85" s="119">
        <v>0</v>
      </c>
      <c r="P85" s="119">
        <v>0</v>
      </c>
      <c r="Q85" s="119">
        <f t="shared" si="3"/>
        <v>470352.45999999996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470352.45999999996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432730.78999999986</v>
      </c>
      <c r="J86" s="119">
        <v>690176.64000000013</v>
      </c>
      <c r="K86" s="119">
        <v>585709.92999999982</v>
      </c>
      <c r="L86" s="119">
        <v>584323.1399999999</v>
      </c>
      <c r="M86" s="119">
        <v>570770.14</v>
      </c>
      <c r="N86" s="119">
        <v>730638.53</v>
      </c>
      <c r="O86" s="119">
        <v>0</v>
      </c>
      <c r="P86" s="119">
        <v>0</v>
      </c>
      <c r="Q86" s="119">
        <f t="shared" si="3"/>
        <v>5718368.6200000001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5718368.6200000001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326119.46000000002</v>
      </c>
      <c r="J87" s="119">
        <v>205030.38999999998</v>
      </c>
      <c r="K87" s="119">
        <v>118352.47</v>
      </c>
      <c r="L87" s="119">
        <v>188031.18999999994</v>
      </c>
      <c r="M87" s="119">
        <v>141337.59000000003</v>
      </c>
      <c r="N87" s="119">
        <v>154788.65999999997</v>
      </c>
      <c r="O87" s="119">
        <v>0</v>
      </c>
      <c r="P87" s="119">
        <v>0</v>
      </c>
      <c r="Q87" s="119">
        <f t="shared" si="3"/>
        <v>1794410.42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1794410.42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168453.51</v>
      </c>
      <c r="J88" s="119">
        <v>131995.10999999999</v>
      </c>
      <c r="K88" s="119">
        <v>173125.34</v>
      </c>
      <c r="L88" s="119">
        <v>169677.9</v>
      </c>
      <c r="M88" s="119">
        <v>136078.41</v>
      </c>
      <c r="N88" s="119">
        <v>141765.54999999999</v>
      </c>
      <c r="O88" s="119">
        <v>0</v>
      </c>
      <c r="P88" s="119">
        <v>0</v>
      </c>
      <c r="Q88" s="119">
        <f t="shared" si="3"/>
        <v>1465653.25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1465653.25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2402585.2399999993</v>
      </c>
      <c r="J89" s="119">
        <v>3379687.9499999997</v>
      </c>
      <c r="K89" s="119">
        <v>2362874.1599999997</v>
      </c>
      <c r="L89" s="119">
        <v>2852616.2299999995</v>
      </c>
      <c r="M89" s="119">
        <v>3194910.7899999991</v>
      </c>
      <c r="N89" s="119">
        <v>3506058.2200000007</v>
      </c>
      <c r="O89" s="119">
        <v>0</v>
      </c>
      <c r="P89" s="119">
        <v>0</v>
      </c>
      <c r="Q89" s="119">
        <f t="shared" si="3"/>
        <v>27375589.550000004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27375589.550000004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64691.929999999993</v>
      </c>
      <c r="J90" s="119">
        <v>76303.06</v>
      </c>
      <c r="K90" s="119">
        <v>109722.09999999999</v>
      </c>
      <c r="L90" s="119">
        <v>69943.349999999991</v>
      </c>
      <c r="M90" s="119">
        <v>77429.490000000005</v>
      </c>
      <c r="N90" s="119">
        <v>70660.97</v>
      </c>
      <c r="O90" s="119">
        <v>0</v>
      </c>
      <c r="P90" s="119">
        <v>0</v>
      </c>
      <c r="Q90" s="119">
        <f t="shared" si="3"/>
        <v>706499.00999999989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706499.00999999989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47256.189999999995</v>
      </c>
      <c r="J91" s="119">
        <v>86735.13</v>
      </c>
      <c r="K91" s="119">
        <v>12878.029999999999</v>
      </c>
      <c r="L91" s="119">
        <v>29783.35</v>
      </c>
      <c r="M91" s="119">
        <v>48935.14</v>
      </c>
      <c r="N91" s="119">
        <v>62124.81</v>
      </c>
      <c r="O91" s="119">
        <v>0</v>
      </c>
      <c r="P91" s="119">
        <v>0</v>
      </c>
      <c r="Q91" s="119">
        <f t="shared" si="3"/>
        <v>386747.97000000003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386747.97000000003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9684.83</v>
      </c>
      <c r="J92" s="119">
        <v>2388214.62</v>
      </c>
      <c r="K92" s="119">
        <v>489474.02</v>
      </c>
      <c r="L92" s="119">
        <v>370313.67</v>
      </c>
      <c r="M92" s="119">
        <v>1220220.0999999999</v>
      </c>
      <c r="N92" s="119">
        <v>251266.62</v>
      </c>
      <c r="O92" s="119">
        <v>0</v>
      </c>
      <c r="P92" s="119">
        <v>0</v>
      </c>
      <c r="Q92" s="119">
        <f t="shared" si="3"/>
        <v>6165903.4500000002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6165903.4500000002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171747.20999999996</v>
      </c>
      <c r="J94" s="119">
        <v>193602.74</v>
      </c>
      <c r="K94" s="119">
        <v>293613.62</v>
      </c>
      <c r="L94" s="119">
        <v>187607.43000000002</v>
      </c>
      <c r="M94" s="119">
        <v>158838.04999999999</v>
      </c>
      <c r="N94" s="119">
        <v>161014.96000000002</v>
      </c>
      <c r="O94" s="119">
        <v>0</v>
      </c>
      <c r="P94" s="119">
        <v>0</v>
      </c>
      <c r="Q94" s="119">
        <f t="shared" si="3"/>
        <v>1734316.2999999998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1734316.2999999998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53343.48</v>
      </c>
      <c r="J95" s="119">
        <v>27713.37</v>
      </c>
      <c r="K95" s="119">
        <v>35983.369999999995</v>
      </c>
      <c r="L95" s="119">
        <v>22216.120000000003</v>
      </c>
      <c r="M95" s="119">
        <v>28093.21</v>
      </c>
      <c r="N95" s="119">
        <v>37575.01</v>
      </c>
      <c r="O95" s="119">
        <v>0</v>
      </c>
      <c r="P95" s="119">
        <v>0</v>
      </c>
      <c r="Q95" s="119">
        <f t="shared" si="3"/>
        <v>364951.09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364951.09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136092.9</v>
      </c>
      <c r="J96" s="119">
        <v>223182.02999999997</v>
      </c>
      <c r="K96" s="119">
        <v>159961.52000000002</v>
      </c>
      <c r="L96" s="119">
        <v>151676.00999999998</v>
      </c>
      <c r="M96" s="119">
        <v>76690.069999999978</v>
      </c>
      <c r="N96" s="119">
        <v>255405.05</v>
      </c>
      <c r="O96" s="119">
        <v>0</v>
      </c>
      <c r="P96" s="119">
        <v>0</v>
      </c>
      <c r="Q96" s="119">
        <f t="shared" si="3"/>
        <v>1410776.33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1410776.33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3966790.2800000003</v>
      </c>
      <c r="H97" s="119">
        <v>930438.21999999974</v>
      </c>
      <c r="I97" s="119">
        <v>782271.84999999986</v>
      </c>
      <c r="J97" s="119">
        <v>928316.40000000014</v>
      </c>
      <c r="K97" s="119">
        <v>764307.54000000027</v>
      </c>
      <c r="L97" s="119">
        <v>849928.80999999994</v>
      </c>
      <c r="M97" s="119">
        <v>4030995.31</v>
      </c>
      <c r="N97" s="119">
        <v>902267.91</v>
      </c>
      <c r="O97" s="119">
        <v>0</v>
      </c>
      <c r="P97" s="119">
        <v>0</v>
      </c>
      <c r="Q97" s="119">
        <f t="shared" si="3"/>
        <v>15287339.790000001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15287339.790000001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284682.38</v>
      </c>
      <c r="J98" s="119">
        <v>3842322.4199999995</v>
      </c>
      <c r="K98" s="119">
        <v>197053.44000000003</v>
      </c>
      <c r="L98" s="119">
        <v>274172.59000000003</v>
      </c>
      <c r="M98" s="119">
        <v>305772.84000000003</v>
      </c>
      <c r="N98" s="119">
        <v>1001211.35</v>
      </c>
      <c r="O98" s="119">
        <v>0</v>
      </c>
      <c r="P98" s="119">
        <v>0</v>
      </c>
      <c r="Q98" s="119">
        <f t="shared" si="3"/>
        <v>9199259.5499999989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9199259.5499999989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1068089.2</v>
      </c>
      <c r="J99" s="119">
        <v>447785.86</v>
      </c>
      <c r="K99" s="119">
        <v>4451250.0999999996</v>
      </c>
      <c r="L99" s="119">
        <v>1094926.3500000001</v>
      </c>
      <c r="M99" s="119">
        <v>10000</v>
      </c>
      <c r="N99" s="119">
        <v>629087.52</v>
      </c>
      <c r="O99" s="119">
        <v>0</v>
      </c>
      <c r="P99" s="119">
        <v>0</v>
      </c>
      <c r="Q99" s="119">
        <f t="shared" si="3"/>
        <v>12791703.059999999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12791703.059999999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34491921.31000001</v>
      </c>
      <c r="F100" s="119">
        <v>10079980.99</v>
      </c>
      <c r="G100" s="119">
        <v>11793155.799999999</v>
      </c>
      <c r="H100" s="119">
        <v>34715294.519999996</v>
      </c>
      <c r="I100" s="119">
        <v>107027982.16000001</v>
      </c>
      <c r="J100" s="119">
        <v>19892035.239999998</v>
      </c>
      <c r="K100" s="119">
        <v>43030215.07</v>
      </c>
      <c r="L100" s="119">
        <v>10749464.75</v>
      </c>
      <c r="M100" s="119">
        <v>35904098.019999996</v>
      </c>
      <c r="N100" s="119">
        <v>11754739.67</v>
      </c>
      <c r="O100" s="119">
        <v>0</v>
      </c>
      <c r="P100" s="119">
        <v>0</v>
      </c>
      <c r="Q100" s="119">
        <f t="shared" si="3"/>
        <v>319438887.53000003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319438887.53000003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93130.25999999998</v>
      </c>
      <c r="J101" s="119">
        <v>63611.349999999991</v>
      </c>
      <c r="K101" s="119">
        <v>86391.290000000008</v>
      </c>
      <c r="L101" s="119">
        <v>65089.920000000013</v>
      </c>
      <c r="M101" s="119">
        <v>68200.200000000012</v>
      </c>
      <c r="N101" s="119">
        <v>75346.39</v>
      </c>
      <c r="O101" s="119">
        <v>0</v>
      </c>
      <c r="P101" s="119">
        <v>0</v>
      </c>
      <c r="Q101" s="119">
        <f t="shared" si="3"/>
        <v>672908.15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672908.15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198946.71000000002</v>
      </c>
      <c r="J102" s="119">
        <v>267324.05</v>
      </c>
      <c r="K102" s="119">
        <v>171289.26999999996</v>
      </c>
      <c r="L102" s="119">
        <v>262484.57999999996</v>
      </c>
      <c r="M102" s="119">
        <v>356069.39</v>
      </c>
      <c r="N102" s="119">
        <v>376288.14999999997</v>
      </c>
      <c r="O102" s="119">
        <v>0</v>
      </c>
      <c r="P102" s="119">
        <v>0</v>
      </c>
      <c r="Q102" s="119">
        <f t="shared" si="3"/>
        <v>2322268.5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2322268.5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27269.979999999996</v>
      </c>
      <c r="J103" s="119">
        <v>26904.920000000002</v>
      </c>
      <c r="K103" s="119">
        <v>27215.790000000008</v>
      </c>
      <c r="L103" s="119">
        <v>25341.560000000005</v>
      </c>
      <c r="M103" s="119">
        <v>35141.96</v>
      </c>
      <c r="N103" s="119">
        <v>29594.480000000003</v>
      </c>
      <c r="O103" s="119">
        <v>0</v>
      </c>
      <c r="P103" s="119">
        <v>0</v>
      </c>
      <c r="Q103" s="119">
        <f t="shared" si="3"/>
        <v>276416.61000000004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276416.61000000004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33078.53</v>
      </c>
      <c r="J104" s="119">
        <v>34271.890000000007</v>
      </c>
      <c r="K104" s="119">
        <v>34185.26999999999</v>
      </c>
      <c r="L104" s="119">
        <v>32544.929999999993</v>
      </c>
      <c r="M104" s="119">
        <v>38916.43</v>
      </c>
      <c r="N104" s="119">
        <v>36871.18</v>
      </c>
      <c r="O104" s="119">
        <v>0</v>
      </c>
      <c r="P104" s="119">
        <v>0</v>
      </c>
      <c r="Q104" s="119">
        <f t="shared" si="3"/>
        <v>341746.73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341746.73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1435.5</v>
      </c>
      <c r="J105" s="119">
        <v>176.5</v>
      </c>
      <c r="K105" s="119">
        <v>1638.4099999999999</v>
      </c>
      <c r="L105" s="119">
        <v>581.34</v>
      </c>
      <c r="M105" s="119">
        <v>1614.73</v>
      </c>
      <c r="N105" s="119">
        <v>815.66</v>
      </c>
      <c r="O105" s="119">
        <v>0</v>
      </c>
      <c r="P105" s="119">
        <v>0</v>
      </c>
      <c r="Q105" s="119">
        <f t="shared" si="3"/>
        <v>8963.9599999999991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8963.9599999999991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85123</v>
      </c>
      <c r="J108" s="119">
        <v>126810.1</v>
      </c>
      <c r="K108" s="119">
        <v>77377.25</v>
      </c>
      <c r="L108" s="119">
        <v>117427.38</v>
      </c>
      <c r="M108" s="119">
        <v>97246.99</v>
      </c>
      <c r="N108" s="119">
        <v>85279.879999999946</v>
      </c>
      <c r="O108" s="119">
        <v>0</v>
      </c>
      <c r="P108" s="119">
        <v>0</v>
      </c>
      <c r="Q108" s="119">
        <f t="shared" si="3"/>
        <v>904960.03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904960.03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14590.140000000001</v>
      </c>
      <c r="J115" s="119">
        <v>49690.93</v>
      </c>
      <c r="K115" s="119">
        <v>9692103.7900000028</v>
      </c>
      <c r="L115" s="119">
        <v>67772.320000000007</v>
      </c>
      <c r="M115" s="119">
        <v>275737.23</v>
      </c>
      <c r="N115" s="119">
        <v>24467.16</v>
      </c>
      <c r="O115" s="119">
        <v>0</v>
      </c>
      <c r="P115" s="119">
        <v>0</v>
      </c>
      <c r="Q115" s="119">
        <f t="shared" si="3"/>
        <v>10178896.600000003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10178896.600000003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63934.38</v>
      </c>
      <c r="J116" s="119">
        <v>80686.709999999992</v>
      </c>
      <c r="K116" s="119">
        <v>71656.349999999977</v>
      </c>
      <c r="L116" s="119">
        <v>78138.63999999997</v>
      </c>
      <c r="M116" s="119">
        <v>72763.109999999986</v>
      </c>
      <c r="N116" s="119">
        <v>76070.949999999983</v>
      </c>
      <c r="O116" s="119">
        <v>0</v>
      </c>
      <c r="P116" s="119">
        <v>0</v>
      </c>
      <c r="Q116" s="119">
        <f t="shared" si="3"/>
        <v>683231.17999999993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683231.17999999993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138620.64000000001</v>
      </c>
      <c r="J117" s="119">
        <v>146606.39000000001</v>
      </c>
      <c r="K117" s="119">
        <v>146189.27999999997</v>
      </c>
      <c r="L117" s="119">
        <v>142357.28999999995</v>
      </c>
      <c r="M117" s="119">
        <v>141278.62</v>
      </c>
      <c r="N117" s="119">
        <v>174456.79999999996</v>
      </c>
      <c r="O117" s="119">
        <v>0</v>
      </c>
      <c r="P117" s="119">
        <v>0</v>
      </c>
      <c r="Q117" s="119">
        <f t="shared" si="3"/>
        <v>1413358.91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1413358.91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6518.3200000000006</v>
      </c>
      <c r="J118" s="119">
        <v>6916.24</v>
      </c>
      <c r="K118" s="119">
        <v>18993.530000000002</v>
      </c>
      <c r="L118" s="119">
        <v>0</v>
      </c>
      <c r="M118" s="119">
        <v>1732.01</v>
      </c>
      <c r="N118" s="119">
        <v>6994.1399999999994</v>
      </c>
      <c r="O118" s="119">
        <v>0</v>
      </c>
      <c r="P118" s="119">
        <v>0</v>
      </c>
      <c r="Q118" s="119">
        <f t="shared" si="3"/>
        <v>53267.12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53267.12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31892.030000000006</v>
      </c>
      <c r="J119" s="119">
        <v>30248.880000000001</v>
      </c>
      <c r="K119" s="119">
        <v>38847.79</v>
      </c>
      <c r="L119" s="119">
        <v>24666.809999999998</v>
      </c>
      <c r="M119" s="119">
        <v>36221.490000000005</v>
      </c>
      <c r="N119" s="119">
        <v>44615.69</v>
      </c>
      <c r="O119" s="119">
        <v>0</v>
      </c>
      <c r="P119" s="119">
        <v>0</v>
      </c>
      <c r="Q119" s="119">
        <f t="shared" si="3"/>
        <v>335847.04000000004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335847.04000000004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1116593.5900000001</v>
      </c>
      <c r="J120" s="119">
        <v>1447039.19</v>
      </c>
      <c r="K120" s="119">
        <v>982185.41</v>
      </c>
      <c r="L120" s="119">
        <v>998139.95000000007</v>
      </c>
      <c r="M120" s="119">
        <v>781708.03999999992</v>
      </c>
      <c r="N120" s="119">
        <v>1708364.4100000001</v>
      </c>
      <c r="O120" s="119">
        <v>0</v>
      </c>
      <c r="P120" s="119">
        <v>0</v>
      </c>
      <c r="Q120" s="119">
        <f t="shared" si="3"/>
        <v>10309883.430000002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10309883.430000002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61442.950000000004</v>
      </c>
      <c r="J122" s="119">
        <v>69341.549999999988</v>
      </c>
      <c r="K122" s="119">
        <v>77068.47</v>
      </c>
      <c r="L122" s="119">
        <v>66467.41</v>
      </c>
      <c r="M122" s="119">
        <v>73034.070000000007</v>
      </c>
      <c r="N122" s="119">
        <v>80800.75</v>
      </c>
      <c r="O122" s="119">
        <v>0</v>
      </c>
      <c r="P122" s="119">
        <v>0</v>
      </c>
      <c r="Q122" s="119">
        <f t="shared" si="3"/>
        <v>654927.75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654927.75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286155.71000000002</v>
      </c>
      <c r="J123" s="119">
        <v>265931.63</v>
      </c>
      <c r="K123" s="119">
        <v>290646.25999999995</v>
      </c>
      <c r="L123" s="119">
        <v>264458.16999999987</v>
      </c>
      <c r="M123" s="119">
        <v>269056.56999999995</v>
      </c>
      <c r="N123" s="119">
        <v>324717.81000000006</v>
      </c>
      <c r="O123" s="119">
        <v>0</v>
      </c>
      <c r="P123" s="119">
        <v>0</v>
      </c>
      <c r="Q123" s="119">
        <f t="shared" si="3"/>
        <v>2750897.5199999996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2750897.5199999996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246896.99</v>
      </c>
      <c r="J124" s="119">
        <v>249161.87000000011</v>
      </c>
      <c r="K124" s="119">
        <v>291006.87000000011</v>
      </c>
      <c r="L124" s="119">
        <v>235866.39000000007</v>
      </c>
      <c r="M124" s="119">
        <v>211856.94000000006</v>
      </c>
      <c r="N124" s="119">
        <v>331508.25000000012</v>
      </c>
      <c r="O124" s="119">
        <v>0</v>
      </c>
      <c r="P124" s="119">
        <v>0</v>
      </c>
      <c r="Q124" s="119">
        <f t="shared" si="3"/>
        <v>2491086.87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2491086.87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215398.50999999995</v>
      </c>
      <c r="J125" s="119">
        <v>227971.82999999996</v>
      </c>
      <c r="K125" s="119">
        <v>226299.85000000003</v>
      </c>
      <c r="L125" s="119">
        <v>268586.31000000006</v>
      </c>
      <c r="M125" s="119">
        <v>256144.60999999993</v>
      </c>
      <c r="N125" s="119">
        <v>232942.67999999991</v>
      </c>
      <c r="O125" s="119">
        <v>0</v>
      </c>
      <c r="P125" s="119">
        <v>0</v>
      </c>
      <c r="Q125" s="119">
        <f t="shared" si="3"/>
        <v>2179575.7299999995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2179575.7299999995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452585.85999999987</v>
      </c>
      <c r="J126" s="119">
        <v>487945.40999999986</v>
      </c>
      <c r="K126" s="119">
        <v>487196.25999999995</v>
      </c>
      <c r="L126" s="119">
        <v>506685.39000000007</v>
      </c>
      <c r="M126" s="119">
        <v>519560.64000000013</v>
      </c>
      <c r="N126" s="119">
        <v>422170.2699999999</v>
      </c>
      <c r="O126" s="119">
        <v>0</v>
      </c>
      <c r="P126" s="119">
        <v>0</v>
      </c>
      <c r="Q126" s="119">
        <f t="shared" si="3"/>
        <v>4599243.26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4599243.26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35423.78</v>
      </c>
      <c r="J127" s="119">
        <v>33767.589999999997</v>
      </c>
      <c r="K127" s="119">
        <v>32409.35</v>
      </c>
      <c r="L127" s="119">
        <v>33742.969999999994</v>
      </c>
      <c r="M127" s="119">
        <v>29782.729999999996</v>
      </c>
      <c r="N127" s="119">
        <v>37145</v>
      </c>
      <c r="O127" s="119">
        <v>0</v>
      </c>
      <c r="P127" s="119">
        <v>0</v>
      </c>
      <c r="Q127" s="119">
        <f t="shared" si="3"/>
        <v>323305.33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323305.33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165335.67000000001</v>
      </c>
      <c r="J128" s="119">
        <v>116712.60999999999</v>
      </c>
      <c r="K128" s="119">
        <v>210224.31</v>
      </c>
      <c r="L128" s="119">
        <v>532940.48</v>
      </c>
      <c r="M128" s="119">
        <v>99946.479999999981</v>
      </c>
      <c r="N128" s="119">
        <v>188572.93</v>
      </c>
      <c r="O128" s="119">
        <v>0</v>
      </c>
      <c r="P128" s="119">
        <v>0</v>
      </c>
      <c r="Q128" s="119">
        <f t="shared" si="3"/>
        <v>1706555.8199999998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1706555.8199999998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461633.90999999992</v>
      </c>
      <c r="J129" s="119">
        <v>523066.87</v>
      </c>
      <c r="K129" s="119">
        <v>467727.76000000018</v>
      </c>
      <c r="L129" s="119">
        <v>467168.19999999984</v>
      </c>
      <c r="M129" s="119">
        <v>448782.37</v>
      </c>
      <c r="N129" s="119">
        <v>434647.38999999996</v>
      </c>
      <c r="O129" s="119">
        <v>0</v>
      </c>
      <c r="P129" s="119">
        <v>0</v>
      </c>
      <c r="Q129" s="119">
        <f t="shared" si="3"/>
        <v>4479079.5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4479079.5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296582.83</v>
      </c>
      <c r="J130" s="119">
        <v>1148153.6399999999</v>
      </c>
      <c r="K130" s="119">
        <v>269793.83000000007</v>
      </c>
      <c r="L130" s="119">
        <v>279095.14</v>
      </c>
      <c r="M130" s="119">
        <v>320574.30000000005</v>
      </c>
      <c r="N130" s="119">
        <v>263122.34000000008</v>
      </c>
      <c r="O130" s="119">
        <v>0</v>
      </c>
      <c r="P130" s="119">
        <v>0</v>
      </c>
      <c r="Q130" s="119">
        <f t="shared" si="3"/>
        <v>3432203.5200000005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3432203.5200000005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181531.13</v>
      </c>
      <c r="J131" s="119">
        <v>412667.82999999996</v>
      </c>
      <c r="K131" s="119">
        <v>357248.73999999987</v>
      </c>
      <c r="L131" s="119">
        <v>299529.5</v>
      </c>
      <c r="M131" s="119">
        <v>234621.44</v>
      </c>
      <c r="N131" s="119">
        <v>224671.00999999995</v>
      </c>
      <c r="O131" s="119">
        <v>0</v>
      </c>
      <c r="P131" s="119">
        <v>0</v>
      </c>
      <c r="Q131" s="119">
        <f t="shared" si="3"/>
        <v>2555061.8499999996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2555061.8499999996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70999.42</v>
      </c>
      <c r="J132" s="119">
        <v>62724.58</v>
      </c>
      <c r="K132" s="119">
        <v>48279.969999999994</v>
      </c>
      <c r="L132" s="119">
        <v>23670.31</v>
      </c>
      <c r="M132" s="119">
        <v>79482.599999999991</v>
      </c>
      <c r="N132" s="119">
        <v>47860.62</v>
      </c>
      <c r="O132" s="119">
        <v>0</v>
      </c>
      <c r="P132" s="119">
        <v>0</v>
      </c>
      <c r="Q132" s="119">
        <f t="shared" si="3"/>
        <v>456609.13999999996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456609.13999999996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23791.269999999997</v>
      </c>
      <c r="J133" s="119">
        <v>37624.400000000001</v>
      </c>
      <c r="K133" s="119">
        <v>27256.949999999997</v>
      </c>
      <c r="L133" s="119">
        <v>25863.15</v>
      </c>
      <c r="M133" s="119">
        <v>87230.61</v>
      </c>
      <c r="N133" s="119">
        <v>28777.570000000007</v>
      </c>
      <c r="O133" s="119">
        <v>0</v>
      </c>
      <c r="P133" s="119">
        <v>0</v>
      </c>
      <c r="Q133" s="119">
        <f t="shared" si="3"/>
        <v>329546.5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329546.5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37574.359999999986</v>
      </c>
      <c r="J134" s="119">
        <v>37420.749999999993</v>
      </c>
      <c r="K134" s="119">
        <v>36774.490000000005</v>
      </c>
      <c r="L134" s="119">
        <v>36386.589999999989</v>
      </c>
      <c r="M134" s="119">
        <v>40254.620000000003</v>
      </c>
      <c r="N134" s="119">
        <v>44205.529999999984</v>
      </c>
      <c r="O134" s="119">
        <v>0</v>
      </c>
      <c r="P134" s="119">
        <v>0</v>
      </c>
      <c r="Q134" s="119">
        <f t="shared" si="3"/>
        <v>360334.89999999991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360334.89999999991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51351.38</v>
      </c>
      <c r="J135" s="119">
        <v>58405.7</v>
      </c>
      <c r="K135" s="119">
        <v>59878.27</v>
      </c>
      <c r="L135" s="119">
        <v>49371.53</v>
      </c>
      <c r="M135" s="119">
        <v>62666.330000000016</v>
      </c>
      <c r="N135" s="119">
        <v>65024.900000000009</v>
      </c>
      <c r="O135" s="119">
        <v>0</v>
      </c>
      <c r="P135" s="119">
        <v>0</v>
      </c>
      <c r="Q135" s="119">
        <f t="shared" si="3"/>
        <v>529398.04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529398.04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561839.86</v>
      </c>
      <c r="J136" s="119">
        <v>96250</v>
      </c>
      <c r="K136" s="119">
        <v>199560</v>
      </c>
      <c r="L136" s="119">
        <v>0</v>
      </c>
      <c r="M136" s="119">
        <v>1040323.98</v>
      </c>
      <c r="N136" s="119">
        <v>994144.94</v>
      </c>
      <c r="O136" s="119">
        <v>0</v>
      </c>
      <c r="P136" s="119">
        <v>0</v>
      </c>
      <c r="Q136" s="119">
        <f t="shared" ref="Q136:Q199" si="4">SUM(E136:P136)</f>
        <v>4070492.98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4070492.98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43746.27</v>
      </c>
      <c r="J137" s="119">
        <v>51400.22</v>
      </c>
      <c r="K137" s="119">
        <v>44768.930000000008</v>
      </c>
      <c r="L137" s="119">
        <v>42340.500000000007</v>
      </c>
      <c r="M137" s="119">
        <v>44649.310000000012</v>
      </c>
      <c r="N137" s="119">
        <v>48144.909999999989</v>
      </c>
      <c r="O137" s="119">
        <v>0</v>
      </c>
      <c r="P137" s="119">
        <v>0</v>
      </c>
      <c r="Q137" s="119">
        <f t="shared" si="4"/>
        <v>396740.16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396740.16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622965.94999999995</v>
      </c>
      <c r="J138" s="119">
        <v>146489</v>
      </c>
      <c r="K138" s="119">
        <v>193061.30000000002</v>
      </c>
      <c r="L138" s="119">
        <v>146888.81999999998</v>
      </c>
      <c r="M138" s="119">
        <v>318390.75</v>
      </c>
      <c r="N138" s="119">
        <v>218378.41</v>
      </c>
      <c r="O138" s="119">
        <v>0</v>
      </c>
      <c r="P138" s="119">
        <v>0</v>
      </c>
      <c r="Q138" s="119">
        <f t="shared" si="4"/>
        <v>1711224.04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1711224.04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198317.6</v>
      </c>
      <c r="J139" s="119">
        <v>878.58</v>
      </c>
      <c r="K139" s="119">
        <v>478.37</v>
      </c>
      <c r="L139" s="119">
        <v>259</v>
      </c>
      <c r="M139" s="119">
        <v>2637.22</v>
      </c>
      <c r="N139" s="119">
        <v>17882.34</v>
      </c>
      <c r="O139" s="119">
        <v>0</v>
      </c>
      <c r="P139" s="119">
        <v>0</v>
      </c>
      <c r="Q139" s="119">
        <f t="shared" si="4"/>
        <v>272722.34000000003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272722.34000000003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5697.77</v>
      </c>
      <c r="J140" s="119">
        <v>6975.6</v>
      </c>
      <c r="K140" s="119">
        <v>129255</v>
      </c>
      <c r="L140" s="119">
        <v>189682.79</v>
      </c>
      <c r="M140" s="119">
        <v>371</v>
      </c>
      <c r="N140" s="119">
        <v>400.3</v>
      </c>
      <c r="O140" s="119">
        <v>0</v>
      </c>
      <c r="P140" s="119">
        <v>0</v>
      </c>
      <c r="Q140" s="119">
        <f t="shared" si="4"/>
        <v>712037.22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712037.22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204047.44999999998</v>
      </c>
      <c r="J141" s="119">
        <v>199141.33</v>
      </c>
      <c r="K141" s="119">
        <v>286756.83999999997</v>
      </c>
      <c r="L141" s="119">
        <v>287674.06</v>
      </c>
      <c r="M141" s="119">
        <v>329698.68000000005</v>
      </c>
      <c r="N141" s="119">
        <v>288481.94</v>
      </c>
      <c r="O141" s="119">
        <v>0</v>
      </c>
      <c r="P141" s="119">
        <v>0</v>
      </c>
      <c r="Q141" s="119">
        <f t="shared" si="4"/>
        <v>2396657.23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2396657.23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8867.06</v>
      </c>
      <c r="J142" s="119">
        <v>383485.36</v>
      </c>
      <c r="K142" s="119">
        <v>914842.38</v>
      </c>
      <c r="L142" s="119">
        <v>1471914.9</v>
      </c>
      <c r="M142" s="119">
        <v>2428742.5100000002</v>
      </c>
      <c r="N142" s="119">
        <v>865231.65</v>
      </c>
      <c r="O142" s="119">
        <v>0</v>
      </c>
      <c r="P142" s="119">
        <v>0</v>
      </c>
      <c r="Q142" s="119">
        <f t="shared" si="4"/>
        <v>6194816.1500000004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6194816.1500000004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85439.1</v>
      </c>
      <c r="J143" s="119">
        <v>32928.490000000005</v>
      </c>
      <c r="K143" s="119">
        <v>44431.53</v>
      </c>
      <c r="L143" s="119">
        <v>36866.25</v>
      </c>
      <c r="M143" s="119">
        <v>123639.54000000001</v>
      </c>
      <c r="N143" s="119">
        <v>57443.609999999993</v>
      </c>
      <c r="O143" s="119">
        <v>0</v>
      </c>
      <c r="P143" s="119">
        <v>0</v>
      </c>
      <c r="Q143" s="119">
        <f t="shared" si="4"/>
        <v>504959.15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504959.15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2009879.57</v>
      </c>
      <c r="J144" s="119">
        <v>2155681.84</v>
      </c>
      <c r="K144" s="119">
        <v>1504338.16</v>
      </c>
      <c r="L144" s="119">
        <v>1139480.75</v>
      </c>
      <c r="M144" s="119">
        <v>1511386.8699999999</v>
      </c>
      <c r="N144" s="119">
        <v>358910.88</v>
      </c>
      <c r="O144" s="119">
        <v>0</v>
      </c>
      <c r="P144" s="119">
        <v>0</v>
      </c>
      <c r="Q144" s="119">
        <f t="shared" si="4"/>
        <v>16705807.260000002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16705807.260000002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5380.5</v>
      </c>
      <c r="J145" s="119">
        <v>5875.79</v>
      </c>
      <c r="K145" s="119">
        <v>7282.35</v>
      </c>
      <c r="L145" s="119">
        <v>367592.4</v>
      </c>
      <c r="M145" s="119">
        <v>539367.05999999994</v>
      </c>
      <c r="N145" s="119">
        <v>949828.29</v>
      </c>
      <c r="O145" s="119">
        <v>0</v>
      </c>
      <c r="P145" s="119">
        <v>0</v>
      </c>
      <c r="Q145" s="119">
        <f t="shared" si="4"/>
        <v>2149230.48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2149230.48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422381.66999999981</v>
      </c>
      <c r="J146" s="119">
        <v>408756.14</v>
      </c>
      <c r="K146" s="119">
        <v>390437.17000000004</v>
      </c>
      <c r="L146" s="119">
        <v>431353.28000000014</v>
      </c>
      <c r="M146" s="119">
        <v>405440.22000000032</v>
      </c>
      <c r="N146" s="119">
        <v>418169.91000000015</v>
      </c>
      <c r="O146" s="119">
        <v>0</v>
      </c>
      <c r="P146" s="119">
        <v>0</v>
      </c>
      <c r="Q146" s="119">
        <f t="shared" si="4"/>
        <v>3947417.6300000004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3947417.6300000004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23216.15</v>
      </c>
      <c r="J147" s="119">
        <v>0</v>
      </c>
      <c r="K147" s="119">
        <v>1926</v>
      </c>
      <c r="L147" s="119">
        <v>4592.49</v>
      </c>
      <c r="M147" s="119">
        <v>4606.4799999999996</v>
      </c>
      <c r="N147" s="119">
        <v>0</v>
      </c>
      <c r="O147" s="119">
        <v>0</v>
      </c>
      <c r="P147" s="119">
        <v>0</v>
      </c>
      <c r="Q147" s="119">
        <f t="shared" si="4"/>
        <v>85326.8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85326.8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19121.02</v>
      </c>
      <c r="J148" s="119">
        <v>18590.14</v>
      </c>
      <c r="K148" s="119">
        <v>18427.350000000002</v>
      </c>
      <c r="L148" s="119">
        <v>12966.109999999999</v>
      </c>
      <c r="M148" s="119">
        <v>23928.620000000003</v>
      </c>
      <c r="N148" s="119">
        <v>19562.75</v>
      </c>
      <c r="O148" s="119">
        <v>0</v>
      </c>
      <c r="P148" s="119">
        <v>0</v>
      </c>
      <c r="Q148" s="119">
        <f t="shared" si="4"/>
        <v>180794.03999999998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180794.03999999998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16237.59</v>
      </c>
      <c r="J149" s="119">
        <v>25762.910000000003</v>
      </c>
      <c r="K149" s="119">
        <v>33462.070000000007</v>
      </c>
      <c r="L149" s="119">
        <v>18573.649999999998</v>
      </c>
      <c r="M149" s="119">
        <v>23441.18</v>
      </c>
      <c r="N149" s="119">
        <v>23459.5</v>
      </c>
      <c r="O149" s="119">
        <v>0</v>
      </c>
      <c r="P149" s="119">
        <v>0</v>
      </c>
      <c r="Q149" s="119">
        <f t="shared" si="4"/>
        <v>207379.65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207379.65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2036486.22</v>
      </c>
      <c r="J150" s="119">
        <v>2014179.75</v>
      </c>
      <c r="K150" s="119">
        <v>1984375.61</v>
      </c>
      <c r="L150" s="119">
        <v>1989960.85</v>
      </c>
      <c r="M150" s="119">
        <v>1961604.73</v>
      </c>
      <c r="N150" s="119">
        <v>1935600.9300000002</v>
      </c>
      <c r="O150" s="119">
        <v>0</v>
      </c>
      <c r="P150" s="119">
        <v>0</v>
      </c>
      <c r="Q150" s="119">
        <f t="shared" si="4"/>
        <v>18298635.510000002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18298635.510000002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28167.200000000004</v>
      </c>
      <c r="J152" s="119">
        <v>31423.51</v>
      </c>
      <c r="K152" s="119">
        <v>43447.72</v>
      </c>
      <c r="L152" s="119">
        <v>43932.650000000009</v>
      </c>
      <c r="M152" s="119">
        <v>29691.899999999994</v>
      </c>
      <c r="N152" s="119">
        <v>33776.71</v>
      </c>
      <c r="O152" s="119">
        <v>0</v>
      </c>
      <c r="P152" s="119">
        <v>0</v>
      </c>
      <c r="Q152" s="119">
        <f t="shared" si="4"/>
        <v>317679.0500000001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317679.0500000001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162</v>
      </c>
      <c r="J153" s="119">
        <v>221</v>
      </c>
      <c r="K153" s="119">
        <v>4675.5</v>
      </c>
      <c r="L153" s="119">
        <v>3786.3</v>
      </c>
      <c r="M153" s="119">
        <v>20086.900000000001</v>
      </c>
      <c r="N153" s="119">
        <v>170</v>
      </c>
      <c r="O153" s="119">
        <v>0</v>
      </c>
      <c r="P153" s="119">
        <v>0</v>
      </c>
      <c r="Q153" s="119">
        <f t="shared" si="4"/>
        <v>67192.149999999994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67192.149999999994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66985.170000000013</v>
      </c>
      <c r="J154" s="119">
        <v>66396.680000000008</v>
      </c>
      <c r="K154" s="119">
        <v>100352.34</v>
      </c>
      <c r="L154" s="119">
        <v>31632.720000000001</v>
      </c>
      <c r="M154" s="119">
        <v>37606.080000000002</v>
      </c>
      <c r="N154" s="119">
        <v>97366.930000000008</v>
      </c>
      <c r="O154" s="119">
        <v>0</v>
      </c>
      <c r="P154" s="119">
        <v>0</v>
      </c>
      <c r="Q154" s="119">
        <f t="shared" si="4"/>
        <v>653329.38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653329.38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54240.95</v>
      </c>
      <c r="J156" s="119">
        <v>46941.26</v>
      </c>
      <c r="K156" s="119">
        <v>65842.650000000009</v>
      </c>
      <c r="L156" s="119">
        <v>47293.44000000001</v>
      </c>
      <c r="M156" s="119">
        <v>47382.510000000009</v>
      </c>
      <c r="N156" s="119">
        <v>48163.390000000007</v>
      </c>
      <c r="O156" s="119">
        <v>0</v>
      </c>
      <c r="P156" s="119">
        <v>0</v>
      </c>
      <c r="Q156" s="119">
        <f t="shared" si="4"/>
        <v>513534.8000000001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513534.8000000001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933.5</v>
      </c>
      <c r="K157" s="119">
        <v>408</v>
      </c>
      <c r="L157" s="119">
        <v>0</v>
      </c>
      <c r="M157" s="119">
        <v>1000000</v>
      </c>
      <c r="N157" s="119">
        <v>37536.11</v>
      </c>
      <c r="O157" s="119">
        <v>0</v>
      </c>
      <c r="P157" s="119">
        <v>0</v>
      </c>
      <c r="Q157" s="119">
        <f t="shared" si="4"/>
        <v>1038877.61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1038877.61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19325.669999999998</v>
      </c>
      <c r="J158" s="119">
        <v>26096.079999999994</v>
      </c>
      <c r="K158" s="119">
        <v>17601.079999999994</v>
      </c>
      <c r="L158" s="119">
        <v>18527.669999999998</v>
      </c>
      <c r="M158" s="119">
        <v>18492.349999999999</v>
      </c>
      <c r="N158" s="119">
        <v>24092.080000000002</v>
      </c>
      <c r="O158" s="119">
        <v>0</v>
      </c>
      <c r="P158" s="119">
        <v>0</v>
      </c>
      <c r="Q158" s="119">
        <f t="shared" si="4"/>
        <v>170852.94999999995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170852.94999999995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91459.98000000001</v>
      </c>
      <c r="J159" s="119">
        <v>8709.25</v>
      </c>
      <c r="K159" s="119">
        <v>9239.7000000000025</v>
      </c>
      <c r="L159" s="119">
        <v>16441.16</v>
      </c>
      <c r="M159" s="119">
        <v>9209.69</v>
      </c>
      <c r="N159" s="119">
        <v>11546.840000000002</v>
      </c>
      <c r="O159" s="119">
        <v>0</v>
      </c>
      <c r="P159" s="119">
        <v>0</v>
      </c>
      <c r="Q159" s="119">
        <f t="shared" si="4"/>
        <v>202409.92000000004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202409.92000000004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477668.94999999995</v>
      </c>
      <c r="J160" s="119">
        <v>549483.54999999993</v>
      </c>
      <c r="K160" s="119">
        <v>1172455.8699999999</v>
      </c>
      <c r="L160" s="119">
        <v>460849.78</v>
      </c>
      <c r="M160" s="119">
        <v>372224.1</v>
      </c>
      <c r="N160" s="119">
        <v>533703.69999999995</v>
      </c>
      <c r="O160" s="119">
        <v>0</v>
      </c>
      <c r="P160" s="119">
        <v>0</v>
      </c>
      <c r="Q160" s="119">
        <f t="shared" si="4"/>
        <v>4822043.6100000003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4822043.6100000003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10000000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10000000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10000000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14942.36</v>
      </c>
      <c r="J163" s="119">
        <v>0</v>
      </c>
      <c r="K163" s="119">
        <v>0</v>
      </c>
      <c r="L163" s="119">
        <v>0</v>
      </c>
      <c r="M163" s="119">
        <v>15941.810000000001</v>
      </c>
      <c r="N163" s="119">
        <v>0</v>
      </c>
      <c r="O163" s="119">
        <v>0</v>
      </c>
      <c r="P163" s="119">
        <v>0</v>
      </c>
      <c r="Q163" s="119">
        <f t="shared" si="4"/>
        <v>67853.63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67853.63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63152.909999999989</v>
      </c>
      <c r="J164" s="119">
        <v>78597.149999999994</v>
      </c>
      <c r="K164" s="119">
        <v>57790.630000000005</v>
      </c>
      <c r="L164" s="119">
        <v>78733.05</v>
      </c>
      <c r="M164" s="119">
        <v>66504.820000000007</v>
      </c>
      <c r="N164" s="119">
        <v>95905.65</v>
      </c>
      <c r="O164" s="119">
        <v>0</v>
      </c>
      <c r="P164" s="119">
        <v>0</v>
      </c>
      <c r="Q164" s="119">
        <f t="shared" si="4"/>
        <v>686013.65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686013.65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201676.31999999998</v>
      </c>
      <c r="J165" s="119">
        <v>46766.05</v>
      </c>
      <c r="K165" s="119">
        <v>198389.51</v>
      </c>
      <c r="L165" s="119">
        <v>56837.2</v>
      </c>
      <c r="M165" s="119">
        <v>372519.74</v>
      </c>
      <c r="N165" s="119">
        <v>1488207.66</v>
      </c>
      <c r="O165" s="119">
        <v>0</v>
      </c>
      <c r="P165" s="119">
        <v>0</v>
      </c>
      <c r="Q165" s="119">
        <f t="shared" si="4"/>
        <v>2883029.79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2883029.79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60227.670000000006</v>
      </c>
      <c r="J166" s="119">
        <v>56323.73</v>
      </c>
      <c r="K166" s="119">
        <v>63151.040000000001</v>
      </c>
      <c r="L166" s="119">
        <v>69290.84</v>
      </c>
      <c r="M166" s="119">
        <v>62767.59</v>
      </c>
      <c r="N166" s="119">
        <v>63851.69</v>
      </c>
      <c r="O166" s="119">
        <v>0</v>
      </c>
      <c r="P166" s="119">
        <v>0</v>
      </c>
      <c r="Q166" s="119">
        <f t="shared" si="4"/>
        <v>572225.32999999984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572225.32999999984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11188.120000000003</v>
      </c>
      <c r="J167" s="119">
        <v>10404.010000000002</v>
      </c>
      <c r="K167" s="119">
        <v>9130.19</v>
      </c>
      <c r="L167" s="119">
        <v>13825.940000000002</v>
      </c>
      <c r="M167" s="119">
        <v>8297.24</v>
      </c>
      <c r="N167" s="119">
        <v>10084.890000000001</v>
      </c>
      <c r="O167" s="119">
        <v>0</v>
      </c>
      <c r="P167" s="119">
        <v>0</v>
      </c>
      <c r="Q167" s="119">
        <f t="shared" si="4"/>
        <v>104232.67000000001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104232.67000000001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20904.559999999998</v>
      </c>
      <c r="J168" s="119">
        <v>21984.11</v>
      </c>
      <c r="K168" s="119">
        <v>20846.019999999997</v>
      </c>
      <c r="L168" s="119">
        <v>19416.240000000002</v>
      </c>
      <c r="M168" s="119">
        <v>18682.259999999998</v>
      </c>
      <c r="N168" s="119">
        <v>17530.12</v>
      </c>
      <c r="O168" s="119">
        <v>0</v>
      </c>
      <c r="P168" s="119">
        <v>0</v>
      </c>
      <c r="Q168" s="119">
        <f t="shared" si="4"/>
        <v>180368.88999999998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180368.88999999998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40732.239999999998</v>
      </c>
      <c r="J169" s="119">
        <v>7720.96</v>
      </c>
      <c r="K169" s="119">
        <v>0</v>
      </c>
      <c r="L169" s="119">
        <v>67195.39</v>
      </c>
      <c r="M169" s="119">
        <v>89699.01999999999</v>
      </c>
      <c r="N169" s="119">
        <v>471665.64</v>
      </c>
      <c r="O169" s="119">
        <v>0</v>
      </c>
      <c r="P169" s="119">
        <v>0</v>
      </c>
      <c r="Q169" s="119">
        <f t="shared" si="4"/>
        <v>846459.69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846459.69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7461.11</v>
      </c>
      <c r="J170" s="119">
        <v>77.5</v>
      </c>
      <c r="K170" s="119">
        <v>2213.3000000000002</v>
      </c>
      <c r="L170" s="119">
        <v>246.98</v>
      </c>
      <c r="M170" s="119">
        <v>440</v>
      </c>
      <c r="N170" s="119">
        <v>710.62999999999988</v>
      </c>
      <c r="O170" s="119">
        <v>0</v>
      </c>
      <c r="P170" s="119">
        <v>0</v>
      </c>
      <c r="Q170" s="119">
        <f t="shared" si="4"/>
        <v>29312.36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29312.36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145517.63</v>
      </c>
      <c r="J173" s="119">
        <v>143962.12</v>
      </c>
      <c r="K173" s="119">
        <v>160231.85</v>
      </c>
      <c r="L173" s="119">
        <v>153977.98000000004</v>
      </c>
      <c r="M173" s="119">
        <v>103870.91</v>
      </c>
      <c r="N173" s="119">
        <v>178430.31999999998</v>
      </c>
      <c r="O173" s="119">
        <v>0</v>
      </c>
      <c r="P173" s="119">
        <v>0</v>
      </c>
      <c r="Q173" s="119">
        <f t="shared" si="4"/>
        <v>1336842.0699999998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1336842.0699999998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14352.189999999999</v>
      </c>
      <c r="J174" s="119">
        <v>10380.810000000001</v>
      </c>
      <c r="K174" s="119">
        <v>20629.03</v>
      </c>
      <c r="L174" s="119">
        <v>19667.88</v>
      </c>
      <c r="M174" s="119">
        <v>77260.88</v>
      </c>
      <c r="N174" s="119">
        <v>56544.950000000004</v>
      </c>
      <c r="O174" s="119">
        <v>0</v>
      </c>
      <c r="P174" s="119">
        <v>0</v>
      </c>
      <c r="Q174" s="119">
        <f t="shared" si="4"/>
        <v>273894.12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273894.12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2788302.26</v>
      </c>
      <c r="K175" s="119">
        <v>0</v>
      </c>
      <c r="L175" s="119">
        <v>0</v>
      </c>
      <c r="M175" s="119">
        <v>387302.26</v>
      </c>
      <c r="N175" s="119">
        <v>0</v>
      </c>
      <c r="O175" s="119">
        <v>0</v>
      </c>
      <c r="P175" s="119">
        <v>0</v>
      </c>
      <c r="Q175" s="119">
        <f t="shared" si="4"/>
        <v>3175604.5199999996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3175604.5199999996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17783.18</v>
      </c>
      <c r="J176" s="119">
        <v>9932.4499999999989</v>
      </c>
      <c r="K176" s="119">
        <v>19039.41</v>
      </c>
      <c r="L176" s="119">
        <v>9281.8299999999981</v>
      </c>
      <c r="M176" s="119">
        <v>18829.690000000002</v>
      </c>
      <c r="N176" s="119">
        <v>15300.940000000002</v>
      </c>
      <c r="O176" s="119">
        <v>0</v>
      </c>
      <c r="P176" s="119">
        <v>0</v>
      </c>
      <c r="Q176" s="119">
        <f t="shared" si="4"/>
        <v>180559.06999999998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180559.06999999998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1715.38</v>
      </c>
      <c r="J177" s="119">
        <v>677.08</v>
      </c>
      <c r="K177" s="119">
        <v>823.6</v>
      </c>
      <c r="L177" s="119">
        <v>7398.29</v>
      </c>
      <c r="M177" s="119">
        <v>268.60000000000002</v>
      </c>
      <c r="N177" s="119">
        <v>1402.12</v>
      </c>
      <c r="O177" s="119">
        <v>0</v>
      </c>
      <c r="P177" s="119">
        <v>0</v>
      </c>
      <c r="Q177" s="119">
        <f t="shared" si="4"/>
        <v>69406.069999999992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69406.069999999992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96419.37</v>
      </c>
      <c r="J178" s="119">
        <v>65574.23000000001</v>
      </c>
      <c r="K178" s="119">
        <v>68579.740000000005</v>
      </c>
      <c r="L178" s="119">
        <v>59263.930000000015</v>
      </c>
      <c r="M178" s="119">
        <v>68742.990000000005</v>
      </c>
      <c r="N178" s="119">
        <v>62067.869999999995</v>
      </c>
      <c r="O178" s="119">
        <v>0</v>
      </c>
      <c r="P178" s="119">
        <v>0</v>
      </c>
      <c r="Q178" s="119">
        <f t="shared" si="4"/>
        <v>747079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747079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1170868</v>
      </c>
      <c r="J179" s="119">
        <v>1237874.9900000002</v>
      </c>
      <c r="K179" s="119">
        <v>2781749.5599999996</v>
      </c>
      <c r="L179" s="119">
        <v>1249953.69</v>
      </c>
      <c r="M179" s="119">
        <v>3441844.3600000008</v>
      </c>
      <c r="N179" s="119">
        <v>2622511.83</v>
      </c>
      <c r="O179" s="119">
        <v>0</v>
      </c>
      <c r="P179" s="119">
        <v>0</v>
      </c>
      <c r="Q179" s="119">
        <f t="shared" si="4"/>
        <v>15707728.42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15707728.42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201667.27000000005</v>
      </c>
      <c r="J180" s="119">
        <v>234292.81</v>
      </c>
      <c r="K180" s="119">
        <v>572004.61</v>
      </c>
      <c r="L180" s="119">
        <v>200071.65000000002</v>
      </c>
      <c r="M180" s="119">
        <v>647408.52</v>
      </c>
      <c r="N180" s="119">
        <v>345877.96</v>
      </c>
      <c r="O180" s="119">
        <v>0</v>
      </c>
      <c r="P180" s="119">
        <v>0</v>
      </c>
      <c r="Q180" s="119">
        <f t="shared" si="4"/>
        <v>2885332.76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2885332.76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854160.56</v>
      </c>
      <c r="J181" s="119">
        <v>671020.38</v>
      </c>
      <c r="K181" s="119">
        <v>534146.15</v>
      </c>
      <c r="L181" s="119">
        <v>294624.46000000002</v>
      </c>
      <c r="M181" s="119">
        <v>560646.39999999991</v>
      </c>
      <c r="N181" s="119">
        <v>746512.46999999986</v>
      </c>
      <c r="O181" s="119">
        <v>0</v>
      </c>
      <c r="P181" s="119">
        <v>0</v>
      </c>
      <c r="Q181" s="119">
        <f t="shared" si="4"/>
        <v>3898462.3199999994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3898462.3199999994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2328826.39</v>
      </c>
      <c r="J182" s="119">
        <v>838818.2</v>
      </c>
      <c r="K182" s="119">
        <v>1597036.07</v>
      </c>
      <c r="L182" s="119">
        <v>961339.21</v>
      </c>
      <c r="M182" s="119">
        <v>1403929.1900000002</v>
      </c>
      <c r="N182" s="119">
        <v>791396.03</v>
      </c>
      <c r="O182" s="119">
        <v>0</v>
      </c>
      <c r="P182" s="119">
        <v>0</v>
      </c>
      <c r="Q182" s="119">
        <f t="shared" si="4"/>
        <v>10524235.729999999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10524235.729999999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28936.17</v>
      </c>
      <c r="J185" s="119">
        <v>75405.290000000008</v>
      </c>
      <c r="K185" s="119">
        <v>24213.599999999999</v>
      </c>
      <c r="L185" s="119">
        <v>86957.459999999992</v>
      </c>
      <c r="M185" s="119">
        <v>118204</v>
      </c>
      <c r="N185" s="119">
        <v>49245.3</v>
      </c>
      <c r="O185" s="119">
        <v>0</v>
      </c>
      <c r="P185" s="119">
        <v>0</v>
      </c>
      <c r="Q185" s="119">
        <f t="shared" si="4"/>
        <v>451133.17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451133.17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20035.310000000001</v>
      </c>
      <c r="J186" s="119">
        <v>26196.329999999998</v>
      </c>
      <c r="K186" s="119">
        <v>12132.550000000005</v>
      </c>
      <c r="L186" s="119">
        <v>13805.500000000004</v>
      </c>
      <c r="M186" s="119">
        <v>26860.100000000006</v>
      </c>
      <c r="N186" s="119">
        <v>24710.909999999996</v>
      </c>
      <c r="O186" s="119">
        <v>0</v>
      </c>
      <c r="P186" s="119">
        <v>0</v>
      </c>
      <c r="Q186" s="119">
        <f t="shared" si="4"/>
        <v>197859.84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197859.84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415676.54999999993</v>
      </c>
      <c r="J187" s="119">
        <v>508382.79000000004</v>
      </c>
      <c r="K187" s="119">
        <v>484988.77999999997</v>
      </c>
      <c r="L187" s="119">
        <v>555366.62</v>
      </c>
      <c r="M187" s="119">
        <v>575780.43999999994</v>
      </c>
      <c r="N187" s="119">
        <v>435726.72999999986</v>
      </c>
      <c r="O187" s="119">
        <v>0</v>
      </c>
      <c r="P187" s="119">
        <v>0</v>
      </c>
      <c r="Q187" s="119">
        <f t="shared" si="4"/>
        <v>4491812.8599999994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4491812.8599999994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15405.57</v>
      </c>
      <c r="J188" s="119">
        <v>18386.249999999996</v>
      </c>
      <c r="K188" s="119">
        <v>559642.00999999989</v>
      </c>
      <c r="L188" s="119">
        <v>16967.28</v>
      </c>
      <c r="M188" s="119">
        <v>15619.369999999999</v>
      </c>
      <c r="N188" s="119">
        <v>31978.42</v>
      </c>
      <c r="O188" s="119">
        <v>0</v>
      </c>
      <c r="P188" s="119">
        <v>0</v>
      </c>
      <c r="Q188" s="119">
        <f t="shared" si="4"/>
        <v>770923.58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770923.58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12383.33</v>
      </c>
      <c r="J189" s="119">
        <v>12987.619999999999</v>
      </c>
      <c r="K189" s="119">
        <v>25645.480000000003</v>
      </c>
      <c r="L189" s="119">
        <v>18934.71</v>
      </c>
      <c r="M189" s="119">
        <v>22308.399999999998</v>
      </c>
      <c r="N189" s="119">
        <v>32589.29</v>
      </c>
      <c r="O189" s="119">
        <v>0</v>
      </c>
      <c r="P189" s="119">
        <v>0</v>
      </c>
      <c r="Q189" s="119">
        <f t="shared" si="4"/>
        <v>173075.48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173075.48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90046.01999999999</v>
      </c>
      <c r="J190" s="119">
        <v>103653.22</v>
      </c>
      <c r="K190" s="119">
        <v>90448</v>
      </c>
      <c r="L190" s="119">
        <v>73873.37</v>
      </c>
      <c r="M190" s="119">
        <v>72197.070000000007</v>
      </c>
      <c r="N190" s="119">
        <v>112795.04999999999</v>
      </c>
      <c r="O190" s="119">
        <v>0</v>
      </c>
      <c r="P190" s="119">
        <v>0</v>
      </c>
      <c r="Q190" s="119">
        <f t="shared" si="4"/>
        <v>903080.1100000001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903080.1100000001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40232.400000000001</v>
      </c>
      <c r="J191" s="119">
        <v>63641.53</v>
      </c>
      <c r="K191" s="119">
        <v>79946.23</v>
      </c>
      <c r="L191" s="119">
        <v>43438.61</v>
      </c>
      <c r="M191" s="119">
        <v>68306.960000000006</v>
      </c>
      <c r="N191" s="119">
        <v>25937.069999999996</v>
      </c>
      <c r="O191" s="119">
        <v>0</v>
      </c>
      <c r="P191" s="119">
        <v>0</v>
      </c>
      <c r="Q191" s="119">
        <f t="shared" si="4"/>
        <v>456586.32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456586.32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9080.16</v>
      </c>
      <c r="J192" s="119">
        <v>8292.18</v>
      </c>
      <c r="K192" s="119">
        <v>6627.98</v>
      </c>
      <c r="L192" s="119">
        <v>16615.68</v>
      </c>
      <c r="M192" s="119">
        <v>6653.4500000000007</v>
      </c>
      <c r="N192" s="119">
        <v>7265.7599999999993</v>
      </c>
      <c r="O192" s="119">
        <v>0</v>
      </c>
      <c r="P192" s="119">
        <v>0</v>
      </c>
      <c r="Q192" s="119">
        <f t="shared" si="4"/>
        <v>86500.949999999983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86500.949999999983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73886.83</v>
      </c>
      <c r="J193" s="119">
        <v>68596.340000000011</v>
      </c>
      <c r="K193" s="119">
        <v>60846.020000000004</v>
      </c>
      <c r="L193" s="119">
        <v>104124.03</v>
      </c>
      <c r="M193" s="119">
        <v>119459.05</v>
      </c>
      <c r="N193" s="119">
        <v>112633.75</v>
      </c>
      <c r="O193" s="119">
        <v>0</v>
      </c>
      <c r="P193" s="119">
        <v>0</v>
      </c>
      <c r="Q193" s="119">
        <f t="shared" si="4"/>
        <v>787317.08000000007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787317.08000000007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10277.89</v>
      </c>
      <c r="J194" s="119">
        <v>8729.3900000000031</v>
      </c>
      <c r="K194" s="119">
        <v>9558.86</v>
      </c>
      <c r="L194" s="119">
        <v>56733.83</v>
      </c>
      <c r="M194" s="119">
        <v>10439.719999999999</v>
      </c>
      <c r="N194" s="119">
        <v>11144.16</v>
      </c>
      <c r="O194" s="119">
        <v>0</v>
      </c>
      <c r="P194" s="119">
        <v>0</v>
      </c>
      <c r="Q194" s="119">
        <f t="shared" si="4"/>
        <v>144413.74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144413.74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26406.84</v>
      </c>
      <c r="J195" s="119">
        <v>30198.049999999996</v>
      </c>
      <c r="K195" s="119">
        <v>36390.04</v>
      </c>
      <c r="L195" s="119">
        <v>25634.149999999998</v>
      </c>
      <c r="M195" s="119">
        <v>29278.44</v>
      </c>
      <c r="N195" s="119">
        <v>54984.99</v>
      </c>
      <c r="O195" s="119">
        <v>0</v>
      </c>
      <c r="P195" s="119">
        <v>0</v>
      </c>
      <c r="Q195" s="119">
        <f t="shared" si="4"/>
        <v>300974.31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300974.31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97976.94</v>
      </c>
      <c r="J196" s="119">
        <v>114362.56999999998</v>
      </c>
      <c r="K196" s="119">
        <v>83094.570000000007</v>
      </c>
      <c r="L196" s="119">
        <v>141265.87000000002</v>
      </c>
      <c r="M196" s="119">
        <v>98436.420000000013</v>
      </c>
      <c r="N196" s="119">
        <v>115530.87000000002</v>
      </c>
      <c r="O196" s="119">
        <v>0</v>
      </c>
      <c r="P196" s="119">
        <v>0</v>
      </c>
      <c r="Q196" s="119">
        <f t="shared" si="4"/>
        <v>982532.09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982532.09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1005366.57</v>
      </c>
      <c r="J197" s="119">
        <v>1014378.37</v>
      </c>
      <c r="K197" s="119">
        <v>970024.66</v>
      </c>
      <c r="L197" s="119">
        <v>158429.56</v>
      </c>
      <c r="M197" s="119">
        <v>2352462.3199999998</v>
      </c>
      <c r="N197" s="119">
        <v>1602719.0099999998</v>
      </c>
      <c r="O197" s="119">
        <v>0</v>
      </c>
      <c r="P197" s="119">
        <v>0</v>
      </c>
      <c r="Q197" s="119">
        <f t="shared" si="4"/>
        <v>10463065.41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10463065.41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1122047.6000000003</v>
      </c>
      <c r="J198" s="119">
        <v>1359031.22</v>
      </c>
      <c r="K198" s="119">
        <v>2488979.58</v>
      </c>
      <c r="L198" s="119">
        <v>1497104.96</v>
      </c>
      <c r="M198" s="119">
        <v>2835912.34</v>
      </c>
      <c r="N198" s="119">
        <v>2193141.1900000004</v>
      </c>
      <c r="O198" s="119">
        <v>0</v>
      </c>
      <c r="P198" s="119">
        <v>0</v>
      </c>
      <c r="Q198" s="119">
        <f t="shared" si="4"/>
        <v>17504444.360000003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17504444.360000003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4657.3</v>
      </c>
      <c r="J199" s="119">
        <v>9046.9399999999987</v>
      </c>
      <c r="K199" s="119">
        <v>4492.7100000000009</v>
      </c>
      <c r="L199" s="119">
        <v>4275.96</v>
      </c>
      <c r="M199" s="119">
        <v>5027.2600000000011</v>
      </c>
      <c r="N199" s="119">
        <v>4240.9800000000005</v>
      </c>
      <c r="O199" s="119">
        <v>0</v>
      </c>
      <c r="P199" s="119">
        <v>0</v>
      </c>
      <c r="Q199" s="119">
        <f t="shared" si="4"/>
        <v>40651.83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40651.83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203752.8</v>
      </c>
      <c r="J201" s="119">
        <v>266714.71000000002</v>
      </c>
      <c r="K201" s="119">
        <v>360935.52</v>
      </c>
      <c r="L201" s="119">
        <v>0</v>
      </c>
      <c r="M201" s="119">
        <v>101175.54000000001</v>
      </c>
      <c r="N201" s="119">
        <v>0</v>
      </c>
      <c r="O201" s="119">
        <v>0</v>
      </c>
      <c r="P201" s="119">
        <v>0</v>
      </c>
      <c r="Q201" s="119">
        <f t="shared" si="5"/>
        <v>1335732.8999999999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1335732.8999999999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2175926.2900000005</v>
      </c>
      <c r="J202" s="119">
        <v>3109402.37</v>
      </c>
      <c r="K202" s="119">
        <v>2323494.7999999998</v>
      </c>
      <c r="L202" s="119">
        <v>3462739.26</v>
      </c>
      <c r="M202" s="119">
        <v>12208062.939999996</v>
      </c>
      <c r="N202" s="119">
        <v>6878582.6000000006</v>
      </c>
      <c r="O202" s="119">
        <v>0</v>
      </c>
      <c r="P202" s="119">
        <v>0</v>
      </c>
      <c r="Q202" s="119">
        <f t="shared" si="5"/>
        <v>39484431.75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39484431.75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503973.89</v>
      </c>
      <c r="J203" s="119">
        <v>62209.320000000007</v>
      </c>
      <c r="K203" s="119">
        <v>2219.2199999999998</v>
      </c>
      <c r="L203" s="119">
        <v>245421.03</v>
      </c>
      <c r="M203" s="119">
        <v>0</v>
      </c>
      <c r="N203" s="119">
        <v>242234.54</v>
      </c>
      <c r="O203" s="119">
        <v>0</v>
      </c>
      <c r="P203" s="119">
        <v>0</v>
      </c>
      <c r="Q203" s="119">
        <f t="shared" si="5"/>
        <v>3591254.33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3591254.33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215542.12</v>
      </c>
      <c r="J204" s="119">
        <v>92842.69</v>
      </c>
      <c r="K204" s="119">
        <v>443353.97</v>
      </c>
      <c r="L204" s="119">
        <v>86033.8</v>
      </c>
      <c r="M204" s="119">
        <v>613251.49</v>
      </c>
      <c r="N204" s="119">
        <v>8226.2900000000009</v>
      </c>
      <c r="O204" s="119">
        <v>0</v>
      </c>
      <c r="P204" s="119">
        <v>0</v>
      </c>
      <c r="Q204" s="119">
        <f t="shared" si="5"/>
        <v>1921441.64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1921441.64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1427824.7899999998</v>
      </c>
      <c r="J205" s="119">
        <v>2169621.64</v>
      </c>
      <c r="K205" s="119">
        <v>3656392.9899999998</v>
      </c>
      <c r="L205" s="119">
        <v>3516318.2199999997</v>
      </c>
      <c r="M205" s="119">
        <v>2236224.69</v>
      </c>
      <c r="N205" s="119">
        <v>5064962.57</v>
      </c>
      <c r="O205" s="119">
        <v>0</v>
      </c>
      <c r="P205" s="119">
        <v>0</v>
      </c>
      <c r="Q205" s="119">
        <f t="shared" si="5"/>
        <v>19135266.939999998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19135266.939999998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21466.48</v>
      </c>
      <c r="J206" s="119">
        <v>236775.45</v>
      </c>
      <c r="K206" s="119">
        <v>1258006.3600000001</v>
      </c>
      <c r="L206" s="119">
        <v>519043.07</v>
      </c>
      <c r="M206" s="119">
        <v>1709.71</v>
      </c>
      <c r="N206" s="119">
        <v>847530.91999999993</v>
      </c>
      <c r="O206" s="119">
        <v>0</v>
      </c>
      <c r="P206" s="119">
        <v>0</v>
      </c>
      <c r="Q206" s="119">
        <f t="shared" si="5"/>
        <v>3088050.81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3088050.81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55514.11</v>
      </c>
      <c r="J207" s="119">
        <v>53766.32</v>
      </c>
      <c r="K207" s="119">
        <v>61035.5</v>
      </c>
      <c r="L207" s="119">
        <v>65169.279999999999</v>
      </c>
      <c r="M207" s="119">
        <v>63081.35</v>
      </c>
      <c r="N207" s="119">
        <v>99290.47</v>
      </c>
      <c r="O207" s="119">
        <v>0</v>
      </c>
      <c r="P207" s="119">
        <v>0</v>
      </c>
      <c r="Q207" s="119">
        <f t="shared" si="5"/>
        <v>591553.7699999999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591553.7699999999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14166.08</v>
      </c>
      <c r="J208" s="119">
        <v>60186.14</v>
      </c>
      <c r="K208" s="119">
        <v>42765.119999999995</v>
      </c>
      <c r="L208" s="119">
        <v>35367.99</v>
      </c>
      <c r="M208" s="119">
        <v>48331.17</v>
      </c>
      <c r="N208" s="119">
        <v>97015.28</v>
      </c>
      <c r="O208" s="119">
        <v>0</v>
      </c>
      <c r="P208" s="119">
        <v>0</v>
      </c>
      <c r="Q208" s="119">
        <f t="shared" si="5"/>
        <v>1119050.56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1119050.56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242347.08000000002</v>
      </c>
      <c r="J209" s="119">
        <v>1294464.8999999999</v>
      </c>
      <c r="K209" s="119">
        <v>626985.94000000006</v>
      </c>
      <c r="L209" s="119">
        <v>265261.09999999998</v>
      </c>
      <c r="M209" s="119">
        <v>211327.46000000002</v>
      </c>
      <c r="N209" s="119">
        <v>3009103.09</v>
      </c>
      <c r="O209" s="119">
        <v>0</v>
      </c>
      <c r="P209" s="119">
        <v>0</v>
      </c>
      <c r="Q209" s="119">
        <f t="shared" si="5"/>
        <v>6574359.4100000001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6574359.4100000001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78191.37</v>
      </c>
      <c r="J210" s="119">
        <v>349481.18</v>
      </c>
      <c r="K210" s="119">
        <v>6679.2</v>
      </c>
      <c r="L210" s="119">
        <v>495502.96</v>
      </c>
      <c r="M210" s="119">
        <v>1645425.79</v>
      </c>
      <c r="N210" s="119">
        <v>1223784.2600000002</v>
      </c>
      <c r="O210" s="119">
        <v>0</v>
      </c>
      <c r="P210" s="119">
        <v>0</v>
      </c>
      <c r="Q210" s="119">
        <f t="shared" si="5"/>
        <v>3871717.2500000005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3871717.2500000005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32660.329999999998</v>
      </c>
      <c r="J211" s="119">
        <v>30359.360000000001</v>
      </c>
      <c r="K211" s="119">
        <v>39989.839999999997</v>
      </c>
      <c r="L211" s="119">
        <v>18054</v>
      </c>
      <c r="M211" s="119">
        <v>0</v>
      </c>
      <c r="N211" s="119">
        <v>508511.96</v>
      </c>
      <c r="O211" s="119">
        <v>0</v>
      </c>
      <c r="P211" s="119">
        <v>0</v>
      </c>
      <c r="Q211" s="119">
        <f t="shared" si="5"/>
        <v>1599266.5399999998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1599266.5399999998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167043.07</v>
      </c>
      <c r="J212" s="119">
        <v>108208.21</v>
      </c>
      <c r="K212" s="119">
        <v>266851.00999999995</v>
      </c>
      <c r="L212" s="119">
        <v>163106.14999999997</v>
      </c>
      <c r="M212" s="119">
        <v>124588.66</v>
      </c>
      <c r="N212" s="119">
        <v>184908.30000000005</v>
      </c>
      <c r="O212" s="119">
        <v>0</v>
      </c>
      <c r="P212" s="119">
        <v>0</v>
      </c>
      <c r="Q212" s="119">
        <f t="shared" si="5"/>
        <v>1526789.66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1526789.66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155387.26</v>
      </c>
      <c r="J213" s="119">
        <v>66116.41</v>
      </c>
      <c r="K213" s="119">
        <v>108656.77000000002</v>
      </c>
      <c r="L213" s="119">
        <v>80944.23000000001</v>
      </c>
      <c r="M213" s="119">
        <v>115520.50999999998</v>
      </c>
      <c r="N213" s="119">
        <v>108243.26000000001</v>
      </c>
      <c r="O213" s="119">
        <v>0</v>
      </c>
      <c r="P213" s="119">
        <v>0</v>
      </c>
      <c r="Q213" s="119">
        <f t="shared" si="5"/>
        <v>895334.18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895334.18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4859.55</v>
      </c>
      <c r="L215" s="119">
        <v>3109.07</v>
      </c>
      <c r="M215" s="119">
        <v>0</v>
      </c>
      <c r="N215" s="119">
        <v>4691.66</v>
      </c>
      <c r="O215" s="119">
        <v>0</v>
      </c>
      <c r="P215" s="119">
        <v>0</v>
      </c>
      <c r="Q215" s="119">
        <f t="shared" si="5"/>
        <v>18593.63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18593.63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104352.97</v>
      </c>
      <c r="I216" s="119">
        <v>111462.70999999998</v>
      </c>
      <c r="J216" s="119">
        <v>90064.669999999984</v>
      </c>
      <c r="K216" s="119">
        <v>96129.969999999972</v>
      </c>
      <c r="L216" s="119">
        <v>98653.129999999976</v>
      </c>
      <c r="M216" s="119">
        <v>76707.359999999986</v>
      </c>
      <c r="N216" s="119">
        <v>233464.05999999997</v>
      </c>
      <c r="O216" s="119">
        <v>0</v>
      </c>
      <c r="P216" s="119">
        <v>0</v>
      </c>
      <c r="Q216" s="119">
        <f t="shared" si="5"/>
        <v>1037913.4799999999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1037913.4799999999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164895.54999999999</v>
      </c>
      <c r="I217" s="119">
        <v>213074.74</v>
      </c>
      <c r="J217" s="119">
        <v>317017.45</v>
      </c>
      <c r="K217" s="119">
        <v>163351.11000000002</v>
      </c>
      <c r="L217" s="119">
        <v>112289.69999999998</v>
      </c>
      <c r="M217" s="119">
        <v>156818.38</v>
      </c>
      <c r="N217" s="119">
        <v>409221.08000000007</v>
      </c>
      <c r="O217" s="119">
        <v>0</v>
      </c>
      <c r="P217" s="119">
        <v>0</v>
      </c>
      <c r="Q217" s="119">
        <f t="shared" si="5"/>
        <v>3109193.6000000006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3109193.6000000006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141339.15000000002</v>
      </c>
      <c r="J218" s="119">
        <v>121580.48000000001</v>
      </c>
      <c r="K218" s="119">
        <v>120943.30999999997</v>
      </c>
      <c r="L218" s="119">
        <v>121712.93000000002</v>
      </c>
      <c r="M218" s="119">
        <v>131215.23999999996</v>
      </c>
      <c r="N218" s="119">
        <v>188146.78</v>
      </c>
      <c r="O218" s="119">
        <v>0</v>
      </c>
      <c r="P218" s="119">
        <v>0</v>
      </c>
      <c r="Q218" s="119">
        <f t="shared" si="5"/>
        <v>1277901.1399999999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1277901.1399999999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12519.949999999997</v>
      </c>
      <c r="J219" s="119">
        <v>13219.47</v>
      </c>
      <c r="K219" s="119">
        <v>11257.130000000001</v>
      </c>
      <c r="L219" s="119">
        <v>11830.680000000002</v>
      </c>
      <c r="M219" s="119">
        <v>12054.900000000001</v>
      </c>
      <c r="N219" s="119">
        <v>18646.239999999998</v>
      </c>
      <c r="O219" s="119">
        <v>0</v>
      </c>
      <c r="P219" s="119">
        <v>0</v>
      </c>
      <c r="Q219" s="119">
        <f t="shared" si="5"/>
        <v>121695.97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121695.97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287559.55</v>
      </c>
      <c r="J220" s="119">
        <v>338926.84</v>
      </c>
      <c r="K220" s="119">
        <v>467826.39</v>
      </c>
      <c r="L220" s="119">
        <v>249005.16</v>
      </c>
      <c r="M220" s="119">
        <v>318221.24</v>
      </c>
      <c r="N220" s="119">
        <v>1622081.69</v>
      </c>
      <c r="O220" s="119">
        <v>0</v>
      </c>
      <c r="P220" s="119">
        <v>0</v>
      </c>
      <c r="Q220" s="119">
        <f t="shared" si="5"/>
        <v>4346286.92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4346286.92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119368.51</v>
      </c>
      <c r="J221" s="119">
        <v>252649.14</v>
      </c>
      <c r="K221" s="119">
        <v>2854130.8400000003</v>
      </c>
      <c r="L221" s="119">
        <v>1170560.7799999998</v>
      </c>
      <c r="M221" s="119">
        <v>98385.299999999988</v>
      </c>
      <c r="N221" s="119">
        <v>168338.99</v>
      </c>
      <c r="O221" s="119">
        <v>0</v>
      </c>
      <c r="P221" s="119">
        <v>0</v>
      </c>
      <c r="Q221" s="119">
        <f t="shared" si="5"/>
        <v>4917257.9799999995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4917257.9799999995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123156.45000000001</v>
      </c>
      <c r="J222" s="119">
        <v>165872.04999999999</v>
      </c>
      <c r="K222" s="119">
        <v>197582.57</v>
      </c>
      <c r="L222" s="119">
        <v>74864.189999999988</v>
      </c>
      <c r="M222" s="119">
        <v>102480.40000000001</v>
      </c>
      <c r="N222" s="119">
        <v>170326.59999999998</v>
      </c>
      <c r="O222" s="119">
        <v>0</v>
      </c>
      <c r="P222" s="119">
        <v>0</v>
      </c>
      <c r="Q222" s="119">
        <f t="shared" si="5"/>
        <v>1212464.45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1212464.45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42234.53</v>
      </c>
      <c r="J223" s="119">
        <v>57446.759999999995</v>
      </c>
      <c r="K223" s="119">
        <v>110925.4</v>
      </c>
      <c r="L223" s="119">
        <v>49448.850000000006</v>
      </c>
      <c r="M223" s="119">
        <v>51813.530000000013</v>
      </c>
      <c r="N223" s="119">
        <v>131651.03000000003</v>
      </c>
      <c r="O223" s="119">
        <v>0</v>
      </c>
      <c r="P223" s="119">
        <v>0</v>
      </c>
      <c r="Q223" s="119">
        <f t="shared" si="5"/>
        <v>619568.98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619568.98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59094.75</v>
      </c>
      <c r="J224" s="119">
        <v>74752.95</v>
      </c>
      <c r="K224" s="119">
        <v>105378.27999999998</v>
      </c>
      <c r="L224" s="119">
        <v>43262.14</v>
      </c>
      <c r="M224" s="119">
        <v>85289.17</v>
      </c>
      <c r="N224" s="119">
        <v>42031.249999999985</v>
      </c>
      <c r="O224" s="119">
        <v>0</v>
      </c>
      <c r="P224" s="119">
        <v>0</v>
      </c>
      <c r="Q224" s="119">
        <f t="shared" si="5"/>
        <v>590658.57000000007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590658.57000000007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17712.48</v>
      </c>
      <c r="J225" s="119">
        <v>31058.989999999998</v>
      </c>
      <c r="K225" s="119">
        <v>33867.199999999997</v>
      </c>
      <c r="L225" s="119">
        <v>23196.25</v>
      </c>
      <c r="M225" s="119">
        <v>29976.560000000001</v>
      </c>
      <c r="N225" s="119">
        <v>25860.080000000002</v>
      </c>
      <c r="O225" s="119">
        <v>0</v>
      </c>
      <c r="P225" s="119">
        <v>0</v>
      </c>
      <c r="Q225" s="119">
        <f t="shared" si="5"/>
        <v>256716.59000000003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256716.59000000003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77571.010000000009</v>
      </c>
      <c r="J229" s="119">
        <v>510771.25</v>
      </c>
      <c r="K229" s="119">
        <v>302673.29000000004</v>
      </c>
      <c r="L229" s="119">
        <v>331593.76</v>
      </c>
      <c r="M229" s="119">
        <v>360441.57999999996</v>
      </c>
      <c r="N229" s="119">
        <v>174374.41</v>
      </c>
      <c r="O229" s="119">
        <v>0</v>
      </c>
      <c r="P229" s="119">
        <v>0</v>
      </c>
      <c r="Q229" s="119">
        <f t="shared" si="5"/>
        <v>1884637.2699999998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1884637.2699999998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2965267.8099999982</v>
      </c>
      <c r="J231" s="119">
        <v>2322902.0699999994</v>
      </c>
      <c r="K231" s="119">
        <v>3658417.9799999991</v>
      </c>
      <c r="L231" s="119">
        <v>3199900.1400000006</v>
      </c>
      <c r="M231" s="119">
        <v>2926027.4500000011</v>
      </c>
      <c r="N231" s="119">
        <v>2469133.1800000006</v>
      </c>
      <c r="O231" s="119">
        <v>0</v>
      </c>
      <c r="P231" s="119">
        <v>0</v>
      </c>
      <c r="Q231" s="119">
        <f t="shared" si="5"/>
        <v>29156096.160000004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29156096.160000004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9562661.549999997</v>
      </c>
      <c r="J232" s="119">
        <v>9286786.9399999976</v>
      </c>
      <c r="K232" s="119">
        <v>8672640.5000000037</v>
      </c>
      <c r="L232" s="119">
        <v>9562159.1399999987</v>
      </c>
      <c r="M232" s="119">
        <v>8773670.7299999967</v>
      </c>
      <c r="N232" s="119">
        <v>8340555.790000001</v>
      </c>
      <c r="O232" s="119">
        <v>0</v>
      </c>
      <c r="P232" s="119">
        <v>0</v>
      </c>
      <c r="Q232" s="119">
        <f t="shared" si="5"/>
        <v>90915898.760000005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90915898.760000005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3648443.9200000023</v>
      </c>
      <c r="J233" s="119">
        <v>3305082.2400000007</v>
      </c>
      <c r="K233" s="119">
        <v>3488058.1800000034</v>
      </c>
      <c r="L233" s="119">
        <v>3463194.0000000005</v>
      </c>
      <c r="M233" s="119">
        <v>3790559.629999999</v>
      </c>
      <c r="N233" s="119">
        <v>3060361.1900000004</v>
      </c>
      <c r="O233" s="119">
        <v>0</v>
      </c>
      <c r="P233" s="119">
        <v>0</v>
      </c>
      <c r="Q233" s="119">
        <f t="shared" si="5"/>
        <v>34986150.45000001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34986150.45000001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1233437.74</v>
      </c>
      <c r="J234" s="119">
        <v>1213239.0699999998</v>
      </c>
      <c r="K234" s="119">
        <v>1266128.4100000001</v>
      </c>
      <c r="L234" s="119">
        <v>1194271.3700000001</v>
      </c>
      <c r="M234" s="119">
        <v>1208035.6399999999</v>
      </c>
      <c r="N234" s="119">
        <v>1196356.92</v>
      </c>
      <c r="O234" s="119">
        <v>0</v>
      </c>
      <c r="P234" s="119">
        <v>0</v>
      </c>
      <c r="Q234" s="119">
        <f t="shared" si="5"/>
        <v>10396271.619999999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10396271.619999999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2784017.13</v>
      </c>
      <c r="J235" s="119">
        <v>3006474.8400000003</v>
      </c>
      <c r="K235" s="119">
        <v>3051001.0700000003</v>
      </c>
      <c r="L235" s="119">
        <v>5865848.0099999998</v>
      </c>
      <c r="M235" s="119">
        <v>3020685.29</v>
      </c>
      <c r="N235" s="119">
        <v>3045346.99</v>
      </c>
      <c r="O235" s="119">
        <v>0</v>
      </c>
      <c r="P235" s="119">
        <v>0</v>
      </c>
      <c r="Q235" s="119">
        <f t="shared" si="5"/>
        <v>30188459.800000004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30188459.800000004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553054.08000000007</v>
      </c>
      <c r="J236" s="119">
        <v>442732.20999999996</v>
      </c>
      <c r="K236" s="119">
        <v>279900.62</v>
      </c>
      <c r="L236" s="119">
        <v>152442.70000000001</v>
      </c>
      <c r="M236" s="119">
        <v>201662.61</v>
      </c>
      <c r="N236" s="119">
        <v>474010.04000000004</v>
      </c>
      <c r="O236" s="119">
        <v>0</v>
      </c>
      <c r="P236" s="119">
        <v>0</v>
      </c>
      <c r="Q236" s="119">
        <f t="shared" si="5"/>
        <v>3252683.89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3252683.89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826938.11</v>
      </c>
      <c r="J237" s="119">
        <v>751346.12999999989</v>
      </c>
      <c r="K237" s="119">
        <v>759437.83000000007</v>
      </c>
      <c r="L237" s="119">
        <v>216764.63</v>
      </c>
      <c r="M237" s="119">
        <v>792019.29</v>
      </c>
      <c r="N237" s="119">
        <v>748020.15999999992</v>
      </c>
      <c r="O237" s="119">
        <v>0</v>
      </c>
      <c r="P237" s="119">
        <v>0</v>
      </c>
      <c r="Q237" s="119">
        <f t="shared" si="5"/>
        <v>6886350.8300000001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6886350.8300000001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163389.38999999998</v>
      </c>
      <c r="J238" s="119">
        <v>266416.37</v>
      </c>
      <c r="K238" s="119">
        <v>299790.61</v>
      </c>
      <c r="L238" s="119">
        <v>107750.65</v>
      </c>
      <c r="M238" s="119">
        <v>212390.30000000002</v>
      </c>
      <c r="N238" s="119">
        <v>316628.44</v>
      </c>
      <c r="O238" s="119">
        <v>0</v>
      </c>
      <c r="P238" s="119">
        <v>0</v>
      </c>
      <c r="Q238" s="119">
        <f t="shared" si="5"/>
        <v>2067941.9999999998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2067941.9999999998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158267.14000000001</v>
      </c>
      <c r="J239" s="119">
        <v>320015.08</v>
      </c>
      <c r="K239" s="119">
        <v>2440064.42</v>
      </c>
      <c r="L239" s="119">
        <v>125267.51999999999</v>
      </c>
      <c r="M239" s="119">
        <v>167973.1</v>
      </c>
      <c r="N239" s="119">
        <v>153531.76</v>
      </c>
      <c r="O239" s="119">
        <v>0</v>
      </c>
      <c r="P239" s="119">
        <v>0</v>
      </c>
      <c r="Q239" s="119">
        <f t="shared" si="5"/>
        <v>6008239.8199999994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6008239.8199999994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53504.680000000008</v>
      </c>
      <c r="J241" s="119">
        <v>48527.250000000007</v>
      </c>
      <c r="K241" s="119">
        <v>51373.110000000008</v>
      </c>
      <c r="L241" s="119">
        <v>40674.36</v>
      </c>
      <c r="M241" s="119">
        <v>48955.809999999983</v>
      </c>
      <c r="N241" s="119">
        <v>70100.48000000001</v>
      </c>
      <c r="O241" s="119">
        <v>0</v>
      </c>
      <c r="P241" s="119">
        <v>0</v>
      </c>
      <c r="Q241" s="119">
        <f t="shared" si="5"/>
        <v>505906.24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505906.24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70090.679999999993</v>
      </c>
      <c r="J243" s="119">
        <v>9533.380000000001</v>
      </c>
      <c r="K243" s="119">
        <v>15042.14</v>
      </c>
      <c r="L243" s="119">
        <v>3960</v>
      </c>
      <c r="M243" s="119">
        <v>7980</v>
      </c>
      <c r="N243" s="119">
        <v>11199.47</v>
      </c>
      <c r="O243" s="119">
        <v>0</v>
      </c>
      <c r="P243" s="119">
        <v>0</v>
      </c>
      <c r="Q243" s="119">
        <f t="shared" si="5"/>
        <v>154369.88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154369.88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1732440.88</v>
      </c>
      <c r="J244" s="119">
        <v>347499.82000000007</v>
      </c>
      <c r="K244" s="119">
        <v>436259.60000000003</v>
      </c>
      <c r="L244" s="119">
        <v>92915.140000000014</v>
      </c>
      <c r="M244" s="119">
        <v>70888.7</v>
      </c>
      <c r="N244" s="119">
        <v>257010.56</v>
      </c>
      <c r="O244" s="119">
        <v>0</v>
      </c>
      <c r="P244" s="119">
        <v>0</v>
      </c>
      <c r="Q244" s="119">
        <f t="shared" si="5"/>
        <v>3080070.8700000006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3080070.8700000006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13866.04</v>
      </c>
      <c r="J245" s="119">
        <v>18117.47</v>
      </c>
      <c r="K245" s="119">
        <v>29791.68</v>
      </c>
      <c r="L245" s="119">
        <v>19871.629999999997</v>
      </c>
      <c r="M245" s="119">
        <v>35445.86</v>
      </c>
      <c r="N245" s="119">
        <v>58606.729999999996</v>
      </c>
      <c r="O245" s="119">
        <v>0</v>
      </c>
      <c r="P245" s="119">
        <v>0</v>
      </c>
      <c r="Q245" s="119">
        <f t="shared" si="5"/>
        <v>252456.27999999997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252456.27999999997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565314.53</v>
      </c>
      <c r="J246" s="119">
        <v>449494.48</v>
      </c>
      <c r="K246" s="119">
        <v>932852.7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2628282.34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2628282.34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599569.12</v>
      </c>
      <c r="J247" s="119">
        <v>551159.69999999995</v>
      </c>
      <c r="K247" s="119">
        <v>541527.65999999992</v>
      </c>
      <c r="L247" s="119">
        <v>291489.36000000004</v>
      </c>
      <c r="M247" s="119">
        <v>367985.64999999997</v>
      </c>
      <c r="N247" s="119">
        <v>385797.61</v>
      </c>
      <c r="O247" s="119">
        <v>0</v>
      </c>
      <c r="P247" s="119">
        <v>0</v>
      </c>
      <c r="Q247" s="119">
        <f t="shared" si="5"/>
        <v>5285178.7900000019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5285178.7900000019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1885.68</v>
      </c>
      <c r="J248" s="119">
        <v>0</v>
      </c>
      <c r="K248" s="119">
        <v>3924.9</v>
      </c>
      <c r="L248" s="119">
        <v>0</v>
      </c>
      <c r="M248" s="119">
        <v>0</v>
      </c>
      <c r="N248" s="119">
        <v>1708.81</v>
      </c>
      <c r="O248" s="119">
        <v>0</v>
      </c>
      <c r="P248" s="119">
        <v>0</v>
      </c>
      <c r="Q248" s="119">
        <f t="shared" si="5"/>
        <v>7519.3899999999994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7519.3899999999994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527.96</v>
      </c>
      <c r="J249" s="119">
        <v>330.66999999999996</v>
      </c>
      <c r="K249" s="119">
        <v>455.36</v>
      </c>
      <c r="L249" s="119">
        <v>270.91999999999996</v>
      </c>
      <c r="M249" s="119">
        <v>615.06999999999994</v>
      </c>
      <c r="N249" s="119">
        <v>940.46999999999991</v>
      </c>
      <c r="O249" s="119">
        <v>0</v>
      </c>
      <c r="P249" s="119">
        <v>0</v>
      </c>
      <c r="Q249" s="119">
        <f t="shared" si="5"/>
        <v>4722.2700000000004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4722.2700000000004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54695.43</v>
      </c>
      <c r="J250" s="119">
        <v>239950.42</v>
      </c>
      <c r="K250" s="119">
        <v>458324.07</v>
      </c>
      <c r="L250" s="119">
        <v>341722.44</v>
      </c>
      <c r="M250" s="119">
        <v>129540</v>
      </c>
      <c r="N250" s="119">
        <v>210267.9</v>
      </c>
      <c r="O250" s="119">
        <v>0</v>
      </c>
      <c r="P250" s="119">
        <v>0</v>
      </c>
      <c r="Q250" s="119">
        <f t="shared" si="5"/>
        <v>1761392.91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1761392.91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563452.49</v>
      </c>
      <c r="J251" s="119">
        <v>710616.91999999993</v>
      </c>
      <c r="K251" s="119">
        <v>697056.08000000007</v>
      </c>
      <c r="L251" s="119">
        <v>771296.62000000034</v>
      </c>
      <c r="M251" s="119">
        <v>716024.69</v>
      </c>
      <c r="N251" s="119">
        <v>785912.42000000016</v>
      </c>
      <c r="O251" s="119">
        <v>0</v>
      </c>
      <c r="P251" s="119">
        <v>0</v>
      </c>
      <c r="Q251" s="119">
        <f t="shared" si="5"/>
        <v>6137536.4600000009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6137536.4600000009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12949.15</v>
      </c>
      <c r="J252" s="119">
        <v>0</v>
      </c>
      <c r="K252" s="119">
        <v>857.93000000000006</v>
      </c>
      <c r="L252" s="119">
        <v>681.94</v>
      </c>
      <c r="M252" s="119">
        <v>77.97</v>
      </c>
      <c r="N252" s="119">
        <v>31050.97</v>
      </c>
      <c r="O252" s="119">
        <v>0</v>
      </c>
      <c r="P252" s="119">
        <v>0</v>
      </c>
      <c r="Q252" s="119">
        <f t="shared" si="5"/>
        <v>51179.05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51179.05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15432.449999999999</v>
      </c>
      <c r="J254" s="119">
        <v>239741.52000000002</v>
      </c>
      <c r="K254" s="119">
        <v>1434</v>
      </c>
      <c r="L254" s="119">
        <v>86613.72</v>
      </c>
      <c r="M254" s="119">
        <v>113000.34</v>
      </c>
      <c r="N254" s="119">
        <v>62630.46</v>
      </c>
      <c r="O254" s="119">
        <v>0</v>
      </c>
      <c r="P254" s="119">
        <v>0</v>
      </c>
      <c r="Q254" s="119">
        <f t="shared" si="5"/>
        <v>539821.05999999994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539821.05999999994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242591.60999999993</v>
      </c>
      <c r="J255" s="119">
        <v>241065.34999999992</v>
      </c>
      <c r="K255" s="119">
        <v>349716.02999999991</v>
      </c>
      <c r="L255" s="119">
        <v>305512.80000000005</v>
      </c>
      <c r="M255" s="119">
        <v>265142.05</v>
      </c>
      <c r="N255" s="119">
        <v>428613.14</v>
      </c>
      <c r="O255" s="119">
        <v>0</v>
      </c>
      <c r="P255" s="119">
        <v>0</v>
      </c>
      <c r="Q255" s="119">
        <f t="shared" si="5"/>
        <v>2915976.9199999995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2915976.9199999995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123489.26000000002</v>
      </c>
      <c r="J256" s="119">
        <v>140838.18</v>
      </c>
      <c r="K256" s="119">
        <v>140153.18</v>
      </c>
      <c r="L256" s="119">
        <v>134972.31000000003</v>
      </c>
      <c r="M256" s="119">
        <v>165495.93</v>
      </c>
      <c r="N256" s="119">
        <v>175470.98</v>
      </c>
      <c r="O256" s="119">
        <v>0</v>
      </c>
      <c r="P256" s="119">
        <v>0</v>
      </c>
      <c r="Q256" s="119">
        <f t="shared" si="5"/>
        <v>1426376.2599999998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1426376.2599999998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67592.87</v>
      </c>
      <c r="J257" s="119">
        <v>72968.62999999999</v>
      </c>
      <c r="K257" s="119">
        <v>76486.73</v>
      </c>
      <c r="L257" s="119">
        <v>83788.759999999995</v>
      </c>
      <c r="M257" s="119">
        <v>97129.32</v>
      </c>
      <c r="N257" s="119">
        <v>93436.219999999987</v>
      </c>
      <c r="O257" s="119">
        <v>0</v>
      </c>
      <c r="P257" s="119">
        <v>0</v>
      </c>
      <c r="Q257" s="119">
        <f t="shared" si="5"/>
        <v>783844.55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783844.55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171108.12</v>
      </c>
      <c r="J258" s="119">
        <v>216176.58000000005</v>
      </c>
      <c r="K258" s="119">
        <v>175044.07999999996</v>
      </c>
      <c r="L258" s="119">
        <v>188960.74999999994</v>
      </c>
      <c r="M258" s="119">
        <v>180142.31</v>
      </c>
      <c r="N258" s="119">
        <v>168326.68999999992</v>
      </c>
      <c r="O258" s="119">
        <v>0</v>
      </c>
      <c r="P258" s="119">
        <v>0</v>
      </c>
      <c r="Q258" s="119">
        <f t="shared" si="5"/>
        <v>1715155.27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1715155.27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41796.89</v>
      </c>
      <c r="J259" s="119">
        <v>44994.400000000001</v>
      </c>
      <c r="K259" s="119">
        <v>40980.709999999992</v>
      </c>
      <c r="L259" s="119">
        <v>61492.850000000006</v>
      </c>
      <c r="M259" s="119">
        <v>69788.62</v>
      </c>
      <c r="N259" s="119">
        <v>49683.679999999993</v>
      </c>
      <c r="O259" s="119">
        <v>0</v>
      </c>
      <c r="P259" s="119">
        <v>0</v>
      </c>
      <c r="Q259" s="119">
        <f t="shared" si="5"/>
        <v>486330.09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486330.09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16000</v>
      </c>
      <c r="J260" s="119">
        <v>16000</v>
      </c>
      <c r="K260" s="119">
        <v>25000</v>
      </c>
      <c r="L260" s="119">
        <v>23000</v>
      </c>
      <c r="M260" s="119">
        <v>23000</v>
      </c>
      <c r="N260" s="119">
        <v>23000</v>
      </c>
      <c r="O260" s="119">
        <v>0</v>
      </c>
      <c r="P260" s="119">
        <v>0</v>
      </c>
      <c r="Q260" s="119">
        <f t="shared" si="5"/>
        <v>194000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194000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21112.11</v>
      </c>
      <c r="J261" s="119">
        <v>20670.489999999998</v>
      </c>
      <c r="K261" s="119">
        <v>26485.51</v>
      </c>
      <c r="L261" s="119">
        <v>25873.01</v>
      </c>
      <c r="M261" s="119">
        <v>31236.189999999995</v>
      </c>
      <c r="N261" s="119">
        <v>27677.439999999999</v>
      </c>
      <c r="O261" s="119">
        <v>0</v>
      </c>
      <c r="P261" s="119">
        <v>0</v>
      </c>
      <c r="Q261" s="119">
        <f t="shared" si="5"/>
        <v>233275.46000000002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233275.46000000002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394679.63</v>
      </c>
      <c r="J262" s="119">
        <v>679402.59</v>
      </c>
      <c r="K262" s="119">
        <v>0</v>
      </c>
      <c r="L262" s="119">
        <v>25109.86</v>
      </c>
      <c r="M262" s="119">
        <v>714109.73</v>
      </c>
      <c r="N262" s="119">
        <v>0</v>
      </c>
      <c r="O262" s="119">
        <v>0</v>
      </c>
      <c r="P262" s="119">
        <v>0</v>
      </c>
      <c r="Q262" s="119">
        <f t="shared" si="5"/>
        <v>1913300.07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1913300.07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7108.0599999999995</v>
      </c>
      <c r="J263" s="119">
        <v>5302.7399999999989</v>
      </c>
      <c r="K263" s="119">
        <v>5561.5299999999988</v>
      </c>
      <c r="L263" s="119">
        <v>6383.7</v>
      </c>
      <c r="M263" s="119">
        <v>10248.900000000001</v>
      </c>
      <c r="N263" s="119">
        <v>8228.5299999999988</v>
      </c>
      <c r="O263" s="119">
        <v>0</v>
      </c>
      <c r="P263" s="119">
        <v>0</v>
      </c>
      <c r="Q263" s="119">
        <f t="shared" si="5"/>
        <v>62113.719999999994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62113.719999999994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77106.529999999984</v>
      </c>
      <c r="J264" s="119">
        <v>75587.709999999992</v>
      </c>
      <c r="K264" s="119">
        <v>144752.69999999998</v>
      </c>
      <c r="L264" s="119">
        <v>108801.09</v>
      </c>
      <c r="M264" s="119">
        <v>90809.339999999982</v>
      </c>
      <c r="N264" s="119">
        <v>169861.56999999998</v>
      </c>
      <c r="O264" s="119">
        <v>0</v>
      </c>
      <c r="P264" s="119">
        <v>0</v>
      </c>
      <c r="Q264" s="119">
        <f t="shared" ref="Q264:Q285" si="6">SUM(E264:P264)</f>
        <v>978243.7899999998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978243.7899999998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18333.330000000002</v>
      </c>
      <c r="J265" s="119">
        <v>18333.330000000002</v>
      </c>
      <c r="K265" s="119">
        <v>27500</v>
      </c>
      <c r="L265" s="119">
        <v>27500</v>
      </c>
      <c r="M265" s="119">
        <v>27500</v>
      </c>
      <c r="N265" s="119">
        <v>27500</v>
      </c>
      <c r="O265" s="119">
        <v>0</v>
      </c>
      <c r="P265" s="119">
        <v>0</v>
      </c>
      <c r="Q265" s="119">
        <f t="shared" si="6"/>
        <v>220000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220000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300932.18</v>
      </c>
      <c r="J266" s="119">
        <v>343084.93</v>
      </c>
      <c r="K266" s="119">
        <v>80780.720000000016</v>
      </c>
      <c r="L266" s="119">
        <v>4329.24</v>
      </c>
      <c r="M266" s="119">
        <v>62854.549999999996</v>
      </c>
      <c r="N266" s="119">
        <v>844114.92999999993</v>
      </c>
      <c r="O266" s="119">
        <v>0</v>
      </c>
      <c r="P266" s="119">
        <v>0</v>
      </c>
      <c r="Q266" s="119">
        <f t="shared" si="6"/>
        <v>1671886.7999999998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1671886.7999999998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24017964.979999989</v>
      </c>
      <c r="J267" s="119">
        <v>24728602.699999996</v>
      </c>
      <c r="K267" s="119">
        <v>30853004.600000005</v>
      </c>
      <c r="L267" s="119">
        <v>27690431.770000011</v>
      </c>
      <c r="M267" s="119">
        <v>27964801.540000007</v>
      </c>
      <c r="N267" s="119">
        <v>27767213.919999994</v>
      </c>
      <c r="O267" s="119">
        <v>0</v>
      </c>
      <c r="P267" s="119">
        <v>0</v>
      </c>
      <c r="Q267" s="119">
        <f t="shared" si="6"/>
        <v>248715897.68999997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248715897.68999997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944561.01</v>
      </c>
      <c r="F268" s="119">
        <v>2154249.85</v>
      </c>
      <c r="G268" s="119">
        <v>6241185.8799999999</v>
      </c>
      <c r="H268" s="119">
        <v>5477215.5299999993</v>
      </c>
      <c r="I268" s="119">
        <v>5674571.29</v>
      </c>
      <c r="J268" s="119">
        <v>5076219.07</v>
      </c>
      <c r="K268" s="119">
        <v>4554567.01</v>
      </c>
      <c r="L268" s="119">
        <v>5089706.21</v>
      </c>
      <c r="M268" s="119">
        <v>5065365.3000000007</v>
      </c>
      <c r="N268" s="119">
        <v>7090434.4100000001</v>
      </c>
      <c r="O268" s="119">
        <v>0</v>
      </c>
      <c r="P268" s="119">
        <v>0</v>
      </c>
      <c r="Q268" s="119">
        <f t="shared" si="6"/>
        <v>47368075.560000002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47368075.560000002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515644.18000000005</v>
      </c>
      <c r="J269" s="119">
        <v>557117.28</v>
      </c>
      <c r="K269" s="119">
        <v>310440.86</v>
      </c>
      <c r="L269" s="119">
        <v>330374.70999999996</v>
      </c>
      <c r="M269" s="119">
        <v>386383.39999999991</v>
      </c>
      <c r="N269" s="119">
        <v>390638.91000000003</v>
      </c>
      <c r="O269" s="119">
        <v>0</v>
      </c>
      <c r="P269" s="119">
        <v>0</v>
      </c>
      <c r="Q269" s="119">
        <f t="shared" si="6"/>
        <v>4364777.21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4364777.21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745158.95</v>
      </c>
      <c r="J270" s="119">
        <v>362304.57</v>
      </c>
      <c r="K270" s="119">
        <v>369615.20999999996</v>
      </c>
      <c r="L270" s="119">
        <v>350964.61</v>
      </c>
      <c r="M270" s="119">
        <v>357609.35</v>
      </c>
      <c r="N270" s="119">
        <v>377499.77999999997</v>
      </c>
      <c r="O270" s="119">
        <v>0</v>
      </c>
      <c r="P270" s="119">
        <v>0</v>
      </c>
      <c r="Q270" s="119">
        <f t="shared" si="6"/>
        <v>4346995.8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4346995.8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540346.41999999993</v>
      </c>
      <c r="J271" s="119">
        <v>314955.13</v>
      </c>
      <c r="K271" s="119">
        <v>259293.93999999997</v>
      </c>
      <c r="L271" s="119">
        <v>150108.73000000001</v>
      </c>
      <c r="M271" s="119">
        <v>192864.19</v>
      </c>
      <c r="N271" s="119">
        <v>360727.8</v>
      </c>
      <c r="O271" s="119">
        <v>0</v>
      </c>
      <c r="P271" s="119">
        <v>0</v>
      </c>
      <c r="Q271" s="119">
        <f t="shared" si="6"/>
        <v>2646211.6699999995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2646211.6699999995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474945.62</v>
      </c>
      <c r="K272" s="119">
        <v>232597.21</v>
      </c>
      <c r="L272" s="119">
        <v>208583.9</v>
      </c>
      <c r="M272" s="119">
        <v>300293.37</v>
      </c>
      <c r="N272" s="119">
        <v>472725.03</v>
      </c>
      <c r="O272" s="119">
        <v>0</v>
      </c>
      <c r="P272" s="119">
        <v>0</v>
      </c>
      <c r="Q272" s="119">
        <f t="shared" si="6"/>
        <v>2910948.0700000003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2910948.0700000003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126911.36999999997</v>
      </c>
      <c r="J273" s="119">
        <v>150271.68999999997</v>
      </c>
      <c r="K273" s="119">
        <v>135436.13999999998</v>
      </c>
      <c r="L273" s="119">
        <v>111929.56</v>
      </c>
      <c r="M273" s="119">
        <v>148451.74999999997</v>
      </c>
      <c r="N273" s="119">
        <v>159911.40999999997</v>
      </c>
      <c r="O273" s="119">
        <v>0</v>
      </c>
      <c r="P273" s="119">
        <v>0</v>
      </c>
      <c r="Q273" s="119">
        <f t="shared" si="6"/>
        <v>1281293.9099999999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1281293.9099999999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43436982.680000052</v>
      </c>
      <c r="G274" s="119">
        <v>43546253.730000019</v>
      </c>
      <c r="H274" s="119">
        <v>43640005.300000042</v>
      </c>
      <c r="I274" s="119">
        <v>43423554.060000069</v>
      </c>
      <c r="J274" s="119">
        <v>46909923.619999982</v>
      </c>
      <c r="K274" s="119">
        <v>47073242.120000012</v>
      </c>
      <c r="L274" s="119">
        <v>47269857.899999976</v>
      </c>
      <c r="M274" s="119">
        <v>47134576.520000026</v>
      </c>
      <c r="N274" s="119">
        <v>49444502.93</v>
      </c>
      <c r="O274" s="119">
        <v>0</v>
      </c>
      <c r="P274" s="119">
        <v>0</v>
      </c>
      <c r="Q274" s="119">
        <f t="shared" si="6"/>
        <v>454188999.33000016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454188999.33000016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6109960</v>
      </c>
      <c r="I275" s="119">
        <v>56600</v>
      </c>
      <c r="J275" s="119">
        <v>47250</v>
      </c>
      <c r="K275" s="119">
        <v>86670</v>
      </c>
      <c r="L275" s="119">
        <v>75250</v>
      </c>
      <c r="M275" s="119">
        <v>69050</v>
      </c>
      <c r="N275" s="119">
        <v>205950</v>
      </c>
      <c r="O275" s="119">
        <v>0</v>
      </c>
      <c r="P275" s="119">
        <v>0</v>
      </c>
      <c r="Q275" s="119">
        <f t="shared" si="6"/>
        <v>6899510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6899510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292770.2</v>
      </c>
      <c r="J276" s="119">
        <v>733716.78</v>
      </c>
      <c r="K276" s="119">
        <v>319767.25000000006</v>
      </c>
      <c r="L276" s="119">
        <v>274321.69</v>
      </c>
      <c r="M276" s="119">
        <v>292662.8</v>
      </c>
      <c r="N276" s="119">
        <v>962637.39</v>
      </c>
      <c r="O276" s="119">
        <v>0</v>
      </c>
      <c r="P276" s="119">
        <v>0</v>
      </c>
      <c r="Q276" s="119">
        <f t="shared" si="6"/>
        <v>3891356.96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3891356.96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1156635.0800000026</v>
      </c>
      <c r="J279" s="119">
        <v>1035624.0900000008</v>
      </c>
      <c r="K279" s="119">
        <v>1302449.4700000004</v>
      </c>
      <c r="L279" s="119">
        <v>1056958.3299999991</v>
      </c>
      <c r="M279" s="119">
        <v>1277926.9300000018</v>
      </c>
      <c r="N279" s="119">
        <v>1175429.459999999</v>
      </c>
      <c r="O279" s="119">
        <v>0</v>
      </c>
      <c r="P279" s="119">
        <v>0</v>
      </c>
      <c r="Q279" s="119">
        <f t="shared" si="6"/>
        <v>11345740.190000005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11345740.190000005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16871451.379999999</v>
      </c>
      <c r="J280" s="119">
        <v>17586306.599999998</v>
      </c>
      <c r="K280" s="119">
        <v>18875664.549999997</v>
      </c>
      <c r="L280" s="119">
        <v>17978541.399999995</v>
      </c>
      <c r="M280" s="119">
        <v>18528321.84</v>
      </c>
      <c r="N280" s="119">
        <v>19083188.539999995</v>
      </c>
      <c r="O280" s="119">
        <v>0</v>
      </c>
      <c r="P280" s="119">
        <v>0</v>
      </c>
      <c r="Q280" s="119">
        <f t="shared" si="6"/>
        <v>181984646.61999997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181984646.61999997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4424.6899999999996</v>
      </c>
      <c r="J281" s="119">
        <v>5508.65</v>
      </c>
      <c r="K281" s="119">
        <v>4607.8999999999996</v>
      </c>
      <c r="L281" s="119">
        <v>4592.95</v>
      </c>
      <c r="M281" s="119">
        <v>5273.9000000000005</v>
      </c>
      <c r="N281" s="119">
        <v>4592.95</v>
      </c>
      <c r="O281" s="119">
        <v>0</v>
      </c>
      <c r="P281" s="119">
        <v>0</v>
      </c>
      <c r="Q281" s="119">
        <f t="shared" si="6"/>
        <v>44322.879999999997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44322.879999999997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31459.130000000005</v>
      </c>
      <c r="J282" s="119">
        <v>27742.800000000003</v>
      </c>
      <c r="K282" s="119">
        <v>21952.04</v>
      </c>
      <c r="L282" s="119">
        <v>26276.050000000003</v>
      </c>
      <c r="M282" s="119">
        <v>21991.79</v>
      </c>
      <c r="N282" s="119">
        <v>26712.829999999994</v>
      </c>
      <c r="O282" s="119">
        <v>0</v>
      </c>
      <c r="P282" s="119">
        <v>0</v>
      </c>
      <c r="Q282" s="119">
        <f t="shared" si="6"/>
        <v>243785.52000000002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243785.52000000002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17352.27</v>
      </c>
      <c r="J283" s="119">
        <v>15508.460000000001</v>
      </c>
      <c r="K283" s="119">
        <v>13206.39</v>
      </c>
      <c r="L283" s="119">
        <v>0</v>
      </c>
      <c r="M283" s="119">
        <v>34720.01</v>
      </c>
      <c r="N283" s="119">
        <v>13264.65</v>
      </c>
      <c r="O283" s="119">
        <v>0</v>
      </c>
      <c r="P283" s="119">
        <v>0</v>
      </c>
      <c r="Q283" s="119">
        <f t="shared" si="6"/>
        <v>369649.89000000007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369649.89000000007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215860.66</v>
      </c>
      <c r="L284" s="119">
        <v>178662.74</v>
      </c>
      <c r="M284" s="119">
        <v>179912.53000000003</v>
      </c>
      <c r="N284" s="119">
        <v>902.07</v>
      </c>
      <c r="O284" s="119">
        <v>0</v>
      </c>
      <c r="P284" s="119">
        <v>0</v>
      </c>
      <c r="Q284" s="119">
        <f t="shared" si="6"/>
        <v>582128.27999999991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582128.27999999991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101586.56999999999</v>
      </c>
      <c r="J285" s="119">
        <v>67652.929999999993</v>
      </c>
      <c r="K285" s="119">
        <v>73660.39</v>
      </c>
      <c r="L285" s="119">
        <v>130345.78</v>
      </c>
      <c r="M285" s="119">
        <v>1326568.1199999999</v>
      </c>
      <c r="N285" s="119">
        <v>89994.020000000019</v>
      </c>
      <c r="O285" s="119">
        <v>0</v>
      </c>
      <c r="P285" s="119">
        <v>0</v>
      </c>
      <c r="Q285" s="119">
        <f t="shared" si="6"/>
        <v>2133597.1799999997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2133597.1799999997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2312968900.5699997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2046430.4999999998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36584.19999999999</v>
      </c>
      <c r="V296" s="115"/>
    </row>
    <row r="297" spans="2:22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1036472.3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444296.92000000004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1447690.5099999998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5391047.46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857975.74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1196156.6299999999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153999.97999999998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956954.42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4737863.8099999996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4731564.6900000004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3137135.52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22764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68960.800000000003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994005.66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401699.82000000007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349400.01999999996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30438.32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11200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5820832.9999999991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11531064.76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2977942.09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756611.89999999991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84646.280000000013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5377603.8699999992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1007226.46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14336250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1270105.55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1084372.6100000003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2518229.98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1077101.9100000001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2284085.4200000009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2352600.87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3921944.86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10340640.519999988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4229804.0299999993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4543275.2300000023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1362481.2400000002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1776931.1899999995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946656.87999999989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10447413.389999999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387723.55000000028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711514.66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679255.23000000021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2438347.7999999998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2041613.62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551030.88000000012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698795.27000000014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335678.17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236121.15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674992.84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2195020.6999999997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1237218.06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1840088.31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744530.13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88730.3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5292211.96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469291.17000000004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10174393.529999997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409558.09999999992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14240483.969999995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70485586.900000006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222640.80000000002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11137601.4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8148444.3400000017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2122188.9400000004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6119144.8599999985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2977071.919999999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1942898.7000000004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31191351.620000008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980785.5399999998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1106983.7000000002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7974505.200000002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575850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2893091.9699999993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413075.20000000007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1021925.8200000001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17216820.040000003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3473441.6999999997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31690608.34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346875711.24999994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783058.49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2722056.08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414150.90000000008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449774.22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17353.3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1746564.2699999996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10254292.200000003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681553.26000000013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1607535.4999999998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280625.31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385957.62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23189286.439999998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778012.02000000025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2581290.42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2737387.8899999992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2497014.9700000007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4376627.7600000007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368277.64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2046397.88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4309934.1900000004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2170239.1099999994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2270705.1799999992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672535.69999999984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647966.91999999993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347043.35000000009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626056.43000000005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3887176.4999999995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412233.10000000009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794173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359542.5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925622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2429552.86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13406306.840000004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1597409.1599999997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12860000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3200001.6000000006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4241574.57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805040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252038.10000000006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272556.50000000006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22000000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403895.7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215248.35000000003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765346.09999999986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616242.75000000012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1184520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805351.28000000026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127559.34999999999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6159053.2999999989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32266.639999999999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47858.30000000001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793555.27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1747550.3099999998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646066.13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489291.85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174062.00000000006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3843381.4799999986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89520.389999999985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1250509.1199999999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860050.4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3174604.5300000003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261486.45000000004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408250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671035.50000000012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19085983.59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3207353.3300000005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7572077.0700000003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14074251.420000002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8066.66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1031362.3800000001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305269.85000000003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4939081.0200000005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1459475.25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576865.55999999994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855576.52000000014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928633.36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108261.93999999999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1200541.2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337419.48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321182.14000000007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1140452.3400000001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8640773.290000001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20218806.520000003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57710.24000000002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993956.03999999992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46958061.200000003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4217625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2875000.8000000003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33427257.900000054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3850199.9000000004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881297.29999999993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1163667.4000000001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1776744.21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13290275.639999999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541102.16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1991642.7499999998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1471666.8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27501.599999999999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896212.04000000015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1389555.9100000001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1352860.6199999999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140748.88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8116404.2999999998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5833694.6800000006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1352248.72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679313.27000000025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626438.75000000012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314332.45000000013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10988109.999999994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233749.89999999997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28882368.819999997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93381237.520000026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36354686.859999992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11373101.5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30325476.899999991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4752346.6400000006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7281271.1000000024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1986804.6399999997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4916001.6000000006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570240.63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3009291.6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360416.09999999992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4014629.0599999996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292004.42000000004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1575083.3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7772091.7999999998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34167.399999999987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20000.800000000003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2364399.9600000004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7661631.5499999989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1118830.82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1018040.18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3835395.2299999986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1591267.4299999997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1017432.3599999999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1883674.6800000002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869503.18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194000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246574.00000000003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3473977.8200000008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66794.969999999987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1061720.7500000005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220000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2187983.79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235560584.53999996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51412182.539999999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8225236.0699999994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6865988.7300000014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8707429.6199999973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492631.29999999993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1837111.3499999996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441481649.64999998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2304000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4024055.9000000008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416666.6999999999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12374243.740000008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166312477.91999999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64272.87000000001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253826.78999999998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392727.00000000006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879428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904709.1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sheetProtection algorithmName="SHA-512" hashValue="aXqyzbZLVcQJPtC5Gt7H4lG7PFsVmlCcm8K/vSHJYV0iNNd4M4zx2NNhUNmOHKsmBzor+Mu2Igs4N9SjeMfEKQ==" saltValue="IDcHKv5iLKVyoBif5qXxxg==" spinCount="100000" sheet="1" objects="1" scenarios="1"/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2023-11-30T14:44:21Z</dcterms:modified>
</cp:coreProperties>
</file>