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NOVEMBAR 2025\"/>
    </mc:Choice>
  </mc:AlternateContent>
  <xr:revisionPtr revIDLastSave="0" documentId="13_ncr:1_{A94F096C-4FEF-4609-A102-0E2A7E1F61F0}" xr6:coauthVersionLast="36" xr6:coauthVersionMax="36" xr10:uidLastSave="{00000000-0000-0000-0000-000000000000}"/>
  <workbookProtection workbookAlgorithmName="SHA-512" workbookHashValue="LtfjEEXtESMXvjTfPRMfQBivvPKU8o0pyHsiTPRXEpwkcw3fsXutA+D4YYif5ugq8gSwtWAPOGPy28V9yTQsjA==" workbookSaltValue="zghAAR3drd6e2fUSAmANoA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H373" i="1" s="1"/>
  <c r="G387" i="1"/>
  <c r="F387" i="1"/>
  <c r="E387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Q357" i="1" s="1"/>
  <c r="P354" i="1"/>
  <c r="O354" i="1"/>
  <c r="N354" i="1"/>
  <c r="M354" i="1"/>
  <c r="L354" i="1"/>
  <c r="K354" i="1"/>
  <c r="J354" i="1"/>
  <c r="J353" i="1" s="1"/>
  <c r="I354" i="1"/>
  <c r="H354" i="1"/>
  <c r="G354" i="1"/>
  <c r="F354" i="1"/>
  <c r="E354" i="1"/>
  <c r="P353" i="1"/>
  <c r="O353" i="1"/>
  <c r="N353" i="1"/>
  <c r="M353" i="1"/>
  <c r="L353" i="1"/>
  <c r="K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Q351" i="1" s="1"/>
  <c r="E351" i="1"/>
  <c r="P349" i="1"/>
  <c r="O349" i="1"/>
  <c r="N349" i="1"/>
  <c r="M349" i="1"/>
  <c r="L349" i="1"/>
  <c r="K349" i="1"/>
  <c r="J349" i="1"/>
  <c r="I349" i="1"/>
  <c r="H349" i="1"/>
  <c r="G349" i="1"/>
  <c r="Q349" i="1" s="1"/>
  <c r="F349" i="1"/>
  <c r="E349" i="1"/>
  <c r="P343" i="1"/>
  <c r="O343" i="1"/>
  <c r="N343" i="1"/>
  <c r="M343" i="1"/>
  <c r="L343" i="1"/>
  <c r="K343" i="1"/>
  <c r="J343" i="1"/>
  <c r="J340" i="1" s="1"/>
  <c r="I343" i="1"/>
  <c r="H343" i="1"/>
  <c r="G343" i="1"/>
  <c r="F343" i="1"/>
  <c r="E343" i="1"/>
  <c r="P341" i="1"/>
  <c r="O341" i="1"/>
  <c r="N341" i="1"/>
  <c r="M341" i="1"/>
  <c r="L341" i="1"/>
  <c r="K341" i="1"/>
  <c r="K340" i="1" s="1"/>
  <c r="J341" i="1"/>
  <c r="I341" i="1"/>
  <c r="I340" i="1" s="1"/>
  <c r="H341" i="1"/>
  <c r="G341" i="1"/>
  <c r="F341" i="1"/>
  <c r="E341" i="1"/>
  <c r="P340" i="1"/>
  <c r="O340" i="1"/>
  <c r="L340" i="1"/>
  <c r="H340" i="1"/>
  <c r="P338" i="1"/>
  <c r="O338" i="1"/>
  <c r="N338" i="1"/>
  <c r="M338" i="1"/>
  <c r="L338" i="1"/>
  <c r="L319" i="1" s="1"/>
  <c r="K338" i="1"/>
  <c r="J338" i="1"/>
  <c r="I338" i="1"/>
  <c r="H338" i="1"/>
  <c r="G338" i="1"/>
  <c r="F338" i="1"/>
  <c r="E338" i="1"/>
  <c r="P336" i="1"/>
  <c r="O336" i="1"/>
  <c r="N336" i="1"/>
  <c r="M336" i="1"/>
  <c r="L336" i="1"/>
  <c r="K336" i="1"/>
  <c r="K319" i="1" s="1"/>
  <c r="J336" i="1"/>
  <c r="J319" i="1" s="1"/>
  <c r="I336" i="1"/>
  <c r="H336" i="1"/>
  <c r="G336" i="1"/>
  <c r="F336" i="1"/>
  <c r="E336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Q320" i="1" s="1"/>
  <c r="P319" i="1"/>
  <c r="O319" i="1"/>
  <c r="N319" i="1"/>
  <c r="H319" i="1"/>
  <c r="P317" i="1"/>
  <c r="O317" i="1"/>
  <c r="O306" i="1" s="1"/>
  <c r="N317" i="1"/>
  <c r="M317" i="1"/>
  <c r="L317" i="1"/>
  <c r="L306" i="1" s="1"/>
  <c r="K317" i="1"/>
  <c r="J317" i="1"/>
  <c r="I317" i="1"/>
  <c r="H317" i="1"/>
  <c r="Q317" i="1" s="1"/>
  <c r="G317" i="1"/>
  <c r="F317" i="1"/>
  <c r="E317" i="1"/>
  <c r="P306" i="1"/>
  <c r="N306" i="1"/>
  <c r="M306" i="1"/>
  <c r="K306" i="1"/>
  <c r="J306" i="1"/>
  <c r="I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Q304" i="1" s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J278" i="1"/>
  <c r="I278" i="1"/>
  <c r="H278" i="1"/>
  <c r="G278" i="1"/>
  <c r="Q278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P270" i="1"/>
  <c r="O270" i="1"/>
  <c r="N270" i="1"/>
  <c r="M270" i="1"/>
  <c r="L270" i="1"/>
  <c r="K270" i="1"/>
  <c r="J270" i="1"/>
  <c r="I270" i="1"/>
  <c r="H270" i="1"/>
  <c r="G270" i="1"/>
  <c r="Q270" i="1" s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Q266" i="1" s="1"/>
  <c r="E266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P252" i="1"/>
  <c r="O252" i="1"/>
  <c r="O251" i="1" s="1"/>
  <c r="N252" i="1"/>
  <c r="M252" i="1"/>
  <c r="L252" i="1"/>
  <c r="K252" i="1"/>
  <c r="J252" i="1"/>
  <c r="I252" i="1"/>
  <c r="H252" i="1"/>
  <c r="G252" i="1"/>
  <c r="F252" i="1"/>
  <c r="E252" i="1"/>
  <c r="P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Q243" i="1" s="1"/>
  <c r="P239" i="1"/>
  <c r="O239" i="1"/>
  <c r="N239" i="1"/>
  <c r="M239" i="1"/>
  <c r="L239" i="1"/>
  <c r="K239" i="1"/>
  <c r="J239" i="1"/>
  <c r="J238" i="1" s="1"/>
  <c r="I239" i="1"/>
  <c r="H239" i="1"/>
  <c r="H238" i="1" s="1"/>
  <c r="G239" i="1"/>
  <c r="F239" i="1"/>
  <c r="E239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P228" i="1"/>
  <c r="O228" i="1"/>
  <c r="N228" i="1"/>
  <c r="M228" i="1"/>
  <c r="L228" i="1"/>
  <c r="K228" i="1"/>
  <c r="J228" i="1"/>
  <c r="J227" i="1" s="1"/>
  <c r="I228" i="1"/>
  <c r="H228" i="1"/>
  <c r="G228" i="1"/>
  <c r="G227" i="1" s="1"/>
  <c r="F228" i="1"/>
  <c r="Q228" i="1" s="1"/>
  <c r="E228" i="1"/>
  <c r="P227" i="1"/>
  <c r="O227" i="1"/>
  <c r="N227" i="1"/>
  <c r="M227" i="1"/>
  <c r="L227" i="1"/>
  <c r="K227" i="1"/>
  <c r="H227" i="1"/>
  <c r="P225" i="1"/>
  <c r="O225" i="1"/>
  <c r="N225" i="1"/>
  <c r="M225" i="1"/>
  <c r="L225" i="1"/>
  <c r="K225" i="1"/>
  <c r="J225" i="1"/>
  <c r="I225" i="1"/>
  <c r="H225" i="1"/>
  <c r="H205" i="1" s="1"/>
  <c r="G225" i="1"/>
  <c r="F225" i="1"/>
  <c r="E225" i="1"/>
  <c r="P223" i="1"/>
  <c r="O223" i="1"/>
  <c r="N223" i="1"/>
  <c r="M223" i="1"/>
  <c r="L223" i="1"/>
  <c r="K223" i="1"/>
  <c r="J223" i="1"/>
  <c r="I223" i="1"/>
  <c r="H223" i="1"/>
  <c r="G223" i="1"/>
  <c r="Q223" i="1" s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P206" i="1"/>
  <c r="P205" i="1" s="1"/>
  <c r="O206" i="1"/>
  <c r="N206" i="1"/>
  <c r="M206" i="1"/>
  <c r="L206" i="1"/>
  <c r="K206" i="1"/>
  <c r="K205" i="1" s="1"/>
  <c r="J206" i="1"/>
  <c r="I206" i="1"/>
  <c r="H206" i="1"/>
  <c r="G206" i="1"/>
  <c r="F206" i="1"/>
  <c r="E206" i="1"/>
  <c r="L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F353" i="1"/>
  <c r="Q354" i="1"/>
  <c r="Q343" i="1"/>
  <c r="G340" i="1"/>
  <c r="Q341" i="1"/>
  <c r="M340" i="1"/>
  <c r="F340" i="1"/>
  <c r="N340" i="1"/>
  <c r="Q338" i="1"/>
  <c r="Q336" i="1"/>
  <c r="I319" i="1"/>
  <c r="M319" i="1"/>
  <c r="F319" i="1"/>
  <c r="G319" i="1"/>
  <c r="H306" i="1"/>
  <c r="Q293" i="1"/>
  <c r="Q291" i="1"/>
  <c r="N251" i="1"/>
  <c r="Q276" i="1"/>
  <c r="Q259" i="1"/>
  <c r="Q255" i="1"/>
  <c r="G251" i="1"/>
  <c r="K251" i="1"/>
  <c r="K204" i="1" s="1"/>
  <c r="Q252" i="1"/>
  <c r="M251" i="1"/>
  <c r="F251" i="1"/>
  <c r="J251" i="1"/>
  <c r="Q249" i="1"/>
  <c r="Q245" i="1"/>
  <c r="Q239" i="1"/>
  <c r="I238" i="1"/>
  <c r="P204" i="1"/>
  <c r="F238" i="1"/>
  <c r="G238" i="1"/>
  <c r="F227" i="1"/>
  <c r="E227" i="1"/>
  <c r="I227" i="1"/>
  <c r="Q225" i="1"/>
  <c r="Q221" i="1"/>
  <c r="Q219" i="1"/>
  <c r="Q217" i="1"/>
  <c r="Q213" i="1"/>
  <c r="Q210" i="1"/>
  <c r="O205" i="1"/>
  <c r="O204" i="1" s="1"/>
  <c r="M205" i="1"/>
  <c r="N205" i="1"/>
  <c r="N204" i="1" s="1"/>
  <c r="Q206" i="1"/>
  <c r="G205" i="1"/>
  <c r="J205" i="1"/>
  <c r="F205" i="1"/>
  <c r="I373" i="1"/>
  <c r="E373" i="1"/>
  <c r="Q373" i="1" s="1"/>
  <c r="I353" i="1"/>
  <c r="E353" i="1"/>
  <c r="E340" i="1"/>
  <c r="E319" i="1"/>
  <c r="Q306" i="1"/>
  <c r="I251" i="1"/>
  <c r="L204" i="1"/>
  <c r="E251" i="1"/>
  <c r="E238" i="1"/>
  <c r="Q236" i="1"/>
  <c r="H204" i="1"/>
  <c r="I205" i="1"/>
  <c r="E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G204" i="1"/>
  <c r="J204" i="1"/>
  <c r="M204" i="1"/>
  <c r="Q238" i="1"/>
  <c r="F204" i="1"/>
  <c r="Q227" i="1"/>
  <c r="Q205" i="1"/>
  <c r="I204" i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G20" i="3" l="1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<sst xmlns="http://schemas.openxmlformats.org/spreadsheetml/2006/main" count="1239" uniqueCount="365">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</sst>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11</v>
      </c>
      <c r="D4" t="str">
        <f>VLOOKUP(C4,C9:D20,2,FALSE)</f>
        <v>Novembar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11</v>
      </c>
      <c r="D6" t="str">
        <f>VLOOKUP(C6,E9:F20,2,FALSE)</f>
        <v>Januar - Novembar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B6" sqref="B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Novembar</v>
      </c>
      <c r="K10" s="167"/>
      <c r="L10" s="120" t="s">
        <v>6</v>
      </c>
      <c r="M10" s="166" t="str">
        <f>IF(J10="Januar","-",'Analitika 2025'!F4)</f>
        <v>Januar - Novembar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47655843.159999996</v>
      </c>
      <c r="K13" s="116">
        <f>IFERROR($J13/$J$33,0)</f>
        <v>0.16990905984284968</v>
      </c>
      <c r="L13" s="109"/>
      <c r="M13" s="121">
        <f>IF($J$10="Januar","-",
VLOOKUP(D13,'Analitika 2025'!$C$9:$L$196,4,FALSE))</f>
        <v>1116594633.3600001</v>
      </c>
      <c r="N13" s="116">
        <f>IF($J$10="Januar","-",IFERROR($M13/$M$33,0))</f>
        <v>0.31858081820479112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6470517.0900000026</v>
      </c>
      <c r="K15" s="116">
        <f>IFERROR($J15/$J$33,0)</f>
        <v>2.3069562986596671E-2</v>
      </c>
      <c r="L15" s="109"/>
      <c r="M15" s="121">
        <f>IF($J$10="Januar","-",
VLOOKUP(D15,'Analitika 2025'!$C$9:$L$196,4,FALSE))</f>
        <v>118540423.41</v>
      </c>
      <c r="N15" s="116">
        <f>IF($J$10="Januar","-",IFERROR($M15/$M$33,0))</f>
        <v>3.3821320604649985E-2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18642711.230000004</v>
      </c>
      <c r="K17" s="116">
        <f>IFERROR($J17/$J$33,0)</f>
        <v>6.6467516425556344E-2</v>
      </c>
      <c r="L17" s="109"/>
      <c r="M17" s="121">
        <f>IF($J$10="Januar","-",
VLOOKUP(D17,'Analitika 2025'!$C$9:$L$196,4,FALSE))</f>
        <v>178004048.20000005</v>
      </c>
      <c r="N17" s="116">
        <f>IF($J$10="Januar","-",IFERROR($M17/$M$33,0))</f>
        <v>5.0787164495566493E-2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40952291.220000006</v>
      </c>
      <c r="K19" s="116">
        <f>IFERROR($J19/$J$33,0)</f>
        <v>0.14600864947954872</v>
      </c>
      <c r="L19" s="109"/>
      <c r="M19" s="121">
        <f>IF($J$10="Januar","-",
VLOOKUP(D19,'Analitika 2025'!$C$9:$L$196,4,FALSE))</f>
        <v>269580531.76000005</v>
      </c>
      <c r="N19" s="116">
        <f>IF($J$10="Januar","-",IFERROR($M19/$M$33,0))</f>
        <v>7.6915277768932255E-2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1675035.9200000004</v>
      </c>
      <c r="K21" s="116">
        <f>IFERROR($J21/$J$33,0)</f>
        <v>5.9720646934033356E-3</v>
      </c>
      <c r="L21" s="109"/>
      <c r="M21" s="121">
        <f>IF($J$10="Januar","-",
VLOOKUP(D21,'Analitika 2025'!$C$9:$L$196,4,FALSE))</f>
        <v>16506446.029999999</v>
      </c>
      <c r="N21" s="116">
        <f>IF($J$10="Januar","-",IFERROR($M21/$M$33,0))</f>
        <v>4.7095310372991857E-3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524868.49999999977</v>
      </c>
      <c r="K23" s="116">
        <f>IFERROR($J23/$J$33,0)</f>
        <v>1.8713321906133015E-3</v>
      </c>
      <c r="L23" s="109"/>
      <c r="M23" s="121">
        <f>IF($J$10="Januar","-",
VLOOKUP(D23,'Analitika 2025'!$C$9:$L$196,4,FALSE))</f>
        <v>5335689.37</v>
      </c>
      <c r="N23" s="116">
        <f>IF($J$10="Januar","-",IFERROR($M23/$M$33,0))</f>
        <v>1.5223503986098418E-3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39852193.56000001</v>
      </c>
      <c r="K25" s="116">
        <f>IFERROR($J25/$J$33,0)</f>
        <v>0.1420864324595211</v>
      </c>
      <c r="L25" s="109"/>
      <c r="M25" s="121">
        <f>IF($J$10="Januar","-",
VLOOKUP(D25,'Analitika 2025'!$C$9:$L$196,4,FALSE))</f>
        <v>418507944.73999989</v>
      </c>
      <c r="N25" s="116">
        <f>IF($J$10="Januar","-",IFERROR($M25/$M$33,0))</f>
        <v>0.11940645197198285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6004082.4400000013</v>
      </c>
      <c r="K27" s="116">
        <f>IFERROR($J27/$J$33,0)</f>
        <v>2.1406567064070455E-2</v>
      </c>
      <c r="L27" s="109"/>
      <c r="M27" s="121">
        <f>IF($J$10="Januar","-",
VLOOKUP(D27,'Analitika 2025'!$C$9:$L$196,4,FALSE))</f>
        <v>40928527.530000001</v>
      </c>
      <c r="N27" s="116">
        <f>IF($J$10="Januar","-",IFERROR($M27/$M$33,0))</f>
        <v>1.1677508917617029E-2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23847391.449999999</v>
      </c>
      <c r="K29" s="116">
        <f>IFERROR($J29/$J$33,0)</f>
        <v>8.5023946536211328E-2</v>
      </c>
      <c r="L29" s="109"/>
      <c r="M29" s="121">
        <f>IF($J$10="Januar","-",
VLOOKUP(D29,'Analitika 2025'!$C$9:$L$196,4,FALSE))</f>
        <v>297463260.50999999</v>
      </c>
      <c r="N29" s="116">
        <f>IF($J$10="Januar","-",IFERROR($M29/$M$33,0))</f>
        <v>8.4870629042856305E-2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94853594.379999965</v>
      </c>
      <c r="K31" s="116">
        <f>IFERROR($J31/$J$33,0)</f>
        <v>0.33818486832162903</v>
      </c>
      <c r="L31" s="109"/>
      <c r="M31" s="121">
        <f>IF($J$10="Januar","-",
VLOOKUP(D31,'Analitika 2025'!$C$9:$L$196,4,FALSE))</f>
        <v>1043440766.52</v>
      </c>
      <c r="N31" s="116">
        <f>IF($J$10="Januar","-",IFERROR($M31/$M$33,0))</f>
        <v>0.297708947557695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280478528.94999999</v>
      </c>
      <c r="K33" s="118">
        <f>IFERROR($J33/$J$33,0)</f>
        <v>1</v>
      </c>
      <c r="L33" s="115"/>
      <c r="M33" s="124">
        <f>SUM(M13:M31)</f>
        <v>3504902271.4299998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86EW/HGs0VcYGog3d0vrjg8im+xpH1S3UYhv95SX5osnK8KKlBmCi6DGnopE16rFTB2e98KnCsNyV7f0tVralA==" saltValue="1dWeDcGnlrBZQzLCik7eV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C2" sqref="C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8124700000</v>
      </c>
      <c r="E4" s="41" t="s">
        <v>9</v>
      </c>
      <c r="F4" s="42" t="str">
        <f>Master!D6</f>
        <v>Januar - Novembar</v>
      </c>
      <c r="G4" s="42"/>
      <c r="H4" s="42"/>
      <c r="I4" s="42"/>
      <c r="J4" s="42"/>
      <c r="K4" s="43" t="s">
        <v>10</v>
      </c>
      <c r="L4" s="44" t="str">
        <f>Master!D4</f>
        <v>Novembar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3710336197.9700007</v>
      </c>
      <c r="F8" s="138">
        <f>F9+F31+F42+F55+F97+F110+F123+F144+F157+F177</f>
        <v>3504902271.4299998</v>
      </c>
      <c r="G8" s="139">
        <f t="shared" ref="G8" si="0">IFERROR(F8/E8,0)</f>
        <v>0.94463199139409582</v>
      </c>
      <c r="H8" s="140">
        <f>F8/$D$4</f>
        <v>0.43138851544426254</v>
      </c>
      <c r="I8" s="138">
        <f>I9+I31+I42+I55+I97+I110+I123+I144+I157+I177</f>
        <v>-205433926.54000017</v>
      </c>
      <c r="J8" s="141">
        <f t="shared" ref="J8:J9" si="1">IFERROR(I8/E8,0)</f>
        <v>-5.5368008605904011E-2</v>
      </c>
      <c r="K8" s="137">
        <f>K9+K31+K42+K55+K97+K110+K123+K144+K157+K177</f>
        <v>298920892.88999999</v>
      </c>
      <c r="L8" s="138">
        <f>L9+L31+L42+L55+L97+L110+L123+L144+L157+L177</f>
        <v>280478528.94999999</v>
      </c>
      <c r="M8" s="139">
        <f>IFERROR(L8/K8,0)</f>
        <v>0.93830352986806242</v>
      </c>
      <c r="N8" s="140">
        <f>L8/$D$4</f>
        <v>3.452170898002388E-2</v>
      </c>
      <c r="O8" s="138">
        <f>O9+O31+O42+O55+O97+O110+O123+O144+O157+O177</f>
        <v>-18442363.940000057</v>
      </c>
      <c r="P8" s="141">
        <f t="shared" ref="P8:P9" si="2">IFERROR(O8/K8,0)</f>
        <v>-6.1696470131937783E-2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1211374299.78</v>
      </c>
      <c r="F9" s="143">
        <f>IFERROR(VLOOKUP($C9,'2025'!$C$8:$U$195,19,FALSE),0)</f>
        <v>1116594633.3600001</v>
      </c>
      <c r="G9" s="144">
        <f t="shared" ref="G9" si="3">IFERROR(F9/E9,0)</f>
        <v>0.92175856261998212</v>
      </c>
      <c r="H9" s="145">
        <f t="shared" ref="H9" si="4">F9/$D$4</f>
        <v>0.13743210621438331</v>
      </c>
      <c r="I9" s="143">
        <f t="shared" ref="I9" si="5">F9-E9</f>
        <v>-94779666.419999838</v>
      </c>
      <c r="J9" s="146">
        <f t="shared" si="1"/>
        <v>-7.8241437380017848E-2</v>
      </c>
      <c r="K9" s="142">
        <f>VLOOKUP($C9,'2025'!$C$205:$U$392,VLOOKUP($L$4,Master!$D$9:$G$20,4,FALSE),FALSE)</f>
        <v>50172725.969999984</v>
      </c>
      <c r="L9" s="143">
        <f>VLOOKUP($C9,'2025'!$C$8:$U$195,VLOOKUP($L$4,Master!$D$9:$G$20,4,FALSE),FALSE)</f>
        <v>47655843.159999996</v>
      </c>
      <c r="M9" s="145">
        <f>IFERROR(L9/K9,0)</f>
        <v>0.94983563756322675</v>
      </c>
      <c r="N9" s="145">
        <f>L9/$D$4</f>
        <v>5.8655511169643185E-3</v>
      </c>
      <c r="O9" s="143">
        <f>L9-K9</f>
        <v>-2516882.8099999875</v>
      </c>
      <c r="P9" s="146">
        <f t="shared" si="2"/>
        <v>-5.0164362436773302E-2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1030013952.3599999</v>
      </c>
      <c r="F10" s="148">
        <f>IFERROR(VLOOKUP($C10,'2025'!$C$8:$U$195,19,FALSE),0)</f>
        <v>944442801.43000019</v>
      </c>
      <c r="G10" s="149">
        <f t="shared" ref="G10:G73" si="6">IFERROR(F10/E10,0)</f>
        <v>0.91692233805771617</v>
      </c>
      <c r="H10" s="150">
        <f t="shared" ref="H10:H73" si="7">F10/$D$4</f>
        <v>0.11624340608637859</v>
      </c>
      <c r="I10" s="148">
        <f t="shared" ref="I10:I73" si="8">F10-E10</f>
        <v>-85571150.929999709</v>
      </c>
      <c r="J10" s="151">
        <f t="shared" ref="J10:J73" si="9">IFERROR(I10/E10,0)</f>
        <v>-8.3077661942283831E-2</v>
      </c>
      <c r="K10" s="147">
        <f>VLOOKUP($C10,'2025'!$C$205:$U$392,VLOOKUP($L$4,Master!$D$9:$G$20,4,FALSE),FALSE)</f>
        <v>32281055.969999995</v>
      </c>
      <c r="L10" s="148">
        <f>VLOOKUP($C10,'2025'!$C$8:$U$195,VLOOKUP($L$4,Master!$D$9:$G$20,4,FALSE),FALSE)</f>
        <v>36270797.380000003</v>
      </c>
      <c r="M10" s="150">
        <f t="shared" ref="M10:M73" si="10">IFERROR(L10/K10,0)</f>
        <v>1.1235938940073034</v>
      </c>
      <c r="N10" s="150">
        <f t="shared" ref="N10:N73" si="11">L10/$D$4</f>
        <v>4.4642629734020951E-3</v>
      </c>
      <c r="O10" s="148">
        <f t="shared" ref="O10:O73" si="12">L10-K10</f>
        <v>3989741.4100000076</v>
      </c>
      <c r="P10" s="151">
        <f t="shared" ref="P10:P73" si="13">IFERROR(O10/K10,0)</f>
        <v>0.12359389400730339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41348406.820000067</v>
      </c>
      <c r="F11" s="153">
        <f>IFERROR(VLOOKUP($C11,'2025'!$C$8:$U$195,19,FALSE),0)</f>
        <v>43361587.249999993</v>
      </c>
      <c r="G11" s="154">
        <f t="shared" si="6"/>
        <v>1.0486882224692187</v>
      </c>
      <c r="H11" s="155">
        <f t="shared" si="7"/>
        <v>5.337007797210973E-3</v>
      </c>
      <c r="I11" s="156">
        <f t="shared" si="8"/>
        <v>2013180.4299999252</v>
      </c>
      <c r="J11" s="157">
        <f t="shared" si="9"/>
        <v>4.868822246921875E-2</v>
      </c>
      <c r="K11" s="163">
        <f>VLOOKUP($C11,'2025'!$C$205:$U$392,VLOOKUP($L$4,Master!$D$9:$G$20,4,FALSE),FALSE)</f>
        <v>4442154.2200000165</v>
      </c>
      <c r="L11" s="164">
        <f>VLOOKUP($C11,'2025'!$C$8:$U$195,VLOOKUP($L$4,Master!$D$9:$G$20,4,FALSE),FALSE)</f>
        <v>2483325.2100000009</v>
      </c>
      <c r="M11" s="155">
        <f t="shared" si="10"/>
        <v>0.55903624390600104</v>
      </c>
      <c r="N11" s="155">
        <f t="shared" si="11"/>
        <v>3.0565131143303766E-4</v>
      </c>
      <c r="O11" s="156">
        <f t="shared" si="12"/>
        <v>-1958829.0100000156</v>
      </c>
      <c r="P11" s="157">
        <f t="shared" si="13"/>
        <v>-0.44096375609399902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965243711.9799999</v>
      </c>
      <c r="F12" s="153">
        <f>IFERROR(VLOOKUP($C12,'2025'!$C$8:$U$195,19,FALSE),0)</f>
        <v>878519323.72000003</v>
      </c>
      <c r="G12" s="154">
        <f t="shared" si="6"/>
        <v>0.91015285861629436</v>
      </c>
      <c r="H12" s="155">
        <f t="shared" si="7"/>
        <v>0.10812944769899197</v>
      </c>
      <c r="I12" s="156">
        <f t="shared" si="8"/>
        <v>-86724388.259999871</v>
      </c>
      <c r="J12" s="157">
        <f t="shared" si="9"/>
        <v>-8.9847141383705614E-2</v>
      </c>
      <c r="K12" s="163">
        <f>VLOOKUP($C12,'2025'!$C$205:$U$392,VLOOKUP($L$4,Master!$D$9:$G$20,4,FALSE),FALSE)</f>
        <v>25741021.62999998</v>
      </c>
      <c r="L12" s="164">
        <f>VLOOKUP($C12,'2025'!$C$8:$U$195,VLOOKUP($L$4,Master!$D$9:$G$20,4,FALSE),FALSE)</f>
        <v>31370389.350000005</v>
      </c>
      <c r="M12" s="155">
        <f t="shared" si="10"/>
        <v>1.2186924746389729</v>
      </c>
      <c r="N12" s="155">
        <f t="shared" si="11"/>
        <v>3.8611135611161035E-3</v>
      </c>
      <c r="O12" s="156">
        <f t="shared" si="12"/>
        <v>5629367.7200000249</v>
      </c>
      <c r="P12" s="157">
        <f t="shared" si="13"/>
        <v>0.21869247463897296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23421833.56000001</v>
      </c>
      <c r="F13" s="153">
        <f>IFERROR(VLOOKUP($C13,'2025'!$C$8:$U$195,19,FALSE),0)</f>
        <v>22561890.459999993</v>
      </c>
      <c r="G13" s="154">
        <f t="shared" si="6"/>
        <v>0.96328455251818401</v>
      </c>
      <c r="H13" s="155">
        <f t="shared" si="7"/>
        <v>2.7769505901756365E-3</v>
      </c>
      <c r="I13" s="156">
        <f t="shared" si="8"/>
        <v>-859943.10000001639</v>
      </c>
      <c r="J13" s="157">
        <f t="shared" si="9"/>
        <v>-3.6715447481816023E-2</v>
      </c>
      <c r="K13" s="163">
        <f>VLOOKUP($C13,'2025'!$C$205:$U$392,VLOOKUP($L$4,Master!$D$9:$G$20,4,FALSE),FALSE)</f>
        <v>2097880.1199999973</v>
      </c>
      <c r="L13" s="164">
        <f>VLOOKUP($C13,'2025'!$C$8:$U$195,VLOOKUP($L$4,Master!$D$9:$G$20,4,FALSE),FALSE)</f>
        <v>2417082.8199999989</v>
      </c>
      <c r="M13" s="155">
        <f t="shared" si="10"/>
        <v>1.1521548809948217</v>
      </c>
      <c r="N13" s="155">
        <f t="shared" si="11"/>
        <v>2.9749810085295445E-4</v>
      </c>
      <c r="O13" s="156">
        <f t="shared" si="12"/>
        <v>319202.70000000158</v>
      </c>
      <c r="P13" s="157">
        <f t="shared" si="13"/>
        <v>0.15215488099482158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16346752.410000002</v>
      </c>
      <c r="F17" s="148">
        <f>IFERROR(VLOOKUP($C17,'2025'!$C$8:$U$195,19,FALSE),0)</f>
        <v>13293752.15</v>
      </c>
      <c r="G17" s="149">
        <f t="shared" si="6"/>
        <v>0.81323505835126297</v>
      </c>
      <c r="H17" s="150">
        <f t="shared" si="7"/>
        <v>1.6362145248439942E-3</v>
      </c>
      <c r="I17" s="148">
        <f t="shared" si="8"/>
        <v>-3053000.2600000016</v>
      </c>
      <c r="J17" s="151">
        <f t="shared" si="9"/>
        <v>-0.18676494164873703</v>
      </c>
      <c r="K17" s="147">
        <f>VLOOKUP($C17,'2025'!$C$205:$U$392,VLOOKUP($L$4,Master!$D$9:$G$20,4,FALSE),FALSE)</f>
        <v>1694316.74</v>
      </c>
      <c r="L17" s="148">
        <f>VLOOKUP($C17,'2025'!$C$8:$U$195,VLOOKUP($L$4,Master!$D$9:$G$20,4,FALSE),FALSE)</f>
        <v>1693333.05</v>
      </c>
      <c r="M17" s="150">
        <f t="shared" si="10"/>
        <v>0.99941941788286881</v>
      </c>
      <c r="N17" s="150">
        <f t="shared" si="11"/>
        <v>2.0841791696924196E-4</v>
      </c>
      <c r="O17" s="148">
        <f t="shared" si="12"/>
        <v>-983.68999999994412</v>
      </c>
      <c r="P17" s="151">
        <f t="shared" si="13"/>
        <v>-5.8058211713114761E-4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2725805.3499999996</v>
      </c>
      <c r="F18" s="153">
        <f>IFERROR(VLOOKUP($C18,'2025'!$C$8:$U$195,19,FALSE),0)</f>
        <v>2543310.0699999998</v>
      </c>
      <c r="G18" s="154">
        <f t="shared" si="6"/>
        <v>0.93304904181804482</v>
      </c>
      <c r="H18" s="155">
        <f t="shared" si="7"/>
        <v>3.1303433603702287E-4</v>
      </c>
      <c r="I18" s="156">
        <f t="shared" si="8"/>
        <v>-182495.2799999998</v>
      </c>
      <c r="J18" s="157">
        <f t="shared" si="9"/>
        <v>-6.695095818195522E-2</v>
      </c>
      <c r="K18" s="163">
        <f>VLOOKUP($C18,'2025'!$C$205:$U$392,VLOOKUP($L$4,Master!$D$9:$G$20,4,FALSE),FALSE)</f>
        <v>260225.55</v>
      </c>
      <c r="L18" s="164">
        <f>VLOOKUP($C18,'2025'!$C$8:$U$195,VLOOKUP($L$4,Master!$D$9:$G$20,4,FALSE),FALSE)</f>
        <v>125282.70999999993</v>
      </c>
      <c r="M18" s="155">
        <f t="shared" si="10"/>
        <v>0.48143892865247068</v>
      </c>
      <c r="N18" s="155">
        <f t="shared" si="11"/>
        <v>1.5419979814639301E-5</v>
      </c>
      <c r="O18" s="156">
        <f t="shared" si="12"/>
        <v>-134942.84000000005</v>
      </c>
      <c r="P18" s="157">
        <f t="shared" si="13"/>
        <v>-0.51856107134752938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2446624.9500000007</v>
      </c>
      <c r="F19" s="153">
        <f>IFERROR(VLOOKUP($C19,'2025'!$C$8:$U$195,19,FALSE),0)</f>
        <v>2173073.4099999997</v>
      </c>
      <c r="G19" s="154">
        <f t="shared" si="6"/>
        <v>0.88819228709328701</v>
      </c>
      <c r="H19" s="155">
        <f t="shared" si="7"/>
        <v>2.6746506455622971E-4</v>
      </c>
      <c r="I19" s="156">
        <f t="shared" si="8"/>
        <v>-273551.54000000097</v>
      </c>
      <c r="J19" s="157">
        <f t="shared" si="9"/>
        <v>-0.11180771290671294</v>
      </c>
      <c r="K19" s="163">
        <f>VLOOKUP($C19,'2025'!$C$205:$U$392,VLOOKUP($L$4,Master!$D$9:$G$20,4,FALSE),FALSE)</f>
        <v>324198.76000000013</v>
      </c>
      <c r="L19" s="164">
        <f>VLOOKUP($C19,'2025'!$C$8:$U$195,VLOOKUP($L$4,Master!$D$9:$G$20,4,FALSE),FALSE)</f>
        <v>202346.20999999993</v>
      </c>
      <c r="M19" s="155">
        <f t="shared" si="10"/>
        <v>0.62414245507909982</v>
      </c>
      <c r="N19" s="155">
        <f t="shared" si="11"/>
        <v>2.4905068494836725E-5</v>
      </c>
      <c r="O19" s="156">
        <f t="shared" si="12"/>
        <v>-121852.55000000019</v>
      </c>
      <c r="P19" s="157">
        <f t="shared" si="13"/>
        <v>-0.37585754492090023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11174322.110000001</v>
      </c>
      <c r="F20" s="153">
        <f>IFERROR(VLOOKUP($C20,'2025'!$C$8:$U$195,19,FALSE),0)</f>
        <v>8577368.6699999999</v>
      </c>
      <c r="G20" s="154">
        <f>IFERROR(F20/E20,0)</f>
        <v>0.76759633251703341</v>
      </c>
      <c r="H20" s="155">
        <f t="shared" si="7"/>
        <v>1.0557151242507415E-3</v>
      </c>
      <c r="I20" s="156">
        <f t="shared" si="8"/>
        <v>-2596953.4400000013</v>
      </c>
      <c r="J20" s="157">
        <f t="shared" si="9"/>
        <v>-0.23240366748296654</v>
      </c>
      <c r="K20" s="163">
        <f>VLOOKUP($C20,'2025'!$C$205:$U$392,VLOOKUP($L$4,Master!$D$9:$G$20,4,FALSE),FALSE)</f>
        <v>1109892.43</v>
      </c>
      <c r="L20" s="164">
        <f>VLOOKUP($C20,'2025'!$C$8:$U$195,VLOOKUP($L$4,Master!$D$9:$G$20,4,FALSE),FALSE)</f>
        <v>1365704.1300000001</v>
      </c>
      <c r="M20" s="155">
        <f t="shared" si="10"/>
        <v>1.2304833271094571</v>
      </c>
      <c r="N20" s="155">
        <f t="shared" si="11"/>
        <v>1.6809286865976592E-4</v>
      </c>
      <c r="O20" s="156">
        <f t="shared" si="12"/>
        <v>255811.70000000019</v>
      </c>
      <c r="P20" s="157">
        <f t="shared" si="13"/>
        <v>0.2304833271094571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13715716.369999997</v>
      </c>
      <c r="F21" s="148">
        <f>IFERROR(VLOOKUP($C21,'2025'!$C$8:$U$195,19,FALSE),0)</f>
        <v>11171341.599999996</v>
      </c>
      <c r="G21" s="149">
        <f t="shared" si="6"/>
        <v>0.81449202496158046</v>
      </c>
      <c r="H21" s="150">
        <f t="shared" si="7"/>
        <v>1.3749851194505638E-3</v>
      </c>
      <c r="I21" s="148">
        <f t="shared" si="8"/>
        <v>-2544374.7700000014</v>
      </c>
      <c r="J21" s="151">
        <f t="shared" si="9"/>
        <v>-0.18550797503841951</v>
      </c>
      <c r="K21" s="147">
        <f>VLOOKUP($C21,'2025'!$C$205:$U$392,VLOOKUP($L$4,Master!$D$9:$G$20,4,FALSE),FALSE)</f>
        <v>1201736.8699999999</v>
      </c>
      <c r="L21" s="148">
        <f>VLOOKUP($C21,'2025'!$C$8:$U$195,VLOOKUP($L$4,Master!$D$9:$G$20,4,FALSE),FALSE)</f>
        <v>1009246.08</v>
      </c>
      <c r="M21" s="150">
        <f t="shared" si="10"/>
        <v>0.83982284740918367</v>
      </c>
      <c r="N21" s="150">
        <f t="shared" si="11"/>
        <v>1.2421948871958348E-4</v>
      </c>
      <c r="O21" s="148">
        <f t="shared" si="12"/>
        <v>-192490.78999999992</v>
      </c>
      <c r="P21" s="151">
        <f t="shared" si="13"/>
        <v>-0.16017715259081627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13715716.369999997</v>
      </c>
      <c r="F22" s="153">
        <f>IFERROR(VLOOKUP($C22,'2025'!$C$8:$U$195,19,FALSE),0)</f>
        <v>11171341.599999996</v>
      </c>
      <c r="G22" s="154">
        <f t="shared" si="6"/>
        <v>0.81449202496158046</v>
      </c>
      <c r="H22" s="155">
        <f t="shared" si="7"/>
        <v>1.3749851194505638E-3</v>
      </c>
      <c r="I22" s="156">
        <f t="shared" si="8"/>
        <v>-2544374.7700000014</v>
      </c>
      <c r="J22" s="157">
        <f t="shared" si="9"/>
        <v>-0.18550797503841951</v>
      </c>
      <c r="K22" s="163">
        <f>VLOOKUP($C22,'2025'!$C$205:$U$392,VLOOKUP($L$4,Master!$D$9:$G$20,4,FALSE),FALSE)</f>
        <v>1201736.8699999999</v>
      </c>
      <c r="L22" s="164">
        <f>VLOOKUP($C22,'2025'!$C$8:$U$195,VLOOKUP($L$4,Master!$D$9:$G$20,4,FALSE),FALSE)</f>
        <v>1009246.08</v>
      </c>
      <c r="M22" s="155">
        <f t="shared" si="10"/>
        <v>0.83982284740918367</v>
      </c>
      <c r="N22" s="155">
        <f t="shared" si="11"/>
        <v>1.2421948871958348E-4</v>
      </c>
      <c r="O22" s="156">
        <f t="shared" si="12"/>
        <v>-192490.78999999992</v>
      </c>
      <c r="P22" s="157">
        <f t="shared" si="13"/>
        <v>-0.16017715259081627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3469550.1500000004</v>
      </c>
      <c r="F25" s="148">
        <f>IFERROR(VLOOKUP($C25,'2025'!$C$8:$U$195,19,FALSE),0)</f>
        <v>2814054.22</v>
      </c>
      <c r="G25" s="149">
        <f t="shared" si="6"/>
        <v>0.8110717811644832</v>
      </c>
      <c r="H25" s="150">
        <f t="shared" si="7"/>
        <v>3.4635792336947831E-4</v>
      </c>
      <c r="I25" s="148">
        <f t="shared" si="8"/>
        <v>-655495.93000000017</v>
      </c>
      <c r="J25" s="151">
        <f t="shared" si="9"/>
        <v>-0.18892821883551678</v>
      </c>
      <c r="K25" s="147">
        <f>VLOOKUP($C25,'2025'!$C$205:$U$392,VLOOKUP($L$4,Master!$D$9:$G$20,4,FALSE),FALSE)</f>
        <v>393940.89000000007</v>
      </c>
      <c r="L25" s="148">
        <f>VLOOKUP($C25,'2025'!$C$8:$U$195,VLOOKUP($L$4,Master!$D$9:$G$20,4,FALSE),FALSE)</f>
        <v>283687.59999999992</v>
      </c>
      <c r="M25" s="150">
        <f t="shared" si="10"/>
        <v>0.72012732671645197</v>
      </c>
      <c r="N25" s="150">
        <f t="shared" si="11"/>
        <v>3.4916686154565697E-5</v>
      </c>
      <c r="O25" s="148">
        <f t="shared" si="12"/>
        <v>-110253.29000000015</v>
      </c>
      <c r="P25" s="151">
        <f t="shared" si="13"/>
        <v>-0.27987267328354803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3469550.1500000004</v>
      </c>
      <c r="F26" s="153">
        <f>IFERROR(VLOOKUP($C26,'2025'!$C$8:$U$195,19,FALSE),0)</f>
        <v>2814054.22</v>
      </c>
      <c r="G26" s="154">
        <f t="shared" si="6"/>
        <v>0.8110717811644832</v>
      </c>
      <c r="H26" s="155">
        <f t="shared" si="7"/>
        <v>3.4635792336947831E-4</v>
      </c>
      <c r="I26" s="156">
        <f t="shared" si="8"/>
        <v>-655495.93000000017</v>
      </c>
      <c r="J26" s="157">
        <f t="shared" si="9"/>
        <v>-0.18892821883551678</v>
      </c>
      <c r="K26" s="163">
        <f>VLOOKUP($C26,'2025'!$C$205:$U$392,VLOOKUP($L$4,Master!$D$9:$G$20,4,FALSE),FALSE)</f>
        <v>393940.89000000007</v>
      </c>
      <c r="L26" s="164">
        <f>VLOOKUP($C26,'2025'!$C$8:$U$195,VLOOKUP($L$4,Master!$D$9:$G$20,4,FALSE),FALSE)</f>
        <v>283687.59999999992</v>
      </c>
      <c r="M26" s="155">
        <f t="shared" si="10"/>
        <v>0.72012732671645197</v>
      </c>
      <c r="N26" s="155">
        <f t="shared" si="11"/>
        <v>3.4916686154565697E-5</v>
      </c>
      <c r="O26" s="156">
        <f t="shared" si="12"/>
        <v>-110253.29000000015</v>
      </c>
      <c r="P26" s="157">
        <f t="shared" si="13"/>
        <v>-0.27987267328354803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147828328.48999998</v>
      </c>
      <c r="F27" s="148">
        <f>IFERROR(VLOOKUP($C27,'2025'!$C$8:$U$195,19,FALSE),0)</f>
        <v>144872683.96000001</v>
      </c>
      <c r="G27" s="149">
        <f t="shared" si="6"/>
        <v>0.9800062372334819</v>
      </c>
      <c r="H27" s="150">
        <f t="shared" si="7"/>
        <v>1.7831142560340692E-2</v>
      </c>
      <c r="I27" s="148">
        <f t="shared" si="8"/>
        <v>-2955644.5299999714</v>
      </c>
      <c r="J27" s="151">
        <f t="shared" si="9"/>
        <v>-1.9993762766518122E-2</v>
      </c>
      <c r="K27" s="147">
        <f>VLOOKUP($C27,'2025'!$C$205:$U$392,VLOOKUP($L$4,Master!$D$9:$G$20,4,FALSE),FALSE)</f>
        <v>14601675.499999996</v>
      </c>
      <c r="L27" s="148">
        <f>VLOOKUP($C27,'2025'!$C$8:$U$195,VLOOKUP($L$4,Master!$D$9:$G$20,4,FALSE),FALSE)</f>
        <v>8398779.0500000007</v>
      </c>
      <c r="M27" s="150">
        <f t="shared" si="10"/>
        <v>0.57519282975436636</v>
      </c>
      <c r="N27" s="150">
        <f t="shared" si="11"/>
        <v>1.0337340517188327E-3</v>
      </c>
      <c r="O27" s="148">
        <f t="shared" si="12"/>
        <v>-6202896.4499999955</v>
      </c>
      <c r="P27" s="151">
        <f t="shared" si="13"/>
        <v>-0.42480717024563358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147828328.48999998</v>
      </c>
      <c r="F28" s="153">
        <f>IFERROR(VLOOKUP($C28,'2025'!$C$8:$U$195,19,FALSE),0)</f>
        <v>144872683.96000001</v>
      </c>
      <c r="G28" s="154">
        <f t="shared" si="6"/>
        <v>0.9800062372334819</v>
      </c>
      <c r="H28" s="155">
        <f t="shared" si="7"/>
        <v>1.7831142560340692E-2</v>
      </c>
      <c r="I28" s="156">
        <f t="shared" si="8"/>
        <v>-2955644.5299999714</v>
      </c>
      <c r="J28" s="157">
        <f t="shared" si="9"/>
        <v>-1.9993762766518122E-2</v>
      </c>
      <c r="K28" s="163">
        <f>VLOOKUP($C28,'2025'!$C$205:$U$392,VLOOKUP($L$4,Master!$D$9:$G$20,4,FALSE),FALSE)</f>
        <v>14601675.499999996</v>
      </c>
      <c r="L28" s="164">
        <f>VLOOKUP($C28,'2025'!$C$8:$U$195,VLOOKUP($L$4,Master!$D$9:$G$20,4,FALSE),FALSE)</f>
        <v>8398779.0500000007</v>
      </c>
      <c r="M28" s="155">
        <f t="shared" si="10"/>
        <v>0.57519282975436636</v>
      </c>
      <c r="N28" s="155">
        <f t="shared" si="11"/>
        <v>1.0337340517188327E-3</v>
      </c>
      <c r="O28" s="156">
        <f t="shared" si="12"/>
        <v>-6202896.4499999955</v>
      </c>
      <c r="P28" s="157">
        <f t="shared" si="13"/>
        <v>-0.42480717024563358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85388330.559999987</v>
      </c>
      <c r="F31" s="143">
        <f>IFERROR(VLOOKUP($C31,'2025'!$C$8:$U$195,19,FALSE),0)</f>
        <v>118540423.41</v>
      </c>
      <c r="G31" s="144">
        <f t="shared" si="6"/>
        <v>1.3882508608914068</v>
      </c>
      <c r="H31" s="145">
        <f t="shared" si="7"/>
        <v>1.4590129286004406E-2</v>
      </c>
      <c r="I31" s="143">
        <f t="shared" si="8"/>
        <v>33152092.850000009</v>
      </c>
      <c r="J31" s="146">
        <f t="shared" si="9"/>
        <v>0.3882508608914067</v>
      </c>
      <c r="K31" s="142">
        <f>VLOOKUP($C31,'2025'!$C$205:$U$392,VLOOKUP($L$4,Master!$D$9:$G$20,4,FALSE),FALSE)</f>
        <v>8186454.2999999952</v>
      </c>
      <c r="L31" s="143">
        <f>VLOOKUP($C31,'2025'!$C$8:$U$195,VLOOKUP($L$4,Master!$D$9:$G$20,4,FALSE),FALSE)</f>
        <v>6470517.0900000026</v>
      </c>
      <c r="M31" s="145">
        <f t="shared" si="10"/>
        <v>0.79039311194835671</v>
      </c>
      <c r="N31" s="145">
        <f t="shared" si="11"/>
        <v>7.9640073971962079E-4</v>
      </c>
      <c r="O31" s="143">
        <f t="shared" si="12"/>
        <v>-1715937.2099999925</v>
      </c>
      <c r="P31" s="146">
        <f t="shared" si="13"/>
        <v>-0.20960688805164326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84041531.529999986</v>
      </c>
      <c r="F32" s="148">
        <f>IFERROR(VLOOKUP($C32,'2025'!$C$8:$U$195,19,FALSE),0)</f>
        <v>118131890.71999997</v>
      </c>
      <c r="G32" s="149">
        <f t="shared" si="6"/>
        <v>1.4056370531257023</v>
      </c>
      <c r="H32" s="150">
        <f t="shared" si="7"/>
        <v>1.4539846482947059E-2</v>
      </c>
      <c r="I32" s="148">
        <f t="shared" si="8"/>
        <v>34090359.189999983</v>
      </c>
      <c r="J32" s="151">
        <f t="shared" si="9"/>
        <v>0.4056370531257022</v>
      </c>
      <c r="K32" s="147">
        <f>VLOOKUP($C32,'2025'!$C$205:$U$392,VLOOKUP($L$4,Master!$D$9:$G$20,4,FALSE),FALSE)</f>
        <v>7921986.1699999953</v>
      </c>
      <c r="L32" s="148">
        <f>VLOOKUP($C32,'2025'!$C$8:$U$195,VLOOKUP($L$4,Master!$D$9:$G$20,4,FALSE),FALSE)</f>
        <v>6436159.0500000026</v>
      </c>
      <c r="M32" s="150">
        <f t="shared" si="10"/>
        <v>0.81244260112107802</v>
      </c>
      <c r="N32" s="150">
        <f t="shared" si="11"/>
        <v>7.9217190173175658E-4</v>
      </c>
      <c r="O32" s="148">
        <f t="shared" si="12"/>
        <v>-1485827.1199999927</v>
      </c>
      <c r="P32" s="151">
        <f t="shared" si="13"/>
        <v>-0.187557398878922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84041531.529999986</v>
      </c>
      <c r="F33" s="153">
        <f>IFERROR(VLOOKUP($C33,'2025'!$C$8:$U$195,19,FALSE),0)</f>
        <v>118131890.71999997</v>
      </c>
      <c r="G33" s="154">
        <f t="shared" si="6"/>
        <v>1.4056370531257023</v>
      </c>
      <c r="H33" s="155">
        <f t="shared" si="7"/>
        <v>1.4539846482947059E-2</v>
      </c>
      <c r="I33" s="156">
        <f t="shared" si="8"/>
        <v>34090359.189999983</v>
      </c>
      <c r="J33" s="157">
        <f t="shared" si="9"/>
        <v>0.4056370531257022</v>
      </c>
      <c r="K33" s="163">
        <f>VLOOKUP($C33,'2025'!$C$205:$U$392,VLOOKUP($L$4,Master!$D$9:$G$20,4,FALSE),FALSE)</f>
        <v>7921986.1699999953</v>
      </c>
      <c r="L33" s="164">
        <f>VLOOKUP($C33,'2025'!$C$8:$U$195,VLOOKUP($L$4,Master!$D$9:$G$20,4,FALSE),FALSE)</f>
        <v>6436159.0500000026</v>
      </c>
      <c r="M33" s="155">
        <f t="shared" si="10"/>
        <v>0.81244260112107802</v>
      </c>
      <c r="N33" s="155">
        <f t="shared" si="11"/>
        <v>7.9217190173175658E-4</v>
      </c>
      <c r="O33" s="156">
        <f t="shared" si="12"/>
        <v>-1485827.1199999927</v>
      </c>
      <c r="P33" s="157">
        <f t="shared" si="13"/>
        <v>-0.187557398878922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1346799.0299999998</v>
      </c>
      <c r="F40" s="148">
        <f>IFERROR(VLOOKUP($C40,'2025'!$C$8:$U$195,19,FALSE),0)</f>
        <v>408532.68999999994</v>
      </c>
      <c r="G40" s="149">
        <f t="shared" si="6"/>
        <v>0.30333604413124654</v>
      </c>
      <c r="H40" s="150">
        <f t="shared" si="7"/>
        <v>5.028280305734365E-5</v>
      </c>
      <c r="I40" s="148">
        <f t="shared" si="8"/>
        <v>-938266.33999999985</v>
      </c>
      <c r="J40" s="151">
        <f t="shared" si="9"/>
        <v>-0.69666395586875351</v>
      </c>
      <c r="K40" s="147">
        <f>VLOOKUP($C40,'2025'!$C$205:$U$392,VLOOKUP($L$4,Master!$D$9:$G$20,4,FALSE),FALSE)</f>
        <v>264468.13</v>
      </c>
      <c r="L40" s="148">
        <f>VLOOKUP($C40,'2025'!$C$8:$U$195,VLOOKUP($L$4,Master!$D$9:$G$20,4,FALSE),FALSE)</f>
        <v>34358.04</v>
      </c>
      <c r="M40" s="150">
        <f t="shared" si="10"/>
        <v>0.12991372533242473</v>
      </c>
      <c r="N40" s="150">
        <f t="shared" si="11"/>
        <v>4.2288379878641675E-6</v>
      </c>
      <c r="O40" s="148">
        <f t="shared" si="12"/>
        <v>-230110.09</v>
      </c>
      <c r="P40" s="151">
        <f t="shared" si="13"/>
        <v>-0.87008627466757527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1346799.0299999998</v>
      </c>
      <c r="F41" s="153">
        <f>IFERROR(VLOOKUP($C41,'2025'!$C$8:$U$195,19,FALSE),0)</f>
        <v>408532.68999999994</v>
      </c>
      <c r="G41" s="154">
        <f t="shared" si="6"/>
        <v>0.30333604413124654</v>
      </c>
      <c r="H41" s="155">
        <f t="shared" si="7"/>
        <v>5.028280305734365E-5</v>
      </c>
      <c r="I41" s="156">
        <f t="shared" si="8"/>
        <v>-938266.33999999985</v>
      </c>
      <c r="J41" s="157">
        <f t="shared" si="9"/>
        <v>-0.69666395586875351</v>
      </c>
      <c r="K41" s="163">
        <f>VLOOKUP($C41,'2025'!$C$205:$U$392,VLOOKUP($L$4,Master!$D$9:$G$20,4,FALSE),FALSE)</f>
        <v>264468.13</v>
      </c>
      <c r="L41" s="164">
        <f>VLOOKUP($C41,'2025'!$C$8:$U$195,VLOOKUP($L$4,Master!$D$9:$G$20,4,FALSE),FALSE)</f>
        <v>34358.04</v>
      </c>
      <c r="M41" s="155">
        <f t="shared" si="10"/>
        <v>0.12991372533242473</v>
      </c>
      <c r="N41" s="155">
        <f t="shared" si="11"/>
        <v>4.2288379878641675E-6</v>
      </c>
      <c r="O41" s="156">
        <f t="shared" si="12"/>
        <v>-230110.09</v>
      </c>
      <c r="P41" s="157">
        <f t="shared" si="13"/>
        <v>-0.87008627466757527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205068450.4800002</v>
      </c>
      <c r="F42" s="143">
        <f>IFERROR(VLOOKUP($C42,'2025'!$C$8:$U$195,19,FALSE),0)</f>
        <v>178004048.20000005</v>
      </c>
      <c r="G42" s="144">
        <f t="shared" si="6"/>
        <v>0.86802259335041076</v>
      </c>
      <c r="H42" s="145">
        <f t="shared" si="7"/>
        <v>2.190899949536599E-2</v>
      </c>
      <c r="I42" s="143">
        <f t="shared" si="8"/>
        <v>-27064402.28000015</v>
      </c>
      <c r="J42" s="146">
        <f t="shared" si="9"/>
        <v>-0.13197740664958929</v>
      </c>
      <c r="K42" s="142">
        <f>VLOOKUP($C42,'2025'!$C$205:$U$392,VLOOKUP($L$4,Master!$D$9:$G$20,4,FALSE),FALSE)</f>
        <v>22396256.330000043</v>
      </c>
      <c r="L42" s="143">
        <f>VLOOKUP($C42,'2025'!$C$8:$U$195,VLOOKUP($L$4,Master!$D$9:$G$20,4,FALSE),FALSE)</f>
        <v>18642711.230000004</v>
      </c>
      <c r="M42" s="145">
        <f t="shared" si="10"/>
        <v>0.83240301215109236</v>
      </c>
      <c r="N42" s="145">
        <f t="shared" si="11"/>
        <v>2.2945722586680127E-3</v>
      </c>
      <c r="O42" s="143">
        <f t="shared" si="12"/>
        <v>-3753545.1000000387</v>
      </c>
      <c r="P42" s="146">
        <f t="shared" si="13"/>
        <v>-0.16759698784890767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103370748.91</v>
      </c>
      <c r="F43" s="148">
        <f>IFERROR(VLOOKUP($C43,'2025'!$C$8:$U$195,19,FALSE),0)</f>
        <v>92647673.860000014</v>
      </c>
      <c r="G43" s="149">
        <f t="shared" si="6"/>
        <v>0.89626586666856733</v>
      </c>
      <c r="H43" s="150">
        <f t="shared" si="7"/>
        <v>1.1403211670584761E-2</v>
      </c>
      <c r="I43" s="148">
        <f t="shared" si="8"/>
        <v>-10723075.049999982</v>
      </c>
      <c r="J43" s="151">
        <f t="shared" si="9"/>
        <v>-0.10373413333143261</v>
      </c>
      <c r="K43" s="147">
        <f>VLOOKUP($C43,'2025'!$C$205:$U$392,VLOOKUP($L$4,Master!$D$9:$G$20,4,FALSE),FALSE)</f>
        <v>10103036.119999995</v>
      </c>
      <c r="L43" s="148">
        <f>VLOOKUP($C43,'2025'!$C$8:$U$195,VLOOKUP($L$4,Master!$D$9:$G$20,4,FALSE),FALSE)</f>
        <v>9880388.6800000034</v>
      </c>
      <c r="M43" s="150">
        <f t="shared" si="10"/>
        <v>0.97796232366632452</v>
      </c>
      <c r="N43" s="150">
        <f t="shared" si="11"/>
        <v>1.2160927394242254E-3</v>
      </c>
      <c r="O43" s="148">
        <f t="shared" si="12"/>
        <v>-222647.43999999203</v>
      </c>
      <c r="P43" s="151">
        <f t="shared" si="13"/>
        <v>-2.2037676333675437E-2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103370748.91</v>
      </c>
      <c r="F44" s="153">
        <f>IFERROR(VLOOKUP($C44,'2025'!$C$8:$U$195,19,FALSE),0)</f>
        <v>92647673.860000014</v>
      </c>
      <c r="G44" s="154">
        <f t="shared" si="6"/>
        <v>0.89626586666856733</v>
      </c>
      <c r="H44" s="155">
        <f t="shared" si="7"/>
        <v>1.1403211670584761E-2</v>
      </c>
      <c r="I44" s="156">
        <f t="shared" si="8"/>
        <v>-10723075.049999982</v>
      </c>
      <c r="J44" s="157">
        <f t="shared" si="9"/>
        <v>-0.10373413333143261</v>
      </c>
      <c r="K44" s="163">
        <f>VLOOKUP($C44,'2025'!$C$205:$U$392,VLOOKUP($L$4,Master!$D$9:$G$20,4,FALSE),FALSE)</f>
        <v>10103036.119999995</v>
      </c>
      <c r="L44" s="164">
        <f>VLOOKUP($C44,'2025'!$C$8:$U$195,VLOOKUP($L$4,Master!$D$9:$G$20,4,FALSE),FALSE)</f>
        <v>9880388.6800000034</v>
      </c>
      <c r="M44" s="155">
        <f t="shared" si="10"/>
        <v>0.97796232366632452</v>
      </c>
      <c r="N44" s="155">
        <f t="shared" si="11"/>
        <v>1.2160927394242254E-3</v>
      </c>
      <c r="O44" s="156">
        <f t="shared" si="12"/>
        <v>-222647.43999999203</v>
      </c>
      <c r="P44" s="157">
        <f t="shared" si="13"/>
        <v>-2.2037676333675437E-2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47939238.160000198</v>
      </c>
      <c r="F47" s="148">
        <f>IFERROR(VLOOKUP($C47,'2025'!$C$8:$U$195,19,FALSE),0)</f>
        <v>43833154.239999995</v>
      </c>
      <c r="G47" s="149">
        <f t="shared" si="6"/>
        <v>0.91434816076350878</v>
      </c>
      <c r="H47" s="150">
        <f t="shared" si="7"/>
        <v>5.3950489544229317E-3</v>
      </c>
      <c r="I47" s="148">
        <f t="shared" si="8"/>
        <v>-4106083.920000203</v>
      </c>
      <c r="J47" s="151">
        <f t="shared" si="9"/>
        <v>-8.5651839236491237E-2</v>
      </c>
      <c r="K47" s="147">
        <f>VLOOKUP($C47,'2025'!$C$205:$U$392,VLOOKUP($L$4,Master!$D$9:$G$20,4,FALSE),FALSE)</f>
        <v>5930978.4100000486</v>
      </c>
      <c r="L47" s="148">
        <f>VLOOKUP($C47,'2025'!$C$8:$U$195,VLOOKUP($L$4,Master!$D$9:$G$20,4,FALSE),FALSE)</f>
        <v>4689152.4099999992</v>
      </c>
      <c r="M47" s="150">
        <f t="shared" si="10"/>
        <v>0.79062038096341014</v>
      </c>
      <c r="N47" s="150">
        <f t="shared" si="11"/>
        <v>5.7714776053269647E-4</v>
      </c>
      <c r="O47" s="148">
        <f t="shared" si="12"/>
        <v>-1241826.0000000494</v>
      </c>
      <c r="P47" s="151">
        <f t="shared" si="13"/>
        <v>-0.2093796190365898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47939238.160000198</v>
      </c>
      <c r="F48" s="153">
        <f>IFERROR(VLOOKUP($C48,'2025'!$C$8:$U$195,19,FALSE),0)</f>
        <v>43833154.239999995</v>
      </c>
      <c r="G48" s="154">
        <f t="shared" si="6"/>
        <v>0.91434816076350878</v>
      </c>
      <c r="H48" s="155">
        <f t="shared" si="7"/>
        <v>5.3950489544229317E-3</v>
      </c>
      <c r="I48" s="156">
        <f t="shared" si="8"/>
        <v>-4106083.920000203</v>
      </c>
      <c r="J48" s="157">
        <f t="shared" si="9"/>
        <v>-8.5651839236491237E-2</v>
      </c>
      <c r="K48" s="163">
        <f>VLOOKUP($C48,'2025'!$C$205:$U$392,VLOOKUP($L$4,Master!$D$9:$G$20,4,FALSE),FALSE)</f>
        <v>5930978.4100000486</v>
      </c>
      <c r="L48" s="164">
        <f>VLOOKUP($C48,'2025'!$C$8:$U$195,VLOOKUP($L$4,Master!$D$9:$G$20,4,FALSE),FALSE)</f>
        <v>4689152.4099999992</v>
      </c>
      <c r="M48" s="155">
        <f t="shared" si="10"/>
        <v>0.79062038096341014</v>
      </c>
      <c r="N48" s="155">
        <f t="shared" si="11"/>
        <v>5.7714776053269647E-4</v>
      </c>
      <c r="O48" s="156">
        <f t="shared" si="12"/>
        <v>-1241826.0000000494</v>
      </c>
      <c r="P48" s="157">
        <f t="shared" si="13"/>
        <v>-0.2093796190365898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14792294.139999997</v>
      </c>
      <c r="F49" s="148">
        <f>IFERROR(VLOOKUP($C49,'2025'!$C$8:$U$195,19,FALSE),0)</f>
        <v>13379987.42</v>
      </c>
      <c r="G49" s="149">
        <f t="shared" si="6"/>
        <v>0.90452415922551432</v>
      </c>
      <c r="H49" s="150">
        <f t="shared" si="7"/>
        <v>1.646828488436496E-3</v>
      </c>
      <c r="I49" s="148">
        <f t="shared" si="8"/>
        <v>-1412306.7199999969</v>
      </c>
      <c r="J49" s="151">
        <f t="shared" si="9"/>
        <v>-9.5475840774485662E-2</v>
      </c>
      <c r="K49" s="147">
        <f>VLOOKUP($C49,'2025'!$C$205:$U$392,VLOOKUP($L$4,Master!$D$9:$G$20,4,FALSE),FALSE)</f>
        <v>1768403.5499999998</v>
      </c>
      <c r="L49" s="148">
        <f>VLOOKUP($C49,'2025'!$C$8:$U$195,VLOOKUP($L$4,Master!$D$9:$G$20,4,FALSE),FALSE)</f>
        <v>1226202.42</v>
      </c>
      <c r="M49" s="150">
        <f t="shared" si="10"/>
        <v>0.69339513596882341</v>
      </c>
      <c r="N49" s="150">
        <f t="shared" si="11"/>
        <v>1.5092279345698916E-4</v>
      </c>
      <c r="O49" s="148">
        <f t="shared" si="12"/>
        <v>-542201.12999999989</v>
      </c>
      <c r="P49" s="151">
        <f t="shared" si="13"/>
        <v>-0.30660486403117654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14792294.139999997</v>
      </c>
      <c r="F50" s="153">
        <f>IFERROR(VLOOKUP($C50,'2025'!$C$8:$U$195,19,FALSE),0)</f>
        <v>13379987.42</v>
      </c>
      <c r="G50" s="154">
        <f t="shared" si="6"/>
        <v>0.90452415922551432</v>
      </c>
      <c r="H50" s="155">
        <f t="shared" si="7"/>
        <v>1.646828488436496E-3</v>
      </c>
      <c r="I50" s="156">
        <f t="shared" si="8"/>
        <v>-1412306.7199999969</v>
      </c>
      <c r="J50" s="157">
        <f t="shared" si="9"/>
        <v>-9.5475840774485662E-2</v>
      </c>
      <c r="K50" s="163">
        <f>VLOOKUP($C50,'2025'!$C$205:$U$392,VLOOKUP($L$4,Master!$D$9:$G$20,4,FALSE),FALSE)</f>
        <v>1768403.5499999998</v>
      </c>
      <c r="L50" s="164">
        <f>VLOOKUP($C50,'2025'!$C$8:$U$195,VLOOKUP($L$4,Master!$D$9:$G$20,4,FALSE),FALSE)</f>
        <v>1226202.42</v>
      </c>
      <c r="M50" s="155">
        <f t="shared" si="10"/>
        <v>0.69339513596882341</v>
      </c>
      <c r="N50" s="155">
        <f t="shared" si="11"/>
        <v>1.5092279345698916E-4</v>
      </c>
      <c r="O50" s="156">
        <f t="shared" si="12"/>
        <v>-542201.12999999989</v>
      </c>
      <c r="P50" s="157">
        <f t="shared" si="13"/>
        <v>-0.30660486403117654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38966169.270000011</v>
      </c>
      <c r="F53" s="148">
        <f>IFERROR(VLOOKUP($C53,'2025'!$C$8:$U$195,19,FALSE),0)</f>
        <v>28143232.679999996</v>
      </c>
      <c r="G53" s="149">
        <f t="shared" si="6"/>
        <v>0.72224786801579244</v>
      </c>
      <c r="H53" s="150">
        <f t="shared" si="7"/>
        <v>3.4639103819217934E-3</v>
      </c>
      <c r="I53" s="148">
        <f t="shared" si="8"/>
        <v>-10822936.590000015</v>
      </c>
      <c r="J53" s="151">
        <f t="shared" si="9"/>
        <v>-0.27775213198420756</v>
      </c>
      <c r="K53" s="147">
        <f>VLOOKUP($C53,'2025'!$C$205:$U$392,VLOOKUP($L$4,Master!$D$9:$G$20,4,FALSE),FALSE)</f>
        <v>4593838.2500000019</v>
      </c>
      <c r="L53" s="148">
        <f>VLOOKUP($C53,'2025'!$C$8:$U$195,VLOOKUP($L$4,Master!$D$9:$G$20,4,FALSE),FALSE)</f>
        <v>2846967.7200000011</v>
      </c>
      <c r="M53" s="150">
        <f t="shared" si="10"/>
        <v>0.61973616942216025</v>
      </c>
      <c r="N53" s="150">
        <f t="shared" si="11"/>
        <v>3.5040896525410182E-4</v>
      </c>
      <c r="O53" s="148">
        <f t="shared" si="12"/>
        <v>-1746870.5300000007</v>
      </c>
      <c r="P53" s="151">
        <f t="shared" si="13"/>
        <v>-0.3802638305778398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38966169.270000011</v>
      </c>
      <c r="F54" s="153">
        <f>IFERROR(VLOOKUP($C54,'2025'!$C$8:$U$195,19,FALSE),0)</f>
        <v>28143232.679999996</v>
      </c>
      <c r="G54" s="154">
        <f t="shared" si="6"/>
        <v>0.72224786801579244</v>
      </c>
      <c r="H54" s="155">
        <f t="shared" si="7"/>
        <v>3.4639103819217934E-3</v>
      </c>
      <c r="I54" s="156">
        <f t="shared" si="8"/>
        <v>-10822936.590000015</v>
      </c>
      <c r="J54" s="157">
        <f t="shared" si="9"/>
        <v>-0.27775213198420756</v>
      </c>
      <c r="K54" s="163">
        <f>VLOOKUP($C54,'2025'!$C$205:$U$392,VLOOKUP($L$4,Master!$D$9:$G$20,4,FALSE),FALSE)</f>
        <v>4593838.2500000019</v>
      </c>
      <c r="L54" s="164">
        <f>VLOOKUP($C54,'2025'!$C$8:$U$195,VLOOKUP($L$4,Master!$D$9:$G$20,4,FALSE),FALSE)</f>
        <v>2846967.7200000011</v>
      </c>
      <c r="M54" s="155">
        <f t="shared" si="10"/>
        <v>0.61973616942216025</v>
      </c>
      <c r="N54" s="155">
        <f t="shared" si="11"/>
        <v>3.5040896525410182E-4</v>
      </c>
      <c r="O54" s="156">
        <f t="shared" si="12"/>
        <v>-1746870.5300000007</v>
      </c>
      <c r="P54" s="157">
        <f t="shared" si="13"/>
        <v>-0.3802638305778398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339189081.49000001</v>
      </c>
      <c r="F55" s="143">
        <f>IFERROR(VLOOKUP($C55,'2025'!$C$8:$U$195,19,FALSE),0)</f>
        <v>269580531.76000005</v>
      </c>
      <c r="G55" s="144">
        <f t="shared" si="6"/>
        <v>0.79477950933968322</v>
      </c>
      <c r="H55" s="145">
        <f t="shared" si="7"/>
        <v>3.3180367491722776E-2</v>
      </c>
      <c r="I55" s="143">
        <f t="shared" si="8"/>
        <v>-69608549.729999959</v>
      </c>
      <c r="J55" s="146">
        <f t="shared" si="9"/>
        <v>-0.20522049066031672</v>
      </c>
      <c r="K55" s="142">
        <f>VLOOKUP($C55,'2025'!$C$205:$U$392,VLOOKUP($L$4,Master!$D$9:$G$20,4,FALSE),FALSE)</f>
        <v>43801553.610000014</v>
      </c>
      <c r="L55" s="143">
        <f>VLOOKUP($C55,'2025'!$C$8:$U$195,VLOOKUP($L$4,Master!$D$9:$G$20,4,FALSE),FALSE)</f>
        <v>40952291.220000006</v>
      </c>
      <c r="M55" s="145">
        <f t="shared" si="10"/>
        <v>0.93495065459619875</v>
      </c>
      <c r="N55" s="145">
        <f t="shared" si="11"/>
        <v>5.0404681058992956E-3</v>
      </c>
      <c r="O55" s="143">
        <f t="shared" si="12"/>
        <v>-2849262.390000008</v>
      </c>
      <c r="P55" s="146">
        <f t="shared" si="13"/>
        <v>-6.5049345403801237E-2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51707988.910000019</v>
      </c>
      <c r="F56" s="148">
        <f>IFERROR(VLOOKUP($C56,'2025'!$C$8:$U$195,19,FALSE),0)</f>
        <v>38195826.210000001</v>
      </c>
      <c r="G56" s="149">
        <f t="shared" si="6"/>
        <v>0.73868326761811376</v>
      </c>
      <c r="H56" s="150">
        <f t="shared" si="7"/>
        <v>4.7011983470158902E-3</v>
      </c>
      <c r="I56" s="148">
        <f t="shared" si="8"/>
        <v>-13512162.700000018</v>
      </c>
      <c r="J56" s="151">
        <f t="shared" si="9"/>
        <v>-0.26131673238188624</v>
      </c>
      <c r="K56" s="147">
        <f>VLOOKUP($C56,'2025'!$C$205:$U$392,VLOOKUP($L$4,Master!$D$9:$G$20,4,FALSE),FALSE)</f>
        <v>7622690.5600000052</v>
      </c>
      <c r="L56" s="148">
        <f>VLOOKUP($C56,'2025'!$C$8:$U$195,VLOOKUP($L$4,Master!$D$9:$G$20,4,FALSE),FALSE)</f>
        <v>5607699.5499999998</v>
      </c>
      <c r="M56" s="150">
        <f t="shared" si="10"/>
        <v>0.7356588209714755</v>
      </c>
      <c r="N56" s="150">
        <f t="shared" si="11"/>
        <v>6.902038906051915E-4</v>
      </c>
      <c r="O56" s="148">
        <f t="shared" si="12"/>
        <v>-2014991.0100000054</v>
      </c>
      <c r="P56" s="151">
        <f t="shared" si="13"/>
        <v>-0.26434117902852455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51707988.910000019</v>
      </c>
      <c r="F57" s="153">
        <f>IFERROR(VLOOKUP($C57,'2025'!$C$8:$U$195,19,FALSE),0)</f>
        <v>38195826.210000001</v>
      </c>
      <c r="G57" s="154">
        <f t="shared" si="6"/>
        <v>0.73868326761811376</v>
      </c>
      <c r="H57" s="155">
        <f t="shared" si="7"/>
        <v>4.7011983470158902E-3</v>
      </c>
      <c r="I57" s="156">
        <f t="shared" si="8"/>
        <v>-13512162.700000018</v>
      </c>
      <c r="J57" s="157">
        <f t="shared" si="9"/>
        <v>-0.26131673238188624</v>
      </c>
      <c r="K57" s="163">
        <f>VLOOKUP($C57,'2025'!$C$205:$U$392,VLOOKUP($L$4,Master!$D$9:$G$20,4,FALSE),FALSE)</f>
        <v>7622690.5600000052</v>
      </c>
      <c r="L57" s="164">
        <f>VLOOKUP($C57,'2025'!$C$8:$U$195,VLOOKUP($L$4,Master!$D$9:$G$20,4,FALSE),FALSE)</f>
        <v>5607699.5499999998</v>
      </c>
      <c r="M57" s="155">
        <f t="shared" si="10"/>
        <v>0.7356588209714755</v>
      </c>
      <c r="N57" s="155">
        <f t="shared" si="11"/>
        <v>6.902038906051915E-4</v>
      </c>
      <c r="O57" s="156">
        <f t="shared" si="12"/>
        <v>-2014991.0100000054</v>
      </c>
      <c r="P57" s="157">
        <f t="shared" si="13"/>
        <v>-0.26434117902852455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45878448.810000017</v>
      </c>
      <c r="F59" s="148">
        <f>IFERROR(VLOOKUP($C59,'2025'!$C$8:$U$195,19,FALSE),0)</f>
        <v>45824887.359999992</v>
      </c>
      <c r="G59" s="149">
        <f t="shared" si="6"/>
        <v>0.99883253572452191</v>
      </c>
      <c r="H59" s="150">
        <f t="shared" si="7"/>
        <v>5.6401943899467046E-3</v>
      </c>
      <c r="I59" s="148">
        <f t="shared" si="8"/>
        <v>-53561.450000025332</v>
      </c>
      <c r="J59" s="151">
        <f t="shared" si="9"/>
        <v>-1.1674642754780904E-3</v>
      </c>
      <c r="K59" s="147">
        <f>VLOOKUP($C59,'2025'!$C$205:$U$392,VLOOKUP($L$4,Master!$D$9:$G$20,4,FALSE),FALSE)</f>
        <v>6480695.7500000037</v>
      </c>
      <c r="L59" s="148">
        <f>VLOOKUP($C59,'2025'!$C$8:$U$195,VLOOKUP($L$4,Master!$D$9:$G$20,4,FALSE),FALSE)</f>
        <v>9136359.6800000016</v>
      </c>
      <c r="M59" s="150">
        <f t="shared" si="10"/>
        <v>1.4097806828842407</v>
      </c>
      <c r="N59" s="150">
        <f t="shared" si="11"/>
        <v>1.1245165581498396E-3</v>
      </c>
      <c r="O59" s="148">
        <f t="shared" si="12"/>
        <v>2655663.9299999978</v>
      </c>
      <c r="P59" s="151">
        <f t="shared" si="13"/>
        <v>0.40978068288424069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44350152.960000008</v>
      </c>
      <c r="F60" s="153">
        <f>IFERROR(VLOOKUP($C60,'2025'!$C$8:$U$195,19,FALSE),0)</f>
        <v>45191467.530000001</v>
      </c>
      <c r="G60" s="154">
        <f t="shared" si="6"/>
        <v>1.0189698234132087</v>
      </c>
      <c r="H60" s="155">
        <f t="shared" si="7"/>
        <v>5.5622321476485291E-3</v>
      </c>
      <c r="I60" s="156">
        <f t="shared" si="8"/>
        <v>841314.56999999285</v>
      </c>
      <c r="J60" s="157">
        <f t="shared" si="9"/>
        <v>1.8969823413208645E-2</v>
      </c>
      <c r="K60" s="163">
        <f>VLOOKUP($C60,'2025'!$C$205:$U$392,VLOOKUP($L$4,Master!$D$9:$G$20,4,FALSE),FALSE)</f>
        <v>6207961.820000004</v>
      </c>
      <c r="L60" s="164">
        <f>VLOOKUP($C60,'2025'!$C$8:$U$195,VLOOKUP($L$4,Master!$D$9:$G$20,4,FALSE),FALSE)</f>
        <v>9019336.4700000025</v>
      </c>
      <c r="M60" s="155">
        <f t="shared" si="10"/>
        <v>1.452865969784588</v>
      </c>
      <c r="N60" s="155">
        <f t="shared" si="11"/>
        <v>1.110113169717036E-3</v>
      </c>
      <c r="O60" s="156">
        <f t="shared" si="12"/>
        <v>2811374.6499999985</v>
      </c>
      <c r="P60" s="157">
        <f t="shared" si="13"/>
        <v>0.4528659697845881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352392.26</v>
      </c>
      <c r="F61" s="153">
        <f>IFERROR(VLOOKUP($C61,'2025'!$C$8:$U$195,19,FALSE),0)</f>
        <v>185464.56</v>
      </c>
      <c r="G61" s="154">
        <f t="shared" si="6"/>
        <v>0.52630145735891021</v>
      </c>
      <c r="H61" s="155">
        <f t="shared" si="7"/>
        <v>2.2827250236931826E-5</v>
      </c>
      <c r="I61" s="156">
        <f t="shared" si="8"/>
        <v>-166927.70000000001</v>
      </c>
      <c r="J61" s="157">
        <f t="shared" si="9"/>
        <v>-0.47369854264108979</v>
      </c>
      <c r="K61" s="163">
        <f>VLOOKUP($C61,'2025'!$C$205:$U$392,VLOOKUP($L$4,Master!$D$9:$G$20,4,FALSE),FALSE)</f>
        <v>53521.329999999994</v>
      </c>
      <c r="L61" s="164">
        <f>VLOOKUP($C61,'2025'!$C$8:$U$195,VLOOKUP($L$4,Master!$D$9:$G$20,4,FALSE),FALSE)</f>
        <v>14893.359999999999</v>
      </c>
      <c r="M61" s="155">
        <f t="shared" si="10"/>
        <v>0.2782696169919544</v>
      </c>
      <c r="N61" s="155">
        <f t="shared" si="11"/>
        <v>1.8330966066439376E-6</v>
      </c>
      <c r="O61" s="156">
        <f t="shared" si="12"/>
        <v>-38627.969999999994</v>
      </c>
      <c r="P61" s="157">
        <f t="shared" si="13"/>
        <v>-0.72173038300804548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1175903.5900000001</v>
      </c>
      <c r="F62" s="153">
        <f>IFERROR(VLOOKUP($C62,'2025'!$C$8:$U$195,19,FALSE),0)</f>
        <v>447955.27</v>
      </c>
      <c r="G62" s="154">
        <f t="shared" si="6"/>
        <v>0.38094557564876552</v>
      </c>
      <c r="H62" s="155">
        <f t="shared" si="7"/>
        <v>5.5134992061245339E-5</v>
      </c>
      <c r="I62" s="156">
        <f t="shared" si="8"/>
        <v>-727948.32000000007</v>
      </c>
      <c r="J62" s="157">
        <f t="shared" si="9"/>
        <v>-0.61905442435123448</v>
      </c>
      <c r="K62" s="163">
        <f>VLOOKUP($C62,'2025'!$C$205:$U$392,VLOOKUP($L$4,Master!$D$9:$G$20,4,FALSE),FALSE)</f>
        <v>219212.6</v>
      </c>
      <c r="L62" s="164">
        <f>VLOOKUP($C62,'2025'!$C$8:$U$195,VLOOKUP($L$4,Master!$D$9:$G$20,4,FALSE),FALSE)</f>
        <v>102129.84999999999</v>
      </c>
      <c r="M62" s="155">
        <f t="shared" si="10"/>
        <v>0.46589406813294487</v>
      </c>
      <c r="N62" s="155">
        <f t="shared" si="11"/>
        <v>1.2570291826159734E-5</v>
      </c>
      <c r="O62" s="156">
        <f t="shared" si="12"/>
        <v>-117082.75000000001</v>
      </c>
      <c r="P62" s="157">
        <f t="shared" si="13"/>
        <v>-0.53410593186705513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617330.0199999999</v>
      </c>
      <c r="F63" s="148">
        <f>IFERROR(VLOOKUP($C63,'2025'!$C$8:$U$195,19,FALSE),0)</f>
        <v>218395.05</v>
      </c>
      <c r="G63" s="149">
        <f t="shared" si="6"/>
        <v>0.35377357802881515</v>
      </c>
      <c r="H63" s="150">
        <f t="shared" si="7"/>
        <v>2.6880383275690177E-5</v>
      </c>
      <c r="I63" s="148">
        <f t="shared" si="8"/>
        <v>-398934.96999999991</v>
      </c>
      <c r="J63" s="151">
        <f t="shared" si="9"/>
        <v>-0.64622642197118485</v>
      </c>
      <c r="K63" s="147">
        <f>VLOOKUP($C63,'2025'!$C$205:$U$392,VLOOKUP($L$4,Master!$D$9:$G$20,4,FALSE),FALSE)</f>
        <v>98939.12999999999</v>
      </c>
      <c r="L63" s="148">
        <f>VLOOKUP($C63,'2025'!$C$8:$U$195,VLOOKUP($L$4,Master!$D$9:$G$20,4,FALSE),FALSE)</f>
        <v>14589.960000000001</v>
      </c>
      <c r="M63" s="150">
        <f t="shared" si="10"/>
        <v>0.1474640013511338</v>
      </c>
      <c r="N63" s="150">
        <f t="shared" si="11"/>
        <v>1.7957536893669921E-6</v>
      </c>
      <c r="O63" s="148">
        <f t="shared" si="12"/>
        <v>-84349.169999999984</v>
      </c>
      <c r="P63" s="151">
        <f t="shared" si="13"/>
        <v>-0.8525359986488662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617330.0199999999</v>
      </c>
      <c r="F65" s="153">
        <f>IFERROR(VLOOKUP($C65,'2025'!$C$8:$U$195,19,FALSE),0)</f>
        <v>218395.05</v>
      </c>
      <c r="G65" s="154">
        <f t="shared" si="6"/>
        <v>0.35377357802881515</v>
      </c>
      <c r="H65" s="155">
        <f t="shared" si="7"/>
        <v>2.6880383275690177E-5</v>
      </c>
      <c r="I65" s="156">
        <f t="shared" si="8"/>
        <v>-398934.96999999991</v>
      </c>
      <c r="J65" s="157">
        <f t="shared" si="9"/>
        <v>-0.64622642197118485</v>
      </c>
      <c r="K65" s="163">
        <f>VLOOKUP($C65,'2025'!$C$205:$U$392,VLOOKUP($L$4,Master!$D$9:$G$20,4,FALSE),FALSE)</f>
        <v>98939.12999999999</v>
      </c>
      <c r="L65" s="164">
        <f>VLOOKUP($C65,'2025'!$C$8:$U$195,VLOOKUP($L$4,Master!$D$9:$G$20,4,FALSE),FALSE)</f>
        <v>14589.960000000001</v>
      </c>
      <c r="M65" s="155">
        <f t="shared" si="10"/>
        <v>0.1474640013511338</v>
      </c>
      <c r="N65" s="155">
        <f t="shared" si="11"/>
        <v>1.7957536893669921E-6</v>
      </c>
      <c r="O65" s="156">
        <f t="shared" si="12"/>
        <v>-84349.169999999984</v>
      </c>
      <c r="P65" s="157">
        <f t="shared" si="13"/>
        <v>-0.8525359986488662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2510386.5700000008</v>
      </c>
      <c r="F70" s="148">
        <f>IFERROR(VLOOKUP($C70,'2025'!$C$8:$U$195,19,FALSE),0)</f>
        <v>1973564.6700000002</v>
      </c>
      <c r="G70" s="149">
        <f t="shared" si="6"/>
        <v>0.78615966703486606</v>
      </c>
      <c r="H70" s="150">
        <f t="shared" si="7"/>
        <v>2.4290923603333047E-4</v>
      </c>
      <c r="I70" s="148">
        <f t="shared" si="8"/>
        <v>-536821.90000000061</v>
      </c>
      <c r="J70" s="151">
        <f t="shared" si="9"/>
        <v>-0.21384033296513391</v>
      </c>
      <c r="K70" s="147">
        <f>VLOOKUP($C70,'2025'!$C$205:$U$392,VLOOKUP($L$4,Master!$D$9:$G$20,4,FALSE),FALSE)</f>
        <v>321582.14</v>
      </c>
      <c r="L70" s="148">
        <f>VLOOKUP($C70,'2025'!$C$8:$U$195,VLOOKUP($L$4,Master!$D$9:$G$20,4,FALSE),FALSE)</f>
        <v>270076.32</v>
      </c>
      <c r="M70" s="150">
        <f t="shared" si="10"/>
        <v>0.83983619239551055</v>
      </c>
      <c r="N70" s="150">
        <f t="shared" si="11"/>
        <v>3.3241389835932404E-5</v>
      </c>
      <c r="O70" s="148">
        <f t="shared" si="12"/>
        <v>-51505.820000000007</v>
      </c>
      <c r="P70" s="151">
        <f t="shared" si="13"/>
        <v>-0.16016380760448951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2510386.5700000008</v>
      </c>
      <c r="F73" s="153">
        <f>IFERROR(VLOOKUP($C73,'2025'!$C$8:$U$195,19,FALSE),0)</f>
        <v>1973564.6700000002</v>
      </c>
      <c r="G73" s="154">
        <f t="shared" si="6"/>
        <v>0.78615966703486606</v>
      </c>
      <c r="H73" s="155">
        <f t="shared" si="7"/>
        <v>2.4290923603333047E-4</v>
      </c>
      <c r="I73" s="156">
        <f t="shared" si="8"/>
        <v>-536821.90000000061</v>
      </c>
      <c r="J73" s="157">
        <f t="shared" si="9"/>
        <v>-0.21384033296513391</v>
      </c>
      <c r="K73" s="163">
        <f>VLOOKUP($C73,'2025'!$C$205:$U$392,VLOOKUP($L$4,Master!$D$9:$G$20,4,FALSE),FALSE)</f>
        <v>321582.14</v>
      </c>
      <c r="L73" s="164">
        <f>VLOOKUP($C73,'2025'!$C$8:$U$195,VLOOKUP($L$4,Master!$D$9:$G$20,4,FALSE),FALSE)</f>
        <v>270076.32</v>
      </c>
      <c r="M73" s="155">
        <f t="shared" si="10"/>
        <v>0.83983619239551055</v>
      </c>
      <c r="N73" s="155">
        <f t="shared" si="11"/>
        <v>3.3241389835932404E-5</v>
      </c>
      <c r="O73" s="156">
        <f t="shared" si="12"/>
        <v>-51505.820000000007</v>
      </c>
      <c r="P73" s="157">
        <f t="shared" si="13"/>
        <v>-0.16016380760448951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182367407.16</v>
      </c>
      <c r="F74" s="148">
        <f>IFERROR(VLOOKUP($C74,'2025'!$C$8:$U$195,19,FALSE),0)</f>
        <v>131040420.34</v>
      </c>
      <c r="G74" s="149">
        <f t="shared" ref="G74:G137" si="14">IFERROR(F74/E74,0)</f>
        <v>0.71855175428925044</v>
      </c>
      <c r="H74" s="150">
        <f t="shared" ref="H74:H137" si="15">F74/$D$4</f>
        <v>1.6128647253437052E-2</v>
      </c>
      <c r="I74" s="148">
        <f t="shared" ref="I74:I137" si="16">F74-E74</f>
        <v>-51326986.819999993</v>
      </c>
      <c r="J74" s="151">
        <f t="shared" ref="J74:J137" si="17">IFERROR(I74/E74,0)</f>
        <v>-0.28144824571074961</v>
      </c>
      <c r="K74" s="147">
        <f>VLOOKUP($C74,'2025'!$C$205:$U$392,VLOOKUP($L$4,Master!$D$9:$G$20,4,FALSE),FALSE)</f>
        <v>24175093.060000006</v>
      </c>
      <c r="L74" s="148">
        <f>VLOOKUP($C74,'2025'!$C$8:$U$195,VLOOKUP($L$4,Master!$D$9:$G$20,4,FALSE),FALSE)</f>
        <v>21260641.969999999</v>
      </c>
      <c r="M74" s="150">
        <f t="shared" ref="M74:M137" si="18">IFERROR(L74/K74,0)</f>
        <v>0.87944405910799806</v>
      </c>
      <c r="N74" s="150">
        <f t="shared" ref="N74:N137" si="19">L74/$D$4</f>
        <v>2.6167910162836782E-3</v>
      </c>
      <c r="O74" s="148">
        <f t="shared" ref="O74:O137" si="20">L74-K74</f>
        <v>-2914451.0900000073</v>
      </c>
      <c r="P74" s="151">
        <f t="shared" ref="P74:P137" si="21">IFERROR(O74/K74,0)</f>
        <v>-0.12055594089200194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155656273.52999997</v>
      </c>
      <c r="F75" s="153">
        <f>IFERROR(VLOOKUP($C75,'2025'!$C$8:$U$195,19,FALSE),0)</f>
        <v>109106049.40999998</v>
      </c>
      <c r="G75" s="154">
        <f t="shared" si="14"/>
        <v>0.70094219099348887</v>
      </c>
      <c r="H75" s="155">
        <f t="shared" si="15"/>
        <v>1.3428932687976168E-2</v>
      </c>
      <c r="I75" s="156">
        <f t="shared" si="16"/>
        <v>-46550224.11999999</v>
      </c>
      <c r="J75" s="157">
        <f t="shared" si="17"/>
        <v>-0.29905780900651113</v>
      </c>
      <c r="K75" s="163">
        <f>VLOOKUP($C75,'2025'!$C$205:$U$392,VLOOKUP($L$4,Master!$D$9:$G$20,4,FALSE),FALSE)</f>
        <v>21052225.130000003</v>
      </c>
      <c r="L75" s="164">
        <f>VLOOKUP($C75,'2025'!$C$8:$U$195,VLOOKUP($L$4,Master!$D$9:$G$20,4,FALSE),FALSE)</f>
        <v>18768231.179999996</v>
      </c>
      <c r="M75" s="155">
        <f t="shared" si="18"/>
        <v>0.89150819279690996</v>
      </c>
      <c r="N75" s="155">
        <f t="shared" si="19"/>
        <v>2.31002143833003E-3</v>
      </c>
      <c r="O75" s="156">
        <f t="shared" si="20"/>
        <v>-2283993.9500000067</v>
      </c>
      <c r="P75" s="157">
        <f t="shared" si="21"/>
        <v>-0.10849180720309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3341303.4899999998</v>
      </c>
      <c r="F76" s="153">
        <f>IFERROR(VLOOKUP($C76,'2025'!$C$8:$U$195,19,FALSE),0)</f>
        <v>3260859.2200000007</v>
      </c>
      <c r="G76" s="154">
        <f t="shared" si="14"/>
        <v>0.9759242851657276</v>
      </c>
      <c r="H76" s="155">
        <f t="shared" si="15"/>
        <v>4.0135133851096051E-4</v>
      </c>
      <c r="I76" s="156">
        <f t="shared" si="16"/>
        <v>-80444.269999999087</v>
      </c>
      <c r="J76" s="157">
        <f t="shared" si="17"/>
        <v>-2.4075714834272385E-2</v>
      </c>
      <c r="K76" s="163">
        <f>VLOOKUP($C76,'2025'!$C$205:$U$392,VLOOKUP($L$4,Master!$D$9:$G$20,4,FALSE),FALSE)</f>
        <v>460167.7300000001</v>
      </c>
      <c r="L76" s="164">
        <f>VLOOKUP($C76,'2025'!$C$8:$U$195,VLOOKUP($L$4,Master!$D$9:$G$20,4,FALSE),FALSE)</f>
        <v>315587.64</v>
      </c>
      <c r="M76" s="155">
        <f t="shared" si="18"/>
        <v>0.68581001975084166</v>
      </c>
      <c r="N76" s="155">
        <f t="shared" si="19"/>
        <v>3.8842989895011513E-5</v>
      </c>
      <c r="O76" s="156">
        <f t="shared" si="20"/>
        <v>-144580.09000000008</v>
      </c>
      <c r="P76" s="157">
        <f t="shared" si="21"/>
        <v>-0.3141899802491584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22668972.340000007</v>
      </c>
      <c r="F77" s="153">
        <f>IFERROR(VLOOKUP($C77,'2025'!$C$8:$U$195,19,FALSE),0)</f>
        <v>18436249.080000002</v>
      </c>
      <c r="G77" s="154">
        <f t="shared" si="14"/>
        <v>0.81328120231849887</v>
      </c>
      <c r="H77" s="155">
        <f t="shared" si="15"/>
        <v>2.2691605942373261E-3</v>
      </c>
      <c r="I77" s="156">
        <f t="shared" si="16"/>
        <v>-4232723.2600000054</v>
      </c>
      <c r="J77" s="157">
        <f t="shared" si="17"/>
        <v>-0.18671879768150107</v>
      </c>
      <c r="K77" s="163">
        <f>VLOOKUP($C77,'2025'!$C$205:$U$392,VLOOKUP($L$4,Master!$D$9:$G$20,4,FALSE),FALSE)</f>
        <v>2583519.1700000009</v>
      </c>
      <c r="L77" s="164">
        <f>VLOOKUP($C77,'2025'!$C$8:$U$195,VLOOKUP($L$4,Master!$D$9:$G$20,4,FALSE),FALSE)</f>
        <v>2163128.44</v>
      </c>
      <c r="M77" s="155">
        <f t="shared" si="18"/>
        <v>0.83727981008168761</v>
      </c>
      <c r="N77" s="155">
        <f t="shared" si="19"/>
        <v>2.662410230531589E-4</v>
      </c>
      <c r="O77" s="156">
        <f t="shared" si="20"/>
        <v>-420390.73000000091</v>
      </c>
      <c r="P77" s="157">
        <f t="shared" si="21"/>
        <v>-0.16272018991831239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700857.8</v>
      </c>
      <c r="F78" s="153">
        <f>IFERROR(VLOOKUP($C78,'2025'!$C$8:$U$195,19,FALSE),0)</f>
        <v>237262.62999999995</v>
      </c>
      <c r="G78" s="154">
        <f t="shared" si="14"/>
        <v>0.33853176778513405</v>
      </c>
      <c r="H78" s="155">
        <f t="shared" si="15"/>
        <v>2.9202632712592459E-5</v>
      </c>
      <c r="I78" s="156">
        <f t="shared" si="16"/>
        <v>-463595.1700000001</v>
      </c>
      <c r="J78" s="157">
        <f t="shared" si="17"/>
        <v>-0.66146823221486595</v>
      </c>
      <c r="K78" s="163">
        <f>VLOOKUP($C78,'2025'!$C$205:$U$392,VLOOKUP($L$4,Master!$D$9:$G$20,4,FALSE),FALSE)</f>
        <v>79181.03</v>
      </c>
      <c r="L78" s="164">
        <f>VLOOKUP($C78,'2025'!$C$8:$U$195,VLOOKUP($L$4,Master!$D$9:$G$20,4,FALSE),FALSE)</f>
        <v>13694.71</v>
      </c>
      <c r="M78" s="155">
        <f t="shared" si="18"/>
        <v>0.17295443113078979</v>
      </c>
      <c r="N78" s="155">
        <f t="shared" si="19"/>
        <v>1.6855650054771252E-6</v>
      </c>
      <c r="O78" s="156">
        <f t="shared" si="20"/>
        <v>-65486.32</v>
      </c>
      <c r="P78" s="157">
        <f t="shared" si="21"/>
        <v>-0.82704556886921021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18383866.670000002</v>
      </c>
      <c r="F80" s="148">
        <f>IFERROR(VLOOKUP($C80,'2025'!$C$8:$U$195,19,FALSE),0)</f>
        <v>18383866.630000003</v>
      </c>
      <c r="G80" s="149">
        <f t="shared" si="14"/>
        <v>0.99999999782417925</v>
      </c>
      <c r="H80" s="150">
        <f t="shared" si="15"/>
        <v>2.2627132854136154E-3</v>
      </c>
      <c r="I80" s="148">
        <f t="shared" si="16"/>
        <v>-3.9999999105930328E-2</v>
      </c>
      <c r="J80" s="151">
        <f t="shared" si="17"/>
        <v>-2.1758207793796147E-9</v>
      </c>
      <c r="K80" s="147">
        <f>VLOOKUP($C80,'2025'!$C$205:$U$392,VLOOKUP($L$4,Master!$D$9:$G$20,4,FALSE),FALSE)</f>
        <v>1696133.33</v>
      </c>
      <c r="L80" s="148">
        <f>VLOOKUP($C80,'2025'!$C$8:$U$195,VLOOKUP($L$4,Master!$D$9:$G$20,4,FALSE),FALSE)</f>
        <v>1696133.33</v>
      </c>
      <c r="M80" s="150">
        <f t="shared" si="18"/>
        <v>1</v>
      </c>
      <c r="N80" s="150">
        <f t="shared" si="19"/>
        <v>2.0876257954139846E-4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18383866.670000002</v>
      </c>
      <c r="F81" s="153">
        <f>IFERROR(VLOOKUP($C81,'2025'!$C$8:$U$195,19,FALSE),0)</f>
        <v>18383866.630000003</v>
      </c>
      <c r="G81" s="154">
        <f t="shared" si="14"/>
        <v>0.99999999782417925</v>
      </c>
      <c r="H81" s="155">
        <f t="shared" si="15"/>
        <v>2.2627132854136154E-3</v>
      </c>
      <c r="I81" s="156">
        <f t="shared" si="16"/>
        <v>-3.9999999105930328E-2</v>
      </c>
      <c r="J81" s="157">
        <f t="shared" si="17"/>
        <v>-2.1758207793796147E-9</v>
      </c>
      <c r="K81" s="163">
        <f>VLOOKUP($C81,'2025'!$C$205:$U$392,VLOOKUP($L$4,Master!$D$9:$G$20,4,FALSE),FALSE)</f>
        <v>1696133.33</v>
      </c>
      <c r="L81" s="164">
        <f>VLOOKUP($C81,'2025'!$C$8:$U$195,VLOOKUP($L$4,Master!$D$9:$G$20,4,FALSE),FALSE)</f>
        <v>1696133.33</v>
      </c>
      <c r="M81" s="155">
        <f t="shared" si="18"/>
        <v>1</v>
      </c>
      <c r="N81" s="155">
        <f t="shared" si="19"/>
        <v>2.0876257954139846E-4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19773353.489999998</v>
      </c>
      <c r="F82" s="148">
        <f>IFERROR(VLOOKUP($C82,'2025'!$C$8:$U$195,19,FALSE),0)</f>
        <v>18463985.170000002</v>
      </c>
      <c r="G82" s="149">
        <f t="shared" si="14"/>
        <v>0.93378117067182431</v>
      </c>
      <c r="H82" s="150">
        <f t="shared" si="15"/>
        <v>2.2725743929006611E-3</v>
      </c>
      <c r="I82" s="148">
        <f t="shared" si="16"/>
        <v>-1309368.3199999966</v>
      </c>
      <c r="J82" s="151">
        <f t="shared" si="17"/>
        <v>-6.621882932817566E-2</v>
      </c>
      <c r="K82" s="147">
        <f>VLOOKUP($C82,'2025'!$C$205:$U$392,VLOOKUP($L$4,Master!$D$9:$G$20,4,FALSE),FALSE)</f>
        <v>2278330.5599999987</v>
      </c>
      <c r="L82" s="148">
        <f>VLOOKUP($C82,'2025'!$C$8:$U$195,VLOOKUP($L$4,Master!$D$9:$G$20,4,FALSE),FALSE)</f>
        <v>1897707.4900000002</v>
      </c>
      <c r="M82" s="150">
        <f t="shared" si="18"/>
        <v>0.83293773226655987</v>
      </c>
      <c r="N82" s="150">
        <f t="shared" si="19"/>
        <v>2.3357262298915655E-4</v>
      </c>
      <c r="O82" s="148">
        <f t="shared" si="20"/>
        <v>-380623.06999999844</v>
      </c>
      <c r="P82" s="151">
        <f t="shared" si="21"/>
        <v>-0.16706226773344016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12750941.040000001</v>
      </c>
      <c r="F85" s="153">
        <f>IFERROR(VLOOKUP($C85,'2025'!$C$8:$U$195,19,FALSE),0)</f>
        <v>12248724.560000001</v>
      </c>
      <c r="G85" s="154">
        <f t="shared" si="14"/>
        <v>0.96061337916750333</v>
      </c>
      <c r="H85" s="155">
        <f t="shared" si="15"/>
        <v>1.5075909953598287E-3</v>
      </c>
      <c r="I85" s="156">
        <f t="shared" si="16"/>
        <v>-502216.48000000045</v>
      </c>
      <c r="J85" s="157">
        <f t="shared" si="17"/>
        <v>-3.9386620832496645E-2</v>
      </c>
      <c r="K85" s="163">
        <f>VLOOKUP($C85,'2025'!$C$205:$U$392,VLOOKUP($L$4,Master!$D$9:$G$20,4,FALSE),FALSE)</f>
        <v>1590547.209999999</v>
      </c>
      <c r="L85" s="164">
        <f>VLOOKUP($C85,'2025'!$C$8:$U$195,VLOOKUP($L$4,Master!$D$9:$G$20,4,FALSE),FALSE)</f>
        <v>1409137.8900000001</v>
      </c>
      <c r="M85" s="155">
        <f t="shared" si="18"/>
        <v>0.88594534078620713</v>
      </c>
      <c r="N85" s="155">
        <f t="shared" si="19"/>
        <v>1.7343875958496932E-4</v>
      </c>
      <c r="O85" s="156">
        <f t="shared" si="20"/>
        <v>-181409.3199999989</v>
      </c>
      <c r="P85" s="157">
        <f t="shared" si="21"/>
        <v>-0.11405465921379285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7022412.4499999993</v>
      </c>
      <c r="F86" s="153">
        <f>IFERROR(VLOOKUP($C86,'2025'!$C$8:$U$195,19,FALSE),0)</f>
        <v>6215260.6100000003</v>
      </c>
      <c r="G86" s="154">
        <f t="shared" si="14"/>
        <v>0.88506060477834803</v>
      </c>
      <c r="H86" s="155">
        <f t="shared" si="15"/>
        <v>7.6498339754083229E-4</v>
      </c>
      <c r="I86" s="156">
        <f t="shared" si="16"/>
        <v>-807151.83999999892</v>
      </c>
      <c r="J86" s="157">
        <f t="shared" si="17"/>
        <v>-0.11493939522165193</v>
      </c>
      <c r="K86" s="163">
        <f>VLOOKUP($C86,'2025'!$C$205:$U$392,VLOOKUP($L$4,Master!$D$9:$G$20,4,FALSE),FALSE)</f>
        <v>687783.34999999986</v>
      </c>
      <c r="L86" s="164">
        <f>VLOOKUP($C86,'2025'!$C$8:$U$195,VLOOKUP($L$4,Master!$D$9:$G$20,4,FALSE),FALSE)</f>
        <v>488569.59999999998</v>
      </c>
      <c r="M86" s="155">
        <f t="shared" si="18"/>
        <v>0.71035392176911538</v>
      </c>
      <c r="N86" s="155">
        <f t="shared" si="19"/>
        <v>6.0133863404187232E-5</v>
      </c>
      <c r="O86" s="156">
        <f t="shared" si="20"/>
        <v>-199213.74999999988</v>
      </c>
      <c r="P86" s="157">
        <f t="shared" si="21"/>
        <v>-0.28964607823088467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7601871.6100000003</v>
      </c>
      <c r="F87" s="148">
        <f>IFERROR(VLOOKUP($C87,'2025'!$C$8:$U$195,19,FALSE),0)</f>
        <v>6100264.4700000007</v>
      </c>
      <c r="G87" s="149">
        <f t="shared" si="14"/>
        <v>0.80246875808522111</v>
      </c>
      <c r="H87" s="150">
        <f t="shared" si="15"/>
        <v>7.5082950385860409E-4</v>
      </c>
      <c r="I87" s="148">
        <f t="shared" si="16"/>
        <v>-1501607.1399999997</v>
      </c>
      <c r="J87" s="151">
        <f t="shared" si="17"/>
        <v>-0.19753124191477889</v>
      </c>
      <c r="K87" s="147">
        <f>VLOOKUP($C87,'2025'!$C$205:$U$392,VLOOKUP($L$4,Master!$D$9:$G$20,4,FALSE),FALSE)</f>
        <v>897971.17</v>
      </c>
      <c r="L87" s="148">
        <f>VLOOKUP($C87,'2025'!$C$8:$U$195,VLOOKUP($L$4,Master!$D$9:$G$20,4,FALSE),FALSE)</f>
        <v>668845.7799999998</v>
      </c>
      <c r="M87" s="150">
        <f t="shared" si="18"/>
        <v>0.74484103982981964</v>
      </c>
      <c r="N87" s="150">
        <f t="shared" si="19"/>
        <v>8.2322520216131025E-5</v>
      </c>
      <c r="O87" s="148">
        <f t="shared" si="20"/>
        <v>-229125.39000000025</v>
      </c>
      <c r="P87" s="151">
        <f t="shared" si="21"/>
        <v>-0.25515896017018036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7031278.5300000003</v>
      </c>
      <c r="F89" s="153">
        <f>IFERROR(VLOOKUP($C89,'2025'!$C$8:$U$195,19,FALSE),0)</f>
        <v>5608779.3699999992</v>
      </c>
      <c r="G89" s="154">
        <f t="shared" si="14"/>
        <v>0.79768982924930421</v>
      </c>
      <c r="H89" s="155">
        <f t="shared" si="15"/>
        <v>6.9033679643556057E-4</v>
      </c>
      <c r="I89" s="156">
        <f t="shared" si="16"/>
        <v>-1422499.1600000011</v>
      </c>
      <c r="J89" s="157">
        <f t="shared" si="17"/>
        <v>-0.20231017075069574</v>
      </c>
      <c r="K89" s="163">
        <f>VLOOKUP($C89,'2025'!$C$205:$U$392,VLOOKUP($L$4,Master!$D$9:$G$20,4,FALSE),FALSE)</f>
        <v>830032.16</v>
      </c>
      <c r="L89" s="164">
        <f>VLOOKUP($C89,'2025'!$C$8:$U$195,VLOOKUP($L$4,Master!$D$9:$G$20,4,FALSE),FALSE)</f>
        <v>631395.51999999979</v>
      </c>
      <c r="M89" s="155">
        <f t="shared" si="18"/>
        <v>0.76068801960637256</v>
      </c>
      <c r="N89" s="155">
        <f t="shared" si="19"/>
        <v>7.7713087252452367E-5</v>
      </c>
      <c r="O89" s="156">
        <f t="shared" si="20"/>
        <v>-198636.64000000025</v>
      </c>
      <c r="P89" s="157">
        <f t="shared" si="21"/>
        <v>-0.23931198039362744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570593.07999999996</v>
      </c>
      <c r="F94" s="153">
        <f>IFERROR(VLOOKUP($C94,'2025'!$C$8:$U$195,19,FALSE),0)</f>
        <v>491485.10000000003</v>
      </c>
      <c r="G94" s="154">
        <f t="shared" si="14"/>
        <v>0.86135832562147452</v>
      </c>
      <c r="H94" s="155">
        <f t="shared" si="15"/>
        <v>6.0492707423043318E-5</v>
      </c>
      <c r="I94" s="156">
        <f t="shared" si="16"/>
        <v>-79107.979999999923</v>
      </c>
      <c r="J94" s="157">
        <f t="shared" si="17"/>
        <v>-0.13864167437852545</v>
      </c>
      <c r="K94" s="163">
        <f>VLOOKUP($C94,'2025'!$C$205:$U$392,VLOOKUP($L$4,Master!$D$9:$G$20,4,FALSE),FALSE)</f>
        <v>67939.009999999995</v>
      </c>
      <c r="L94" s="164">
        <f>VLOOKUP($C94,'2025'!$C$8:$U$195,VLOOKUP($L$4,Master!$D$9:$G$20,4,FALSE),FALSE)</f>
        <v>37450.259999999987</v>
      </c>
      <c r="M94" s="155">
        <f t="shared" si="18"/>
        <v>0.551233525481163</v>
      </c>
      <c r="N94" s="155">
        <f t="shared" si="19"/>
        <v>4.6094329636786577E-6</v>
      </c>
      <c r="O94" s="156">
        <f t="shared" si="20"/>
        <v>-30488.750000000007</v>
      </c>
      <c r="P94" s="157">
        <f t="shared" si="21"/>
        <v>-0.44876647451883694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10348428.25</v>
      </c>
      <c r="F95" s="148">
        <f>IFERROR(VLOOKUP($C95,'2025'!$C$8:$U$195,19,FALSE),0)</f>
        <v>9379321.8599999994</v>
      </c>
      <c r="G95" s="149">
        <f t="shared" si="14"/>
        <v>0.90635231103815206</v>
      </c>
      <c r="H95" s="150">
        <f t="shared" si="15"/>
        <v>1.1544206998412249E-3</v>
      </c>
      <c r="I95" s="148">
        <f t="shared" si="16"/>
        <v>-969106.3900000006</v>
      </c>
      <c r="J95" s="151">
        <f t="shared" si="17"/>
        <v>-9.3647688961847955E-2</v>
      </c>
      <c r="K95" s="147">
        <f>VLOOKUP($C95,'2025'!$C$205:$U$392,VLOOKUP($L$4,Master!$D$9:$G$20,4,FALSE),FALSE)</f>
        <v>230117.91000000006</v>
      </c>
      <c r="L95" s="148">
        <f>VLOOKUP($C95,'2025'!$C$8:$U$195,VLOOKUP($L$4,Master!$D$9:$G$20,4,FALSE),FALSE)</f>
        <v>400237.13999999996</v>
      </c>
      <c r="M95" s="150">
        <f t="shared" si="18"/>
        <v>1.7392698377975007</v>
      </c>
      <c r="N95" s="150">
        <f t="shared" si="19"/>
        <v>4.9261774588600192E-5</v>
      </c>
      <c r="O95" s="148">
        <f t="shared" si="20"/>
        <v>170119.22999999989</v>
      </c>
      <c r="P95" s="151">
        <f t="shared" si="21"/>
        <v>0.73926983779750066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10348428.25</v>
      </c>
      <c r="F96" s="153">
        <f>IFERROR(VLOOKUP($C96,'2025'!$C$8:$U$195,19,FALSE),0)</f>
        <v>9379321.8599999994</v>
      </c>
      <c r="G96" s="154">
        <f t="shared" si="14"/>
        <v>0.90635231103815206</v>
      </c>
      <c r="H96" s="155">
        <f t="shared" si="15"/>
        <v>1.1544206998412249E-3</v>
      </c>
      <c r="I96" s="156">
        <f t="shared" si="16"/>
        <v>-969106.3900000006</v>
      </c>
      <c r="J96" s="157">
        <f t="shared" si="17"/>
        <v>-9.3647688961847955E-2</v>
      </c>
      <c r="K96" s="163">
        <f>VLOOKUP($C96,'2025'!$C$205:$U$392,VLOOKUP($L$4,Master!$D$9:$G$20,4,FALSE),FALSE)</f>
        <v>230117.91000000006</v>
      </c>
      <c r="L96" s="164">
        <f>VLOOKUP($C96,'2025'!$C$8:$U$195,VLOOKUP($L$4,Master!$D$9:$G$20,4,FALSE),FALSE)</f>
        <v>400237.13999999996</v>
      </c>
      <c r="M96" s="155">
        <f t="shared" si="18"/>
        <v>1.7392698377975007</v>
      </c>
      <c r="N96" s="155">
        <f t="shared" si="19"/>
        <v>4.9261774588600192E-5</v>
      </c>
      <c r="O96" s="156">
        <f t="shared" si="20"/>
        <v>170119.22999999989</v>
      </c>
      <c r="P96" s="157">
        <f t="shared" si="21"/>
        <v>0.73926983779750066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18468802.760000002</v>
      </c>
      <c r="F97" s="143">
        <f>IFERROR(VLOOKUP($C97,'2025'!$C$8:$U$195,19,FALSE),0)</f>
        <v>16506446.029999999</v>
      </c>
      <c r="G97" s="144">
        <f t="shared" si="14"/>
        <v>0.89374748566538909</v>
      </c>
      <c r="H97" s="145">
        <f t="shared" si="15"/>
        <v>2.0316376026191735E-3</v>
      </c>
      <c r="I97" s="143">
        <f t="shared" si="16"/>
        <v>-1962356.7300000023</v>
      </c>
      <c r="J97" s="146">
        <f t="shared" si="17"/>
        <v>-0.10625251433461094</v>
      </c>
      <c r="K97" s="142">
        <f>VLOOKUP($C97,'2025'!$C$205:$U$392,VLOOKUP($L$4,Master!$D$9:$G$20,4,FALSE),FALSE)</f>
        <v>2358082.7099999995</v>
      </c>
      <c r="L97" s="143">
        <f>VLOOKUP($C97,'2025'!$C$8:$U$195,VLOOKUP($L$4,Master!$D$9:$G$20,4,FALSE),FALSE)</f>
        <v>1675035.9200000004</v>
      </c>
      <c r="M97" s="145">
        <f t="shared" si="18"/>
        <v>0.71033806952428769</v>
      </c>
      <c r="N97" s="145">
        <f t="shared" si="19"/>
        <v>2.0616587935554548E-4</v>
      </c>
      <c r="O97" s="143">
        <f t="shared" si="20"/>
        <v>-683046.78999999911</v>
      </c>
      <c r="P97" s="146">
        <f t="shared" si="21"/>
        <v>-0.28966193047571231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18468802.760000002</v>
      </c>
      <c r="F108" s="148">
        <f>IFERROR(VLOOKUP($C108,'2025'!$C$8:$U$195,19,FALSE),0)</f>
        <v>16506446.029999999</v>
      </c>
      <c r="G108" s="149">
        <f t="shared" si="14"/>
        <v>0.89374748566538909</v>
      </c>
      <c r="H108" s="150">
        <f t="shared" si="15"/>
        <v>2.0316376026191735E-3</v>
      </c>
      <c r="I108" s="148">
        <f t="shared" si="16"/>
        <v>-1962356.7300000023</v>
      </c>
      <c r="J108" s="151">
        <f t="shared" si="17"/>
        <v>-0.10625251433461094</v>
      </c>
      <c r="K108" s="147">
        <f>VLOOKUP($C108,'2025'!$C$205:$U$392,VLOOKUP($L$4,Master!$D$9:$G$20,4,FALSE),FALSE)</f>
        <v>2358082.7099999995</v>
      </c>
      <c r="L108" s="148">
        <f>VLOOKUP($C108,'2025'!$C$8:$U$195,VLOOKUP($L$4,Master!$D$9:$G$20,4,FALSE),FALSE)</f>
        <v>1675035.9200000004</v>
      </c>
      <c r="M108" s="150">
        <f t="shared" si="18"/>
        <v>0.71033806952428769</v>
      </c>
      <c r="N108" s="150">
        <f t="shared" si="19"/>
        <v>2.0616587935554548E-4</v>
      </c>
      <c r="O108" s="148">
        <f t="shared" si="20"/>
        <v>-683046.78999999911</v>
      </c>
      <c r="P108" s="151">
        <f t="shared" si="21"/>
        <v>-0.28966193047571231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18468802.760000002</v>
      </c>
      <c r="F109" s="153">
        <f>IFERROR(VLOOKUP($C109,'2025'!$C$8:$U$195,19,FALSE),0)</f>
        <v>16506446.029999999</v>
      </c>
      <c r="G109" s="154">
        <f t="shared" si="14"/>
        <v>0.89374748566538909</v>
      </c>
      <c r="H109" s="155">
        <f t="shared" si="15"/>
        <v>2.0316376026191735E-3</v>
      </c>
      <c r="I109" s="156">
        <f t="shared" si="16"/>
        <v>-1962356.7300000023</v>
      </c>
      <c r="J109" s="157">
        <f t="shared" si="17"/>
        <v>-0.10625251433461094</v>
      </c>
      <c r="K109" s="163">
        <f>VLOOKUP($C109,'2025'!$C$205:$U$392,VLOOKUP($L$4,Master!$D$9:$G$20,4,FALSE),FALSE)</f>
        <v>2358082.7099999995</v>
      </c>
      <c r="L109" s="164">
        <f>VLOOKUP($C109,'2025'!$C$8:$U$195,VLOOKUP($L$4,Master!$D$9:$G$20,4,FALSE),FALSE)</f>
        <v>1675035.9200000004</v>
      </c>
      <c r="M109" s="155">
        <f t="shared" si="18"/>
        <v>0.71033806952428769</v>
      </c>
      <c r="N109" s="155">
        <f t="shared" si="19"/>
        <v>2.0616587935554548E-4</v>
      </c>
      <c r="O109" s="156">
        <f t="shared" si="20"/>
        <v>-683046.78999999911</v>
      </c>
      <c r="P109" s="157">
        <f t="shared" si="21"/>
        <v>-0.28966193047571231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7436834.1600000001</v>
      </c>
      <c r="F110" s="143">
        <f>IFERROR(VLOOKUP($C110,'2025'!$C$8:$U$195,19,FALSE),0)</f>
        <v>5335689.37</v>
      </c>
      <c r="G110" s="144">
        <f t="shared" si="14"/>
        <v>0.71746784387081186</v>
      </c>
      <c r="H110" s="145">
        <f t="shared" si="15"/>
        <v>6.5672447844228093E-4</v>
      </c>
      <c r="I110" s="143">
        <f t="shared" si="16"/>
        <v>-2101144.79</v>
      </c>
      <c r="J110" s="146">
        <f t="shared" si="17"/>
        <v>-0.28253215612918819</v>
      </c>
      <c r="K110" s="142">
        <f>VLOOKUP($C110,'2025'!$C$205:$U$392,VLOOKUP($L$4,Master!$D$9:$G$20,4,FALSE),FALSE)</f>
        <v>1393345.1099999999</v>
      </c>
      <c r="L110" s="143">
        <f>VLOOKUP($C110,'2025'!$C$8:$U$195,VLOOKUP($L$4,Master!$D$9:$G$20,4,FALSE),FALSE)</f>
        <v>524868.49999999977</v>
      </c>
      <c r="M110" s="145">
        <f t="shared" si="18"/>
        <v>0.37669669648462023</v>
      </c>
      <c r="N110" s="145">
        <f t="shared" si="19"/>
        <v>6.4601585289302959E-5</v>
      </c>
      <c r="O110" s="143">
        <f t="shared" si="20"/>
        <v>-868476.6100000001</v>
      </c>
      <c r="P110" s="146">
        <f t="shared" si="21"/>
        <v>-0.62330330351537977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7436834.1600000001</v>
      </c>
      <c r="F121" s="148">
        <f>IFERROR(VLOOKUP($C121,'2025'!$C$8:$U$195,19,FALSE),0)</f>
        <v>5335689.37</v>
      </c>
      <c r="G121" s="149">
        <f t="shared" si="14"/>
        <v>0.71746784387081186</v>
      </c>
      <c r="H121" s="150">
        <f t="shared" si="15"/>
        <v>6.5672447844228093E-4</v>
      </c>
      <c r="I121" s="148">
        <f t="shared" si="16"/>
        <v>-2101144.79</v>
      </c>
      <c r="J121" s="151">
        <f t="shared" si="17"/>
        <v>-0.28253215612918819</v>
      </c>
      <c r="K121" s="147">
        <f>VLOOKUP($C121,'2025'!$C$205:$U$392,VLOOKUP($L$4,Master!$D$9:$G$20,4,FALSE),FALSE)</f>
        <v>1393345.1099999999</v>
      </c>
      <c r="L121" s="148">
        <f>VLOOKUP($C121,'2025'!$C$8:$U$195,VLOOKUP($L$4,Master!$D$9:$G$20,4,FALSE),FALSE)</f>
        <v>524868.49999999977</v>
      </c>
      <c r="M121" s="150">
        <f t="shared" si="18"/>
        <v>0.37669669648462023</v>
      </c>
      <c r="N121" s="150">
        <f t="shared" si="19"/>
        <v>6.4601585289302959E-5</v>
      </c>
      <c r="O121" s="148">
        <f t="shared" si="20"/>
        <v>-868476.6100000001</v>
      </c>
      <c r="P121" s="151">
        <f t="shared" si="21"/>
        <v>-0.62330330351537977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7436834.1600000001</v>
      </c>
      <c r="F122" s="153">
        <f>IFERROR(VLOOKUP($C122,'2025'!$C$8:$U$195,19,FALSE),0)</f>
        <v>5335689.37</v>
      </c>
      <c r="G122" s="154">
        <f t="shared" si="14"/>
        <v>0.71746784387081186</v>
      </c>
      <c r="H122" s="155">
        <f t="shared" si="15"/>
        <v>6.5672447844228093E-4</v>
      </c>
      <c r="I122" s="156">
        <f t="shared" si="16"/>
        <v>-2101144.79</v>
      </c>
      <c r="J122" s="157">
        <f t="shared" si="17"/>
        <v>-0.28253215612918819</v>
      </c>
      <c r="K122" s="163">
        <f>VLOOKUP($C122,'2025'!$C$205:$U$392,VLOOKUP($L$4,Master!$D$9:$G$20,4,FALSE),FALSE)</f>
        <v>1393345.1099999999</v>
      </c>
      <c r="L122" s="164">
        <f>VLOOKUP($C122,'2025'!$C$8:$U$195,VLOOKUP($L$4,Master!$D$9:$G$20,4,FALSE),FALSE)</f>
        <v>524868.49999999977</v>
      </c>
      <c r="M122" s="155">
        <f t="shared" si="18"/>
        <v>0.37669669648462023</v>
      </c>
      <c r="N122" s="155">
        <f t="shared" si="19"/>
        <v>6.4601585289302959E-5</v>
      </c>
      <c r="O122" s="156">
        <f t="shared" si="20"/>
        <v>-868476.6100000001</v>
      </c>
      <c r="P122" s="157">
        <f t="shared" si="21"/>
        <v>-0.62330330351537977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454119596.85000002</v>
      </c>
      <c r="F123" s="143">
        <f>IFERROR(VLOOKUP($C123,'2025'!$C$8:$U$195,19,FALSE),0)</f>
        <v>418507944.73999989</v>
      </c>
      <c r="G123" s="144">
        <f t="shared" si="14"/>
        <v>0.92158089552395384</v>
      </c>
      <c r="H123" s="145">
        <f t="shared" si="15"/>
        <v>5.1510572050660321E-2</v>
      </c>
      <c r="I123" s="143">
        <f t="shared" si="16"/>
        <v>-35611652.110000134</v>
      </c>
      <c r="J123" s="146">
        <f t="shared" si="17"/>
        <v>-7.8419104476046206E-2</v>
      </c>
      <c r="K123" s="142">
        <f>VLOOKUP($C123,'2025'!$C$205:$U$392,VLOOKUP($L$4,Master!$D$9:$G$20,4,FALSE),FALSE)</f>
        <v>43530658.000000007</v>
      </c>
      <c r="L123" s="143">
        <f>VLOOKUP($C123,'2025'!$C$8:$U$195,VLOOKUP($L$4,Master!$D$9:$G$20,4,FALSE),FALSE)</f>
        <v>39852193.56000001</v>
      </c>
      <c r="M123" s="145">
        <f t="shared" si="18"/>
        <v>0.91549715513144792</v>
      </c>
      <c r="N123" s="145">
        <f t="shared" si="19"/>
        <v>4.9050664713774063E-3</v>
      </c>
      <c r="O123" s="143">
        <f t="shared" si="20"/>
        <v>-3678464.4399999976</v>
      </c>
      <c r="P123" s="146">
        <f t="shared" si="21"/>
        <v>-8.4502844868552113E-2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430625995.02000004</v>
      </c>
      <c r="F138" s="148">
        <f>IFERROR(VLOOKUP($C138,'2025'!$C$8:$U$195,19,FALSE),0)</f>
        <v>400293024.87999994</v>
      </c>
      <c r="G138" s="149">
        <f t="shared" ref="G138:G196" si="22">IFERROR(F138/E138,0)</f>
        <v>0.92956075459728971</v>
      </c>
      <c r="H138" s="150">
        <f t="shared" ref="H138:H196" si="23">F138/$D$4</f>
        <v>4.9268652981648543E-2</v>
      </c>
      <c r="I138" s="148">
        <f t="shared" ref="I138:I196" si="24">F138-E138</f>
        <v>-30332970.140000105</v>
      </c>
      <c r="J138" s="151">
        <f t="shared" ref="J138:J196" si="25">IFERROR(I138/E138,0)</f>
        <v>-7.0439245402710349E-2</v>
      </c>
      <c r="K138" s="147">
        <f>VLOOKUP($C138,'2025'!$C$205:$U$392,VLOOKUP($L$4,Master!$D$9:$G$20,4,FALSE),FALSE)</f>
        <v>39727500.370000005</v>
      </c>
      <c r="L138" s="148">
        <f>VLOOKUP($C138,'2025'!$C$8:$U$195,VLOOKUP($L$4,Master!$D$9:$G$20,4,FALSE),FALSE)</f>
        <v>38604486.250000007</v>
      </c>
      <c r="M138" s="150">
        <f t="shared" ref="M138:M196" si="26">IFERROR(L138/K138,0)</f>
        <v>0.97173207200199196</v>
      </c>
      <c r="N138" s="150">
        <f t="shared" ref="N138:N196" si="27">L138/$D$4</f>
        <v>4.7514968244981364E-3</v>
      </c>
      <c r="O138" s="148">
        <f t="shared" ref="O138:O196" si="28">L138-K138</f>
        <v>-1123014.1199999973</v>
      </c>
      <c r="P138" s="151">
        <f t="shared" ref="P138:P196" si="29">IFERROR(O138/K138,0)</f>
        <v>-2.8267927998008025E-2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430625995.02000004</v>
      </c>
      <c r="F139" s="153">
        <f>IFERROR(VLOOKUP($C139,'2025'!$C$8:$U$195,19,FALSE),0)</f>
        <v>400293024.87999994</v>
      </c>
      <c r="G139" s="154">
        <f t="shared" si="22"/>
        <v>0.92956075459728971</v>
      </c>
      <c r="H139" s="155">
        <f t="shared" si="23"/>
        <v>4.9268652981648543E-2</v>
      </c>
      <c r="I139" s="156">
        <f t="shared" si="24"/>
        <v>-30332970.140000105</v>
      </c>
      <c r="J139" s="157">
        <f t="shared" si="25"/>
        <v>-7.0439245402710349E-2</v>
      </c>
      <c r="K139" s="163">
        <f>VLOOKUP($C139,'2025'!$C$205:$U$392,VLOOKUP($L$4,Master!$D$9:$G$20,4,FALSE),FALSE)</f>
        <v>39727500.370000005</v>
      </c>
      <c r="L139" s="164">
        <f>VLOOKUP($C139,'2025'!$C$8:$U$195,VLOOKUP($L$4,Master!$D$9:$G$20,4,FALSE),FALSE)</f>
        <v>38604486.250000007</v>
      </c>
      <c r="M139" s="155">
        <f t="shared" si="26"/>
        <v>0.97173207200199196</v>
      </c>
      <c r="N139" s="155">
        <f t="shared" si="27"/>
        <v>4.7514968244981364E-3</v>
      </c>
      <c r="O139" s="156">
        <f t="shared" si="28"/>
        <v>-1123014.1199999973</v>
      </c>
      <c r="P139" s="157">
        <f t="shared" si="29"/>
        <v>-2.8267927998008025E-2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13676083.490000002</v>
      </c>
      <c r="F140" s="148">
        <f>IFERROR(VLOOKUP($C140,'2025'!$C$8:$U$195,19,FALSE),0)</f>
        <v>7727152.0199999996</v>
      </c>
      <c r="G140" s="149">
        <f t="shared" si="22"/>
        <v>0.56501205375428709</v>
      </c>
      <c r="H140" s="150">
        <f t="shared" si="23"/>
        <v>9.51069211170874E-4</v>
      </c>
      <c r="I140" s="148">
        <f t="shared" si="24"/>
        <v>-5948931.4700000025</v>
      </c>
      <c r="J140" s="151">
        <f t="shared" si="25"/>
        <v>-0.43498794624571291</v>
      </c>
      <c r="K140" s="147">
        <f>VLOOKUP($C140,'2025'!$C$205:$U$392,VLOOKUP($L$4,Master!$D$9:$G$20,4,FALSE),FALSE)</f>
        <v>2366082.5300000003</v>
      </c>
      <c r="L140" s="148">
        <f>VLOOKUP($C140,'2025'!$C$8:$U$195,VLOOKUP($L$4,Master!$D$9:$G$20,4,FALSE),FALSE)</f>
        <v>371350.75</v>
      </c>
      <c r="M140" s="150">
        <f t="shared" si="26"/>
        <v>0.15694750512358499</v>
      </c>
      <c r="N140" s="150">
        <f t="shared" si="27"/>
        <v>4.5706395313057712E-5</v>
      </c>
      <c r="O140" s="148">
        <f t="shared" si="28"/>
        <v>-1994731.7800000003</v>
      </c>
      <c r="P140" s="151">
        <f t="shared" si="29"/>
        <v>-0.84305249487641498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13676083.490000002</v>
      </c>
      <c r="F141" s="153">
        <f>IFERROR(VLOOKUP($C141,'2025'!$C$8:$U$195,19,FALSE),0)</f>
        <v>7727152.0199999996</v>
      </c>
      <c r="G141" s="154">
        <f t="shared" si="22"/>
        <v>0.56501205375428709</v>
      </c>
      <c r="H141" s="155">
        <f t="shared" si="23"/>
        <v>9.51069211170874E-4</v>
      </c>
      <c r="I141" s="156">
        <f t="shared" si="24"/>
        <v>-5948931.4700000025</v>
      </c>
      <c r="J141" s="157">
        <f t="shared" si="25"/>
        <v>-0.43498794624571291</v>
      </c>
      <c r="K141" s="163">
        <f>VLOOKUP($C141,'2025'!$C$205:$U$392,VLOOKUP($L$4,Master!$D$9:$G$20,4,FALSE),FALSE)</f>
        <v>2366082.5300000003</v>
      </c>
      <c r="L141" s="164">
        <f>VLOOKUP($C141,'2025'!$C$8:$U$195,VLOOKUP($L$4,Master!$D$9:$G$20,4,FALSE),FALSE)</f>
        <v>371350.75</v>
      </c>
      <c r="M141" s="155">
        <f t="shared" si="26"/>
        <v>0.15694750512358499</v>
      </c>
      <c r="N141" s="155">
        <f t="shared" si="27"/>
        <v>4.5706395313057712E-5</v>
      </c>
      <c r="O141" s="156">
        <f t="shared" si="28"/>
        <v>-1994731.7800000003</v>
      </c>
      <c r="P141" s="157">
        <f t="shared" si="29"/>
        <v>-0.84305249487641498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9817518.3399999999</v>
      </c>
      <c r="F142" s="148">
        <f>IFERROR(VLOOKUP($C142,'2025'!$C$8:$U$195,19,FALSE),0)</f>
        <v>10487767.840000002</v>
      </c>
      <c r="G142" s="149">
        <f t="shared" si="22"/>
        <v>1.068270766275951</v>
      </c>
      <c r="H142" s="150">
        <f t="shared" si="23"/>
        <v>1.290849857840905E-3</v>
      </c>
      <c r="I142" s="148">
        <f t="shared" si="24"/>
        <v>670249.50000000186</v>
      </c>
      <c r="J142" s="151">
        <f t="shared" si="25"/>
        <v>6.8270766275950939E-2</v>
      </c>
      <c r="K142" s="147">
        <f>VLOOKUP($C142,'2025'!$C$205:$U$392,VLOOKUP($L$4,Master!$D$9:$G$20,4,FALSE),FALSE)</f>
        <v>1437075.0999999996</v>
      </c>
      <c r="L142" s="148">
        <f>VLOOKUP($C142,'2025'!$C$8:$U$195,VLOOKUP($L$4,Master!$D$9:$G$20,4,FALSE),FALSE)</f>
        <v>876356.56</v>
      </c>
      <c r="M142" s="150">
        <f t="shared" si="26"/>
        <v>0.60981959815461295</v>
      </c>
      <c r="N142" s="150">
        <f t="shared" si="27"/>
        <v>1.0786325156621168E-4</v>
      </c>
      <c r="O142" s="148">
        <f t="shared" si="28"/>
        <v>-560718.53999999957</v>
      </c>
      <c r="P142" s="151">
        <f t="shared" si="29"/>
        <v>-0.39018040184538699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9817518.3399999999</v>
      </c>
      <c r="F143" s="153">
        <f>IFERROR(VLOOKUP($C143,'2025'!$C$8:$U$195,19,FALSE),0)</f>
        <v>10487767.840000002</v>
      </c>
      <c r="G143" s="154">
        <f t="shared" si="22"/>
        <v>1.068270766275951</v>
      </c>
      <c r="H143" s="155">
        <f t="shared" si="23"/>
        <v>1.290849857840905E-3</v>
      </c>
      <c r="I143" s="156">
        <f t="shared" si="24"/>
        <v>670249.50000000186</v>
      </c>
      <c r="J143" s="157">
        <f t="shared" si="25"/>
        <v>6.8270766275950939E-2</v>
      </c>
      <c r="K143" s="163">
        <f>VLOOKUP($C143,'2025'!$C$205:$U$392,VLOOKUP($L$4,Master!$D$9:$G$20,4,FALSE),FALSE)</f>
        <v>1437075.0999999996</v>
      </c>
      <c r="L143" s="164">
        <f>VLOOKUP($C143,'2025'!$C$8:$U$195,VLOOKUP($L$4,Master!$D$9:$G$20,4,FALSE),FALSE)</f>
        <v>876356.56</v>
      </c>
      <c r="M143" s="155">
        <f t="shared" si="26"/>
        <v>0.60981959815461295</v>
      </c>
      <c r="N143" s="155">
        <f t="shared" si="27"/>
        <v>1.0786325156621168E-4</v>
      </c>
      <c r="O143" s="156">
        <f t="shared" si="28"/>
        <v>-560718.53999999957</v>
      </c>
      <c r="P143" s="157">
        <f t="shared" si="29"/>
        <v>-0.39018040184538699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56116593.840000041</v>
      </c>
      <c r="F144" s="143">
        <f>IFERROR(VLOOKUP($C144,'2025'!$C$8:$U$195,19,FALSE),0)</f>
        <v>40928527.530000001</v>
      </c>
      <c r="G144" s="144">
        <f t="shared" si="22"/>
        <v>0.72934803645951241</v>
      </c>
      <c r="H144" s="145">
        <f t="shared" si="23"/>
        <v>5.0375432360579469E-3</v>
      </c>
      <c r="I144" s="143">
        <f t="shared" si="24"/>
        <v>-15188066.31000004</v>
      </c>
      <c r="J144" s="146">
        <f t="shared" si="25"/>
        <v>-0.27065196354048754</v>
      </c>
      <c r="K144" s="142">
        <f>VLOOKUP($C144,'2025'!$C$205:$U$392,VLOOKUP($L$4,Master!$D$9:$G$20,4,FALSE),FALSE)</f>
        <v>6512015.2200000091</v>
      </c>
      <c r="L144" s="143">
        <f>VLOOKUP($C144,'2025'!$C$8:$U$195,VLOOKUP($L$4,Master!$D$9:$G$20,4,FALSE),FALSE)</f>
        <v>6004082.4400000013</v>
      </c>
      <c r="M144" s="145">
        <f t="shared" si="26"/>
        <v>0.92200067677360142</v>
      </c>
      <c r="N144" s="145">
        <f t="shared" si="27"/>
        <v>7.3899127844720435E-4</v>
      </c>
      <c r="O144" s="143">
        <f t="shared" si="28"/>
        <v>-507932.78000000771</v>
      </c>
      <c r="P144" s="146">
        <f t="shared" si="29"/>
        <v>-7.7999323226398576E-2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12132110.890000001</v>
      </c>
      <c r="F145" s="148">
        <f>IFERROR(VLOOKUP($C145,'2025'!$C$8:$U$195,19,FALSE),0)</f>
        <v>11256131.140000001</v>
      </c>
      <c r="G145" s="149">
        <f t="shared" si="22"/>
        <v>0.92779659220539812</v>
      </c>
      <c r="H145" s="150">
        <f t="shared" si="23"/>
        <v>1.3854211404728792E-3</v>
      </c>
      <c r="I145" s="148">
        <f t="shared" si="24"/>
        <v>-875979.75</v>
      </c>
      <c r="J145" s="151">
        <f t="shared" si="25"/>
        <v>-7.2203407794601854E-2</v>
      </c>
      <c r="K145" s="147">
        <f>VLOOKUP($C145,'2025'!$C$205:$U$392,VLOOKUP($L$4,Master!$D$9:$G$20,4,FALSE),FALSE)</f>
        <v>538300.19000000006</v>
      </c>
      <c r="L145" s="148">
        <f>VLOOKUP($C145,'2025'!$C$8:$U$195,VLOOKUP($L$4,Master!$D$9:$G$20,4,FALSE),FALSE)</f>
        <v>314037.54000000062</v>
      </c>
      <c r="M145" s="150">
        <f t="shared" si="26"/>
        <v>0.58338738464870421</v>
      </c>
      <c r="N145" s="150">
        <f t="shared" si="27"/>
        <v>3.8652201312048522E-5</v>
      </c>
      <c r="O145" s="148">
        <f t="shared" si="28"/>
        <v>-224262.64999999944</v>
      </c>
      <c r="P145" s="151">
        <f t="shared" si="29"/>
        <v>-0.41661261535129573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12132110.890000001</v>
      </c>
      <c r="F146" s="153">
        <f>IFERROR(VLOOKUP($C146,'2025'!$C$8:$U$195,19,FALSE),0)</f>
        <v>11256131.140000001</v>
      </c>
      <c r="G146" s="154">
        <f t="shared" si="22"/>
        <v>0.92779659220539812</v>
      </c>
      <c r="H146" s="155">
        <f t="shared" si="23"/>
        <v>1.3854211404728792E-3</v>
      </c>
      <c r="I146" s="156">
        <f t="shared" si="24"/>
        <v>-875979.75</v>
      </c>
      <c r="J146" s="157">
        <f t="shared" si="25"/>
        <v>-7.2203407794601854E-2</v>
      </c>
      <c r="K146" s="163">
        <f>VLOOKUP($C146,'2025'!$C$205:$U$392,VLOOKUP($L$4,Master!$D$9:$G$20,4,FALSE),FALSE)</f>
        <v>538300.19000000006</v>
      </c>
      <c r="L146" s="164">
        <f>VLOOKUP($C146,'2025'!$C$8:$U$195,VLOOKUP($L$4,Master!$D$9:$G$20,4,FALSE),FALSE)</f>
        <v>314037.54000000062</v>
      </c>
      <c r="M146" s="155">
        <f t="shared" si="26"/>
        <v>0.58338738464870421</v>
      </c>
      <c r="N146" s="155">
        <f t="shared" si="27"/>
        <v>3.8652201312048522E-5</v>
      </c>
      <c r="O146" s="156">
        <f t="shared" si="28"/>
        <v>-224262.64999999944</v>
      </c>
      <c r="P146" s="157">
        <f t="shared" si="29"/>
        <v>-0.41661261535129573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23639106.550000034</v>
      </c>
      <c r="F147" s="148">
        <f>IFERROR(VLOOKUP($C147,'2025'!$C$8:$U$195,19,FALSE),0)</f>
        <v>17888494.980000004</v>
      </c>
      <c r="G147" s="149">
        <f t="shared" si="22"/>
        <v>0.7567331253473274</v>
      </c>
      <c r="H147" s="150">
        <f t="shared" si="23"/>
        <v>2.2017422157125806E-3</v>
      </c>
      <c r="I147" s="148">
        <f t="shared" si="24"/>
        <v>-5750611.5700000301</v>
      </c>
      <c r="J147" s="151">
        <f t="shared" si="25"/>
        <v>-0.2432668746526726</v>
      </c>
      <c r="K147" s="147">
        <f>VLOOKUP($C147,'2025'!$C$205:$U$392,VLOOKUP($L$4,Master!$D$9:$G$20,4,FALSE),FALSE)</f>
        <v>3109810.6400000094</v>
      </c>
      <c r="L147" s="148">
        <f>VLOOKUP($C147,'2025'!$C$8:$U$195,VLOOKUP($L$4,Master!$D$9:$G$20,4,FALSE),FALSE)</f>
        <v>2488829.9100000006</v>
      </c>
      <c r="M147" s="150">
        <f t="shared" si="26"/>
        <v>0.80031558127281766</v>
      </c>
      <c r="N147" s="150">
        <f t="shared" si="27"/>
        <v>3.0632883798786424E-4</v>
      </c>
      <c r="O147" s="148">
        <f t="shared" si="28"/>
        <v>-620980.73000000883</v>
      </c>
      <c r="P147" s="151">
        <f t="shared" si="29"/>
        <v>-0.19968441872718234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23639106.550000034</v>
      </c>
      <c r="F148" s="153">
        <f>IFERROR(VLOOKUP($C148,'2025'!$C$8:$U$195,19,FALSE),0)</f>
        <v>17888494.980000004</v>
      </c>
      <c r="G148" s="154">
        <f t="shared" si="22"/>
        <v>0.7567331253473274</v>
      </c>
      <c r="H148" s="155">
        <f t="shared" si="23"/>
        <v>2.2017422157125806E-3</v>
      </c>
      <c r="I148" s="156">
        <f t="shared" si="24"/>
        <v>-5750611.5700000301</v>
      </c>
      <c r="J148" s="157">
        <f t="shared" si="25"/>
        <v>-0.2432668746526726</v>
      </c>
      <c r="K148" s="163">
        <f>VLOOKUP($C148,'2025'!$C$205:$U$392,VLOOKUP($L$4,Master!$D$9:$G$20,4,FALSE),FALSE)</f>
        <v>3109810.6400000094</v>
      </c>
      <c r="L148" s="164">
        <f>VLOOKUP($C148,'2025'!$C$8:$U$195,VLOOKUP($L$4,Master!$D$9:$G$20,4,FALSE),FALSE)</f>
        <v>2488829.9100000006</v>
      </c>
      <c r="M148" s="155">
        <f t="shared" si="26"/>
        <v>0.80031558127281766</v>
      </c>
      <c r="N148" s="155">
        <f t="shared" si="27"/>
        <v>3.0632883798786424E-4</v>
      </c>
      <c r="O148" s="156">
        <f t="shared" si="28"/>
        <v>-620980.73000000883</v>
      </c>
      <c r="P148" s="157">
        <f t="shared" si="29"/>
        <v>-0.19968441872718234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2460297.2700000005</v>
      </c>
      <c r="F153" s="148">
        <f>IFERROR(VLOOKUP($C153,'2025'!$C$8:$U$195,19,FALSE),0)</f>
        <v>820388.03</v>
      </c>
      <c r="G153" s="149">
        <f t="shared" si="22"/>
        <v>0.33345077442613258</v>
      </c>
      <c r="H153" s="150">
        <f t="shared" si="23"/>
        <v>1.0097456275308628E-4</v>
      </c>
      <c r="I153" s="148">
        <f t="shared" si="24"/>
        <v>-1639909.2400000005</v>
      </c>
      <c r="J153" s="151">
        <f t="shared" si="25"/>
        <v>-0.66654922557386742</v>
      </c>
      <c r="K153" s="147">
        <f>VLOOKUP($C153,'2025'!$C$205:$U$392,VLOOKUP($L$4,Master!$D$9:$G$20,4,FALSE),FALSE)</f>
        <v>559031.06000000006</v>
      </c>
      <c r="L153" s="148">
        <f>VLOOKUP($C153,'2025'!$C$8:$U$195,VLOOKUP($L$4,Master!$D$9:$G$20,4,FALSE),FALSE)</f>
        <v>556066.05000000005</v>
      </c>
      <c r="M153" s="150">
        <f t="shared" si="26"/>
        <v>0.99469616232056945</v>
      </c>
      <c r="N153" s="150">
        <f t="shared" si="27"/>
        <v>6.8441425529558019E-5</v>
      </c>
      <c r="O153" s="148">
        <f t="shared" si="28"/>
        <v>-2965.0100000000093</v>
      </c>
      <c r="P153" s="151">
        <f t="shared" si="29"/>
        <v>-5.3038376794305652E-3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2460297.2700000005</v>
      </c>
      <c r="F154" s="153">
        <f>IFERROR(VLOOKUP($C154,'2025'!$C$8:$U$195,19,FALSE),0)</f>
        <v>820388.03</v>
      </c>
      <c r="G154" s="154">
        <f t="shared" si="22"/>
        <v>0.33345077442613258</v>
      </c>
      <c r="H154" s="155">
        <f t="shared" si="23"/>
        <v>1.0097456275308628E-4</v>
      </c>
      <c r="I154" s="156">
        <f t="shared" si="24"/>
        <v>-1639909.2400000005</v>
      </c>
      <c r="J154" s="157">
        <f t="shared" si="25"/>
        <v>-0.66654922557386742</v>
      </c>
      <c r="K154" s="163">
        <f>VLOOKUP($C154,'2025'!$C$205:$U$392,VLOOKUP($L$4,Master!$D$9:$G$20,4,FALSE),FALSE)</f>
        <v>559031.06000000006</v>
      </c>
      <c r="L154" s="164">
        <f>VLOOKUP($C154,'2025'!$C$8:$U$195,VLOOKUP($L$4,Master!$D$9:$G$20,4,FALSE),FALSE)</f>
        <v>556066.05000000005</v>
      </c>
      <c r="M154" s="155">
        <f t="shared" si="26"/>
        <v>0.99469616232056945</v>
      </c>
      <c r="N154" s="155">
        <f t="shared" si="27"/>
        <v>6.8441425529558019E-5</v>
      </c>
      <c r="O154" s="156">
        <f t="shared" si="28"/>
        <v>-2965.0100000000093</v>
      </c>
      <c r="P154" s="157">
        <f t="shared" si="29"/>
        <v>-5.3038376794305652E-3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17885079.129999995</v>
      </c>
      <c r="F155" s="148">
        <f>IFERROR(VLOOKUP($C155,'2025'!$C$8:$U$195,19,FALSE),0)</f>
        <v>10963513.379999999</v>
      </c>
      <c r="G155" s="149">
        <f t="shared" si="22"/>
        <v>0.61299775641529419</v>
      </c>
      <c r="H155" s="150">
        <f t="shared" si="23"/>
        <v>1.3494053171194012E-3</v>
      </c>
      <c r="I155" s="148">
        <f t="shared" si="24"/>
        <v>-6921565.7499999963</v>
      </c>
      <c r="J155" s="151">
        <f t="shared" si="25"/>
        <v>-0.38700224358470581</v>
      </c>
      <c r="K155" s="147">
        <f>VLOOKUP($C155,'2025'!$C$205:$U$392,VLOOKUP($L$4,Master!$D$9:$G$20,4,FALSE),FALSE)</f>
        <v>2304873.3299999991</v>
      </c>
      <c r="L155" s="148">
        <f>VLOOKUP($C155,'2025'!$C$8:$U$195,VLOOKUP($L$4,Master!$D$9:$G$20,4,FALSE),FALSE)</f>
        <v>2645148.9400000004</v>
      </c>
      <c r="M155" s="150">
        <f t="shared" si="26"/>
        <v>1.1476331065881185</v>
      </c>
      <c r="N155" s="150">
        <f t="shared" si="27"/>
        <v>3.2556881361773361E-4</v>
      </c>
      <c r="O155" s="148">
        <f t="shared" si="28"/>
        <v>340275.61000000127</v>
      </c>
      <c r="P155" s="151">
        <f t="shared" si="29"/>
        <v>0.1476331065881184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17885079.129999995</v>
      </c>
      <c r="F156" s="153">
        <f>IFERROR(VLOOKUP($C156,'2025'!$C$8:$U$195,19,FALSE),0)</f>
        <v>10963513.379999999</v>
      </c>
      <c r="G156" s="154">
        <f t="shared" si="22"/>
        <v>0.61299775641529419</v>
      </c>
      <c r="H156" s="155">
        <f t="shared" si="23"/>
        <v>1.3494053171194012E-3</v>
      </c>
      <c r="I156" s="156">
        <f t="shared" si="24"/>
        <v>-6921565.7499999963</v>
      </c>
      <c r="J156" s="157">
        <f t="shared" si="25"/>
        <v>-0.38700224358470581</v>
      </c>
      <c r="K156" s="163">
        <f>VLOOKUP($C156,'2025'!$C$205:$U$392,VLOOKUP($L$4,Master!$D$9:$G$20,4,FALSE),FALSE)</f>
        <v>2304873.3299999991</v>
      </c>
      <c r="L156" s="164">
        <f>VLOOKUP($C156,'2025'!$C$8:$U$195,VLOOKUP($L$4,Master!$D$9:$G$20,4,FALSE),FALSE)</f>
        <v>2645148.9400000004</v>
      </c>
      <c r="M156" s="155">
        <f t="shared" si="26"/>
        <v>1.1476331065881185</v>
      </c>
      <c r="N156" s="155">
        <f t="shared" si="27"/>
        <v>3.2556881361773361E-4</v>
      </c>
      <c r="O156" s="156">
        <f t="shared" si="28"/>
        <v>340275.61000000127</v>
      </c>
      <c r="P156" s="157">
        <f t="shared" si="29"/>
        <v>0.1476331065881184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308218539.86000001</v>
      </c>
      <c r="F157" s="143">
        <f>IFERROR(VLOOKUP($C157,'2025'!$C$8:$U$195,19,FALSE),0)</f>
        <v>297463260.50999999</v>
      </c>
      <c r="G157" s="144">
        <f t="shared" si="22"/>
        <v>0.96510502140823418</v>
      </c>
      <c r="H157" s="145">
        <f t="shared" si="23"/>
        <v>3.6612214667618492E-2</v>
      </c>
      <c r="I157" s="143">
        <f t="shared" si="24"/>
        <v>-10755279.350000024</v>
      </c>
      <c r="J157" s="146">
        <f t="shared" si="25"/>
        <v>-3.4894978591765831E-2</v>
      </c>
      <c r="K157" s="142">
        <f>VLOOKUP($C157,'2025'!$C$205:$U$392,VLOOKUP($L$4,Master!$D$9:$G$20,4,FALSE),FALSE)</f>
        <v>33065878.16</v>
      </c>
      <c r="L157" s="143">
        <f>VLOOKUP($C157,'2025'!$C$8:$U$195,VLOOKUP($L$4,Master!$D$9:$G$20,4,FALSE),FALSE)</f>
        <v>23847391.449999999</v>
      </c>
      <c r="M157" s="145">
        <f t="shared" si="26"/>
        <v>0.72120847160346513</v>
      </c>
      <c r="N157" s="145">
        <f t="shared" si="27"/>
        <v>2.9351719386561965E-3</v>
      </c>
      <c r="O157" s="143">
        <f t="shared" si="28"/>
        <v>-9218486.7100000009</v>
      </c>
      <c r="P157" s="146">
        <f t="shared" si="29"/>
        <v>-0.27879152839653482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157207805.21999997</v>
      </c>
      <c r="F158" s="148">
        <f>IFERROR(VLOOKUP($C158,'2025'!$C$8:$U$195,19,FALSE),0)</f>
        <v>162261001.93000001</v>
      </c>
      <c r="G158" s="149">
        <f t="shared" si="22"/>
        <v>1.032143421269246</v>
      </c>
      <c r="H158" s="150">
        <f t="shared" si="23"/>
        <v>1.9971322255590975E-2</v>
      </c>
      <c r="I158" s="148">
        <f t="shared" si="24"/>
        <v>5053196.7100000381</v>
      </c>
      <c r="J158" s="151">
        <f t="shared" si="25"/>
        <v>3.2143421269246054E-2</v>
      </c>
      <c r="K158" s="147">
        <f>VLOOKUP($C158,'2025'!$C$205:$U$392,VLOOKUP($L$4,Master!$D$9:$G$20,4,FALSE),FALSE)</f>
        <v>16672357.269999996</v>
      </c>
      <c r="L158" s="148">
        <f>VLOOKUP($C158,'2025'!$C$8:$U$195,VLOOKUP($L$4,Master!$D$9:$G$20,4,FALSE),FALSE)</f>
        <v>14555272.890000001</v>
      </c>
      <c r="M158" s="150">
        <f t="shared" si="26"/>
        <v>0.87301829335138792</v>
      </c>
      <c r="N158" s="150">
        <f t="shared" si="27"/>
        <v>1.7914843489605771E-3</v>
      </c>
      <c r="O158" s="148">
        <f t="shared" si="28"/>
        <v>-2117084.3799999952</v>
      </c>
      <c r="P158" s="151">
        <f t="shared" si="29"/>
        <v>-0.12698170664861214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39726997.610000007</v>
      </c>
      <c r="F159" s="153">
        <f>IFERROR(VLOOKUP($C159,'2025'!$C$8:$U$195,19,FALSE),0)</f>
        <v>42304449.18</v>
      </c>
      <c r="G159" s="154">
        <f t="shared" si="22"/>
        <v>1.0648790929358125</v>
      </c>
      <c r="H159" s="155">
        <f t="shared" si="23"/>
        <v>5.2068936920747844E-3</v>
      </c>
      <c r="I159" s="156">
        <f t="shared" si="24"/>
        <v>2577451.5699999928</v>
      </c>
      <c r="J159" s="157">
        <f t="shared" si="25"/>
        <v>6.4879092935812538E-2</v>
      </c>
      <c r="K159" s="163">
        <f>VLOOKUP($C159,'2025'!$C$205:$U$392,VLOOKUP($L$4,Master!$D$9:$G$20,4,FALSE),FALSE)</f>
        <v>4100070.6300000004</v>
      </c>
      <c r="L159" s="164">
        <f>VLOOKUP($C159,'2025'!$C$8:$U$195,VLOOKUP($L$4,Master!$D$9:$G$20,4,FALSE),FALSE)</f>
        <v>4069123.0900000008</v>
      </c>
      <c r="M159" s="155">
        <f t="shared" si="26"/>
        <v>0.99245194954117177</v>
      </c>
      <c r="N159" s="155">
        <f t="shared" si="27"/>
        <v>5.0083364185754564E-4</v>
      </c>
      <c r="O159" s="156">
        <f t="shared" si="28"/>
        <v>-30947.539999999572</v>
      </c>
      <c r="P159" s="157">
        <f t="shared" si="29"/>
        <v>-7.5480504588282104E-3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117480807.61</v>
      </c>
      <c r="F160" s="153">
        <f>IFERROR(VLOOKUP($C160,'2025'!$C$8:$U$195,19,FALSE),0)</f>
        <v>119956552.75</v>
      </c>
      <c r="G160" s="154">
        <f t="shared" si="22"/>
        <v>1.0210736135575329</v>
      </c>
      <c r="H160" s="155">
        <f t="shared" si="23"/>
        <v>1.4764428563516192E-2</v>
      </c>
      <c r="I160" s="156">
        <f t="shared" si="24"/>
        <v>2475745.1400000006</v>
      </c>
      <c r="J160" s="157">
        <f t="shared" si="25"/>
        <v>2.1073613557532817E-2</v>
      </c>
      <c r="K160" s="163">
        <f>VLOOKUP($C160,'2025'!$C$205:$U$392,VLOOKUP($L$4,Master!$D$9:$G$20,4,FALSE),FALSE)</f>
        <v>12572286.639999995</v>
      </c>
      <c r="L160" s="164">
        <f>VLOOKUP($C160,'2025'!$C$8:$U$195,VLOOKUP($L$4,Master!$D$9:$G$20,4,FALSE),FALSE)</f>
        <v>10486149.799999999</v>
      </c>
      <c r="M160" s="155">
        <f t="shared" si="26"/>
        <v>0.83406862253977399</v>
      </c>
      <c r="N160" s="155">
        <f t="shared" si="27"/>
        <v>1.2906507071030315E-3</v>
      </c>
      <c r="O160" s="156">
        <f t="shared" si="28"/>
        <v>-2086136.8399999961</v>
      </c>
      <c r="P160" s="157">
        <f t="shared" si="29"/>
        <v>-0.16593137746022604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52387176.090000004</v>
      </c>
      <c r="F161" s="148">
        <f>IFERROR(VLOOKUP($C161,'2025'!$C$8:$U$195,19,FALSE),0)</f>
        <v>52042264.559999987</v>
      </c>
      <c r="G161" s="149">
        <f t="shared" si="22"/>
        <v>0.99341610760985732</v>
      </c>
      <c r="H161" s="150">
        <f t="shared" si="23"/>
        <v>6.4054383004910932E-3</v>
      </c>
      <c r="I161" s="148">
        <f t="shared" si="24"/>
        <v>-344911.53000001609</v>
      </c>
      <c r="J161" s="151">
        <f t="shared" si="25"/>
        <v>-6.5838923901426899E-3</v>
      </c>
      <c r="K161" s="147">
        <f>VLOOKUP($C161,'2025'!$C$205:$U$392,VLOOKUP($L$4,Master!$D$9:$G$20,4,FALSE),FALSE)</f>
        <v>5538463.7400000012</v>
      </c>
      <c r="L161" s="148">
        <f>VLOOKUP($C161,'2025'!$C$8:$U$195,VLOOKUP($L$4,Master!$D$9:$G$20,4,FALSE),FALSE)</f>
        <v>5163104.9499999993</v>
      </c>
      <c r="M161" s="150">
        <f t="shared" si="26"/>
        <v>0.93222691207869102</v>
      </c>
      <c r="N161" s="150">
        <f t="shared" si="27"/>
        <v>6.3548253473974417E-4</v>
      </c>
      <c r="O161" s="148">
        <f t="shared" si="28"/>
        <v>-375358.7900000019</v>
      </c>
      <c r="P161" s="151">
        <f t="shared" si="29"/>
        <v>-6.7773087921308997E-2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52387176.090000004</v>
      </c>
      <c r="F163" s="153">
        <f>IFERROR(VLOOKUP($C163,'2025'!$C$8:$U$195,19,FALSE),0)</f>
        <v>52042264.559999987</v>
      </c>
      <c r="G163" s="154">
        <f t="shared" si="22"/>
        <v>0.99341610760985732</v>
      </c>
      <c r="H163" s="155">
        <f t="shared" si="23"/>
        <v>6.4054383004910932E-3</v>
      </c>
      <c r="I163" s="156">
        <f t="shared" si="24"/>
        <v>-344911.53000001609</v>
      </c>
      <c r="J163" s="157">
        <f t="shared" si="25"/>
        <v>-6.5838923901426899E-3</v>
      </c>
      <c r="K163" s="163">
        <f>VLOOKUP($C163,'2025'!$C$205:$U$392,VLOOKUP($L$4,Master!$D$9:$G$20,4,FALSE),FALSE)</f>
        <v>5538463.7400000012</v>
      </c>
      <c r="L163" s="164">
        <f>VLOOKUP($C163,'2025'!$C$8:$U$195,VLOOKUP($L$4,Master!$D$9:$G$20,4,FALSE),FALSE)</f>
        <v>5163104.9499999993</v>
      </c>
      <c r="M163" s="155">
        <f t="shared" si="26"/>
        <v>0.93222691207869102</v>
      </c>
      <c r="N163" s="155">
        <f t="shared" si="27"/>
        <v>6.3548253473974417E-4</v>
      </c>
      <c r="O163" s="156">
        <f t="shared" si="28"/>
        <v>-375358.7900000019</v>
      </c>
      <c r="P163" s="157">
        <f t="shared" si="29"/>
        <v>-6.7773087921308997E-2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41842763.040000007</v>
      </c>
      <c r="F166" s="148">
        <f>IFERROR(VLOOKUP($C166,'2025'!$C$8:$U$195,19,FALSE),0)</f>
        <v>35728917.320000008</v>
      </c>
      <c r="G166" s="149">
        <f t="shared" si="22"/>
        <v>0.85388522946834544</v>
      </c>
      <c r="H166" s="150">
        <f t="shared" si="23"/>
        <v>4.3975675803414292E-3</v>
      </c>
      <c r="I166" s="148">
        <f t="shared" si="24"/>
        <v>-6113845.7199999988</v>
      </c>
      <c r="J166" s="151">
        <f t="shared" si="25"/>
        <v>-0.14611477053165459</v>
      </c>
      <c r="K166" s="147">
        <f>VLOOKUP($C166,'2025'!$C$205:$U$392,VLOOKUP($L$4,Master!$D$9:$G$20,4,FALSE),FALSE)</f>
        <v>4336487.6400000006</v>
      </c>
      <c r="L166" s="148">
        <f>VLOOKUP($C166,'2025'!$C$8:$U$195,VLOOKUP($L$4,Master!$D$9:$G$20,4,FALSE),FALSE)</f>
        <v>335153.02</v>
      </c>
      <c r="M166" s="150">
        <f t="shared" si="26"/>
        <v>7.7286746284834326E-2</v>
      </c>
      <c r="N166" s="150">
        <f t="shared" si="27"/>
        <v>4.125112558002142E-5</v>
      </c>
      <c r="O166" s="148">
        <f t="shared" si="28"/>
        <v>-4001334.6200000006</v>
      </c>
      <c r="P166" s="151">
        <f t="shared" si="29"/>
        <v>-0.92271325371516566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41643498.400000006</v>
      </c>
      <c r="F167" s="153">
        <f>IFERROR(VLOOKUP($C167,'2025'!$C$8:$U$195,19,FALSE),0)</f>
        <v>35532594.20000001</v>
      </c>
      <c r="G167" s="154">
        <f t="shared" si="22"/>
        <v>0.85325670429264433</v>
      </c>
      <c r="H167" s="155">
        <f t="shared" si="23"/>
        <v>4.3734038426034207E-3</v>
      </c>
      <c r="I167" s="156">
        <f t="shared" si="24"/>
        <v>-6110904.1999999955</v>
      </c>
      <c r="J167" s="157">
        <f t="shared" si="25"/>
        <v>-0.14674329570735573</v>
      </c>
      <c r="K167" s="163">
        <f>VLOOKUP($C167,'2025'!$C$205:$U$392,VLOOKUP($L$4,Master!$D$9:$G$20,4,FALSE),FALSE)</f>
        <v>4335752.2600000007</v>
      </c>
      <c r="L167" s="164">
        <f>VLOOKUP($C167,'2025'!$C$8:$U$195,VLOOKUP($L$4,Master!$D$9:$G$20,4,FALSE),FALSE)</f>
        <v>335153.02</v>
      </c>
      <c r="M167" s="155">
        <f t="shared" si="26"/>
        <v>7.7299854766148465E-2</v>
      </c>
      <c r="N167" s="155">
        <f t="shared" si="27"/>
        <v>4.125112558002142E-5</v>
      </c>
      <c r="O167" s="156">
        <f t="shared" si="28"/>
        <v>-4000599.2400000007</v>
      </c>
      <c r="P167" s="157">
        <f t="shared" si="29"/>
        <v>-0.92270014523385158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199264.64000000001</v>
      </c>
      <c r="F168" s="153">
        <f>IFERROR(VLOOKUP($C168,'2025'!$C$8:$U$195,19,FALSE),0)</f>
        <v>196323.12</v>
      </c>
      <c r="G168" s="154">
        <f t="shared" si="22"/>
        <v>0.98523812353260454</v>
      </c>
      <c r="H168" s="155">
        <f t="shared" si="23"/>
        <v>2.4163737738008787E-5</v>
      </c>
      <c r="I168" s="156">
        <f t="shared" si="24"/>
        <v>-2941.5200000000186</v>
      </c>
      <c r="J168" s="157">
        <f t="shared" si="25"/>
        <v>-1.4761876467395411E-2</v>
      </c>
      <c r="K168" s="163">
        <f>VLOOKUP($C168,'2025'!$C$205:$U$392,VLOOKUP($L$4,Master!$D$9:$G$20,4,FALSE),FALSE)</f>
        <v>735.38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-735.38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42211800.060000002</v>
      </c>
      <c r="F171" s="148">
        <f>IFERROR(VLOOKUP($C171,'2025'!$C$8:$U$195,19,FALSE),0)</f>
        <v>31926060.409999996</v>
      </c>
      <c r="G171" s="149">
        <f t="shared" si="22"/>
        <v>0.75633022909755521</v>
      </c>
      <c r="H171" s="150">
        <f t="shared" si="23"/>
        <v>3.9295063706967634E-3</v>
      </c>
      <c r="I171" s="148">
        <f t="shared" si="24"/>
        <v>-10285739.650000006</v>
      </c>
      <c r="J171" s="151">
        <f t="shared" si="25"/>
        <v>-0.24366977090244479</v>
      </c>
      <c r="K171" s="147">
        <f>VLOOKUP($C171,'2025'!$C$205:$U$392,VLOOKUP($L$4,Master!$D$9:$G$20,4,FALSE),FALSE)</f>
        <v>5001112.9800000004</v>
      </c>
      <c r="L171" s="148">
        <f>VLOOKUP($C171,'2025'!$C$8:$U$195,VLOOKUP($L$4,Master!$D$9:$G$20,4,FALSE),FALSE)</f>
        <v>1883560.9399999997</v>
      </c>
      <c r="M171" s="150">
        <f t="shared" si="26"/>
        <v>0.37662835203535022</v>
      </c>
      <c r="N171" s="150">
        <f t="shared" si="27"/>
        <v>2.3183144485334841E-4</v>
      </c>
      <c r="O171" s="148">
        <f t="shared" si="28"/>
        <v>-3117552.040000001</v>
      </c>
      <c r="P171" s="151">
        <f t="shared" si="29"/>
        <v>-0.62337164796464983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42211800.060000002</v>
      </c>
      <c r="F172" s="153">
        <f>IFERROR(VLOOKUP($C172,'2025'!$C$8:$U$195,19,FALSE),0)</f>
        <v>31926060.409999996</v>
      </c>
      <c r="G172" s="154">
        <f t="shared" si="22"/>
        <v>0.75633022909755521</v>
      </c>
      <c r="H172" s="155">
        <f t="shared" si="23"/>
        <v>3.9295063706967634E-3</v>
      </c>
      <c r="I172" s="156">
        <f t="shared" si="24"/>
        <v>-10285739.650000006</v>
      </c>
      <c r="J172" s="157">
        <f t="shared" si="25"/>
        <v>-0.24366977090244479</v>
      </c>
      <c r="K172" s="163">
        <f>VLOOKUP($C172,'2025'!$C$205:$U$392,VLOOKUP($L$4,Master!$D$9:$G$20,4,FALSE),FALSE)</f>
        <v>5001112.9800000004</v>
      </c>
      <c r="L172" s="164">
        <f>VLOOKUP($C172,'2025'!$C$8:$U$195,VLOOKUP($L$4,Master!$D$9:$G$20,4,FALSE),FALSE)</f>
        <v>1883560.9399999997</v>
      </c>
      <c r="M172" s="155">
        <f t="shared" si="26"/>
        <v>0.37662835203535022</v>
      </c>
      <c r="N172" s="155">
        <f t="shared" si="27"/>
        <v>2.3183144485334841E-4</v>
      </c>
      <c r="O172" s="156">
        <f t="shared" si="28"/>
        <v>-3117552.040000001</v>
      </c>
      <c r="P172" s="157">
        <f t="shared" si="29"/>
        <v>-0.62337164796464983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14568995.449999997</v>
      </c>
      <c r="F175" s="148">
        <f>IFERROR(VLOOKUP($C175,'2025'!$C$8:$U$195,19,FALSE),0)</f>
        <v>15505016.290000001</v>
      </c>
      <c r="G175" s="149">
        <f t="shared" si="22"/>
        <v>1.0642474522840217</v>
      </c>
      <c r="H175" s="150">
        <f t="shared" si="23"/>
        <v>1.9083801604982339E-3</v>
      </c>
      <c r="I175" s="148">
        <f t="shared" si="24"/>
        <v>936020.84000000358</v>
      </c>
      <c r="J175" s="151">
        <f t="shared" si="25"/>
        <v>6.4247452284021664E-2</v>
      </c>
      <c r="K175" s="147">
        <f>VLOOKUP($C175,'2025'!$C$205:$U$392,VLOOKUP($L$4,Master!$D$9:$G$20,4,FALSE),FALSE)</f>
        <v>1517456.5299999996</v>
      </c>
      <c r="L175" s="148">
        <f>VLOOKUP($C175,'2025'!$C$8:$U$195,VLOOKUP($L$4,Master!$D$9:$G$20,4,FALSE),FALSE)</f>
        <v>1910299.6499999997</v>
      </c>
      <c r="M175" s="150">
        <f t="shared" si="26"/>
        <v>1.2588826185353725</v>
      </c>
      <c r="N175" s="150">
        <f t="shared" si="27"/>
        <v>2.3512248452250541E-4</v>
      </c>
      <c r="O175" s="148">
        <f t="shared" si="28"/>
        <v>392843.12000000011</v>
      </c>
      <c r="P175" s="151">
        <f t="shared" si="29"/>
        <v>0.25888261853537264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14568995.449999997</v>
      </c>
      <c r="F176" s="153">
        <f>IFERROR(VLOOKUP($C176,'2025'!$C$8:$U$195,19,FALSE),0)</f>
        <v>15505016.290000001</v>
      </c>
      <c r="G176" s="154">
        <f t="shared" si="22"/>
        <v>1.0642474522840217</v>
      </c>
      <c r="H176" s="155">
        <f t="shared" si="23"/>
        <v>1.9083801604982339E-3</v>
      </c>
      <c r="I176" s="156">
        <f t="shared" si="24"/>
        <v>936020.84000000358</v>
      </c>
      <c r="J176" s="157">
        <f t="shared" si="25"/>
        <v>6.4247452284021664E-2</v>
      </c>
      <c r="K176" s="163">
        <f>VLOOKUP($C176,'2025'!$C$205:$U$392,VLOOKUP($L$4,Master!$D$9:$G$20,4,FALSE),FALSE)</f>
        <v>1517456.5299999996</v>
      </c>
      <c r="L176" s="164">
        <f>VLOOKUP($C176,'2025'!$C$8:$U$195,VLOOKUP($L$4,Master!$D$9:$G$20,4,FALSE),FALSE)</f>
        <v>1910299.6499999997</v>
      </c>
      <c r="M176" s="155">
        <f t="shared" si="26"/>
        <v>1.2588826185353725</v>
      </c>
      <c r="N176" s="155">
        <f t="shared" si="27"/>
        <v>2.3512248452250541E-4</v>
      </c>
      <c r="O176" s="156">
        <f t="shared" si="28"/>
        <v>392843.12000000011</v>
      </c>
      <c r="P176" s="157">
        <f t="shared" si="29"/>
        <v>0.25888261853537264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1024955668.1900001</v>
      </c>
      <c r="F177" s="143">
        <f>IFERROR(VLOOKUP($C177,'2025'!$C$8:$U$195,19,FALSE),0)</f>
        <v>1043440766.52</v>
      </c>
      <c r="G177" s="144">
        <f t="shared" si="22"/>
        <v>1.0180350222977383</v>
      </c>
      <c r="H177" s="145">
        <f t="shared" si="23"/>
        <v>0.12842822092138786</v>
      </c>
      <c r="I177" s="143">
        <f t="shared" si="24"/>
        <v>18485098.329999924</v>
      </c>
      <c r="J177" s="146">
        <f t="shared" si="25"/>
        <v>1.8035022297738314E-2</v>
      </c>
      <c r="K177" s="142">
        <f>VLOOKUP($C177,'2025'!$C$205:$U$392,VLOOKUP($L$4,Master!$D$9:$G$20,4,FALSE),FALSE)</f>
        <v>87503923.479999989</v>
      </c>
      <c r="L177" s="143">
        <f>VLOOKUP($C177,'2025'!$C$8:$U$195,VLOOKUP($L$4,Master!$D$9:$G$20,4,FALSE),FALSE)</f>
        <v>94853594.379999965</v>
      </c>
      <c r="M177" s="145">
        <f t="shared" si="26"/>
        <v>1.083992472653867</v>
      </c>
      <c r="N177" s="145">
        <f t="shared" si="27"/>
        <v>1.1674719605646974E-2</v>
      </c>
      <c r="O177" s="143">
        <f t="shared" si="28"/>
        <v>7349670.8999999762</v>
      </c>
      <c r="P177" s="146">
        <f t="shared" si="29"/>
        <v>8.399247265386707E-2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719379889.97000003</v>
      </c>
      <c r="F181" s="148">
        <f>IFERROR(VLOOKUP($C181,'2025'!$C$8:$U$195,19,FALSE),0)</f>
        <v>732428505.51999998</v>
      </c>
      <c r="G181" s="149">
        <f t="shared" si="22"/>
        <v>1.0181386993602839</v>
      </c>
      <c r="H181" s="150">
        <f t="shared" si="23"/>
        <v>9.0148375388629728E-2</v>
      </c>
      <c r="I181" s="148">
        <f t="shared" si="24"/>
        <v>13048615.549999952</v>
      </c>
      <c r="J181" s="151">
        <f t="shared" si="25"/>
        <v>1.8138699360283915E-2</v>
      </c>
      <c r="K181" s="147">
        <f>VLOOKUP($C181,'2025'!$C$205:$U$392,VLOOKUP($L$4,Master!$D$9:$G$20,4,FALSE),FALSE)</f>
        <v>64343579.220000006</v>
      </c>
      <c r="L181" s="148">
        <f>VLOOKUP($C181,'2025'!$C$8:$U$195,VLOOKUP($L$4,Master!$D$9:$G$20,4,FALSE),FALSE)</f>
        <v>68158665.329999983</v>
      </c>
      <c r="M181" s="150">
        <f t="shared" si="26"/>
        <v>1.0592924135748751</v>
      </c>
      <c r="N181" s="150">
        <f t="shared" si="27"/>
        <v>8.3890685600699084E-3</v>
      </c>
      <c r="O181" s="148">
        <f t="shared" si="28"/>
        <v>3815086.1099999771</v>
      </c>
      <c r="P181" s="151">
        <f t="shared" si="29"/>
        <v>5.9292413574875059E-2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719379889.97000003</v>
      </c>
      <c r="F182" s="153">
        <f>IFERROR(VLOOKUP($C182,'2025'!$C$8:$U$195,19,FALSE),0)</f>
        <v>732428505.51999998</v>
      </c>
      <c r="G182" s="154">
        <f t="shared" si="22"/>
        <v>1.0181386993602839</v>
      </c>
      <c r="H182" s="155">
        <f t="shared" si="23"/>
        <v>9.0148375388629728E-2</v>
      </c>
      <c r="I182" s="156">
        <f t="shared" si="24"/>
        <v>13048615.549999952</v>
      </c>
      <c r="J182" s="157">
        <f t="shared" si="25"/>
        <v>1.8138699360283915E-2</v>
      </c>
      <c r="K182" s="163">
        <f>VLOOKUP($C182,'2025'!$C$205:$U$392,VLOOKUP($L$4,Master!$D$9:$G$20,4,FALSE),FALSE)</f>
        <v>64343579.220000006</v>
      </c>
      <c r="L182" s="164">
        <f>VLOOKUP($C182,'2025'!$C$8:$U$195,VLOOKUP($L$4,Master!$D$9:$G$20,4,FALSE),FALSE)</f>
        <v>68158665.329999983</v>
      </c>
      <c r="M182" s="155">
        <f t="shared" si="26"/>
        <v>1.0592924135748751</v>
      </c>
      <c r="N182" s="155">
        <f t="shared" si="27"/>
        <v>8.3890685600699084E-3</v>
      </c>
      <c r="O182" s="156">
        <f t="shared" si="28"/>
        <v>3815086.1099999771</v>
      </c>
      <c r="P182" s="157">
        <f t="shared" si="29"/>
        <v>5.9292413574875059E-2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58906751.49000001</v>
      </c>
      <c r="F187" s="148">
        <f>IFERROR(VLOOKUP($C187,'2025'!$C$8:$U$195,19,FALSE),0)</f>
        <v>52229148.429999985</v>
      </c>
      <c r="G187" s="149">
        <f t="shared" si="22"/>
        <v>0.88664112531933437</v>
      </c>
      <c r="H187" s="150">
        <f t="shared" si="23"/>
        <v>6.4284402414858379E-3</v>
      </c>
      <c r="I187" s="148">
        <f t="shared" si="24"/>
        <v>-6677603.0600000247</v>
      </c>
      <c r="J187" s="151">
        <f t="shared" si="25"/>
        <v>-0.11335887468066563</v>
      </c>
      <c r="K187" s="147">
        <f>VLOOKUP($C187,'2025'!$C$205:$U$392,VLOOKUP($L$4,Master!$D$9:$G$20,4,FALSE),FALSE)</f>
        <v>3677971.5200000005</v>
      </c>
      <c r="L187" s="148">
        <f>VLOOKUP($C187,'2025'!$C$8:$U$195,VLOOKUP($L$4,Master!$D$9:$G$20,4,FALSE),FALSE)</f>
        <v>2964066.7600000002</v>
      </c>
      <c r="M187" s="150">
        <f t="shared" si="26"/>
        <v>0.80589714843686444</v>
      </c>
      <c r="N187" s="150">
        <f t="shared" si="27"/>
        <v>3.648216869545953E-4</v>
      </c>
      <c r="O187" s="148">
        <f t="shared" si="28"/>
        <v>-713904.76000000024</v>
      </c>
      <c r="P187" s="151">
        <f t="shared" si="29"/>
        <v>-0.19410285156313559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58906751.49000001</v>
      </c>
      <c r="F188" s="153">
        <f>IFERROR(VLOOKUP($C188,'2025'!$C$8:$U$195,19,FALSE),0)</f>
        <v>52229148.429999985</v>
      </c>
      <c r="G188" s="154">
        <f t="shared" si="22"/>
        <v>0.88664112531933437</v>
      </c>
      <c r="H188" s="155">
        <f t="shared" si="23"/>
        <v>6.4284402414858379E-3</v>
      </c>
      <c r="I188" s="156">
        <f t="shared" si="24"/>
        <v>-6677603.0600000247</v>
      </c>
      <c r="J188" s="157">
        <f t="shared" si="25"/>
        <v>-0.11335887468066563</v>
      </c>
      <c r="K188" s="163">
        <f>VLOOKUP($C188,'2025'!$C$205:$U$392,VLOOKUP($L$4,Master!$D$9:$G$20,4,FALSE),FALSE)</f>
        <v>3677971.5200000005</v>
      </c>
      <c r="L188" s="164">
        <f>VLOOKUP($C188,'2025'!$C$8:$U$195,VLOOKUP($L$4,Master!$D$9:$G$20,4,FALSE),FALSE)</f>
        <v>2964066.7600000002</v>
      </c>
      <c r="M188" s="155">
        <f t="shared" si="26"/>
        <v>0.80589714843686444</v>
      </c>
      <c r="N188" s="155">
        <f t="shared" si="27"/>
        <v>3.648216869545953E-4</v>
      </c>
      <c r="O188" s="156">
        <f t="shared" si="28"/>
        <v>-713904.76000000024</v>
      </c>
      <c r="P188" s="157">
        <f t="shared" si="29"/>
        <v>-0.19410285156313559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431015.42000000004</v>
      </c>
      <c r="F191" s="148">
        <f>IFERROR(VLOOKUP($C191,'2025'!$C$8:$U$195,19,FALSE),0)</f>
        <v>354385.47000000003</v>
      </c>
      <c r="G191" s="149">
        <f t="shared" si="22"/>
        <v>0.8222106531594624</v>
      </c>
      <c r="H191" s="150">
        <f t="shared" si="23"/>
        <v>4.3618283752015463E-5</v>
      </c>
      <c r="I191" s="148">
        <f t="shared" si="24"/>
        <v>-76629.950000000012</v>
      </c>
      <c r="J191" s="151">
        <f t="shared" si="25"/>
        <v>-0.17778934684053765</v>
      </c>
      <c r="K191" s="147">
        <f>VLOOKUP($C191,'2025'!$C$205:$U$392,VLOOKUP($L$4,Master!$D$9:$G$20,4,FALSE),FALSE)</f>
        <v>62788.21</v>
      </c>
      <c r="L191" s="148">
        <f>VLOOKUP($C191,'2025'!$C$8:$U$195,VLOOKUP($L$4,Master!$D$9:$G$20,4,FALSE),FALSE)</f>
        <v>12281.21</v>
      </c>
      <c r="M191" s="150">
        <f t="shared" si="26"/>
        <v>0.19559739001955939</v>
      </c>
      <c r="N191" s="150">
        <f t="shared" si="27"/>
        <v>1.5115893509914211E-6</v>
      </c>
      <c r="O191" s="148">
        <f t="shared" si="28"/>
        <v>-50507</v>
      </c>
      <c r="P191" s="151">
        <f t="shared" si="29"/>
        <v>-0.80440260998044055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431015.42000000004</v>
      </c>
      <c r="F192" s="153">
        <f>IFERROR(VLOOKUP($C192,'2025'!$C$8:$U$195,19,FALSE),0)</f>
        <v>354385.47000000003</v>
      </c>
      <c r="G192" s="154">
        <f t="shared" si="22"/>
        <v>0.8222106531594624</v>
      </c>
      <c r="H192" s="155">
        <f t="shared" si="23"/>
        <v>4.3618283752015463E-5</v>
      </c>
      <c r="I192" s="156">
        <f t="shared" si="24"/>
        <v>-76629.950000000012</v>
      </c>
      <c r="J192" s="157">
        <f t="shared" si="25"/>
        <v>-0.17778934684053765</v>
      </c>
      <c r="K192" s="163">
        <f>VLOOKUP($C192,'2025'!$C$205:$U$392,VLOOKUP($L$4,Master!$D$9:$G$20,4,FALSE),FALSE)</f>
        <v>62788.21</v>
      </c>
      <c r="L192" s="164">
        <f>VLOOKUP($C192,'2025'!$C$8:$U$195,VLOOKUP($L$4,Master!$D$9:$G$20,4,FALSE),FALSE)</f>
        <v>12281.21</v>
      </c>
      <c r="M192" s="155">
        <f t="shared" si="26"/>
        <v>0.19559739001955939</v>
      </c>
      <c r="N192" s="155">
        <f t="shared" si="27"/>
        <v>1.5115893509914211E-6</v>
      </c>
      <c r="O192" s="156">
        <f t="shared" si="28"/>
        <v>-50507</v>
      </c>
      <c r="P192" s="157">
        <f t="shared" si="29"/>
        <v>-0.80440260998044055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246238011.30999988</v>
      </c>
      <c r="F195" s="148">
        <f>IFERROR(VLOOKUP($C195,'2025'!$C$8:$U$195,19,FALSE),0)</f>
        <v>258428727.10000002</v>
      </c>
      <c r="G195" s="149">
        <f t="shared" si="22"/>
        <v>1.0495078551241739</v>
      </c>
      <c r="H195" s="150">
        <f t="shared" si="23"/>
        <v>3.180778700752028E-2</v>
      </c>
      <c r="I195" s="148">
        <f t="shared" si="24"/>
        <v>12190715.790000141</v>
      </c>
      <c r="J195" s="151">
        <f t="shared" si="25"/>
        <v>4.9507855124173786E-2</v>
      </c>
      <c r="K195" s="147">
        <f>VLOOKUP($C195,'2025'!$C$205:$U$392,VLOOKUP($L$4,Master!$D$9:$G$20,4,FALSE),FALSE)</f>
        <v>19419584.529999979</v>
      </c>
      <c r="L195" s="148">
        <f>VLOOKUP($C195,'2025'!$C$8:$U$195,VLOOKUP($L$4,Master!$D$9:$G$20,4,FALSE),FALSE)</f>
        <v>23718581.079999991</v>
      </c>
      <c r="M195" s="150">
        <f t="shared" si="26"/>
        <v>1.2213742803487266</v>
      </c>
      <c r="N195" s="150">
        <f t="shared" si="27"/>
        <v>2.9193177692714797E-3</v>
      </c>
      <c r="O195" s="148">
        <f t="shared" si="28"/>
        <v>4298996.5500000119</v>
      </c>
      <c r="P195" s="151">
        <f t="shared" si="29"/>
        <v>0.22137428034872672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246238011.30999988</v>
      </c>
      <c r="F196" s="159">
        <f>IFERROR(VLOOKUP($C196,'2025'!$C$8:$U$195,19,FALSE),0)</f>
        <v>258428727.10000002</v>
      </c>
      <c r="G196" s="160">
        <f t="shared" si="22"/>
        <v>1.0495078551241739</v>
      </c>
      <c r="H196" s="161">
        <f t="shared" si="23"/>
        <v>3.180778700752028E-2</v>
      </c>
      <c r="I196" s="159">
        <f t="shared" si="24"/>
        <v>12190715.790000141</v>
      </c>
      <c r="J196" s="162">
        <f t="shared" si="25"/>
        <v>4.9507855124173786E-2</v>
      </c>
      <c r="K196" s="158">
        <f>VLOOKUP($C196,'2025'!$C$205:$U$392,VLOOKUP($L$4,Master!$D$9:$G$20,4,FALSE),FALSE)</f>
        <v>19419584.529999979</v>
      </c>
      <c r="L196" s="159">
        <f>VLOOKUP($C196,'2025'!$C$8:$U$195,VLOOKUP($L$4,Master!$D$9:$G$20,4,FALSE),FALSE)</f>
        <v>23718581.079999991</v>
      </c>
      <c r="M196" s="161">
        <f t="shared" si="26"/>
        <v>1.2213742803487266</v>
      </c>
      <c r="N196" s="161">
        <f t="shared" si="27"/>
        <v>2.9193177692714797E-3</v>
      </c>
      <c r="O196" s="159">
        <f t="shared" si="28"/>
        <v>4298996.5500000119</v>
      </c>
      <c r="P196" s="162">
        <f t="shared" si="29"/>
        <v>0.22137428034872672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1x2HgP2OtV4BLvMvT+bjCivk9nJj7QMn66CgV4CBCcyZKjAeOy1/MgK6jZ2QzXp3Uw+uvt42AUb1ZUYiygCMyw==" saltValue="KdcVW0T6IJ3eOBZdqhr2R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189010041.10000005</v>
      </c>
      <c r="F7" s="96">
        <v>222513467.92999998</v>
      </c>
      <c r="G7" s="96">
        <v>316843286.18999994</v>
      </c>
      <c r="H7" s="96">
        <v>792653064.24000001</v>
      </c>
      <c r="I7" s="96">
        <v>286137435.45999998</v>
      </c>
      <c r="J7" s="96">
        <v>306682909.25000006</v>
      </c>
      <c r="K7" s="96">
        <v>277461538.74000001</v>
      </c>
      <c r="L7" s="96">
        <v>243001285.54999998</v>
      </c>
      <c r="M7" s="96">
        <v>303764644.86000001</v>
      </c>
      <c r="N7" s="96">
        <v>286356069.15999997</v>
      </c>
      <c r="O7" s="96">
        <v>280478528.94999999</v>
      </c>
      <c r="P7" s="96"/>
      <c r="Q7" s="96">
        <f>SUM(E7:P7)</f>
        <v>3504902271.4299998</v>
      </c>
      <c r="R7" s="97"/>
      <c r="T7" s="95"/>
      <c r="U7" s="96">
        <f>SUM(U8:U195)</f>
        <v>10514706814.290001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48278060.409999996</v>
      </c>
      <c r="F8" s="135">
        <v>22929096.549999997</v>
      </c>
      <c r="G8" s="135">
        <v>94428835.630000025</v>
      </c>
      <c r="H8" s="135">
        <v>563682210.71000004</v>
      </c>
      <c r="I8" s="135">
        <v>76025449.060000002</v>
      </c>
      <c r="J8" s="135">
        <v>63913395.929999992</v>
      </c>
      <c r="K8" s="135">
        <v>59373764.360000007</v>
      </c>
      <c r="L8" s="135">
        <v>24008649.309999999</v>
      </c>
      <c r="M8" s="135">
        <v>70198100</v>
      </c>
      <c r="N8" s="135">
        <v>46101228.239999987</v>
      </c>
      <c r="O8" s="135">
        <v>47655843.159999996</v>
      </c>
      <c r="P8" s="135"/>
      <c r="Q8" s="135">
        <f t="shared" ref="Q8:Q70" si="0">SUM(E8:P8)</f>
        <v>1116594633.3600001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1116594633.3600001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43617928.480000004</v>
      </c>
      <c r="F9" s="136">
        <v>18075528.209999997</v>
      </c>
      <c r="G9" s="136">
        <v>67142596.690000013</v>
      </c>
      <c r="H9" s="136">
        <v>526007633.86000007</v>
      </c>
      <c r="I9" s="136">
        <v>62257821.630000003</v>
      </c>
      <c r="J9" s="136">
        <v>50894016.479999997</v>
      </c>
      <c r="K9" s="136">
        <v>49244091.510000005</v>
      </c>
      <c r="L9" s="136">
        <v>19415537.870000001</v>
      </c>
      <c r="M9" s="136">
        <v>45306702.979999997</v>
      </c>
      <c r="N9" s="136">
        <v>26210146.339999992</v>
      </c>
      <c r="O9" s="136">
        <v>36270797.380000003</v>
      </c>
      <c r="P9" s="136"/>
      <c r="Q9" s="136">
        <f t="shared" si="0"/>
        <v>944442801.43000019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944442801.43000019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5630537.1799999988</v>
      </c>
      <c r="H10" s="100">
        <v>7285835.2200000007</v>
      </c>
      <c r="I10" s="100">
        <v>4329275.43</v>
      </c>
      <c r="J10" s="100">
        <v>2658510.4599999986</v>
      </c>
      <c r="K10" s="100">
        <v>4063617.2699999996</v>
      </c>
      <c r="L10" s="100">
        <v>2448178.8499999992</v>
      </c>
      <c r="M10" s="100">
        <v>3492276.0999999996</v>
      </c>
      <c r="N10" s="100">
        <v>7648853.3800000008</v>
      </c>
      <c r="O10" s="100">
        <v>2483325.2100000009</v>
      </c>
      <c r="P10" s="100"/>
      <c r="Q10" s="100">
        <f t="shared" si="0"/>
        <v>43361587.249999993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43361587.249999993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41578822.68</v>
      </c>
      <c r="F11" s="100">
        <v>14106459.859999999</v>
      </c>
      <c r="G11" s="100">
        <v>59436877.350000009</v>
      </c>
      <c r="H11" s="100">
        <v>516637209.34000003</v>
      </c>
      <c r="I11" s="100">
        <v>56125758.410000004</v>
      </c>
      <c r="J11" s="100">
        <v>46096548.569999993</v>
      </c>
      <c r="K11" s="100">
        <v>42833133.899999999</v>
      </c>
      <c r="L11" s="100">
        <v>14859519.410000002</v>
      </c>
      <c r="M11" s="100">
        <v>39827592.199999996</v>
      </c>
      <c r="N11" s="100">
        <v>15647012.649999995</v>
      </c>
      <c r="O11" s="100">
        <v>31370389.350000005</v>
      </c>
      <c r="P11" s="100"/>
      <c r="Q11" s="100">
        <f t="shared" si="0"/>
        <v>878519323.72000003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878519323.72000003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1838914.3299999996</v>
      </c>
      <c r="G12" s="100">
        <v>2075182.1599999997</v>
      </c>
      <c r="H12" s="100">
        <v>2084589.2999999993</v>
      </c>
      <c r="I12" s="100">
        <v>1802787.7899999998</v>
      </c>
      <c r="J12" s="100">
        <v>2138957.4499999997</v>
      </c>
      <c r="K12" s="100">
        <v>2347340.3400000003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/>
      <c r="Q12" s="100">
        <f t="shared" si="0"/>
        <v>22561890.459999993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22561890.459999993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890612.12000000011</v>
      </c>
      <c r="J16" s="136">
        <v>1157893.07</v>
      </c>
      <c r="K16" s="136">
        <v>3322007.11</v>
      </c>
      <c r="L16" s="136">
        <v>964754.20000000007</v>
      </c>
      <c r="M16" s="136">
        <v>810067.85999999987</v>
      </c>
      <c r="N16" s="136">
        <v>1000569.2399999999</v>
      </c>
      <c r="O16" s="136">
        <v>1693333.05</v>
      </c>
      <c r="P16" s="136"/>
      <c r="Q16" s="136">
        <f t="shared" si="0"/>
        <v>13293752.15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13293752.15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198943.09</v>
      </c>
      <c r="F17" s="100">
        <v>371890.26999999996</v>
      </c>
      <c r="G17" s="100">
        <v>263521.87999999995</v>
      </c>
      <c r="H17" s="100">
        <v>241735.72</v>
      </c>
      <c r="I17" s="100">
        <v>252965.79000000004</v>
      </c>
      <c r="J17" s="100">
        <v>341864.94999999995</v>
      </c>
      <c r="K17" s="100">
        <v>367660.60999999993</v>
      </c>
      <c r="L17" s="100">
        <v>138613.96999999997</v>
      </c>
      <c r="M17" s="100">
        <v>106191.36999999998</v>
      </c>
      <c r="N17" s="100">
        <v>134639.70999999996</v>
      </c>
      <c r="O17" s="100">
        <v>125282.70999999993</v>
      </c>
      <c r="P17" s="100"/>
      <c r="Q17" s="100">
        <f t="shared" si="0"/>
        <v>2543310.0699999998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2543310.0699999998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94769.739999999976</v>
      </c>
      <c r="F18" s="100">
        <v>151275.40000000002</v>
      </c>
      <c r="G18" s="100">
        <v>227729.16999999998</v>
      </c>
      <c r="H18" s="100">
        <v>189268.93999999994</v>
      </c>
      <c r="I18" s="100">
        <v>180029.16999999998</v>
      </c>
      <c r="J18" s="100">
        <v>255194.90999999997</v>
      </c>
      <c r="K18" s="100">
        <v>179637.27000000002</v>
      </c>
      <c r="L18" s="100">
        <v>231789.43999999997</v>
      </c>
      <c r="M18" s="100">
        <v>220269.14</v>
      </c>
      <c r="N18" s="100">
        <v>240764.02</v>
      </c>
      <c r="O18" s="100">
        <v>202346.20999999993</v>
      </c>
      <c r="P18" s="100"/>
      <c r="Q18" s="100">
        <f t="shared" si="0"/>
        <v>2173073.4099999997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2173073.4099999997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>
        <v>486011.04000000015</v>
      </c>
      <c r="H19" s="100">
        <v>492169.72000000015</v>
      </c>
      <c r="I19" s="100">
        <v>457617.16000000003</v>
      </c>
      <c r="J19" s="100">
        <v>560833.2100000002</v>
      </c>
      <c r="K19" s="100">
        <v>2774709.23</v>
      </c>
      <c r="L19" s="100">
        <v>594350.79000000015</v>
      </c>
      <c r="M19" s="100">
        <v>483607.34999999992</v>
      </c>
      <c r="N19" s="100">
        <v>625165.50999999989</v>
      </c>
      <c r="O19" s="100">
        <v>1365704.1300000001</v>
      </c>
      <c r="P19" s="100"/>
      <c r="Q19" s="100">
        <f t="shared" si="0"/>
        <v>8577368.6699999999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8577368.6699999999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/>
      <c r="Q20" s="136">
        <f t="shared" si="0"/>
        <v>11171341.599999996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11171341.599999996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/>
      <c r="Q21" s="100">
        <f t="shared" si="0"/>
        <v>11171341.599999996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11171341.599999996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247249.93000000005</v>
      </c>
      <c r="H24" s="136">
        <v>308890.64</v>
      </c>
      <c r="I24" s="136">
        <v>196891.2</v>
      </c>
      <c r="J24" s="136">
        <v>232250.67999999991</v>
      </c>
      <c r="K24" s="136">
        <v>388571.53</v>
      </c>
      <c r="L24" s="136">
        <v>249041.79000000004</v>
      </c>
      <c r="M24" s="136">
        <v>258814.33999999997</v>
      </c>
      <c r="N24" s="136">
        <v>323148.46999999997</v>
      </c>
      <c r="O24" s="136">
        <v>283687.59999999992</v>
      </c>
      <c r="P24" s="136"/>
      <c r="Q24" s="136">
        <f t="shared" si="0"/>
        <v>2814054.22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2814054.22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247249.93000000005</v>
      </c>
      <c r="H25" s="100">
        <v>308890.64</v>
      </c>
      <c r="I25" s="100">
        <v>196891.2</v>
      </c>
      <c r="J25" s="100">
        <v>232250.67999999991</v>
      </c>
      <c r="K25" s="100">
        <v>388571.53</v>
      </c>
      <c r="L25" s="100">
        <v>249041.79000000004</v>
      </c>
      <c r="M25" s="100">
        <v>258814.33999999997</v>
      </c>
      <c r="N25" s="100">
        <v>323148.46999999997</v>
      </c>
      <c r="O25" s="100">
        <v>283687.59999999992</v>
      </c>
      <c r="P25" s="100"/>
      <c r="Q25" s="100">
        <f t="shared" si="0"/>
        <v>2814054.22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2814054.22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3492539.0900000003</v>
      </c>
      <c r="G26" s="136">
        <v>25695987.750000004</v>
      </c>
      <c r="H26" s="136">
        <v>35705614.189999998</v>
      </c>
      <c r="I26" s="136">
        <v>10876591.33</v>
      </c>
      <c r="J26" s="136">
        <v>7331708.0499999998</v>
      </c>
      <c r="K26" s="136">
        <v>5313686.4399999995</v>
      </c>
      <c r="L26" s="136">
        <v>2802560</v>
      </c>
      <c r="M26" s="136">
        <v>23407233.450000003</v>
      </c>
      <c r="N26" s="136">
        <v>17978885.489999998</v>
      </c>
      <c r="O26" s="136">
        <v>8398779.0500000007</v>
      </c>
      <c r="P26" s="136"/>
      <c r="Q26" s="136">
        <f t="shared" si="0"/>
        <v>144872683.96000001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144872683.96000001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3492539.0900000003</v>
      </c>
      <c r="G27" s="100">
        <v>25695987.750000004</v>
      </c>
      <c r="H27" s="100">
        <v>35705614.189999998</v>
      </c>
      <c r="I27" s="100">
        <v>10876591.33</v>
      </c>
      <c r="J27" s="100">
        <v>7331708.0499999998</v>
      </c>
      <c r="K27" s="100">
        <v>5313686.4399999995</v>
      </c>
      <c r="L27" s="100">
        <v>2802560</v>
      </c>
      <c r="M27" s="100">
        <v>23407233.450000003</v>
      </c>
      <c r="N27" s="100">
        <v>17978885.489999998</v>
      </c>
      <c r="O27" s="100">
        <v>8398779.0500000007</v>
      </c>
      <c r="P27" s="100"/>
      <c r="Q27" s="100">
        <f t="shared" si="0"/>
        <v>144872683.96000001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144872683.96000001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7974250.1899999995</v>
      </c>
      <c r="M30" s="135">
        <v>14984274.140000002</v>
      </c>
      <c r="N30" s="135">
        <v>5667984.5500000035</v>
      </c>
      <c r="O30" s="135">
        <v>6470517.0900000026</v>
      </c>
      <c r="P30" s="135"/>
      <c r="Q30" s="135">
        <f t="shared" si="0"/>
        <v>118540423.41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118540423.41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7936383.0399999991</v>
      </c>
      <c r="M31" s="136">
        <v>14945995.640000002</v>
      </c>
      <c r="N31" s="136">
        <v>5625894.5600000033</v>
      </c>
      <c r="O31" s="136">
        <v>6436159.0500000026</v>
      </c>
      <c r="P31" s="136"/>
      <c r="Q31" s="136">
        <f t="shared" si="0"/>
        <v>118131890.71999997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118131890.71999997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7936383.0399999991</v>
      </c>
      <c r="M32" s="100">
        <v>14945995.640000002</v>
      </c>
      <c r="N32" s="100">
        <v>5625894.5600000033</v>
      </c>
      <c r="O32" s="100">
        <v>6436159.0500000026</v>
      </c>
      <c r="P32" s="100"/>
      <c r="Q32" s="100">
        <f t="shared" si="0"/>
        <v>118131890.71999997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118131890.71999997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/>
      <c r="Q39" s="136">
        <f t="shared" si="0"/>
        <v>408532.68999999994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408532.68999999994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/>
      <c r="Q40" s="100">
        <f t="shared" si="0"/>
        <v>408532.68999999994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408532.68999999994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11191126.07</v>
      </c>
      <c r="F41" s="135">
        <v>14348979.540000003</v>
      </c>
      <c r="G41" s="135">
        <v>16616966.630000001</v>
      </c>
      <c r="H41" s="135">
        <v>15568989.189999996</v>
      </c>
      <c r="I41" s="135">
        <v>14863962.83</v>
      </c>
      <c r="J41" s="135">
        <v>17847891.81000001</v>
      </c>
      <c r="K41" s="135">
        <v>16898694.779999997</v>
      </c>
      <c r="L41" s="135">
        <v>16955811.880000003</v>
      </c>
      <c r="M41" s="135">
        <v>16722819.239999998</v>
      </c>
      <c r="N41" s="135">
        <v>18346095</v>
      </c>
      <c r="O41" s="135">
        <v>18642711.230000004</v>
      </c>
      <c r="P41" s="135"/>
      <c r="Q41" s="135">
        <f t="shared" si="0"/>
        <v>178004048.20000005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178004048.20000005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6185413.370000001</v>
      </c>
      <c r="F42" s="136">
        <v>7921375.2699999996</v>
      </c>
      <c r="G42" s="136">
        <v>8429188.9200000018</v>
      </c>
      <c r="H42" s="136">
        <v>8254238.3199999966</v>
      </c>
      <c r="I42" s="136">
        <v>7485917.0000000056</v>
      </c>
      <c r="J42" s="136">
        <v>9198722.6700000074</v>
      </c>
      <c r="K42" s="136">
        <v>8107805.6999999983</v>
      </c>
      <c r="L42" s="136">
        <v>8755643.2200000044</v>
      </c>
      <c r="M42" s="136">
        <v>8464585.269999994</v>
      </c>
      <c r="N42" s="136">
        <v>9964395.4399999958</v>
      </c>
      <c r="O42" s="136">
        <v>9880388.6800000034</v>
      </c>
      <c r="P42" s="136"/>
      <c r="Q42" s="136">
        <f t="shared" si="0"/>
        <v>92647673.860000014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92647673.860000014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6185413.370000001</v>
      </c>
      <c r="F43" s="100">
        <v>7921375.2699999996</v>
      </c>
      <c r="G43" s="100">
        <v>8429188.9200000018</v>
      </c>
      <c r="H43" s="100">
        <v>8254238.3199999966</v>
      </c>
      <c r="I43" s="100">
        <v>7485917.0000000056</v>
      </c>
      <c r="J43" s="100">
        <v>9198722.6700000074</v>
      </c>
      <c r="K43" s="100">
        <v>8107805.6999999983</v>
      </c>
      <c r="L43" s="100">
        <v>8755643.2200000044</v>
      </c>
      <c r="M43" s="100">
        <v>8464585.269999994</v>
      </c>
      <c r="N43" s="100">
        <v>9964395.4399999958</v>
      </c>
      <c r="O43" s="100">
        <v>9880388.6800000034</v>
      </c>
      <c r="P43" s="100"/>
      <c r="Q43" s="100">
        <f t="shared" si="0"/>
        <v>92647673.860000014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92647673.860000014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2943595.5700000012</v>
      </c>
      <c r="F46" s="136">
        <v>3579076.970000003</v>
      </c>
      <c r="G46" s="136">
        <v>4258233.4999999991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4439712.6000000024</v>
      </c>
      <c r="N46" s="136">
        <v>4462845.1800000034</v>
      </c>
      <c r="O46" s="136">
        <v>4689152.4099999992</v>
      </c>
      <c r="P46" s="136"/>
      <c r="Q46" s="136">
        <f t="shared" si="0"/>
        <v>43833154.239999995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43833154.239999995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2943595.5700000012</v>
      </c>
      <c r="F47" s="100">
        <v>3579076.970000003</v>
      </c>
      <c r="G47" s="100">
        <v>4258233.4999999991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4439712.6000000024</v>
      </c>
      <c r="N47" s="100">
        <v>4462845.1800000034</v>
      </c>
      <c r="O47" s="100">
        <v>4689152.4099999992</v>
      </c>
      <c r="P47" s="100"/>
      <c r="Q47" s="100">
        <f t="shared" si="0"/>
        <v>43833154.239999995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43833154.239999995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1008228.6900000001</v>
      </c>
      <c r="G48" s="136">
        <v>1259738.4899999998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/>
      <c r="Q48" s="136">
        <f t="shared" si="0"/>
        <v>13379987.42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13379987.42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1008228.6900000001</v>
      </c>
      <c r="G49" s="100">
        <v>1259738.4899999998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/>
      <c r="Q49" s="100">
        <f t="shared" si="0"/>
        <v>13379987.42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13379987.42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1329463.3699999989</v>
      </c>
      <c r="F52" s="136">
        <v>1840298.6100000003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/>
      <c r="Q52" s="136">
        <f t="shared" si="0"/>
        <v>28143232.679999996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28143232.679999996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1329463.3699999989</v>
      </c>
      <c r="F53" s="100">
        <v>1840298.6100000003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/>
      <c r="Q53" s="100">
        <f t="shared" si="0"/>
        <v>28143232.679999996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28143232.679999996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22079887.289999999</v>
      </c>
      <c r="I54" s="135">
        <v>17136809.530000001</v>
      </c>
      <c r="J54" s="135">
        <v>21390975.149999999</v>
      </c>
      <c r="K54" s="135">
        <v>38022313.580000006</v>
      </c>
      <c r="L54" s="135">
        <v>23583857.989999998</v>
      </c>
      <c r="M54" s="135">
        <v>28236684.070000004</v>
      </c>
      <c r="N54" s="135">
        <v>38543225.289999999</v>
      </c>
      <c r="O54" s="135">
        <v>40952291.220000006</v>
      </c>
      <c r="P54" s="135"/>
      <c r="Q54" s="135">
        <f t="shared" si="0"/>
        <v>269580531.76000005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269580531.76000005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1936863.659999999</v>
      </c>
      <c r="G55" s="136">
        <v>3280923.7399999993</v>
      </c>
      <c r="H55" s="136">
        <v>2251635.9500000011</v>
      </c>
      <c r="I55" s="136">
        <v>2747905.0500000003</v>
      </c>
      <c r="J55" s="136">
        <v>3443642.4299999983</v>
      </c>
      <c r="K55" s="136">
        <v>6086765.8700000066</v>
      </c>
      <c r="L55" s="136">
        <v>2481227.3899999987</v>
      </c>
      <c r="M55" s="136">
        <v>3122836.2199999997</v>
      </c>
      <c r="N55" s="136">
        <v>5927880.8499999996</v>
      </c>
      <c r="O55" s="136">
        <v>5607699.5499999998</v>
      </c>
      <c r="P55" s="136"/>
      <c r="Q55" s="136">
        <f t="shared" si="0"/>
        <v>38195826.210000001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38195826.210000001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1936863.659999999</v>
      </c>
      <c r="G56" s="100">
        <v>3280923.7399999993</v>
      </c>
      <c r="H56" s="100">
        <v>2251635.9500000011</v>
      </c>
      <c r="I56" s="100">
        <v>2747905.0500000003</v>
      </c>
      <c r="J56" s="100">
        <v>3443642.4299999983</v>
      </c>
      <c r="K56" s="100">
        <v>6086765.8700000066</v>
      </c>
      <c r="L56" s="100">
        <v>2481227.3899999987</v>
      </c>
      <c r="M56" s="100">
        <v>3122836.2199999997</v>
      </c>
      <c r="N56" s="100">
        <v>5927880.8499999996</v>
      </c>
      <c r="O56" s="100">
        <v>5607699.5499999998</v>
      </c>
      <c r="P56" s="100"/>
      <c r="Q56" s="100">
        <f t="shared" si="0"/>
        <v>38195826.210000001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38195826.210000001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3019537.3499999992</v>
      </c>
      <c r="L58" s="136">
        <v>5730206.9799999995</v>
      </c>
      <c r="M58" s="136">
        <v>3821731.7500000005</v>
      </c>
      <c r="N58" s="136">
        <v>8101457.5199999996</v>
      </c>
      <c r="O58" s="136">
        <v>9136359.6800000016</v>
      </c>
      <c r="P58" s="136"/>
      <c r="Q58" s="136">
        <f t="shared" si="0"/>
        <v>45824887.359999992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45824887.359999992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2973496.1899999995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/>
      <c r="Q59" s="100">
        <f t="shared" si="0"/>
        <v>45191467.530000001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45191467.530000001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/>
      <c r="Q60" s="100">
        <f t="shared" si="0"/>
        <v>185464.56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185464.56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64453.020000000004</v>
      </c>
      <c r="M61" s="100">
        <v>58614.479999999996</v>
      </c>
      <c r="N61" s="100">
        <v>82306.59</v>
      </c>
      <c r="O61" s="100">
        <v>102129.84999999999</v>
      </c>
      <c r="P61" s="100"/>
      <c r="Q61" s="100">
        <f t="shared" si="0"/>
        <v>447955.27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447955.27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15136.419999999998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/>
      <c r="Q62" s="136">
        <f t="shared" si="0"/>
        <v>218395.05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218395.05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15136.419999999998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/>
      <c r="Q64" s="100">
        <f t="shared" si="0"/>
        <v>218395.05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218395.05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53265.140000000036</v>
      </c>
      <c r="F69" s="136">
        <v>72257.459999999992</v>
      </c>
      <c r="G69" s="136">
        <v>133178.69999999995</v>
      </c>
      <c r="H69" s="136">
        <v>383455.08999999997</v>
      </c>
      <c r="I69" s="136">
        <v>262147.37000000017</v>
      </c>
      <c r="J69" s="136">
        <v>52103.92</v>
      </c>
      <c r="K69" s="136">
        <v>132888.96999999997</v>
      </c>
      <c r="L69" s="136">
        <v>262065.8</v>
      </c>
      <c r="M69" s="136">
        <v>166037.13000000021</v>
      </c>
      <c r="N69" s="136">
        <v>186088.77000000002</v>
      </c>
      <c r="O69" s="136">
        <v>270076.32</v>
      </c>
      <c r="P69" s="136"/>
      <c r="Q69" s="136">
        <f t="shared" si="0"/>
        <v>1973564.6700000002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1973564.6700000002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53265.140000000036</v>
      </c>
      <c r="F72" s="100">
        <v>72257.459999999992</v>
      </c>
      <c r="G72" s="100">
        <v>133178.69999999995</v>
      </c>
      <c r="H72" s="100">
        <v>383455.08999999997</v>
      </c>
      <c r="I72" s="100">
        <v>262147.37000000017</v>
      </c>
      <c r="J72" s="100">
        <v>52103.92</v>
      </c>
      <c r="K72" s="100">
        <v>132888.96999999997</v>
      </c>
      <c r="L72" s="100">
        <v>262065.8</v>
      </c>
      <c r="M72" s="100">
        <v>166037.13000000021</v>
      </c>
      <c r="N72" s="100">
        <v>186088.77000000002</v>
      </c>
      <c r="O72" s="100">
        <v>270076.32</v>
      </c>
      <c r="P72" s="100"/>
      <c r="Q72" s="100">
        <f t="shared" si="1"/>
        <v>1973564.6700000002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1973564.6700000002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11899656.130000001</v>
      </c>
      <c r="M73" s="136">
        <v>15043302.400000002</v>
      </c>
      <c r="N73" s="136">
        <v>18376549.75</v>
      </c>
      <c r="O73" s="136">
        <v>21260641.969999999</v>
      </c>
      <c r="P73" s="136"/>
      <c r="Q73" s="136">
        <f t="shared" si="1"/>
        <v>131040420.34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131040420.34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8475598.9700000007</v>
      </c>
      <c r="M74" s="100">
        <v>12806377.960000003</v>
      </c>
      <c r="N74" s="100">
        <v>15848899.550000001</v>
      </c>
      <c r="O74" s="100">
        <v>18768231.179999996</v>
      </c>
      <c r="P74" s="100"/>
      <c r="Q74" s="100">
        <f t="shared" si="1"/>
        <v>109106049.40999998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109106049.40999998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372651.90000000014</v>
      </c>
      <c r="I75" s="100">
        <v>189762.93000000005</v>
      </c>
      <c r="J75" s="100">
        <v>185116.81999999995</v>
      </c>
      <c r="K75" s="100">
        <v>180341.79000000004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/>
      <c r="Q75" s="100">
        <f t="shared" si="1"/>
        <v>3260859.2200000007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3260859.2200000007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24166.989999999998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/>
      <c r="Q76" s="100">
        <f t="shared" si="1"/>
        <v>18436249.080000002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18436249.080000002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22430.3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24129.719999999998</v>
      </c>
      <c r="N77" s="100">
        <v>6478.77</v>
      </c>
      <c r="O77" s="100">
        <v>13694.71</v>
      </c>
      <c r="P77" s="100"/>
      <c r="Q77" s="100">
        <f t="shared" si="1"/>
        <v>237262.62999999995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237262.62999999995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/>
      <c r="Q79" s="136">
        <f t="shared" si="1"/>
        <v>18383866.630000003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18383866.630000003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/>
      <c r="Q80" s="100">
        <f t="shared" si="1"/>
        <v>18383866.630000003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18383866.630000003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766244.64999999991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/>
      <c r="Q81" s="136">
        <f t="shared" si="1"/>
        <v>18463985.170000002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18463985.170000002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/>
      <c r="Q84" s="100">
        <f t="shared" si="1"/>
        <v>12248724.560000001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12248724.560000001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144350.00999999995</v>
      </c>
      <c r="I85" s="100">
        <v>96227.619999999981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/>
      <c r="Q85" s="100">
        <f t="shared" si="1"/>
        <v>6215260.6100000003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6215260.6100000003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640785.4600000002</v>
      </c>
      <c r="K86" s="136">
        <v>638398.82000000007</v>
      </c>
      <c r="L86" s="136">
        <v>529398.94000000006</v>
      </c>
      <c r="M86" s="136">
        <v>567781.39</v>
      </c>
      <c r="N86" s="136">
        <v>580687.41999999993</v>
      </c>
      <c r="O86" s="136">
        <v>668845.7799999998</v>
      </c>
      <c r="P86" s="136"/>
      <c r="Q86" s="136">
        <f t="shared" si="1"/>
        <v>6100264.4700000007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6100264.4700000007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571927.90000000014</v>
      </c>
      <c r="K88" s="100">
        <v>573532.88</v>
      </c>
      <c r="L88" s="100">
        <v>494223.68000000011</v>
      </c>
      <c r="M88" s="100">
        <v>520988.39999999997</v>
      </c>
      <c r="N88" s="100">
        <v>529480.5199999999</v>
      </c>
      <c r="O88" s="100">
        <v>631395.51999999979</v>
      </c>
      <c r="P88" s="100"/>
      <c r="Q88" s="100">
        <f t="shared" si="1"/>
        <v>5608779.3699999992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5608779.3699999992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46792.990000000005</v>
      </c>
      <c r="N93" s="100">
        <v>51206.9</v>
      </c>
      <c r="O93" s="100">
        <v>37450.259999999987</v>
      </c>
      <c r="P93" s="100"/>
      <c r="Q93" s="100">
        <f t="shared" si="1"/>
        <v>491485.10000000003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491485.10000000003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15690.029999999997</v>
      </c>
      <c r="I94" s="136">
        <v>18679.740000000005</v>
      </c>
      <c r="J94" s="136">
        <v>42363.55999999999</v>
      </c>
      <c r="K94" s="136">
        <v>8237892.6899999995</v>
      </c>
      <c r="L94" s="136">
        <v>160176.85000000003</v>
      </c>
      <c r="M94" s="136">
        <v>169878.64000000007</v>
      </c>
      <c r="N94" s="136">
        <v>291664.52</v>
      </c>
      <c r="O94" s="136">
        <v>400237.13999999996</v>
      </c>
      <c r="P94" s="136"/>
      <c r="Q94" s="136">
        <f t="shared" si="1"/>
        <v>9379321.8599999994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9379321.8599999994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15690.029999999997</v>
      </c>
      <c r="I95" s="100">
        <v>18679.740000000005</v>
      </c>
      <c r="J95" s="100">
        <v>42363.55999999999</v>
      </c>
      <c r="K95" s="100">
        <v>8237892.6899999995</v>
      </c>
      <c r="L95" s="100">
        <v>160176.85000000003</v>
      </c>
      <c r="M95" s="100">
        <v>169878.64000000007</v>
      </c>
      <c r="N95" s="100">
        <v>291664.52</v>
      </c>
      <c r="O95" s="100">
        <v>400237.13999999996</v>
      </c>
      <c r="P95" s="100"/>
      <c r="Q95" s="100">
        <f t="shared" si="1"/>
        <v>9379321.8599999994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9379321.8599999994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1622231.3499999999</v>
      </c>
      <c r="N96" s="135">
        <v>1605423.79</v>
      </c>
      <c r="O96" s="135">
        <v>1675035.9200000004</v>
      </c>
      <c r="P96" s="135"/>
      <c r="Q96" s="135">
        <f t="shared" si="1"/>
        <v>16506446.029999999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16506446.029999999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1622231.3499999999</v>
      </c>
      <c r="N107" s="136">
        <v>1605423.79</v>
      </c>
      <c r="O107" s="136">
        <v>1675035.9200000004</v>
      </c>
      <c r="P107" s="136"/>
      <c r="Q107" s="136">
        <f t="shared" si="1"/>
        <v>16506446.029999999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16506446.029999999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1622231.3499999999</v>
      </c>
      <c r="N108" s="100">
        <v>1605423.79</v>
      </c>
      <c r="O108" s="100">
        <v>1675035.9200000004</v>
      </c>
      <c r="P108" s="100"/>
      <c r="Q108" s="100">
        <f t="shared" si="1"/>
        <v>16506446.029999999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16506446.029999999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575019.69000000006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486264.03999999986</v>
      </c>
      <c r="N109" s="135">
        <v>484994.21000000014</v>
      </c>
      <c r="O109" s="135">
        <v>524868.49999999977</v>
      </c>
      <c r="P109" s="135"/>
      <c r="Q109" s="135">
        <f t="shared" si="1"/>
        <v>5335689.37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5335689.37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575019.69000000006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486264.03999999986</v>
      </c>
      <c r="N120" s="136">
        <v>484994.21000000014</v>
      </c>
      <c r="O120" s="136">
        <v>524868.49999999977</v>
      </c>
      <c r="P120" s="136"/>
      <c r="Q120" s="136">
        <f t="shared" si="1"/>
        <v>5335689.37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5335689.37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575019.69000000006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486264.03999999986</v>
      </c>
      <c r="N121" s="100">
        <v>484994.21000000014</v>
      </c>
      <c r="O121" s="100">
        <v>524868.49999999977</v>
      </c>
      <c r="P121" s="100"/>
      <c r="Q121" s="100">
        <f t="shared" si="1"/>
        <v>5335689.37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5335689.37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37431456.850000001</v>
      </c>
      <c r="G122" s="135">
        <v>47354432.829999998</v>
      </c>
      <c r="H122" s="135">
        <v>36275516.289999999</v>
      </c>
      <c r="I122" s="135">
        <v>48124453.169999987</v>
      </c>
      <c r="J122" s="135">
        <v>40765068.04999999</v>
      </c>
      <c r="K122" s="135">
        <v>27298247.829999998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/>
      <c r="Q122" s="135">
        <f t="shared" si="1"/>
        <v>418507944.73999989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418507944.73999989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36321968.280000001</v>
      </c>
      <c r="G137" s="136">
        <v>45419708.909999996</v>
      </c>
      <c r="H137" s="136">
        <v>35251049.009999998</v>
      </c>
      <c r="I137" s="136">
        <v>47489212.199999988</v>
      </c>
      <c r="J137" s="136">
        <v>39226347.149999991</v>
      </c>
      <c r="K137" s="136">
        <v>25834285.800000001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/>
      <c r="Q137" s="136">
        <f t="shared" si="2"/>
        <v>400293024.87999994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400293024.87999994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36321968.280000001</v>
      </c>
      <c r="G138" s="100">
        <v>45419708.909999996</v>
      </c>
      <c r="H138" s="100">
        <v>35251049.009999998</v>
      </c>
      <c r="I138" s="100">
        <v>47489212.199999988</v>
      </c>
      <c r="J138" s="100">
        <v>39226347.149999991</v>
      </c>
      <c r="K138" s="100">
        <v>25834285.800000001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/>
      <c r="Q138" s="100">
        <f t="shared" si="2"/>
        <v>400293024.87999994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400293024.87999994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1157981.6399999999</v>
      </c>
      <c r="H139" s="136">
        <v>510148.98999999993</v>
      </c>
      <c r="I139" s="136">
        <v>227102.25000000003</v>
      </c>
      <c r="J139" s="136">
        <v>597879.78</v>
      </c>
      <c r="K139" s="136">
        <v>555289.64999999991</v>
      </c>
      <c r="L139" s="136">
        <v>1589980.82</v>
      </c>
      <c r="M139" s="136">
        <v>1349891.19</v>
      </c>
      <c r="N139" s="136">
        <v>469195</v>
      </c>
      <c r="O139" s="136">
        <v>371350.75</v>
      </c>
      <c r="P139" s="136"/>
      <c r="Q139" s="136">
        <f t="shared" si="2"/>
        <v>7727152.0199999996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7727152.0199999996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1157981.6399999999</v>
      </c>
      <c r="H140" s="100">
        <v>510148.98999999993</v>
      </c>
      <c r="I140" s="100">
        <v>227102.25000000003</v>
      </c>
      <c r="J140" s="100">
        <v>597879.78</v>
      </c>
      <c r="K140" s="100">
        <v>555289.64999999991</v>
      </c>
      <c r="L140" s="100">
        <v>1589980.82</v>
      </c>
      <c r="M140" s="100">
        <v>1349891.19</v>
      </c>
      <c r="N140" s="100">
        <v>469195</v>
      </c>
      <c r="O140" s="100">
        <v>371350.75</v>
      </c>
      <c r="P140" s="100"/>
      <c r="Q140" s="100">
        <f t="shared" si="2"/>
        <v>7727152.0199999996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7727152.0199999996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/>
      <c r="Q141" s="136">
        <f t="shared" si="2"/>
        <v>10487767.840000002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10487767.840000002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/>
      <c r="Q142" s="100">
        <f t="shared" si="2"/>
        <v>10487767.840000002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10487767.840000002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1975555.1499999997</v>
      </c>
      <c r="G143" s="135">
        <v>5551444.46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7798399.1300000008</v>
      </c>
      <c r="L143" s="135">
        <v>2941427.5899999994</v>
      </c>
      <c r="M143" s="135">
        <v>2947621.6700000009</v>
      </c>
      <c r="N143" s="135">
        <v>3561538.66</v>
      </c>
      <c r="O143" s="135">
        <v>6004082.4400000013</v>
      </c>
      <c r="P143" s="135"/>
      <c r="Q143" s="135">
        <f t="shared" si="2"/>
        <v>40928527.530000001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40928527.530000001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332679.37000000005</v>
      </c>
      <c r="N144" s="136">
        <v>663966.22</v>
      </c>
      <c r="O144" s="136">
        <v>314037.54000000062</v>
      </c>
      <c r="P144" s="136"/>
      <c r="Q144" s="136">
        <f t="shared" si="2"/>
        <v>11256131.140000001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11256131.140000001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332679.37000000005</v>
      </c>
      <c r="N145" s="100">
        <v>663966.22</v>
      </c>
      <c r="O145" s="100">
        <v>314037.54000000062</v>
      </c>
      <c r="P145" s="100"/>
      <c r="Q145" s="100">
        <f t="shared" si="2"/>
        <v>11256131.140000001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11256131.140000001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2488829.9100000006</v>
      </c>
      <c r="P146" s="136"/>
      <c r="Q146" s="136">
        <f t="shared" si="2"/>
        <v>17888494.980000004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17888494.980000004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2488829.9100000006</v>
      </c>
      <c r="P147" s="100"/>
      <c r="Q147" s="100">
        <f t="shared" si="2"/>
        <v>17888494.980000004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17888494.980000004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/>
      <c r="Q152" s="136">
        <f t="shared" si="2"/>
        <v>820388.03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820388.03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/>
      <c r="Q153" s="100">
        <f t="shared" si="2"/>
        <v>820388.03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820388.03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854588.59000000008</v>
      </c>
      <c r="G154" s="136">
        <v>570883.06999999995</v>
      </c>
      <c r="H154" s="136">
        <v>762837.82</v>
      </c>
      <c r="I154" s="136">
        <v>470835.02000000008</v>
      </c>
      <c r="J154" s="136">
        <v>1216335.74</v>
      </c>
      <c r="K154" s="136">
        <v>1309284.54</v>
      </c>
      <c r="L154" s="136">
        <v>815363.91999999993</v>
      </c>
      <c r="M154" s="136">
        <v>968463.75</v>
      </c>
      <c r="N154" s="136">
        <v>1187188.97</v>
      </c>
      <c r="O154" s="136">
        <v>2645148.9400000004</v>
      </c>
      <c r="P154" s="136"/>
      <c r="Q154" s="136">
        <f t="shared" si="2"/>
        <v>10963513.379999999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10963513.379999999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854588.59000000008</v>
      </c>
      <c r="G155" s="100">
        <v>570883.06999999995</v>
      </c>
      <c r="H155" s="100">
        <v>762837.82</v>
      </c>
      <c r="I155" s="100">
        <v>470835.02000000008</v>
      </c>
      <c r="J155" s="100">
        <v>1216335.74</v>
      </c>
      <c r="K155" s="100">
        <v>1309284.54</v>
      </c>
      <c r="L155" s="100">
        <v>815363.91999999993</v>
      </c>
      <c r="M155" s="100">
        <v>968463.75</v>
      </c>
      <c r="N155" s="100">
        <v>1187188.97</v>
      </c>
      <c r="O155" s="100">
        <v>2645148.9400000004</v>
      </c>
      <c r="P155" s="100"/>
      <c r="Q155" s="100">
        <f t="shared" si="2"/>
        <v>10963513.379999999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10963513.379999999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20824298.490000006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23847391.449999999</v>
      </c>
      <c r="P156" s="135"/>
      <c r="Q156" s="135">
        <f t="shared" si="2"/>
        <v>297463260.50999999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297463260.50999999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15246194.069999997</v>
      </c>
      <c r="G157" s="136">
        <v>15433790.939999999</v>
      </c>
      <c r="H157" s="136">
        <v>14988678.630000001</v>
      </c>
      <c r="I157" s="136">
        <v>14173765.470000004</v>
      </c>
      <c r="J157" s="136">
        <v>14347396.139999999</v>
      </c>
      <c r="K157" s="136">
        <v>13851696.950000003</v>
      </c>
      <c r="L157" s="136">
        <v>16372055.58</v>
      </c>
      <c r="M157" s="136">
        <v>13837521.709999999</v>
      </c>
      <c r="N157" s="136">
        <v>16302848.719999995</v>
      </c>
      <c r="O157" s="136">
        <v>14555272.890000001</v>
      </c>
      <c r="P157" s="136"/>
      <c r="Q157" s="136">
        <f t="shared" si="2"/>
        <v>162261001.93000001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162261001.93000001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3900501.3500000006</v>
      </c>
      <c r="G158" s="100">
        <v>4156069.84</v>
      </c>
      <c r="H158" s="100">
        <v>3709662.7099999995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</v>
      </c>
      <c r="M158" s="100">
        <v>4320410.5499999989</v>
      </c>
      <c r="N158" s="100">
        <v>3866009.6100000003</v>
      </c>
      <c r="O158" s="100">
        <v>4069123.0900000008</v>
      </c>
      <c r="P158" s="100"/>
      <c r="Q158" s="100">
        <f t="shared" si="2"/>
        <v>42304449.18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42304449.18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>
        <v>11279015.920000002</v>
      </c>
      <c r="I159" s="100">
        <v>10574893.170000004</v>
      </c>
      <c r="J159" s="100">
        <v>10616336.589999998</v>
      </c>
      <c r="K159" s="100">
        <v>10112289.740000002</v>
      </c>
      <c r="L159" s="100">
        <v>12555168.220000001</v>
      </c>
      <c r="M159" s="100">
        <v>9517111.1600000001</v>
      </c>
      <c r="N159" s="100">
        <v>12436839.109999996</v>
      </c>
      <c r="O159" s="100">
        <v>10486149.799999999</v>
      </c>
      <c r="P159" s="100"/>
      <c r="Q159" s="100">
        <f t="shared" si="2"/>
        <v>119956552.75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119956552.75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4081562.7800000003</v>
      </c>
      <c r="F160" s="136">
        <v>5122616.5199999986</v>
      </c>
      <c r="G160" s="136">
        <v>4687651.4399999995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5163104.9499999993</v>
      </c>
      <c r="P160" s="136"/>
      <c r="Q160" s="136">
        <f t="shared" si="2"/>
        <v>52042264.559999987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52042264.559999987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4081562.7800000003</v>
      </c>
      <c r="F162" s="100">
        <v>5122616.5199999986</v>
      </c>
      <c r="G162" s="100">
        <v>4687651.4399999995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5163104.9499999993</v>
      </c>
      <c r="P162" s="100"/>
      <c r="Q162" s="100">
        <f t="shared" si="2"/>
        <v>52042264.559999987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52042264.559999987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/>
      <c r="Q165" s="136">
        <f t="shared" si="2"/>
        <v>35728917.320000008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35728917.320000008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/>
      <c r="Q166" s="100">
        <f t="shared" si="2"/>
        <v>35532594.20000001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35532594.20000001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302783.09000000003</v>
      </c>
      <c r="F170" s="136">
        <v>3370992.46</v>
      </c>
      <c r="G170" s="136">
        <v>4269201.16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3324383.06</v>
      </c>
      <c r="O170" s="136">
        <v>1883560.9399999997</v>
      </c>
      <c r="P170" s="136"/>
      <c r="Q170" s="136">
        <f t="shared" si="2"/>
        <v>31926060.409999996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31926060.409999996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302783.09000000003</v>
      </c>
      <c r="F171" s="100">
        <v>3370992.46</v>
      </c>
      <c r="G171" s="100">
        <v>4269201.16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3324383.06</v>
      </c>
      <c r="O171" s="100">
        <v>1883560.9399999997</v>
      </c>
      <c r="P171" s="100"/>
      <c r="Q171" s="100">
        <f t="shared" si="2"/>
        <v>31926060.409999996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31926060.409999996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327046.70999999996</v>
      </c>
      <c r="F174" s="136">
        <v>972237.07999999984</v>
      </c>
      <c r="G174" s="136">
        <v>1360939.9600000002</v>
      </c>
      <c r="H174" s="136">
        <v>788922.85999999964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1670977.4700000002</v>
      </c>
      <c r="O174" s="136">
        <v>1910299.6499999997</v>
      </c>
      <c r="P174" s="136"/>
      <c r="Q174" s="136">
        <f t="shared" si="2"/>
        <v>15505016.290000001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15505016.290000001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327046.70999999996</v>
      </c>
      <c r="F175" s="100">
        <v>972237.07999999984</v>
      </c>
      <c r="G175" s="100">
        <v>1360939.9600000002</v>
      </c>
      <c r="H175" s="100">
        <v>788922.85999999964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1670977.4700000002</v>
      </c>
      <c r="O175" s="100">
        <v>1910299.6499999997</v>
      </c>
      <c r="P175" s="100"/>
      <c r="Q175" s="100">
        <f t="shared" si="2"/>
        <v>15505016.290000001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15505016.290000001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95440247.319999978</v>
      </c>
      <c r="G176" s="135">
        <v>96969143.559999973</v>
      </c>
      <c r="H176" s="135">
        <v>95673813.469999984</v>
      </c>
      <c r="I176" s="135">
        <v>94324767.010000005</v>
      </c>
      <c r="J176" s="135">
        <v>96891924.990000024</v>
      </c>
      <c r="K176" s="135">
        <v>97034710.659999982</v>
      </c>
      <c r="L176" s="135">
        <v>95435719.409999967</v>
      </c>
      <c r="M176" s="135">
        <v>93380293.540000007</v>
      </c>
      <c r="N176" s="135">
        <v>98632387.339999989</v>
      </c>
      <c r="O176" s="135">
        <v>94853594.379999965</v>
      </c>
      <c r="P176" s="135"/>
      <c r="Q176" s="135">
        <f t="shared" si="2"/>
        <v>1043440766.52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1043440766.52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65718966.999999978</v>
      </c>
      <c r="G180" s="136">
        <v>65770349.189999975</v>
      </c>
      <c r="H180" s="136">
        <v>66171444.32</v>
      </c>
      <c r="I180" s="136">
        <v>65995561.739999995</v>
      </c>
      <c r="J180" s="136">
        <v>67345055.76000002</v>
      </c>
      <c r="K180" s="136">
        <v>67153451.819999993</v>
      </c>
      <c r="L180" s="136">
        <v>67245971.969999984</v>
      </c>
      <c r="M180" s="136">
        <v>67431779.359999999</v>
      </c>
      <c r="N180" s="136">
        <v>68288553.979999974</v>
      </c>
      <c r="O180" s="136">
        <v>68158665.329999983</v>
      </c>
      <c r="P180" s="136"/>
      <c r="Q180" s="136">
        <f t="shared" si="2"/>
        <v>732428505.51999998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732428505.51999998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65718966.999999978</v>
      </c>
      <c r="G181" s="100">
        <v>65770349.189999975</v>
      </c>
      <c r="H181" s="100">
        <v>66171444.32</v>
      </c>
      <c r="I181" s="100">
        <v>65995561.739999995</v>
      </c>
      <c r="J181" s="100">
        <v>67345055.76000002</v>
      </c>
      <c r="K181" s="100">
        <v>67153451.819999993</v>
      </c>
      <c r="L181" s="100">
        <v>67245971.969999984</v>
      </c>
      <c r="M181" s="100">
        <v>67431779.359999999</v>
      </c>
      <c r="N181" s="100">
        <v>68288553.979999974</v>
      </c>
      <c r="O181" s="100">
        <v>68158665.329999983</v>
      </c>
      <c r="P181" s="100"/>
      <c r="Q181" s="100">
        <f t="shared" si="2"/>
        <v>732428505.51999998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732428505.51999998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1072208.2799999998</v>
      </c>
      <c r="F186" s="136">
        <v>5817501.3500000006</v>
      </c>
      <c r="G186" s="136">
        <v>7680353.9800000004</v>
      </c>
      <c r="H186" s="136">
        <v>6514182.219999996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/>
      <c r="Q186" s="136">
        <f t="shared" si="2"/>
        <v>52229148.429999985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52229148.429999985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1072208.2799999998</v>
      </c>
      <c r="F187" s="100">
        <v>5817501.3500000006</v>
      </c>
      <c r="G187" s="100">
        <v>7680353.9800000004</v>
      </c>
      <c r="H187" s="100">
        <v>6514182.219999996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/>
      <c r="Q187" s="100">
        <f t="shared" si="2"/>
        <v>52229148.429999985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52229148.429999985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/>
      <c r="Q190" s="136">
        <f t="shared" si="2"/>
        <v>354385.47000000003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354385.47000000003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/>
      <c r="Q191" s="100">
        <f t="shared" si="2"/>
        <v>354385.47000000003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354385.47000000003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23898518.299999997</v>
      </c>
      <c r="G194" s="136">
        <v>23479846.390000004</v>
      </c>
      <c r="H194" s="136">
        <v>22954853.599999998</v>
      </c>
      <c r="I194" s="136">
        <v>22498016.430000003</v>
      </c>
      <c r="J194" s="136">
        <v>23072522.59</v>
      </c>
      <c r="K194" s="136">
        <v>24001150.209999997</v>
      </c>
      <c r="L194" s="136">
        <v>23541618.429999996</v>
      </c>
      <c r="M194" s="136">
        <v>23299764.990000006</v>
      </c>
      <c r="N194" s="136">
        <v>27380603.570000008</v>
      </c>
      <c r="O194" s="136">
        <v>23718581.079999991</v>
      </c>
      <c r="P194" s="136"/>
      <c r="Q194" s="136">
        <f t="shared" si="2"/>
        <v>258428727.10000002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258428727.10000002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23898518.299999997</v>
      </c>
      <c r="G195" s="100">
        <v>23479846.390000004</v>
      </c>
      <c r="H195" s="100">
        <v>22954853.599999998</v>
      </c>
      <c r="I195" s="100">
        <v>22498016.430000003</v>
      </c>
      <c r="J195" s="100">
        <v>23072522.59</v>
      </c>
      <c r="K195" s="100">
        <v>24001150.209999997</v>
      </c>
      <c r="L195" s="100">
        <v>23541618.429999996</v>
      </c>
      <c r="M195" s="100">
        <v>23299764.990000006</v>
      </c>
      <c r="N195" s="100">
        <v>27380603.570000008</v>
      </c>
      <c r="O195" s="100">
        <v>23718581.079999991</v>
      </c>
      <c r="P195" s="100"/>
      <c r="Q195" s="100">
        <f t="shared" si="2"/>
        <v>258428727.10000002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258428727.10000002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11131008593.910002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1211374299.78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1030013952.3599999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41348406.820000067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965243711.9799999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23421833.56000001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16346752.410000002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2725805.3499999996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2446624.9500000007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11174322.110000001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13715716.369999997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13715716.369999997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3469550.1500000004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3469550.1500000004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147828328.48999998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147828328.48999998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85388330.559999987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84041531.529999986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84041531.529999986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67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1346799.0299999998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1346799.0299999998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205068450.4800002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103370748.91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103370748.91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47939238.160000198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47939238.160000198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14792294.139999997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14792294.139999997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38966169.270000011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38966169.270000011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339189081.49000001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51707988.910000019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51707988.910000019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45878448.810000017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44350152.960000008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352392.26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1175903.5900000001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617330.0199999999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617330.0199999999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2510386.5700000008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28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2510386.5700000008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9">+F271+F272+F273+F274+F275</f>
        <v>5078057.7699999996</v>
      </c>
      <c r="G270" s="136">
        <f t="shared" si="29"/>
        <v>13992282.980000002</v>
      </c>
      <c r="H270" s="136">
        <f t="shared" si="29"/>
        <v>18063027.340000004</v>
      </c>
      <c r="I270" s="136">
        <f t="shared" si="29"/>
        <v>14473554.649999993</v>
      </c>
      <c r="J270" s="136">
        <f t="shared" si="29"/>
        <v>14132993.680000002</v>
      </c>
      <c r="K270" s="136">
        <f t="shared" si="29"/>
        <v>23224684.710000008</v>
      </c>
      <c r="L270" s="136">
        <f t="shared" si="29"/>
        <v>21425421.039999992</v>
      </c>
      <c r="M270" s="136">
        <f t="shared" si="29"/>
        <v>23672530.04999999</v>
      </c>
      <c r="N270" s="136">
        <f t="shared" si="29"/>
        <v>21127643.809999995</v>
      </c>
      <c r="O270" s="136">
        <f t="shared" si="29"/>
        <v>24175093.060000006</v>
      </c>
      <c r="P270" s="136">
        <f t="shared" si="29"/>
        <v>54527075.410000034</v>
      </c>
      <c r="Q270" s="135">
        <f t="shared" si="28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182367407.16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28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155656273.52999997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28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3341303.4899999998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28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22668972.340000007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28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700857.8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1696133.37</v>
      </c>
      <c r="H276" s="136">
        <f t="shared" si="30"/>
        <v>1696133.33</v>
      </c>
      <c r="I276" s="136">
        <f t="shared" si="30"/>
        <v>1696133.33</v>
      </c>
      <c r="J276" s="136">
        <f t="shared" si="30"/>
        <v>1696133.33</v>
      </c>
      <c r="K276" s="136">
        <f t="shared" si="30"/>
        <v>1696133.33</v>
      </c>
      <c r="L276" s="136">
        <f t="shared" si="30"/>
        <v>1696133.33</v>
      </c>
      <c r="M276" s="136">
        <f t="shared" si="30"/>
        <v>1696133.33</v>
      </c>
      <c r="N276" s="136">
        <f t="shared" si="30"/>
        <v>1696133.33</v>
      </c>
      <c r="O276" s="136">
        <f t="shared" si="30"/>
        <v>1696133.33</v>
      </c>
      <c r="P276" s="136">
        <f t="shared" si="30"/>
        <v>1696133.33</v>
      </c>
      <c r="Q276" s="135">
        <f t="shared" si="28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18383866.670000002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28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18383866.670000002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1">+F279+F280+F281+F282</f>
        <v>1802654.77</v>
      </c>
      <c r="G278" s="136">
        <f t="shared" si="31"/>
        <v>2062506.7300000002</v>
      </c>
      <c r="H278" s="136">
        <f t="shared" si="31"/>
        <v>620177.14</v>
      </c>
      <c r="I278" s="136">
        <f t="shared" si="31"/>
        <v>1237720.33</v>
      </c>
      <c r="J278" s="136">
        <f t="shared" si="31"/>
        <v>899094.21999999974</v>
      </c>
      <c r="K278" s="136">
        <f t="shared" si="31"/>
        <v>1569819.54</v>
      </c>
      <c r="L278" s="136">
        <f t="shared" si="31"/>
        <v>4135100.4300000034</v>
      </c>
      <c r="M278" s="136">
        <f t="shared" si="31"/>
        <v>2263545.0599999987</v>
      </c>
      <c r="N278" s="136">
        <f t="shared" si="31"/>
        <v>2263674.149999999</v>
      </c>
      <c r="O278" s="136">
        <f t="shared" si="31"/>
        <v>2278330.5599999987</v>
      </c>
      <c r="P278" s="136">
        <f t="shared" si="31"/>
        <v>5281070.2200000035</v>
      </c>
      <c r="Q278" s="135">
        <f t="shared" si="28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19773353.489999998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28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12750941.040000001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28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7022412.4499999993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2">+F284+F285+F286+F287+F288+F289+F290</f>
        <v>517761.36</v>
      </c>
      <c r="G283" s="136">
        <f t="shared" si="32"/>
        <v>541263.54999999993</v>
      </c>
      <c r="H283" s="136">
        <f t="shared" si="32"/>
        <v>551999.81000000006</v>
      </c>
      <c r="I283" s="136">
        <f t="shared" si="32"/>
        <v>577392.51000000013</v>
      </c>
      <c r="J283" s="136">
        <f t="shared" si="32"/>
        <v>654794.14000000013</v>
      </c>
      <c r="K283" s="136">
        <f t="shared" si="32"/>
        <v>614911.46999999974</v>
      </c>
      <c r="L283" s="136">
        <f t="shared" si="32"/>
        <v>917053.00999999989</v>
      </c>
      <c r="M283" s="136">
        <f t="shared" si="32"/>
        <v>898456.82</v>
      </c>
      <c r="N283" s="136">
        <f t="shared" si="32"/>
        <v>897047.96999999986</v>
      </c>
      <c r="O283" s="136">
        <f t="shared" si="32"/>
        <v>897971.17</v>
      </c>
      <c r="P283" s="136">
        <f t="shared" si="32"/>
        <v>532087.11</v>
      </c>
      <c r="Q283" s="135">
        <f t="shared" si="28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7601871.6100000003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28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7031278.5300000003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28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570593.07999999996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3">+F292</f>
        <v>15460.18</v>
      </c>
      <c r="G291" s="136">
        <f t="shared" si="33"/>
        <v>27140.079999999998</v>
      </c>
      <c r="H291" s="136">
        <f t="shared" si="33"/>
        <v>19532.240000000002</v>
      </c>
      <c r="I291" s="136">
        <f t="shared" si="33"/>
        <v>22091.469999999998</v>
      </c>
      <c r="J291" s="136">
        <f t="shared" si="33"/>
        <v>42353.530000000006</v>
      </c>
      <c r="K291" s="136">
        <f t="shared" si="33"/>
        <v>9283698.0999999996</v>
      </c>
      <c r="L291" s="136">
        <f t="shared" si="33"/>
        <v>226883.46000000002</v>
      </c>
      <c r="M291" s="136">
        <f t="shared" si="33"/>
        <v>236331.03000000012</v>
      </c>
      <c r="N291" s="136">
        <f t="shared" si="33"/>
        <v>230031.68000000005</v>
      </c>
      <c r="O291" s="136">
        <f t="shared" si="33"/>
        <v>230117.91000000006</v>
      </c>
      <c r="P291" s="136">
        <f t="shared" si="33"/>
        <v>209210.82000000004</v>
      </c>
      <c r="Q291" s="135">
        <f t="shared" si="28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10348428.25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28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10348428.25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4">+F294+F296++F298+F300+F302+F304</f>
        <v>556797.88000000012</v>
      </c>
      <c r="G293" s="135">
        <f t="shared" si="34"/>
        <v>626085.79999999993</v>
      </c>
      <c r="H293" s="135">
        <f t="shared" si="34"/>
        <v>423658.46999999986</v>
      </c>
      <c r="I293" s="135">
        <f t="shared" si="34"/>
        <v>2144449.42</v>
      </c>
      <c r="J293" s="135">
        <f t="shared" si="34"/>
        <v>836494.86999999988</v>
      </c>
      <c r="K293" s="135">
        <f t="shared" si="34"/>
        <v>3018352.8100000005</v>
      </c>
      <c r="L293" s="135">
        <f t="shared" si="34"/>
        <v>3182182.3600000013</v>
      </c>
      <c r="M293" s="135">
        <f t="shared" si="34"/>
        <v>2333176.7399999998</v>
      </c>
      <c r="N293" s="135">
        <f t="shared" si="34"/>
        <v>2231363.2699999996</v>
      </c>
      <c r="O293" s="135">
        <f t="shared" si="34"/>
        <v>2358082.7099999995</v>
      </c>
      <c r="P293" s="135">
        <f t="shared" si="34"/>
        <v>3965154.2500000019</v>
      </c>
      <c r="Q293" s="135">
        <f t="shared" si="28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18468802.760000002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7">+F305</f>
        <v>556797.88000000012</v>
      </c>
      <c r="G304" s="136">
        <f t="shared" si="37"/>
        <v>626085.79999999993</v>
      </c>
      <c r="H304" s="136">
        <f t="shared" si="37"/>
        <v>423658.46999999986</v>
      </c>
      <c r="I304" s="136">
        <f t="shared" si="37"/>
        <v>2144449.42</v>
      </c>
      <c r="J304" s="136">
        <f t="shared" si="37"/>
        <v>836494.86999999988</v>
      </c>
      <c r="K304" s="136">
        <f t="shared" si="37"/>
        <v>3018352.8100000005</v>
      </c>
      <c r="L304" s="136">
        <f t="shared" si="37"/>
        <v>3182182.3600000013</v>
      </c>
      <c r="M304" s="136">
        <f t="shared" si="37"/>
        <v>2333176.7399999998</v>
      </c>
      <c r="N304" s="136">
        <f t="shared" si="37"/>
        <v>2231363.2699999996</v>
      </c>
      <c r="O304" s="136">
        <f t="shared" si="37"/>
        <v>2358082.7099999995</v>
      </c>
      <c r="P304" s="136">
        <f t="shared" si="37"/>
        <v>3965154.2500000019</v>
      </c>
      <c r="Q304" s="135">
        <f t="shared" si="36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18468802.760000002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6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18468802.760000002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8">+F307+F309+F311+F313+F315+F317</f>
        <v>408063.20999999996</v>
      </c>
      <c r="G306" s="135">
        <f t="shared" si="38"/>
        <v>515699.38999999978</v>
      </c>
      <c r="H306" s="135">
        <f t="shared" si="38"/>
        <v>484003.8400000002</v>
      </c>
      <c r="I306" s="135">
        <f t="shared" si="38"/>
        <v>489039.39999999979</v>
      </c>
      <c r="J306" s="135">
        <f t="shared" si="38"/>
        <v>472546.08999999973</v>
      </c>
      <c r="K306" s="135">
        <f t="shared" si="38"/>
        <v>531767.64000000013</v>
      </c>
      <c r="L306" s="135">
        <f t="shared" si="38"/>
        <v>927975.77</v>
      </c>
      <c r="M306" s="135">
        <f t="shared" si="38"/>
        <v>915793.45999999973</v>
      </c>
      <c r="N306" s="135">
        <f t="shared" si="38"/>
        <v>910019.2699999999</v>
      </c>
      <c r="O306" s="135">
        <f t="shared" si="38"/>
        <v>1393345.1099999999</v>
      </c>
      <c r="P306" s="135">
        <f t="shared" si="38"/>
        <v>1742195.6300000004</v>
      </c>
      <c r="Q306" s="135">
        <f t="shared" si="36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7436834.1600000001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9">+F318</f>
        <v>408063.20999999996</v>
      </c>
      <c r="G317" s="136">
        <f t="shared" si="39"/>
        <v>515699.38999999978</v>
      </c>
      <c r="H317" s="136">
        <f t="shared" si="39"/>
        <v>484003.8400000002</v>
      </c>
      <c r="I317" s="136">
        <f t="shared" si="39"/>
        <v>489039.39999999979</v>
      </c>
      <c r="J317" s="136">
        <f t="shared" si="39"/>
        <v>472546.08999999973</v>
      </c>
      <c r="K317" s="136">
        <f t="shared" si="39"/>
        <v>531767.64000000013</v>
      </c>
      <c r="L317" s="136">
        <f t="shared" si="39"/>
        <v>927975.77</v>
      </c>
      <c r="M317" s="136">
        <f t="shared" si="39"/>
        <v>915793.45999999973</v>
      </c>
      <c r="N317" s="136">
        <f t="shared" si="39"/>
        <v>910019.2699999999</v>
      </c>
      <c r="O317" s="136">
        <f t="shared" si="39"/>
        <v>1393345.1099999999</v>
      </c>
      <c r="P317" s="136">
        <f t="shared" si="39"/>
        <v>1742195.6300000004</v>
      </c>
      <c r="Q317" s="135">
        <f t="shared" si="36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7436834.1600000001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6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7436834.1600000001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40">+F320+F324+F329+F334+F336+F338</f>
        <v>34938451.080000013</v>
      </c>
      <c r="G319" s="135">
        <f t="shared" si="40"/>
        <v>37755592.420000002</v>
      </c>
      <c r="H319" s="135">
        <f t="shared" si="40"/>
        <v>36678187.780000009</v>
      </c>
      <c r="I319" s="135">
        <f t="shared" si="40"/>
        <v>50383543.640000001</v>
      </c>
      <c r="J319" s="135">
        <f t="shared" si="40"/>
        <v>38919446.309999987</v>
      </c>
      <c r="K319" s="135">
        <f t="shared" si="40"/>
        <v>40708875.140000008</v>
      </c>
      <c r="L319" s="135">
        <f t="shared" si="40"/>
        <v>49894734.750000015</v>
      </c>
      <c r="M319" s="135">
        <f t="shared" si="40"/>
        <v>46338140.12000002</v>
      </c>
      <c r="N319" s="135">
        <f t="shared" si="40"/>
        <v>45780308.540000021</v>
      </c>
      <c r="O319" s="135">
        <f t="shared" si="40"/>
        <v>43530658.000000007</v>
      </c>
      <c r="P319" s="135">
        <f t="shared" si="40"/>
        <v>22719576.749999993</v>
      </c>
      <c r="Q319" s="135">
        <f t="shared" si="36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454119596.85000002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3">+F335</f>
        <v>34026278.250000007</v>
      </c>
      <c r="G334" s="136">
        <f t="shared" si="43"/>
        <v>36313108.890000001</v>
      </c>
      <c r="H334" s="136">
        <f t="shared" si="43"/>
        <v>35626898.270000003</v>
      </c>
      <c r="I334" s="136">
        <f t="shared" si="43"/>
        <v>49281732.300000004</v>
      </c>
      <c r="J334" s="136">
        <f t="shared" si="43"/>
        <v>37762898.529999986</v>
      </c>
      <c r="K334" s="136">
        <f t="shared" si="43"/>
        <v>39373725.890000008</v>
      </c>
      <c r="L334" s="136">
        <f t="shared" si="43"/>
        <v>45101727.19000002</v>
      </c>
      <c r="M334" s="136">
        <f t="shared" si="43"/>
        <v>42589274.500000022</v>
      </c>
      <c r="N334" s="136">
        <f t="shared" si="43"/>
        <v>42265746.570000015</v>
      </c>
      <c r="O334" s="136">
        <f t="shared" si="43"/>
        <v>39727500.370000005</v>
      </c>
      <c r="P334" s="136">
        <f t="shared" si="43"/>
        <v>15178306.129999995</v>
      </c>
      <c r="Q334" s="135">
        <f t="shared" si="42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430625995.02000004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42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430625995.02000004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4">+F337</f>
        <v>537964.94999999995</v>
      </c>
      <c r="G336" s="136">
        <f t="shared" si="44"/>
        <v>721050.58000000007</v>
      </c>
      <c r="H336" s="136">
        <f t="shared" si="44"/>
        <v>538282.80999999994</v>
      </c>
      <c r="I336" s="136">
        <f t="shared" si="44"/>
        <v>326816.75999999995</v>
      </c>
      <c r="J336" s="136">
        <f t="shared" si="44"/>
        <v>586983.54</v>
      </c>
      <c r="K336" s="136">
        <f t="shared" si="44"/>
        <v>422593.31999999995</v>
      </c>
      <c r="L336" s="136">
        <f t="shared" si="44"/>
        <v>3465444.4000000004</v>
      </c>
      <c r="M336" s="136">
        <f t="shared" si="44"/>
        <v>2421770.7800000003</v>
      </c>
      <c r="N336" s="136">
        <f t="shared" si="44"/>
        <v>2090467.1300000001</v>
      </c>
      <c r="O336" s="136">
        <f t="shared" si="44"/>
        <v>2366082.5300000003</v>
      </c>
      <c r="P336" s="136">
        <f t="shared" si="44"/>
        <v>2916683.9399999995</v>
      </c>
      <c r="Q336" s="135">
        <f t="shared" si="42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13676083.490000002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42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13676083.490000002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5">+F339</f>
        <v>374207.88</v>
      </c>
      <c r="G338" s="136">
        <f t="shared" si="45"/>
        <v>721432.95</v>
      </c>
      <c r="H338" s="136">
        <f t="shared" si="45"/>
        <v>513006.7</v>
      </c>
      <c r="I338" s="136">
        <f t="shared" si="45"/>
        <v>774994.58</v>
      </c>
      <c r="J338" s="136">
        <f t="shared" si="45"/>
        <v>569564.24</v>
      </c>
      <c r="K338" s="136">
        <f t="shared" si="45"/>
        <v>912555.92999999993</v>
      </c>
      <c r="L338" s="136">
        <f t="shared" si="45"/>
        <v>1327563.1599999999</v>
      </c>
      <c r="M338" s="136">
        <f t="shared" si="45"/>
        <v>1327094.8399999999</v>
      </c>
      <c r="N338" s="136">
        <f t="shared" si="45"/>
        <v>1424094.8399999999</v>
      </c>
      <c r="O338" s="136">
        <f t="shared" si="45"/>
        <v>1437075.0999999996</v>
      </c>
      <c r="P338" s="136">
        <f t="shared" si="45"/>
        <v>4624586.6800000006</v>
      </c>
      <c r="Q338" s="135">
        <f t="shared" si="42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9817518.3399999999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42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9817518.3399999999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6">+F341+F343+F345+F347+F349+F351</f>
        <v>2563843.9099999992</v>
      </c>
      <c r="G340" s="135">
        <f t="shared" si="46"/>
        <v>6665325.29</v>
      </c>
      <c r="H340" s="135">
        <f t="shared" si="46"/>
        <v>2545194.9499999993</v>
      </c>
      <c r="I340" s="135">
        <f t="shared" si="46"/>
        <v>2676463.6599999997</v>
      </c>
      <c r="J340" s="135">
        <f t="shared" si="46"/>
        <v>2583206.810000001</v>
      </c>
      <c r="K340" s="135">
        <f t="shared" si="46"/>
        <v>9972989.870000001</v>
      </c>
      <c r="L340" s="135">
        <f t="shared" si="46"/>
        <v>7315249.5700000077</v>
      </c>
      <c r="M340" s="135">
        <f t="shared" si="46"/>
        <v>6695861.6600000076</v>
      </c>
      <c r="N340" s="135">
        <f t="shared" si="46"/>
        <v>6453480.6300000092</v>
      </c>
      <c r="O340" s="135">
        <f t="shared" si="46"/>
        <v>6512015.2200000091</v>
      </c>
      <c r="P340" s="135">
        <f t="shared" si="46"/>
        <v>7270817.1400000062</v>
      </c>
      <c r="Q340" s="135">
        <f t="shared" si="42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56116593.840000041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7">+F342</f>
        <v>311393.96000000002</v>
      </c>
      <c r="G341" s="136">
        <f t="shared" si="47"/>
        <v>4445327.6900000013</v>
      </c>
      <c r="H341" s="136">
        <f t="shared" si="47"/>
        <v>390308.9499999999</v>
      </c>
      <c r="I341" s="136">
        <f t="shared" si="47"/>
        <v>67023.98</v>
      </c>
      <c r="J341" s="136">
        <f t="shared" si="47"/>
        <v>346477.04</v>
      </c>
      <c r="K341" s="136">
        <f t="shared" si="47"/>
        <v>3610058.66</v>
      </c>
      <c r="L341" s="136">
        <f t="shared" si="47"/>
        <v>714466</v>
      </c>
      <c r="M341" s="136">
        <f t="shared" si="47"/>
        <v>539466.48</v>
      </c>
      <c r="N341" s="136">
        <f t="shared" si="47"/>
        <v>546932.03</v>
      </c>
      <c r="O341" s="136">
        <f t="shared" si="47"/>
        <v>538300.19000000006</v>
      </c>
      <c r="P341" s="136">
        <f t="shared" si="47"/>
        <v>538378.23</v>
      </c>
      <c r="Q341" s="135">
        <f t="shared" si="42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12132110.890000001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42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12132110.890000001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8">+F344</f>
        <v>1240300.5299999993</v>
      </c>
      <c r="G343" s="136">
        <f t="shared" si="48"/>
        <v>1650003.8599999992</v>
      </c>
      <c r="H343" s="136">
        <f t="shared" si="48"/>
        <v>1538924.6599999995</v>
      </c>
      <c r="I343" s="136">
        <f t="shared" si="48"/>
        <v>1580769.6499999997</v>
      </c>
      <c r="J343" s="136">
        <f t="shared" si="48"/>
        <v>1608308.030000001</v>
      </c>
      <c r="K343" s="136">
        <f t="shared" si="48"/>
        <v>2150859.0999999996</v>
      </c>
      <c r="L343" s="136">
        <f t="shared" si="48"/>
        <v>3455119.9000000092</v>
      </c>
      <c r="M343" s="136">
        <f t="shared" si="48"/>
        <v>3032103.1600000085</v>
      </c>
      <c r="N343" s="136">
        <f t="shared" si="48"/>
        <v>3118792.6200000094</v>
      </c>
      <c r="O343" s="136">
        <f t="shared" si="48"/>
        <v>3109810.6400000094</v>
      </c>
      <c r="P343" s="136">
        <f t="shared" si="48"/>
        <v>2403542.210000006</v>
      </c>
      <c r="Q343" s="135">
        <f t="shared" si="42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23639106.550000034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42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23639106.550000034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9">+F350</f>
        <v>1552.43</v>
      </c>
      <c r="G349" s="136">
        <f t="shared" si="49"/>
        <v>1552.43</v>
      </c>
      <c r="H349" s="136">
        <f t="shared" si="49"/>
        <v>1511.5</v>
      </c>
      <c r="I349" s="136">
        <f t="shared" si="49"/>
        <v>2053.5</v>
      </c>
      <c r="J349" s="136">
        <f t="shared" si="49"/>
        <v>392.79</v>
      </c>
      <c r="K349" s="136">
        <f t="shared" si="49"/>
        <v>2610.3199999999997</v>
      </c>
      <c r="L349" s="136">
        <f t="shared" si="49"/>
        <v>593982.65000000014</v>
      </c>
      <c r="M349" s="136">
        <f t="shared" si="49"/>
        <v>750754.08</v>
      </c>
      <c r="N349" s="136">
        <f t="shared" si="49"/>
        <v>545304.08000000007</v>
      </c>
      <c r="O349" s="136">
        <f t="shared" si="49"/>
        <v>559031.06000000006</v>
      </c>
      <c r="P349" s="136">
        <f t="shared" si="49"/>
        <v>550165.14999999991</v>
      </c>
      <c r="Q349" s="135">
        <f t="shared" si="42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2460297.2700000005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42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2460297.2700000005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50">+F352</f>
        <v>1010596.99</v>
      </c>
      <c r="G351" s="136">
        <f t="shared" si="50"/>
        <v>568441.30999999994</v>
      </c>
      <c r="H351" s="136">
        <f t="shared" si="50"/>
        <v>614449.84000000008</v>
      </c>
      <c r="I351" s="136">
        <f t="shared" si="50"/>
        <v>1026616.5299999999</v>
      </c>
      <c r="J351" s="136">
        <f t="shared" si="50"/>
        <v>628028.94999999995</v>
      </c>
      <c r="K351" s="136">
        <f t="shared" si="50"/>
        <v>4209461.79</v>
      </c>
      <c r="L351" s="136">
        <f t="shared" si="50"/>
        <v>2551681.0199999991</v>
      </c>
      <c r="M351" s="136">
        <f t="shared" si="50"/>
        <v>2373537.9399999995</v>
      </c>
      <c r="N351" s="136">
        <f t="shared" si="50"/>
        <v>2242451.8999999994</v>
      </c>
      <c r="O351" s="136">
        <f t="shared" si="50"/>
        <v>2304873.3299999991</v>
      </c>
      <c r="P351" s="136">
        <f t="shared" si="50"/>
        <v>3778731.55</v>
      </c>
      <c r="Q351" s="135">
        <f t="shared" si="42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17885079.129999995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42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17885079.129999995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51">+F354+F357+F360+F362+F365+F367+F369+F371</f>
        <v>28476384.219999991</v>
      </c>
      <c r="G353" s="135">
        <f t="shared" si="51"/>
        <v>30163908.52</v>
      </c>
      <c r="H353" s="135">
        <f t="shared" si="51"/>
        <v>28201616.500000004</v>
      </c>
      <c r="I353" s="135">
        <f t="shared" si="51"/>
        <v>27837544.830000006</v>
      </c>
      <c r="J353" s="135">
        <f t="shared" si="51"/>
        <v>26444164.879999999</v>
      </c>
      <c r="K353" s="135">
        <f t="shared" si="51"/>
        <v>24473802.149999999</v>
      </c>
      <c r="L353" s="135">
        <f t="shared" si="51"/>
        <v>33829194.380000003</v>
      </c>
      <c r="M353" s="135">
        <f t="shared" si="51"/>
        <v>20399509.410000008</v>
      </c>
      <c r="N353" s="135">
        <f t="shared" si="51"/>
        <v>32404342.77</v>
      </c>
      <c r="O353" s="135">
        <f t="shared" si="51"/>
        <v>33065878.16</v>
      </c>
      <c r="P353" s="135">
        <f t="shared" si="51"/>
        <v>32480956.390000001</v>
      </c>
      <c r="Q353" s="135">
        <f t="shared" si="42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308218539.86000001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2">+F355+F356</f>
        <v>15842906.529999997</v>
      </c>
      <c r="G354" s="136">
        <f t="shared" si="52"/>
        <v>15933387.82</v>
      </c>
      <c r="H354" s="136">
        <f t="shared" si="52"/>
        <v>14669574.580000002</v>
      </c>
      <c r="I354" s="136">
        <f t="shared" si="52"/>
        <v>14429902</v>
      </c>
      <c r="J354" s="136">
        <f t="shared" si="52"/>
        <v>14177925.349999998</v>
      </c>
      <c r="K354" s="136">
        <f t="shared" si="52"/>
        <v>13474487.359999999</v>
      </c>
      <c r="L354" s="136">
        <f t="shared" si="52"/>
        <v>15721380.059999997</v>
      </c>
      <c r="M354" s="136">
        <f t="shared" si="52"/>
        <v>6422183.3000000035</v>
      </c>
      <c r="N354" s="136">
        <f t="shared" si="52"/>
        <v>16461252.769999996</v>
      </c>
      <c r="O354" s="136">
        <f t="shared" si="52"/>
        <v>16672357.269999996</v>
      </c>
      <c r="P354" s="136">
        <f t="shared" si="52"/>
        <v>17526298.610000003</v>
      </c>
      <c r="Q354" s="135">
        <f t="shared" si="42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157207805.21999997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42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39726997.610000007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42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117480807.61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3">+F358+F359</f>
        <v>5184453.929999996</v>
      </c>
      <c r="G357" s="136">
        <f t="shared" si="53"/>
        <v>5187682.29</v>
      </c>
      <c r="H357" s="136">
        <f t="shared" si="53"/>
        <v>5179715.4599999981</v>
      </c>
      <c r="I357" s="136">
        <f t="shared" si="53"/>
        <v>4926122.9400000041</v>
      </c>
      <c r="J357" s="136">
        <f t="shared" si="53"/>
        <v>4474110.6400000006</v>
      </c>
      <c r="K357" s="136">
        <f t="shared" si="53"/>
        <v>4173551.61</v>
      </c>
      <c r="L357" s="136">
        <f t="shared" si="53"/>
        <v>5160619.0400000028</v>
      </c>
      <c r="M357" s="136">
        <f t="shared" si="53"/>
        <v>2781970.0400000014</v>
      </c>
      <c r="N357" s="136">
        <f t="shared" si="53"/>
        <v>5537582.5000000009</v>
      </c>
      <c r="O357" s="136">
        <f t="shared" si="53"/>
        <v>5538463.7400000012</v>
      </c>
      <c r="P357" s="136">
        <f t="shared" si="53"/>
        <v>5551974.1899999976</v>
      </c>
      <c r="Q357" s="135">
        <f t="shared" si="42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52387176.090000004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42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52387176.090000004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4">+F363+F364</f>
        <v>3528524.6500000004</v>
      </c>
      <c r="G362" s="136">
        <f t="shared" si="54"/>
        <v>3567627.4000000004</v>
      </c>
      <c r="H362" s="136">
        <f t="shared" si="54"/>
        <v>3667848.1900000004</v>
      </c>
      <c r="I362" s="136">
        <f t="shared" si="54"/>
        <v>3557112.52</v>
      </c>
      <c r="J362" s="136">
        <f t="shared" si="54"/>
        <v>3535391.95</v>
      </c>
      <c r="K362" s="136">
        <f t="shared" si="54"/>
        <v>3501172.68</v>
      </c>
      <c r="L362" s="136">
        <f t="shared" si="54"/>
        <v>4302197.2100000009</v>
      </c>
      <c r="M362" s="136">
        <f t="shared" si="54"/>
        <v>4260874.1600000011</v>
      </c>
      <c r="N362" s="136">
        <f t="shared" si="54"/>
        <v>4334890.6300000008</v>
      </c>
      <c r="O362" s="136">
        <f t="shared" si="54"/>
        <v>4336487.6400000006</v>
      </c>
      <c r="P362" s="136">
        <f t="shared" si="54"/>
        <v>1028176.9499999998</v>
      </c>
      <c r="Q362" s="135">
        <f t="shared" si="42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41842763.040000007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42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41643498.400000006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si="42"/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199264.64000000001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5">+F368</f>
        <v>2650814.91</v>
      </c>
      <c r="G367" s="136">
        <f t="shared" si="55"/>
        <v>4268799.42</v>
      </c>
      <c r="H367" s="136">
        <f t="shared" si="55"/>
        <v>3887803.0100000002</v>
      </c>
      <c r="I367" s="136">
        <f t="shared" si="55"/>
        <v>4001724.7700000005</v>
      </c>
      <c r="J367" s="136">
        <f t="shared" si="55"/>
        <v>3530848.35</v>
      </c>
      <c r="K367" s="136">
        <f t="shared" si="55"/>
        <v>2448488.5199999996</v>
      </c>
      <c r="L367" s="136">
        <f t="shared" si="55"/>
        <v>4015319.1100000003</v>
      </c>
      <c r="M367" s="136">
        <f t="shared" si="55"/>
        <v>5826767.8700000001</v>
      </c>
      <c r="N367" s="136">
        <f t="shared" si="55"/>
        <v>4956906.92</v>
      </c>
      <c r="O367" s="136">
        <f t="shared" si="55"/>
        <v>5001112.9800000004</v>
      </c>
      <c r="P367" s="136">
        <f t="shared" si="55"/>
        <v>5002433.129999999</v>
      </c>
      <c r="Q367" s="135">
        <f t="shared" si="42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42211800.060000002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42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42211800.060000002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6">+F372</f>
        <v>1269684.2</v>
      </c>
      <c r="G371" s="136">
        <f t="shared" si="56"/>
        <v>1206411.5899999999</v>
      </c>
      <c r="H371" s="136">
        <f t="shared" si="56"/>
        <v>796675.26</v>
      </c>
      <c r="I371" s="136">
        <f t="shared" si="56"/>
        <v>922682.60000000009</v>
      </c>
      <c r="J371" s="136">
        <f t="shared" si="56"/>
        <v>725888.59</v>
      </c>
      <c r="K371" s="136">
        <f t="shared" si="56"/>
        <v>876101.98</v>
      </c>
      <c r="L371" s="136">
        <f t="shared" si="56"/>
        <v>4629678.96</v>
      </c>
      <c r="M371" s="136">
        <f t="shared" si="56"/>
        <v>1107714.04</v>
      </c>
      <c r="N371" s="136">
        <f t="shared" si="56"/>
        <v>1113709.95</v>
      </c>
      <c r="O371" s="136">
        <f t="shared" si="56"/>
        <v>1517456.5299999996</v>
      </c>
      <c r="P371" s="136">
        <f t="shared" si="56"/>
        <v>3372073.5100000002</v>
      </c>
      <c r="Q371" s="135">
        <f t="shared" si="42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14568995.449999997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42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14568995.449999997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7">+F374+F377+F379+F381+F383+F385+F387+F389+F391</f>
        <v>94914153.280000001</v>
      </c>
      <c r="G373" s="135">
        <f t="shared" si="57"/>
        <v>97885350.920000002</v>
      </c>
      <c r="H373" s="135">
        <f t="shared" si="57"/>
        <v>95570791.890000015</v>
      </c>
      <c r="I373" s="135">
        <f t="shared" si="57"/>
        <v>95465442.140000001</v>
      </c>
      <c r="J373" s="135">
        <f t="shared" si="57"/>
        <v>96710471.089999989</v>
      </c>
      <c r="K373" s="135">
        <f t="shared" si="57"/>
        <v>96195023.409999996</v>
      </c>
      <c r="L373" s="135">
        <f t="shared" si="57"/>
        <v>100670144.24999997</v>
      </c>
      <c r="M373" s="135">
        <f t="shared" si="57"/>
        <v>83416611.349999979</v>
      </c>
      <c r="N373" s="135">
        <f t="shared" si="57"/>
        <v>87615053.659999982</v>
      </c>
      <c r="O373" s="135">
        <f t="shared" si="57"/>
        <v>87503923.479999989</v>
      </c>
      <c r="P373" s="135">
        <f t="shared" si="57"/>
        <v>77749884.219999999</v>
      </c>
      <c r="Q373" s="135">
        <f t="shared" si="42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1024955668.1900001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8">+F378</f>
        <v>65817236.660000004</v>
      </c>
      <c r="G377" s="136">
        <f t="shared" si="58"/>
        <v>65973657.899999991</v>
      </c>
      <c r="H377" s="136">
        <f t="shared" si="58"/>
        <v>66215158.740000002</v>
      </c>
      <c r="I377" s="136">
        <f t="shared" si="58"/>
        <v>66192163.469999999</v>
      </c>
      <c r="J377" s="136">
        <f t="shared" si="58"/>
        <v>67415986.120000005</v>
      </c>
      <c r="K377" s="136">
        <f t="shared" si="58"/>
        <v>67330031.420000002</v>
      </c>
      <c r="L377" s="136">
        <f t="shared" si="58"/>
        <v>68575233.579999998</v>
      </c>
      <c r="M377" s="136">
        <f t="shared" si="58"/>
        <v>59875425.149999999</v>
      </c>
      <c r="N377" s="136">
        <f t="shared" si="58"/>
        <v>64344572.890000008</v>
      </c>
      <c r="O377" s="136">
        <f t="shared" si="58"/>
        <v>64343579.220000006</v>
      </c>
      <c r="P377" s="136">
        <f t="shared" si="58"/>
        <v>64343284.140000008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719379889.97000003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719379889.97000003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9">+F384</f>
        <v>4658465.74</v>
      </c>
      <c r="G383" s="136">
        <f t="shared" si="59"/>
        <v>7775427.1200000001</v>
      </c>
      <c r="H383" s="136">
        <f t="shared" si="59"/>
        <v>6566511.0499999998</v>
      </c>
      <c r="I383" s="136">
        <f t="shared" si="59"/>
        <v>7090810.0899999999</v>
      </c>
      <c r="J383" s="136">
        <f t="shared" si="59"/>
        <v>6527844.1600000001</v>
      </c>
      <c r="K383" s="136">
        <f t="shared" si="59"/>
        <v>4834878.9600000009</v>
      </c>
      <c r="L383" s="136">
        <f t="shared" si="59"/>
        <v>5691840.9900000002</v>
      </c>
      <c r="M383" s="136">
        <f t="shared" si="59"/>
        <v>3699411.0300000007</v>
      </c>
      <c r="N383" s="136">
        <f t="shared" si="59"/>
        <v>3677971.5200000005</v>
      </c>
      <c r="O383" s="136">
        <f t="shared" si="59"/>
        <v>3677971.5200000005</v>
      </c>
      <c r="P383" s="136">
        <f t="shared" si="59"/>
        <v>1326614.5900000001</v>
      </c>
      <c r="Q383" s="135">
        <f t="shared" si="42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58906751.49000001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42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58906751.49000001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60">+F388</f>
        <v>5260.67</v>
      </c>
      <c r="G387" s="136">
        <f t="shared" si="60"/>
        <v>33333.33</v>
      </c>
      <c r="H387" s="136">
        <f t="shared" si="60"/>
        <v>33333.33</v>
      </c>
      <c r="I387" s="136">
        <f t="shared" si="60"/>
        <v>69240.600000000006</v>
      </c>
      <c r="J387" s="136">
        <f t="shared" si="60"/>
        <v>33333.33</v>
      </c>
      <c r="K387" s="136">
        <f t="shared" si="60"/>
        <v>0</v>
      </c>
      <c r="L387" s="136">
        <f t="shared" si="60"/>
        <v>62788.21</v>
      </c>
      <c r="M387" s="136">
        <f t="shared" si="60"/>
        <v>62788.21</v>
      </c>
      <c r="N387" s="136">
        <f t="shared" si="60"/>
        <v>62788.21</v>
      </c>
      <c r="O387" s="136">
        <f t="shared" si="60"/>
        <v>62788.21</v>
      </c>
      <c r="P387" s="136">
        <f t="shared" si="60"/>
        <v>62788.180000000008</v>
      </c>
      <c r="Q387" s="135">
        <f t="shared" si="42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431015.42000000004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42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431015.42000000004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1">+F392</f>
        <v>24433190.209999997</v>
      </c>
      <c r="G391" s="136">
        <f t="shared" si="61"/>
        <v>24102932.570000004</v>
      </c>
      <c r="H391" s="136">
        <f t="shared" si="61"/>
        <v>22755788.770000003</v>
      </c>
      <c r="I391" s="136">
        <f t="shared" si="61"/>
        <v>22113227.980000008</v>
      </c>
      <c r="J391" s="136">
        <f t="shared" si="61"/>
        <v>22733307.479999986</v>
      </c>
      <c r="K391" s="136">
        <f t="shared" si="61"/>
        <v>24030113.030000001</v>
      </c>
      <c r="L391" s="136">
        <f t="shared" si="61"/>
        <v>26340281.469999976</v>
      </c>
      <c r="M391" s="136">
        <f t="shared" si="61"/>
        <v>19778986.959999979</v>
      </c>
      <c r="N391" s="136">
        <f t="shared" si="61"/>
        <v>19529721.03999998</v>
      </c>
      <c r="O391" s="136">
        <f t="shared" si="61"/>
        <v>19419584.529999979</v>
      </c>
      <c r="P391" s="136">
        <f t="shared" si="61"/>
        <v>12017197.309999987</v>
      </c>
      <c r="Q391" s="135">
        <f t="shared" si="42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246238011.30999988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42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246238011.30999988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4aaiFbGfNql2AdsEOfbbcsIGdkxKIm+YkzxwMwvk5wU2faw+7DcqgP4IejJX2f0jcZvFhKiczaRIMYZxz/2R8w==" saltValue="zN0XnxWxNVEpnc9CjmsDb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2025-12-24T08:42:05Z</dcterms:modified>
</cp:coreProperties>
</file>