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SEPTEMBAR 2024\Konačni\"/>
    </mc:Choice>
  </mc:AlternateContent>
  <xr:revisionPtr revIDLastSave="0" documentId="13_ncr:1_{BDA5B367-E33C-4131-83AE-3A5BBD67CF57}" xr6:coauthVersionLast="36" xr6:coauthVersionMax="36" xr10:uidLastSave="{00000000-0000-0000-0000-000000000000}"/>
  <workbookProtection workbookAlgorithmName="SHA-512" workbookHashValue="VCgpJowfcwf1HXr0g5fik9aenPG/OLWRIyl6PdaclZjSGE54PTSt9FIPhdl54CPV8etOpv+d5IkAm5jX/4a5IA==" workbookSaltValue="7V6ObKeu+GMqIMpgtG/7Pg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2024'!$B$3:$Q$265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1" l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O272" i="1" l="1"/>
  <c r="N272" i="1"/>
  <c r="M272" i="1"/>
  <c r="L272" i="1"/>
  <c r="K272" i="1"/>
  <c r="J272" i="1"/>
  <c r="I272" i="1"/>
  <c r="H272" i="1"/>
  <c r="G272" i="1"/>
  <c r="F272" i="1"/>
  <c r="E272" i="1"/>
  <c r="P7" i="1"/>
  <c r="O7" i="1"/>
  <c r="N7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72" i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E264" i="3" s="1"/>
  <c r="U254" i="1"/>
  <c r="F255" i="3" s="1"/>
  <c r="U258" i="1"/>
  <c r="F259" i="3" s="1"/>
  <c r="U262" i="1"/>
  <c r="F263" i="3" s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E262" i="3" s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E263" i="3" s="1"/>
  <c r="U253" i="1"/>
  <c r="F254" i="3" s="1"/>
  <c r="U257" i="1"/>
  <c r="F258" i="3" s="1"/>
  <c r="U261" i="1"/>
  <c r="F262" i="3" s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F264" i="3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G263" i="3"/>
  <c r="I263" i="3"/>
  <c r="J263" i="3" s="1"/>
  <c r="H263" i="3"/>
  <c r="G262" i="3"/>
  <c r="H262" i="3"/>
  <c r="I262" i="3"/>
  <c r="J262" i="3" s="1"/>
  <c r="H253" i="3"/>
  <c r="G253" i="3"/>
  <c r="I253" i="3"/>
  <c r="J253" i="3" s="1"/>
  <c r="G259" i="3"/>
  <c r="H259" i="3"/>
  <c r="I259" i="3"/>
  <c r="J259" i="3" s="1"/>
  <c r="L259" i="3"/>
  <c r="K261" i="3"/>
  <c r="L262" i="3"/>
  <c r="K262" i="3"/>
  <c r="K252" i="3"/>
  <c r="K253" i="3"/>
  <c r="K254" i="3"/>
  <c r="L261" i="3"/>
  <c r="K263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L263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64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6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64" i="3"/>
  <c r="I264" i="3"/>
  <c r="J264" i="3" s="1"/>
  <c r="G264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N253" i="3" l="1"/>
  <c r="M253" i="3"/>
  <c r="O253" i="3"/>
  <c r="P253" i="3" s="1"/>
  <c r="N258" i="3"/>
  <c r="O258" i="3"/>
  <c r="P258" i="3" s="1"/>
  <c r="M258" i="3"/>
  <c r="N259" i="3"/>
  <c r="O259" i="3"/>
  <c r="P259" i="3" s="1"/>
  <c r="M259" i="3"/>
  <c r="N263" i="3"/>
  <c r="M263" i="3"/>
  <c r="O263" i="3"/>
  <c r="P263" i="3" s="1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62" i="3"/>
  <c r="M262" i="3"/>
  <c r="O262" i="3"/>
  <c r="P262" i="3" s="1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64" i="3"/>
  <c r="P264" i="3" s="1"/>
  <c r="N264" i="3"/>
  <c r="M264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<sst xmlns="http://schemas.openxmlformats.org/spreadsheetml/2006/main" count="1639" uniqueCount="563">
  <si>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</si>
  <si>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</si>
  <si>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</si>
  <si>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</si>
  <si>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</si>
  <si>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</si>
  <si>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</si>
  <si>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</si>
  <si>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</si>
  <si>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</si>
  <si>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</si>
  <si>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</si>
  <si>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</si>
  <si>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</si>
  <si>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</si>
  <si>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</si>
  <si>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</si>
  <si>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</si>
  <si>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</si>
  <si>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</si>
  <si>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</si>
  <si>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</si>
  <si>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</si>
  <si>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</si>
  <si>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</si>
  <si>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</si>
  <si>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</si>
  <si>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</si>
  <si>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</si>
  <si>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</si>
  <si>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</si>
  <si>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</si>
  <si>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</si>
  <si>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</si>
  <si>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</si>
  <si>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</si>
  <si>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</si>
  <si>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</si>
  <si>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</si>
  <si>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</si>
  <si>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</si>
  <si>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</si>
  <si>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</si>
  <si>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</si>
  <si>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</si>
  <si>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</si>
  <si>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</si>
  <si>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</si>
  <si>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</si>
  <si>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</si>
  <si>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</si>
  <si>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</si>
  <si>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</si>
  <si>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</si>
  <si>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</si>
  <si>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</si>
  <si>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</si>
  <si>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</si>
  <si>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</si>
  <si>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</si>
  <si>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</si>
  <si>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</si>
  <si>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</si>
  <si>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</si>
  <si>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</si>
  <si>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</si>
  <si>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</si>
  <si>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</si>
  <si>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</si>
  <si>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</si>
  <si>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</si>
  <si>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</si>
  <si>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</si>
  <si>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</si>
  <si>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</si>
  <si>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</si>
  <si>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</si>
  <si>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</si>
  <si>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</si>
  <si>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</si>
  <si>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</si>
  <si>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</si>
  <si>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</si>
  <si>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</si>
  <si>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</si>
  <si>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</si>
  <si>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</si>
  <si>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</si>
  <si>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</si>
  <si>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</si>
  <si>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</si>
  <si>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</si>
  <si>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</si>
  <si>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</si>
  <si>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</si>
  <si>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</si>
  <si>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</si>
  <si>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</si>
  <si>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</si>
  <si>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</si>
  <si>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</si>
  <si>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</si>
  <si>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</si>
  <si>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</si>
  <si>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</si>
  <si>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</si>
  <si>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</si>
  <si>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</si>
  <si>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</si>
  <si>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</si>
  <si>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</si>
  <si>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</si>
  <si>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</si>
  <si>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</si>
  <si>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</si>
  <si>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</si>
  <si>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</si>
  <si>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</si>
  <si>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</si>
  <si>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</si>
  <si>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</si>
  <si>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</si>
  <si>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</si>
  <si>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</si>
  <si>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</si>
  <si>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</si>
  <si>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</si>
  <si>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</si>
  <si>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</si>
  <si>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</si>
  <si>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</si>
  <si>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</si>
  <si>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</si>
  <si>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</si>
  <si>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</si>
  <si>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</si>
  <si>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</si>
  <si>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</si>
  <si>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</si>
  <si>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</si>
  <si>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</si>
  <si>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</si>
  <si>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</si>
  <si>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</si>
  <si>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</si>
  <si>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</si>
  <si>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</si>
  <si>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</si>
  <si>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</si>
  <si>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</si>
  <si>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</si>
  <si>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</si>
  <si>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</si>
  <si>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</si>
  <si>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</si>
  <si>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</si>
  <si>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</si>
  <si>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</si>
  <si>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</si>
  <si>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</si>
  <si>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</si>
  <si>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</si>
  <si>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</si>
  <si>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</si>
  <si>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</si>
  <si>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</si>
  <si>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</si>
  <si>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</si>
  <si>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</si>
  <si>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</si>
  <si>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</si>
  <si>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</si>
  <si>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</si>
  <si>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</si>
  <si>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</si>
  <si>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</si>
  <si>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</si>
  <si>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</si>
  <si>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</si>
  <si>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</si>
  <si>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</si>
  <si>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</si>
  <si>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</si>
  <si>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</si>
  <si>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</si>
  <si>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</si>
  <si>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</si>
  <si>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</si>
  <si>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</si>
  <si>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</si>
  <si>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</si>
  <si>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</si>
  <si>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</si>
  <si>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</si>
  <si>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</si>
  <si>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</si>
  <si>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</si>
  <si>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</si>
  <si>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</si>
  <si>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</si>
  <si>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</si>
  <si>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</si>
  <si>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</si>
  <si>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</si>
  <si>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</si>
  <si>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</si>
  <si>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</si>
  <si>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</si>
  <si>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</si>
  <si>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</si>
  <si>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</si>
  <si>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</si>
  <si>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</si>
  <si>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</si>
  <si>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</si>
  <si>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</si>
  <si>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</si>
  <si>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</si>
  <si>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</si>
  <si>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</si>
  <si>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</si>
  <si>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</si>
  <si>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</si>
  <si>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</si>
  <si>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</si>
  <si>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</si>
  <si>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</si>
  <si>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</si>
  <si>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</si>
  <si>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</si>
  <si>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</si>
  <si>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</si>
  <si>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</si>
  <si>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</si>
  <si>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</si>
  <si>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</si>
  <si>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</si>
  <si>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</si>
  <si>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</si>
  <si>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</si>
  <si>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</si>
  <si>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</si>
  <si>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</si>
  <si>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</si>
  <si>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</si>
  <si>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</si>
  <si>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</si>
  <si>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</si>
  <si>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</si>
  <si>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</si>
  <si>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</si>
  <si>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</si>
  <si>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</si>
  <si>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</si>
  <si>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</si>
  <si>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</si>
  <si>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</si>
  <si>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</si>
  <si>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</si>
  <si>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</si>
  <si>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</si>
  <si>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</si>
  <si>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</si>
  <si>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</si>
  <si>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</si>
  <si>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</si>
  <si>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</si>
  <si>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</si>
  <si>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</si>
  <si>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</si>
  <si>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</si>
  <si>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</si>
  <si>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</si>
  <si>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</si>
  <si>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</si>
  <si>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</si>
  <si>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</si>
  <si>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</si>
  <si>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</si>
  <si>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</si>
  <si>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</si>
  <si>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</si>
  <si>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</si>
  <si>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</si>
  <si>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</si>
  <si>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</si>
  <si>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</si>
  <si>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</si>
  <si>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</si>
  <si>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</si>
  <si>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</si>
  <si>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</si>
  <si>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</si>
  <si>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</si>
  <si>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</si>
  <si>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</si>
  <si>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</si>
  <si>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</si>
  <si>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</si>
  <si>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</si>
  <si>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</si>
  <si>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</si>
  <si>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</si>
  <si>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</si>
  <si>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</si>
  <si>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</si>
  <si>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</si>
  <si>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</si>
  <si>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</si>
  <si>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</si>
  <si>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</si>
  <si>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</si>
  <si>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</si>
  <si>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</si>
  <si>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</si>
  <si>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</si>
  <si>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</si>
  <si>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</si>
  <si>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</si>
  <si>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</si>
  <si>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</si>
  <si>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</si>
  <si>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</si>
  <si>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</si>
  <si>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</si>
  <si>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</si>
  <si>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</si>
  <si>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</si>
  <si>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</si>
  <si>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</si>
  <si>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</si>
  <si>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</si>
  <si>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</si>
  <si>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</si>
  <si>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</si>
  <si>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</si>
  <si>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</si>
  <si>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</si>
  <si>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</si>
  <si>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</si>
  <si>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</si>
  <si>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</si>
  <si>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</si>
  <si>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</si>
  <si>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</si>
  <si>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</si>
  <si>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</si>
  <si>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</si>
  <si>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</si>
  <si>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</si>
  <si>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</si>
  <si>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</si>
  <si>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</si>
  <si>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</si>
  <si>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</si>
  <si>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</si>
  <si>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</si>
  <si>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</si>
  <si>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</si>
  <si>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</si>
  <si>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</si>
  <si>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</si>
  <si>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</si>
  <si>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</si>
  <si>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</si>
  <si>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</si>
  <si>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</si>
  <si>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</si>
  <si>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</si>
  <si>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</si>
  <si>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</si>
  <si>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</si>
  <si>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</si>
  <si>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</si>
  <si>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</si>
  <si>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</si>
  <si>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</si>
  <si>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</si>
  <si>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</si>
  <si>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</si>
  <si>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</si>
  <si>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</si>
  <si>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</si>
  <si>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</si>
  <si>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</si>
  <si>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</si>
  <si>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</si>
  <si>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</si>
  <si>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</si>
  <si>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</si>
  <si>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</si>
  <si>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</si>
  <si>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</si>
  <si>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</si>
  <si>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</si>
  <si>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</si>
  <si>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</si>
  <si>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</si>
  <si>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</si>
  <si>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</si>
  <si>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</si>
  <si>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</si>
  <si>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</si>
  <si>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</si>
  <si>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</si>
  <si>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</si>
  <si>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</si>
  <si>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</si>
  <si>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</si>
  <si>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</si>
  <si>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</si>
  <si>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</si>
  <si>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</si>
  <si>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</si>
  <si>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</si>
  <si>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</si>
  <si>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</si>
  <si>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</si>
  <si>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</si>
  <si>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</si>
  <si>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</si>
  <si>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</si>
  <si>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</si>
  <si>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</si>
  <si>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</si>
  <si>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</si>
  <si>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</si>
  <si>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</si>
  <si>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</si>
  <si>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</si>
  <si>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</si>
  <si>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</si>
  <si>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</si>
  <si>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</si>
  <si>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</si>
  <si>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</si>
  <si>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</si>
  <si>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</si>
  <si>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</si>
  <si>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</si>
  <si>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</si>
  <si>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</si>
  <si>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</si>
  <si>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</si>
  <si>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</si>
  <si>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</si>
  <si>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</si>
  <si>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</si>
  <si>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</si>
  <si>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</si>
  <si>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</si>
  <si>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</si>
  <si>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</si>
  <si>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</si>
  <si>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</si>
  <si>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</si>
  <si>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</si>
  <si>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</si>
  <si>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</si>
  <si>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</si>
  <si>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</si>
  <si>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</si>
  <si>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</si>
  <si>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</si>
  <si>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</si>
  <si>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</si>
  <si>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</si>
  <si>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</si>
  <si>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</si>
  <si>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</si>
  <si>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</si>
  <si>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</si>
  <si>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</si>
  <si>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</si>
  <si>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</si>
  <si>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</si>
  <si>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</si>
  <si>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</si>
  <si>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</si>
  <si>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</si>
  <si>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</si>
  <si>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</si>
  <si>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</si>
  <si>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</si>
  <si>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</si>
  <si>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</si>
  <si>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</si>
  <si>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</si>
  <si>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</si>
  <si>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</si>
  <si>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</si>
  <si>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</si>
  <si>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</si>
  <si>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</si>
  <si>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</si>
  <si>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</si>
  <si>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</si>
  <si>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</si>
  <si>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</si>
  <si>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</si>
  <si>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</si>
  <si>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</si>
  <si>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</si>
  <si>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</si>
  <si>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</si>
  <si>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</si>
  <si>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</si>
  <si>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</si>
  <si>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</si>
  <si>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</si>
  <si>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</si>
  <si>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</si>
  <si>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</si>
  <si>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</si>
  <si>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</si>
  <si>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</si>
  <si>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</si>
  <si>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</si>
  <si>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</si>
  <si>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</si>
  <si>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</si>
  <si>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</si>
  <si>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</si>
  <si>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</si>
  <si>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</si>
  <si>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</si>
  <si>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</si>
  <si>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</si>
  <si>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</si>
  <si>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</si>
  <si>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</si>
  <si>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</si>
  <si>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</si>
  <si>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</si>
  <si>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</si>
  <si>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</si>
  <si>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</si>
  <si>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</si>
  <si>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</si>
  <si>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</si>
  <si>
    <t>14 040 002</t>
  </si>
  <si>
    <t>Upravljenje sredstvima EU</t>
  </si>
  <si>
    <t>19 040 002</t>
  </si>
  <si>
    <t>Stručni i operativni poslovi Ministarstva nauke i tehnološkog razvoja</t>
  </si>
  <si>
    <t>18 004 004</t>
  </si>
  <si>
    <t>Stručni i operativni poslovi Ministarstva ekologije, prostornog planiranja i urbanizma</t>
  </si>
  <si>
    <t>14 044 003</t>
  </si>
  <si>
    <t>Poslovanje područnih jedinica Uprave za katastar i državnu imovinu</t>
  </si>
  <si>
    <t>14 044 002</t>
  </si>
  <si>
    <t>17 021 001</t>
  </si>
  <si>
    <t>Stručni i operativni poslovi Ministarstva pomorstva</t>
  </si>
  <si>
    <t>17 019 010</t>
  </si>
  <si>
    <t>Inspekcijski nadzor u oblasti pomorskog saobraćaja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</si>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</sst>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9</v>
      </c>
      <c r="D4" t="str">
        <f>VLOOKUP(C4,C9:D20,2,FALSE)</f>
        <v>Septembar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9</v>
      </c>
      <c r="D6" t="str">
        <f>VLOOKUP(C6,E9:F20,2,FALSE)</f>
        <v>Januar - Septembar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topLeftCell="A7" zoomScale="85" zoomScaleNormal="85" zoomScaleSheetLayoutView="85" workbookViewId="0">
      <selection activeCell="C9" sqref="C9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Septembar</v>
      </c>
      <c r="K10" s="158"/>
      <c r="L10" s="140" t="s">
        <v>6</v>
      </c>
      <c r="M10" s="157" t="str">
        <f>IF(J10="Januar","-",'Analitika 2024'!F4)</f>
        <v>Januar - Septembar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2024'!$C$9:$C$264,2)))*('Analitika 2024'!$L$9:$L$264))</f>
        <v>7019658.2000000002</v>
      </c>
      <c r="K13" s="136">
        <f>IFERROR($J13/$J$37,0)</f>
        <v>2.3418256931643327E-2</v>
      </c>
      <c r="L13" s="129"/>
      <c r="M13" s="141">
        <f>IF($J$10="Januar","-",
SUMPRODUCT((D13=VALUE(LEFT('Analitika 2024'!$C$9:$C$264,2)))*('Analitika 2024'!$F$9:$F$264)))</f>
        <v>62555043.009999998</v>
      </c>
      <c r="N13" s="136">
        <f>IF($J$10="Januar","-",IFERROR($M13/$M$37,0))</f>
        <v>2.614463845025343E-2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2024'!$C$9:$C$264,2)))*('Analitika 2024'!$L$9:$L$264))</f>
        <v>5761300.0600000005</v>
      </c>
      <c r="K15" s="136">
        <f>IFERROR($J15/$J$37,0)</f>
        <v>1.9220252784583176E-2</v>
      </c>
      <c r="L15" s="129"/>
      <c r="M15" s="141">
        <f>IF($J$10="Januar","-",
SUMPRODUCT((D15=VALUE(LEFT('Analitika 2024'!$C$9:$C$264,2)))*('Analitika 2024'!$F$9:$F$264)))</f>
        <v>53478974.659999996</v>
      </c>
      <c r="N15" s="136">
        <f>IF($J$10="Januar","-",IFERROR($M15/$M$37,0))</f>
        <v>2.2351330762452701E-2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2024'!$C$9:$C$264,2)))*('Analitika 2024'!$L$9:$L$264))</f>
        <v>12484588.839999998</v>
      </c>
      <c r="K17" s="136">
        <f>IFERROR($J17/$J$37,0)</f>
        <v>4.1649792740770041E-2</v>
      </c>
      <c r="L17" s="129"/>
      <c r="M17" s="141">
        <f>IF($J$10="Januar","-",
SUMPRODUCT((D17=VALUE(LEFT('Analitika 2024'!$C$9:$C$264,2)))*('Analitika 2024'!$F$9:$F$264)))</f>
        <v>137512595.78</v>
      </c>
      <c r="N17" s="136">
        <f>IF($J$10="Januar","-",IFERROR($M17/$M$37,0))</f>
        <v>5.7472857918892603E-2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2024'!$C$9:$C$264,2)))*('Analitika 2024'!$L$9:$L$264))</f>
        <v>76933733.460000008</v>
      </c>
      <c r="K19" s="136">
        <f>IFERROR($J19/$J$37,0)</f>
        <v>0.25665835651041319</v>
      </c>
      <c r="L19" s="129"/>
      <c r="M19" s="141">
        <f>IF($J$10="Januar","-",
SUMPRODUCT((D19=VALUE(LEFT('Analitika 2024'!$C$9:$C$264,2)))*('Analitika 2024'!$F$9:$F$264)))</f>
        <v>595375066.20999992</v>
      </c>
      <c r="N19" s="136">
        <f>IF($J$10="Januar","-",IFERROR($M19/$M$37,0))</f>
        <v>0.24883470779274822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2024'!$C$9:$C$264,2)))*('Analitika 2024'!$L$9:$L$264))</f>
        <v>15115505.460000003</v>
      </c>
      <c r="K21" s="136">
        <f>IFERROR($J21/$J$37,0)</f>
        <v>5.0426784385874744E-2</v>
      </c>
      <c r="L21" s="129"/>
      <c r="M21" s="141">
        <f>IF($J$10="Januar","-",
SUMPRODUCT((D21=VALUE(LEFT('Analitika 2024'!$C$9:$C$264,2)))*('Analitika 2024'!$F$9:$F$264)))</f>
        <v>82572764.739999965</v>
      </c>
      <c r="N21" s="136">
        <f>IF($J$10="Januar","-",IFERROR($M21/$M$37,0))</f>
        <v>3.4510967878641281E-2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2024'!$C$9:$C$264,2)))*('Analitika 2024'!$L$9:$L$264))</f>
        <v>6929211.2599999998</v>
      </c>
      <c r="K23" s="136">
        <f>IFERROR($J23/$J$37,0)</f>
        <v>2.3116517214515655E-2</v>
      </c>
      <c r="L23" s="129"/>
      <c r="M23" s="141">
        <f>IF($J$10="Januar","-",
SUMPRODUCT((D23=VALUE(LEFT('Analitika 2024'!$C$9:$C$264,2)))*('Analitika 2024'!$F$9:$F$264)))</f>
        <v>40784586.440000005</v>
      </c>
      <c r="N23" s="136">
        <f>IF($J$10="Januar","-",IFERROR($M23/$M$37,0))</f>
        <v>1.7045760269822709E-2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2024'!$C$9:$C$264,2)))*('Analitika 2024'!$L$9:$L$264))</f>
        <v>19589773.880000003</v>
      </c>
      <c r="K25" s="136">
        <f>IFERROR($J25/$J$37,0)</f>
        <v>6.5353375461305999E-2</v>
      </c>
      <c r="L25" s="129"/>
      <c r="M25" s="141">
        <f>IF($J$10="Januar","-",
SUMPRODUCT((D25=VALUE(LEFT('Analitika 2024'!$C$9:$C$264,2)))*('Analitika 2024'!$F$9:$F$264)))</f>
        <v>94770755.320000008</v>
      </c>
      <c r="N25" s="136">
        <f>IF($J$10="Januar","-",IFERROR($M25/$M$37,0))</f>
        <v>3.9609070896214418E-2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2024'!$C$9:$C$264,2)))*('Analitika 2024'!$L$9:$L$264))</f>
        <v>2501258.37</v>
      </c>
      <c r="K27" s="136">
        <f>IFERROR($J27/$J$37,0)</f>
        <v>8.3444392151577115E-3</v>
      </c>
      <c r="L27" s="129"/>
      <c r="M27" s="141">
        <f>IF($J$10="Januar","-",
SUMPRODUCT((D27=VALUE(LEFT('Analitika 2024'!$C$9:$C$264,2)))*('Analitika 2024'!$F$9:$F$264)))</f>
        <v>25996362.920000002</v>
      </c>
      <c r="N27" s="136">
        <f>IF($J$10="Januar","-",IFERROR($M27/$M$37,0))</f>
        <v>1.0865079406249051E-2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2024'!$C$9:$C$264,2)))*('Analitika 2024'!$L$9:$L$264))</f>
        <v>32479169.429999996</v>
      </c>
      <c r="K29" s="136">
        <f>IFERROR($J29/$J$37,0)</f>
        <v>0.10835364243776363</v>
      </c>
      <c r="L29" s="129"/>
      <c r="M29" s="141">
        <f>IF($J$10="Januar","-",
SUMPRODUCT((D29=VALUE(LEFT('Analitika 2024'!$C$9:$C$264,2)))*('Analitika 2024'!$F$9:$F$264)))</f>
        <v>247661884.69999999</v>
      </c>
      <c r="N29" s="136">
        <f>IF($J$10="Januar","-",IFERROR($M29/$M$37,0))</f>
        <v>0.10350932749506317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2024'!$C$9:$C$264,2)))*('Analitika 2024'!$L$9:$L$264))</f>
        <v>1769290.15</v>
      </c>
      <c r="K31" s="136">
        <f>IFERROR($J31/$J$37,0)</f>
        <v>5.9025226213045186E-3</v>
      </c>
      <c r="L31" s="129"/>
      <c r="M31" s="141">
        <f>IF($J$10="Januar","-",
SUMPRODUCT((D31=VALUE(LEFT('Analitika 2024'!$C$9:$C$264,2)))*('Analitika 2024'!$F$9:$F$264)))</f>
        <v>17152713.859999996</v>
      </c>
      <c r="N31" s="136">
        <f>IF($J$10="Januar","-",IFERROR($M31/$M$37,0))</f>
        <v>7.1689104624012767E-3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2024'!$C$9:$C$264,2)))*('Analitika 2024'!$L$9:$L$264))</f>
        <v>39148628.659999989</v>
      </c>
      <c r="K33" s="136">
        <f>IFERROR($J33/$J$37,0)</f>
        <v>0.13060360182229033</v>
      </c>
      <c r="L33" s="129"/>
      <c r="M33" s="141">
        <f>IF($J$10="Januar","-",
SUMPRODUCT((D33=VALUE(LEFT('Analitika 2024'!$C$9:$C$264,2)))*('Analitika 2024'!$F$9:$F$264)))</f>
        <v>315851658.66000003</v>
      </c>
      <c r="N33" s="136">
        <f>IF($J$10="Januar","-",IFERROR($M33/$M$37,0))</f>
        <v>0.13200897996758582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2024'!$C$9:$C$264,2)))*('Analitika 2024'!$L$9:$L$264))</f>
        <v>80019406.029999956</v>
      </c>
      <c r="K35" s="136">
        <f>IFERROR($J35/$J$37,0)</f>
        <v>0.26695245787437744</v>
      </c>
      <c r="L35" s="129"/>
      <c r="M35" s="141">
        <f>IF($J$10="Januar","-",
SUMPRODUCT((D35=VALUE(LEFT('Analitika 2024'!$C$9:$C$264,2)))*('Analitika 2024'!$F$9:$F$264)))</f>
        <v>718940417.29999995</v>
      </c>
      <c r="N35" s="136">
        <f>IF($J$10="Januar","-",IFERROR($M35/$M$37,0))</f>
        <v>0.30047836869967531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299751523.80000001</v>
      </c>
      <c r="K37" s="138">
        <f>IFERROR($J37/$J$37,0)</f>
        <v>1</v>
      </c>
      <c r="L37" s="135"/>
      <c r="M37" s="144">
        <f>SUM(M13:M35)</f>
        <v>2392652823.5999999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gFkfaxlJD11tcmhIee6mjo/aGZIVk4tS0PyqgyBDGqU2z9p5XZCtI7tSACjG9sLrWuizYTPwsnF9Gu6ebO/Leg==" saltValue="nyvyBxcEceBdh0PBX0IOP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68"/>
  <sheetViews>
    <sheetView showGridLines="0" zoomScale="85" zoomScaleNormal="85" zoomScaleSheetLayoutView="85" workbookViewId="0">
      <selection activeCell="D12" sqref="D1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7279700000</v>
      </c>
      <c r="E4" s="42" t="s">
        <v>9</v>
      </c>
      <c r="F4" s="43" t="str">
        <f>Master!D6</f>
        <v>Januar - Septembar</v>
      </c>
      <c r="G4" s="43"/>
      <c r="H4" s="43"/>
      <c r="I4" s="43"/>
      <c r="J4" s="43"/>
      <c r="K4" s="44" t="s">
        <v>10</v>
      </c>
      <c r="L4" s="45" t="str">
        <f>Master!D4</f>
        <v>Septembar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SUM(E9:E264)</f>
        <v>2477509055.8700004</v>
      </c>
      <c r="F8" s="74">
        <f>SUM(F9:F264)</f>
        <v>2392652823.5999999</v>
      </c>
      <c r="G8" s="75">
        <f t="shared" ref="G8" si="0">IFERROR(F8/E8,0)</f>
        <v>0.96574937553953666</v>
      </c>
      <c r="H8" s="76">
        <f>F8/$D$4</f>
        <v>0.32867464642773742</v>
      </c>
      <c r="I8" s="74">
        <f>SUM(I9:I264)</f>
        <v>-84856232.270000055</v>
      </c>
      <c r="J8" s="77">
        <f t="shared" ref="J8:J9" si="1">IFERROR(I8/E8,0)</f>
        <v>-3.4250624460463175E-2</v>
      </c>
      <c r="K8" s="73">
        <f>SUM(K9:K264)</f>
        <v>364575713.23000002</v>
      </c>
      <c r="L8" s="74">
        <f>SUM(L9:L264)</f>
        <v>299751523.79999995</v>
      </c>
      <c r="M8" s="149">
        <f>IFERROR(L8/K8,0)</f>
        <v>0.82219279266936685</v>
      </c>
      <c r="N8" s="149">
        <f>L8/$D$4</f>
        <v>4.1176356690522956E-2</v>
      </c>
      <c r="O8" s="74">
        <f>SUM(O9:O264)</f>
        <v>-64824189.430000037</v>
      </c>
      <c r="P8" s="77">
        <f t="shared" ref="P8:P9" si="2">IFERROR(O8/K8,0)</f>
        <v>-0.17780720733063307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IFERROR(VLOOKUP($C9,'2024'!$C$273:$U$528,19,FALSE),0)</f>
        <v>332684.32</v>
      </c>
      <c r="F9" s="83">
        <f>IFERROR(VLOOKUP($C9,'2024'!$C$8:$U$263,19,FALSE),0)</f>
        <v>268726.36999999994</v>
      </c>
      <c r="G9" s="84">
        <f t="shared" ref="G9" si="3">IFERROR(F9/E9,0)</f>
        <v>0.80775183513307736</v>
      </c>
      <c r="H9" s="85">
        <f t="shared" ref="H9" si="4">F9/$D$4</f>
        <v>3.6914484113356308E-5</v>
      </c>
      <c r="I9" s="86">
        <f t="shared" ref="I9" si="5">F9-E9</f>
        <v>-63957.95000000007</v>
      </c>
      <c r="J9" s="87">
        <f t="shared" si="1"/>
        <v>-0.1922481648669227</v>
      </c>
      <c r="K9" s="150">
        <f>VLOOKUP($C9,'2024'!$C$273:$U$528,VLOOKUP($L$4,Master!$D$9:$G$20,4,FALSE),FALSE)</f>
        <v>54898.920000000006</v>
      </c>
      <c r="L9" s="151">
        <f>VLOOKUP($C9,'2024'!$C$8:$U$263,VLOOKUP($L$4,Master!$D$9:$G$20,4,FALSE),FALSE)</f>
        <v>34442.729999999996</v>
      </c>
      <c r="M9" s="152">
        <f>IFERROR(L9/K9,0)</f>
        <v>0.62738447313717638</v>
      </c>
      <c r="N9" s="152">
        <f>L9/$D$4</f>
        <v>4.731339203538607E-6</v>
      </c>
      <c r="O9" s="151">
        <f>L9-K9</f>
        <v>-20456.19000000001</v>
      </c>
      <c r="P9" s="153">
        <f t="shared" si="2"/>
        <v>-0.37261552686282368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IFERROR(VLOOKUP($C10,'2024'!$C$273:$U$528,19,FALSE),0)</f>
        <v>32856.53</v>
      </c>
      <c r="F10" s="83">
        <f>IFERROR(VLOOKUP($C10,'2024'!$C$8:$U$263,19,FALSE),0)</f>
        <v>29460</v>
      </c>
      <c r="G10" s="84">
        <f t="shared" ref="G10:G73" si="6">IFERROR(F10/E10,0)</f>
        <v>0.89662541966543641</v>
      </c>
      <c r="H10" s="85">
        <f t="shared" ref="H10:H73" si="7">F10/$D$4</f>
        <v>4.0468700633267858E-6</v>
      </c>
      <c r="I10" s="86">
        <f t="shared" ref="I10:I73" si="8">F10-E10</f>
        <v>-3396.5299999999988</v>
      </c>
      <c r="J10" s="87">
        <f t="shared" ref="J10:J73" si="9">IFERROR(I10/E10,0)</f>
        <v>-0.10337458033456361</v>
      </c>
      <c r="K10" s="82">
        <f>VLOOKUP($C10,'2024'!$C$273:$U$528,VLOOKUP($L$4,Master!$D$9:$G$20,4,FALSE),FALSE)</f>
        <v>3681.5</v>
      </c>
      <c r="L10" s="83">
        <f>VLOOKUP($C10,'2024'!$C$8:$U$263,VLOOKUP($L$4,Master!$D$9:$G$20,4,FALSE),FALSE)</f>
        <v>2880</v>
      </c>
      <c r="M10" s="154">
        <f t="shared" ref="M10:M73" si="10">IFERROR(L10/K10,0)</f>
        <v>0.78228982751595821</v>
      </c>
      <c r="N10" s="154">
        <f t="shared" ref="N10:N73" si="11">L10/$D$4</f>
        <v>3.9562069865516435E-7</v>
      </c>
      <c r="O10" s="83">
        <f t="shared" ref="O10:O73" si="12">L10-K10</f>
        <v>-801.5</v>
      </c>
      <c r="P10" s="87">
        <f t="shared" ref="P10:P73" si="13">IFERROR(O10/K10,0)</f>
        <v>-0.21771017248404184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IFERROR(VLOOKUP($C11,'2024'!$C$273:$U$528,19,FALSE),0)</f>
        <v>1169771.2000000002</v>
      </c>
      <c r="F11" s="83">
        <f>IFERROR(VLOOKUP($C11,'2024'!$C$8:$U$263,19,FALSE),0)</f>
        <v>1223596.18</v>
      </c>
      <c r="G11" s="84">
        <f t="shared" si="6"/>
        <v>1.0460132545578142</v>
      </c>
      <c r="H11" s="85">
        <f t="shared" si="7"/>
        <v>1.6808332486228827E-4</v>
      </c>
      <c r="I11" s="86">
        <f t="shared" si="8"/>
        <v>53824.979999999749</v>
      </c>
      <c r="J11" s="87">
        <f t="shared" si="9"/>
        <v>4.6013254557814159E-2</v>
      </c>
      <c r="K11" s="82">
        <f>VLOOKUP($C11,'2024'!$C$273:$U$528,VLOOKUP($L$4,Master!$D$9:$G$20,4,FALSE),FALSE)</f>
        <v>200275.70000000004</v>
      </c>
      <c r="L11" s="83">
        <f>VLOOKUP($C11,'2024'!$C$8:$U$263,VLOOKUP($L$4,Master!$D$9:$G$20,4,FALSE),FALSE)</f>
        <v>150822.68999999994</v>
      </c>
      <c r="M11" s="154">
        <f t="shared" si="10"/>
        <v>0.75307533564980633</v>
      </c>
      <c r="N11" s="154">
        <f t="shared" si="11"/>
        <v>2.0718256246823352E-5</v>
      </c>
      <c r="O11" s="83">
        <f t="shared" si="12"/>
        <v>-49453.010000000097</v>
      </c>
      <c r="P11" s="87">
        <f t="shared" si="13"/>
        <v>-0.2469246643501937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IFERROR(VLOOKUP($C12,'2024'!$C$273:$U$528,19,FALSE),0)</f>
        <v>432848.16000000003</v>
      </c>
      <c r="F12" s="83">
        <f>IFERROR(VLOOKUP($C12,'2024'!$C$8:$U$263,19,FALSE),0)</f>
        <v>406313.36</v>
      </c>
      <c r="G12" s="84">
        <f t="shared" si="6"/>
        <v>0.93869720966354564</v>
      </c>
      <c r="H12" s="85">
        <f t="shared" si="7"/>
        <v>5.5814574776433091E-5</v>
      </c>
      <c r="I12" s="86">
        <f t="shared" si="8"/>
        <v>-26534.800000000047</v>
      </c>
      <c r="J12" s="87">
        <f t="shared" si="9"/>
        <v>-6.1302790336454346E-2</v>
      </c>
      <c r="K12" s="82">
        <f>VLOOKUP($C12,'2024'!$C$273:$U$528,VLOOKUP($L$4,Master!$D$9:$G$20,4,FALSE),FALSE)</f>
        <v>42561.5</v>
      </c>
      <c r="L12" s="83">
        <f>VLOOKUP($C12,'2024'!$C$8:$U$263,VLOOKUP($L$4,Master!$D$9:$G$20,4,FALSE),FALSE)</f>
        <v>66305.61</v>
      </c>
      <c r="M12" s="154">
        <f t="shared" si="10"/>
        <v>1.5578776593870047</v>
      </c>
      <c r="N12" s="154">
        <f t="shared" si="11"/>
        <v>9.1082888031100176E-6</v>
      </c>
      <c r="O12" s="83">
        <f t="shared" si="12"/>
        <v>23744.11</v>
      </c>
      <c r="P12" s="87">
        <f t="shared" si="13"/>
        <v>0.55787765938700473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IFERROR(VLOOKUP($C13,'2024'!$C$273:$U$528,19,FALSE),0)</f>
        <v>1478013.46</v>
      </c>
      <c r="F13" s="83">
        <f>IFERROR(VLOOKUP($C13,'2024'!$C$8:$U$263,19,FALSE),0)</f>
        <v>1239798.3899999999</v>
      </c>
      <c r="G13" s="84">
        <f t="shared" si="6"/>
        <v>0.83882753679388</v>
      </c>
      <c r="H13" s="85">
        <f t="shared" si="7"/>
        <v>1.7030899487616247E-4</v>
      </c>
      <c r="I13" s="86">
        <f t="shared" si="8"/>
        <v>-238215.07000000007</v>
      </c>
      <c r="J13" s="87">
        <f t="shared" si="9"/>
        <v>-0.16117246320611997</v>
      </c>
      <c r="K13" s="82">
        <f>VLOOKUP($C13,'2024'!$C$273:$U$528,VLOOKUP($L$4,Master!$D$9:$G$20,4,FALSE),FALSE)</f>
        <v>228799.41000000003</v>
      </c>
      <c r="L13" s="83">
        <f>VLOOKUP($C13,'2024'!$C$8:$U$263,VLOOKUP($L$4,Master!$D$9:$G$20,4,FALSE),FALSE)</f>
        <v>137834.04000000004</v>
      </c>
      <c r="M13" s="154">
        <f t="shared" si="10"/>
        <v>0.60242305694756826</v>
      </c>
      <c r="N13" s="154">
        <f t="shared" si="11"/>
        <v>1.8934027501133293E-5</v>
      </c>
      <c r="O13" s="83">
        <f t="shared" si="12"/>
        <v>-90965.37</v>
      </c>
      <c r="P13" s="87">
        <f t="shared" si="13"/>
        <v>-0.39757694305243174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IFERROR(VLOOKUP($C14,'2024'!$C$273:$U$528,19,FALSE),0)</f>
        <v>5301371.2899999991</v>
      </c>
      <c r="F14" s="83">
        <f>IFERROR(VLOOKUP($C14,'2024'!$C$8:$U$263,19,FALSE),0)</f>
        <v>5088730.9000000004</v>
      </c>
      <c r="G14" s="84">
        <f t="shared" si="6"/>
        <v>0.95988954963386486</v>
      </c>
      <c r="H14" s="85">
        <f t="shared" si="7"/>
        <v>6.9903030344657061E-4</v>
      </c>
      <c r="I14" s="86">
        <f t="shared" si="8"/>
        <v>-212640.38999999873</v>
      </c>
      <c r="J14" s="87">
        <f t="shared" si="9"/>
        <v>-4.0110450366135128E-2</v>
      </c>
      <c r="K14" s="82">
        <f>VLOOKUP($C14,'2024'!$C$273:$U$528,VLOOKUP($L$4,Master!$D$9:$G$20,4,FALSE),FALSE)</f>
        <v>655361.55999999982</v>
      </c>
      <c r="L14" s="83">
        <f>VLOOKUP($C14,'2024'!$C$8:$U$263,VLOOKUP($L$4,Master!$D$9:$G$20,4,FALSE),FALSE)</f>
        <v>652765.73999999987</v>
      </c>
      <c r="M14" s="154">
        <f t="shared" si="10"/>
        <v>0.99603910244598426</v>
      </c>
      <c r="N14" s="154">
        <f t="shared" si="11"/>
        <v>8.9669318790609482E-5</v>
      </c>
      <c r="O14" s="83">
        <f t="shared" si="12"/>
        <v>-2595.8199999999488</v>
      </c>
      <c r="P14" s="87">
        <f t="shared" si="13"/>
        <v>-3.9608975540157548E-3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IFERROR(VLOOKUP($C15,'2024'!$C$273:$U$528,19,FALSE),0)</f>
        <v>777285.04999999993</v>
      </c>
      <c r="F15" s="83">
        <f>IFERROR(VLOOKUP($C15,'2024'!$C$8:$U$263,19,FALSE),0)</f>
        <v>575772.79999999993</v>
      </c>
      <c r="G15" s="84">
        <f t="shared" si="6"/>
        <v>0.74074858380461583</v>
      </c>
      <c r="H15" s="85">
        <f t="shared" si="7"/>
        <v>7.9092929653694515E-5</v>
      </c>
      <c r="I15" s="86">
        <f t="shared" si="8"/>
        <v>-201512.25</v>
      </c>
      <c r="J15" s="87">
        <f t="shared" si="9"/>
        <v>-0.25925141619538422</v>
      </c>
      <c r="K15" s="82">
        <f>VLOOKUP($C15,'2024'!$C$273:$U$528,VLOOKUP($L$4,Master!$D$9:$G$20,4,FALSE),FALSE)</f>
        <v>158173.69999999995</v>
      </c>
      <c r="L15" s="83">
        <f>VLOOKUP($C15,'2024'!$C$8:$U$263,VLOOKUP($L$4,Master!$D$9:$G$20,4,FALSE),FALSE)</f>
        <v>88107.500000000015</v>
      </c>
      <c r="M15" s="154">
        <f t="shared" si="10"/>
        <v>0.55703002458689432</v>
      </c>
      <c r="N15" s="154">
        <f t="shared" si="11"/>
        <v>1.2103177328736077E-5</v>
      </c>
      <c r="O15" s="83">
        <f t="shared" si="12"/>
        <v>-70066.199999999939</v>
      </c>
      <c r="P15" s="87">
        <f t="shared" si="13"/>
        <v>-0.44296997541310573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IFERROR(VLOOKUP($C16,'2024'!$C$273:$U$528,19,FALSE),0)</f>
        <v>839472.79</v>
      </c>
      <c r="F16" s="83">
        <f>IFERROR(VLOOKUP($C16,'2024'!$C$8:$U$263,19,FALSE),0)</f>
        <v>524444.47</v>
      </c>
      <c r="G16" s="84">
        <f t="shared" si="6"/>
        <v>0.62473075512072285</v>
      </c>
      <c r="H16" s="85">
        <f t="shared" si="7"/>
        <v>7.2042044315012976E-5</v>
      </c>
      <c r="I16" s="86">
        <f t="shared" si="8"/>
        <v>-315028.32000000007</v>
      </c>
      <c r="J16" s="87">
        <f t="shared" si="9"/>
        <v>-0.37526924487927721</v>
      </c>
      <c r="K16" s="82">
        <f>VLOOKUP($C16,'2024'!$C$273:$U$528,VLOOKUP($L$4,Master!$D$9:$G$20,4,FALSE),FALSE)</f>
        <v>126240.42999999998</v>
      </c>
      <c r="L16" s="83">
        <f>VLOOKUP($C16,'2024'!$C$8:$U$263,VLOOKUP($L$4,Master!$D$9:$G$20,4,FALSE),FALSE)</f>
        <v>41057.530000000006</v>
      </c>
      <c r="M16" s="154">
        <f t="shared" si="10"/>
        <v>0.32523281170699447</v>
      </c>
      <c r="N16" s="154">
        <f t="shared" si="11"/>
        <v>5.64000302210256E-6</v>
      </c>
      <c r="O16" s="83">
        <f t="shared" si="12"/>
        <v>-85182.899999999965</v>
      </c>
      <c r="P16" s="87">
        <f t="shared" si="13"/>
        <v>-0.67476718829300553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IFERROR(VLOOKUP($C17,'2024'!$C$273:$U$528,19,FALSE),0)</f>
        <v>124909.20999999999</v>
      </c>
      <c r="F17" s="83">
        <f>IFERROR(VLOOKUP($C17,'2024'!$C$8:$U$263,19,FALSE),0)</f>
        <v>111159.21</v>
      </c>
      <c r="G17" s="84">
        <f t="shared" si="6"/>
        <v>0.8899200467283398</v>
      </c>
      <c r="H17" s="85">
        <f t="shared" si="7"/>
        <v>1.5269751500748657E-5</v>
      </c>
      <c r="I17" s="86">
        <f t="shared" si="8"/>
        <v>-13749.999999999985</v>
      </c>
      <c r="J17" s="87">
        <f t="shared" si="9"/>
        <v>-0.11007995327166016</v>
      </c>
      <c r="K17" s="82">
        <f>VLOOKUP($C17,'2024'!$C$273:$U$528,VLOOKUP($L$4,Master!$D$9:$G$20,4,FALSE),FALSE)</f>
        <v>17463.599999999999</v>
      </c>
      <c r="L17" s="83">
        <f>VLOOKUP($C17,'2024'!$C$8:$U$263,VLOOKUP($L$4,Master!$D$9:$G$20,4,FALSE),FALSE)</f>
        <v>8713.6</v>
      </c>
      <c r="M17" s="154">
        <f t="shared" si="10"/>
        <v>0.49895783229116569</v>
      </c>
      <c r="N17" s="154">
        <f t="shared" si="11"/>
        <v>1.1969724027089028E-6</v>
      </c>
      <c r="O17" s="83">
        <f t="shared" si="12"/>
        <v>-8749.9999999999982</v>
      </c>
      <c r="P17" s="87">
        <f t="shared" si="13"/>
        <v>-0.50104216770883436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IFERROR(VLOOKUP($C18,'2024'!$C$273:$U$528,19,FALSE),0)</f>
        <v>1174228.54</v>
      </c>
      <c r="F18" s="83">
        <f>IFERROR(VLOOKUP($C18,'2024'!$C$8:$U$263,19,FALSE),0)</f>
        <v>1083988.17</v>
      </c>
      <c r="G18" s="84">
        <f t="shared" si="6"/>
        <v>0.92314922783259878</v>
      </c>
      <c r="H18" s="85">
        <f t="shared" si="7"/>
        <v>1.4890561012129619E-4</v>
      </c>
      <c r="I18" s="86">
        <f t="shared" si="8"/>
        <v>-90240.370000000112</v>
      </c>
      <c r="J18" s="87">
        <f t="shared" si="9"/>
        <v>-7.6850772167401174E-2</v>
      </c>
      <c r="K18" s="82">
        <f>VLOOKUP($C18,'2024'!$C$273:$U$528,VLOOKUP($L$4,Master!$D$9:$G$20,4,FALSE),FALSE)</f>
        <v>93870.299999999988</v>
      </c>
      <c r="L18" s="83">
        <f>VLOOKUP($C18,'2024'!$C$8:$U$263,VLOOKUP($L$4,Master!$D$9:$G$20,4,FALSE),FALSE)</f>
        <v>65664.38</v>
      </c>
      <c r="M18" s="154">
        <f t="shared" si="10"/>
        <v>0.69952242615608995</v>
      </c>
      <c r="N18" s="154">
        <f t="shared" si="11"/>
        <v>9.0202041292910427E-6</v>
      </c>
      <c r="O18" s="83">
        <f t="shared" si="12"/>
        <v>-28205.919999999984</v>
      </c>
      <c r="P18" s="87">
        <f t="shared" si="13"/>
        <v>-0.30047757384391005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IFERROR(VLOOKUP($C19,'2024'!$C$273:$U$528,19,FALSE),0)</f>
        <v>4179162.9099999997</v>
      </c>
      <c r="F19" s="83">
        <f>IFERROR(VLOOKUP($C19,'2024'!$C$8:$U$263,19,FALSE),0)</f>
        <v>3590215.5700000003</v>
      </c>
      <c r="G19" s="84">
        <f t="shared" si="6"/>
        <v>0.85907528548582002</v>
      </c>
      <c r="H19" s="85">
        <f t="shared" si="7"/>
        <v>4.931818028215449E-4</v>
      </c>
      <c r="I19" s="86">
        <f t="shared" si="8"/>
        <v>-588947.33999999939</v>
      </c>
      <c r="J19" s="87">
        <f t="shared" si="9"/>
        <v>-0.14092471451417993</v>
      </c>
      <c r="K19" s="82">
        <f>VLOOKUP($C19,'2024'!$C$273:$U$528,VLOOKUP($L$4,Master!$D$9:$G$20,4,FALSE),FALSE)</f>
        <v>423114.85000000021</v>
      </c>
      <c r="L19" s="83">
        <f>VLOOKUP($C19,'2024'!$C$8:$U$263,VLOOKUP($L$4,Master!$D$9:$G$20,4,FALSE),FALSE)</f>
        <v>321854.05000000005</v>
      </c>
      <c r="M19" s="154">
        <f t="shared" si="10"/>
        <v>0.7606777450614175</v>
      </c>
      <c r="N19" s="154">
        <f t="shared" si="11"/>
        <v>4.4212543099303549E-5</v>
      </c>
      <c r="O19" s="83">
        <f t="shared" si="12"/>
        <v>-101260.80000000016</v>
      </c>
      <c r="P19" s="87">
        <f t="shared" si="13"/>
        <v>-0.23932225493858256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IFERROR(VLOOKUP($C20,'2024'!$C$273:$U$528,19,FALSE),0)</f>
        <v>4344703.7700000005</v>
      </c>
      <c r="F20" s="83">
        <f>IFERROR(VLOOKUP($C20,'2024'!$C$8:$U$263,19,FALSE),0)</f>
        <v>3858114.14</v>
      </c>
      <c r="G20" s="84">
        <f t="shared" si="6"/>
        <v>0.88800395705689272</v>
      </c>
      <c r="H20" s="85">
        <f t="shared" si="7"/>
        <v>5.2998257345769747E-4</v>
      </c>
      <c r="I20" s="86">
        <f t="shared" si="8"/>
        <v>-486589.63000000035</v>
      </c>
      <c r="J20" s="87">
        <f t="shared" si="9"/>
        <v>-0.11199604294310733</v>
      </c>
      <c r="K20" s="82">
        <f>VLOOKUP($C20,'2024'!$C$273:$U$528,VLOOKUP($L$4,Master!$D$9:$G$20,4,FALSE),FALSE)</f>
        <v>531110.55000000016</v>
      </c>
      <c r="L20" s="83">
        <f>VLOOKUP($C20,'2024'!$C$8:$U$263,VLOOKUP($L$4,Master!$D$9:$G$20,4,FALSE),FALSE)</f>
        <v>355001.34</v>
      </c>
      <c r="M20" s="154">
        <f t="shared" si="10"/>
        <v>0.66841327102238868</v>
      </c>
      <c r="N20" s="154">
        <f t="shared" si="11"/>
        <v>4.8765929914694291E-5</v>
      </c>
      <c r="O20" s="83">
        <f t="shared" si="12"/>
        <v>-176109.21000000014</v>
      </c>
      <c r="P20" s="87">
        <f t="shared" si="13"/>
        <v>-0.33158672897761132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IFERROR(VLOOKUP($C21,'2024'!$C$273:$U$528,19,FALSE),0)</f>
        <v>4173494.1599999988</v>
      </c>
      <c r="F21" s="83">
        <f>IFERROR(VLOOKUP($C21,'2024'!$C$8:$U$263,19,FALSE),0)</f>
        <v>3437917.4499999997</v>
      </c>
      <c r="G21" s="84">
        <f t="shared" si="6"/>
        <v>0.82375039192579125</v>
      </c>
      <c r="H21" s="85">
        <f t="shared" si="7"/>
        <v>4.7226086926659063E-4</v>
      </c>
      <c r="I21" s="86">
        <f t="shared" si="8"/>
        <v>-735576.70999999903</v>
      </c>
      <c r="J21" s="87">
        <f t="shared" si="9"/>
        <v>-0.17624960807420881</v>
      </c>
      <c r="K21" s="82">
        <f>VLOOKUP($C21,'2024'!$C$273:$U$528,VLOOKUP($L$4,Master!$D$9:$G$20,4,FALSE),FALSE)</f>
        <v>466043.81000000011</v>
      </c>
      <c r="L21" s="83">
        <f>VLOOKUP($C21,'2024'!$C$8:$U$263,VLOOKUP($L$4,Master!$D$9:$G$20,4,FALSE),FALSE)</f>
        <v>407950.02</v>
      </c>
      <c r="M21" s="154">
        <f t="shared" si="10"/>
        <v>0.87534693358549254</v>
      </c>
      <c r="N21" s="154">
        <f t="shared" si="11"/>
        <v>5.603939997527371E-5</v>
      </c>
      <c r="O21" s="83">
        <f t="shared" si="12"/>
        <v>-58093.790000000095</v>
      </c>
      <c r="P21" s="87">
        <f t="shared" si="13"/>
        <v>-0.12465306641450744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IFERROR(VLOOKUP($C22,'2024'!$C$273:$U$528,19,FALSE),0)</f>
        <v>154324.63000000003</v>
      </c>
      <c r="F22" s="83">
        <f>IFERROR(VLOOKUP($C22,'2024'!$C$8:$U$263,19,FALSE),0)</f>
        <v>140351.18000000002</v>
      </c>
      <c r="G22" s="84">
        <f t="shared" si="6"/>
        <v>0.90945418109863596</v>
      </c>
      <c r="H22" s="85">
        <f t="shared" si="7"/>
        <v>1.9279802739123867E-5</v>
      </c>
      <c r="I22" s="86">
        <f t="shared" si="8"/>
        <v>-13973.450000000012</v>
      </c>
      <c r="J22" s="87">
        <f t="shared" si="9"/>
        <v>-9.0545818901364011E-2</v>
      </c>
      <c r="K22" s="82">
        <f>VLOOKUP($C22,'2024'!$C$273:$U$528,VLOOKUP($L$4,Master!$D$9:$G$20,4,FALSE),FALSE)</f>
        <v>18495.82</v>
      </c>
      <c r="L22" s="83">
        <f>VLOOKUP($C22,'2024'!$C$8:$U$263,VLOOKUP($L$4,Master!$D$9:$G$20,4,FALSE),FALSE)</f>
        <v>17625.580000000002</v>
      </c>
      <c r="M22" s="154">
        <f t="shared" si="10"/>
        <v>0.95294936910069417</v>
      </c>
      <c r="N22" s="154">
        <f t="shared" si="11"/>
        <v>2.4211959284036432E-6</v>
      </c>
      <c r="O22" s="83">
        <f t="shared" si="12"/>
        <v>-870.23999999999796</v>
      </c>
      <c r="P22" s="87">
        <f t="shared" si="13"/>
        <v>-4.7050630899305786E-2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IFERROR(VLOOKUP($C23,'2024'!$C$273:$U$528,19,FALSE),0)</f>
        <v>34520.07</v>
      </c>
      <c r="F23" s="83">
        <f>IFERROR(VLOOKUP($C23,'2024'!$C$8:$U$263,19,FALSE),0)</f>
        <v>29474.12</v>
      </c>
      <c r="G23" s="84">
        <f t="shared" si="6"/>
        <v>0.8538256150697261</v>
      </c>
      <c r="H23" s="85">
        <f t="shared" si="7"/>
        <v>4.0488097036965807E-6</v>
      </c>
      <c r="I23" s="86">
        <f t="shared" si="8"/>
        <v>-5045.9500000000007</v>
      </c>
      <c r="J23" s="87">
        <f t="shared" si="9"/>
        <v>-0.14617438493027393</v>
      </c>
      <c r="K23" s="82">
        <f>VLOOKUP($C23,'2024'!$C$273:$U$528,VLOOKUP($L$4,Master!$D$9:$G$20,4,FALSE),FALSE)</f>
        <v>6183.4999999999991</v>
      </c>
      <c r="L23" s="83">
        <f>VLOOKUP($C23,'2024'!$C$8:$U$263,VLOOKUP($L$4,Master!$D$9:$G$20,4,FALSE),FALSE)</f>
        <v>1677.9</v>
      </c>
      <c r="M23" s="154">
        <f t="shared" si="10"/>
        <v>0.27135117651815321</v>
      </c>
      <c r="N23" s="154">
        <f t="shared" si="11"/>
        <v>2.3049026745607651E-7</v>
      </c>
      <c r="O23" s="83">
        <f t="shared" si="12"/>
        <v>-4505.5999999999985</v>
      </c>
      <c r="P23" s="87">
        <f t="shared" si="13"/>
        <v>-0.72864882348184667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IFERROR(VLOOKUP($C24,'2024'!$C$273:$U$528,19,FALSE),0)</f>
        <v>805364.40999999992</v>
      </c>
      <c r="F24" s="83">
        <f>IFERROR(VLOOKUP($C24,'2024'!$C$8:$U$263,19,FALSE),0)</f>
        <v>740362.19000000006</v>
      </c>
      <c r="G24" s="84">
        <f t="shared" si="6"/>
        <v>0.91928843739196286</v>
      </c>
      <c r="H24" s="85">
        <f t="shared" si="7"/>
        <v>1.0170229405057902E-4</v>
      </c>
      <c r="I24" s="86">
        <f t="shared" si="8"/>
        <v>-65002.219999999856</v>
      </c>
      <c r="J24" s="87">
        <f t="shared" si="9"/>
        <v>-8.0711562608037107E-2</v>
      </c>
      <c r="K24" s="82">
        <f>VLOOKUP($C24,'2024'!$C$273:$U$528,VLOOKUP($L$4,Master!$D$9:$G$20,4,FALSE),FALSE)</f>
        <v>112310.74</v>
      </c>
      <c r="L24" s="83">
        <f>VLOOKUP($C24,'2024'!$C$8:$U$263,VLOOKUP($L$4,Master!$D$9:$G$20,4,FALSE),FALSE)</f>
        <v>83444.87</v>
      </c>
      <c r="M24" s="154">
        <f t="shared" si="10"/>
        <v>0.74298210482808669</v>
      </c>
      <c r="N24" s="154">
        <f t="shared" si="11"/>
        <v>1.1462679780760195E-5</v>
      </c>
      <c r="O24" s="83">
        <f t="shared" si="12"/>
        <v>-28865.87000000001</v>
      </c>
      <c r="P24" s="87">
        <f t="shared" si="13"/>
        <v>-0.25701789517191331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IFERROR(VLOOKUP($C25,'2024'!$C$273:$U$528,19,FALSE),0)</f>
        <v>428230.55000000005</v>
      </c>
      <c r="F25" s="83">
        <f>IFERROR(VLOOKUP($C25,'2024'!$C$8:$U$263,19,FALSE),0)</f>
        <v>381426.02</v>
      </c>
      <c r="G25" s="84">
        <f t="shared" si="6"/>
        <v>0.89070249658741063</v>
      </c>
      <c r="H25" s="85">
        <f t="shared" si="7"/>
        <v>5.2395843235298158E-5</v>
      </c>
      <c r="I25" s="86">
        <f t="shared" si="8"/>
        <v>-46804.530000000028</v>
      </c>
      <c r="J25" s="87">
        <f t="shared" si="9"/>
        <v>-0.10929750341258937</v>
      </c>
      <c r="K25" s="82">
        <f>VLOOKUP($C25,'2024'!$C$273:$U$528,VLOOKUP($L$4,Master!$D$9:$G$20,4,FALSE),FALSE)</f>
        <v>46756.82</v>
      </c>
      <c r="L25" s="83">
        <f>VLOOKUP($C25,'2024'!$C$8:$U$263,VLOOKUP($L$4,Master!$D$9:$G$20,4,FALSE),FALSE)</f>
        <v>17520</v>
      </c>
      <c r="M25" s="154">
        <f t="shared" si="10"/>
        <v>0.37470469548613444</v>
      </c>
      <c r="N25" s="154">
        <f t="shared" si="11"/>
        <v>2.4066925834855833E-6</v>
      </c>
      <c r="O25" s="83">
        <f t="shared" si="12"/>
        <v>-29236.82</v>
      </c>
      <c r="P25" s="87">
        <f t="shared" si="13"/>
        <v>-0.62529530451386561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IFERROR(VLOOKUP($C26,'2024'!$C$273:$U$528,19,FALSE),0)</f>
        <v>318844.17</v>
      </c>
      <c r="F26" s="83">
        <f>IFERROR(VLOOKUP($C26,'2024'!$C$8:$U$263,19,FALSE),0)</f>
        <v>296090.16000000003</v>
      </c>
      <c r="G26" s="84">
        <f t="shared" si="6"/>
        <v>0.9286359540461413</v>
      </c>
      <c r="H26" s="85">
        <f t="shared" si="7"/>
        <v>4.0673401376430351E-5</v>
      </c>
      <c r="I26" s="86">
        <f t="shared" si="8"/>
        <v>-22754.009999999951</v>
      </c>
      <c r="J26" s="87">
        <f t="shared" si="9"/>
        <v>-7.1364045953858757E-2</v>
      </c>
      <c r="K26" s="82">
        <f>VLOOKUP($C26,'2024'!$C$273:$U$528,VLOOKUP($L$4,Master!$D$9:$G$20,4,FALSE),FALSE)</f>
        <v>48683.85</v>
      </c>
      <c r="L26" s="83">
        <f>VLOOKUP($C26,'2024'!$C$8:$U$263,VLOOKUP($L$4,Master!$D$9:$G$20,4,FALSE),FALSE)</f>
        <v>37999.120000000003</v>
      </c>
      <c r="M26" s="154">
        <f t="shared" si="10"/>
        <v>0.78052824499294948</v>
      </c>
      <c r="N26" s="154">
        <f t="shared" si="11"/>
        <v>5.2198744453754966E-6</v>
      </c>
      <c r="O26" s="83">
        <f t="shared" si="12"/>
        <v>-10684.729999999996</v>
      </c>
      <c r="P26" s="87">
        <f t="shared" si="13"/>
        <v>-0.21947175500705052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IFERROR(VLOOKUP($C27,'2024'!$C$273:$U$528,19,FALSE),0)</f>
        <v>29461.929999999997</v>
      </c>
      <c r="F27" s="83">
        <f>IFERROR(VLOOKUP($C27,'2024'!$C$8:$U$263,19,FALSE),0)</f>
        <v>22775</v>
      </c>
      <c r="G27" s="84">
        <f t="shared" si="6"/>
        <v>0.77303150200954263</v>
      </c>
      <c r="H27" s="85">
        <f t="shared" si="7"/>
        <v>3.1285629902331138E-6</v>
      </c>
      <c r="I27" s="86">
        <f t="shared" si="8"/>
        <v>-6686.9299999999967</v>
      </c>
      <c r="J27" s="87">
        <f t="shared" si="9"/>
        <v>-0.22696849799045743</v>
      </c>
      <c r="K27" s="82">
        <f>VLOOKUP($C27,'2024'!$C$273:$U$528,VLOOKUP($L$4,Master!$D$9:$G$20,4,FALSE),FALSE)</f>
        <v>3361.87</v>
      </c>
      <c r="L27" s="83">
        <f>VLOOKUP($C27,'2024'!$C$8:$U$263,VLOOKUP($L$4,Master!$D$9:$G$20,4,FALSE),FALSE)</f>
        <v>2900</v>
      </c>
      <c r="M27" s="154">
        <f t="shared" si="10"/>
        <v>0.86261515168641267</v>
      </c>
      <c r="N27" s="154">
        <f t="shared" si="11"/>
        <v>3.9836806461804744E-7</v>
      </c>
      <c r="O27" s="83">
        <f t="shared" si="12"/>
        <v>-461.86999999999989</v>
      </c>
      <c r="P27" s="87">
        <f t="shared" si="13"/>
        <v>-0.13738484831358735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IFERROR(VLOOKUP($C28,'2024'!$C$273:$U$528,19,FALSE),0)</f>
        <v>3150</v>
      </c>
      <c r="F28" s="83">
        <f>IFERROR(VLOOKUP($C28,'2024'!$C$8:$U$263,19,FALSE),0)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-3150</v>
      </c>
      <c r="J28" s="87">
        <f t="shared" si="9"/>
        <v>-1</v>
      </c>
      <c r="K28" s="82">
        <f>VLOOKUP($C28,'2024'!$C$273:$U$528,VLOOKUP($L$4,Master!$D$9:$G$20,4,FALSE),FALSE)</f>
        <v>3150</v>
      </c>
      <c r="L28" s="83">
        <f>VLOOKUP($C28,'2024'!$C$8:$U$263,VLOOKUP($L$4,Master!$D$9:$G$20,4,FALSE),FALSE)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-3150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IFERROR(VLOOKUP($C29,'2024'!$C$273:$U$528,19,FALSE),0)</f>
        <v>5244593.79</v>
      </c>
      <c r="F29" s="83">
        <f>IFERROR(VLOOKUP($C29,'2024'!$C$8:$U$263,19,FALSE),0)</f>
        <v>5085398.5299999984</v>
      </c>
      <c r="G29" s="84">
        <f t="shared" si="6"/>
        <v>0.96964583600286769</v>
      </c>
      <c r="H29" s="85">
        <f t="shared" si="7"/>
        <v>6.9857254145088375E-4</v>
      </c>
      <c r="I29" s="86">
        <f t="shared" si="8"/>
        <v>-159195.26000000164</v>
      </c>
      <c r="J29" s="87">
        <f t="shared" si="9"/>
        <v>-3.03541639971323E-2</v>
      </c>
      <c r="K29" s="82">
        <f>VLOOKUP($C29,'2024'!$C$273:$U$528,VLOOKUP($L$4,Master!$D$9:$G$20,4,FALSE),FALSE)</f>
        <v>794635.40999999992</v>
      </c>
      <c r="L29" s="83">
        <f>VLOOKUP($C29,'2024'!$C$8:$U$263,VLOOKUP($L$4,Master!$D$9:$G$20,4,FALSE),FALSE)</f>
        <v>635440.71</v>
      </c>
      <c r="M29" s="154">
        <f t="shared" si="10"/>
        <v>0.79966321913593053</v>
      </c>
      <c r="N29" s="154">
        <f t="shared" si="11"/>
        <v>8.7289408904213085E-5</v>
      </c>
      <c r="O29" s="83">
        <f t="shared" si="12"/>
        <v>-159194.69999999995</v>
      </c>
      <c r="P29" s="87">
        <f t="shared" si="13"/>
        <v>-0.20033678086406945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IFERROR(VLOOKUP($C30,'2024'!$C$273:$U$528,19,FALSE),0)</f>
        <v>11216229.209999999</v>
      </c>
      <c r="F30" s="83">
        <f>IFERROR(VLOOKUP($C30,'2024'!$C$8:$U$263,19,FALSE),0)</f>
        <v>10368013.200000001</v>
      </c>
      <c r="G30" s="84">
        <f t="shared" si="6"/>
        <v>0.92437600960902633</v>
      </c>
      <c r="H30" s="85">
        <f t="shared" si="7"/>
        <v>1.4242363284201274E-3</v>
      </c>
      <c r="I30" s="86">
        <f t="shared" si="8"/>
        <v>-848216.00999999791</v>
      </c>
      <c r="J30" s="87">
        <f t="shared" si="9"/>
        <v>-7.5623990390973644E-2</v>
      </c>
      <c r="K30" s="82">
        <f>VLOOKUP($C30,'2024'!$C$273:$U$528,VLOOKUP($L$4,Master!$D$9:$G$20,4,FALSE),FALSE)</f>
        <v>1470165.9799999997</v>
      </c>
      <c r="L30" s="83">
        <f>VLOOKUP($C30,'2024'!$C$8:$U$263,VLOOKUP($L$4,Master!$D$9:$G$20,4,FALSE),FALSE)</f>
        <v>1257779.0799999998</v>
      </c>
      <c r="M30" s="154">
        <f t="shared" si="10"/>
        <v>0.85553542736718757</v>
      </c>
      <c r="N30" s="154">
        <f t="shared" si="11"/>
        <v>1.7277897166092008E-4</v>
      </c>
      <c r="O30" s="83">
        <f t="shared" si="12"/>
        <v>-212386.89999999991</v>
      </c>
      <c r="P30" s="87">
        <f t="shared" si="13"/>
        <v>-0.14446457263281248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IFERROR(VLOOKUP($C31,'2024'!$C$273:$U$528,19,FALSE),0)</f>
        <v>2999955.48</v>
      </c>
      <c r="F31" s="83">
        <f>IFERROR(VLOOKUP($C31,'2024'!$C$8:$U$263,19,FALSE),0)</f>
        <v>2486072.9700000002</v>
      </c>
      <c r="G31" s="84">
        <f t="shared" si="6"/>
        <v>0.82870328795679338</v>
      </c>
      <c r="H31" s="85">
        <f t="shared" si="7"/>
        <v>3.4150761295108318E-4</v>
      </c>
      <c r="I31" s="86">
        <f t="shared" si="8"/>
        <v>-513882.50999999978</v>
      </c>
      <c r="J31" s="87">
        <f t="shared" si="9"/>
        <v>-0.17129671204320665</v>
      </c>
      <c r="K31" s="82">
        <f>VLOOKUP($C31,'2024'!$C$273:$U$528,VLOOKUP($L$4,Master!$D$9:$G$20,4,FALSE),FALSE)</f>
        <v>449937.91999999993</v>
      </c>
      <c r="L31" s="83">
        <f>VLOOKUP($C31,'2024'!$C$8:$U$263,VLOOKUP($L$4,Master!$D$9:$G$20,4,FALSE),FALSE)</f>
        <v>211888.11999999997</v>
      </c>
      <c r="M31" s="154">
        <f t="shared" si="10"/>
        <v>0.47092745594770052</v>
      </c>
      <c r="N31" s="154">
        <f t="shared" si="11"/>
        <v>2.9106710441364336E-5</v>
      </c>
      <c r="O31" s="83">
        <f t="shared" si="12"/>
        <v>-238049.79999999996</v>
      </c>
      <c r="P31" s="87">
        <f t="shared" si="13"/>
        <v>-0.52907254405229953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IFERROR(VLOOKUP($C32,'2024'!$C$273:$U$528,19,FALSE),0)</f>
        <v>473141.95999999996</v>
      </c>
      <c r="F32" s="83">
        <f>IFERROR(VLOOKUP($C32,'2024'!$C$8:$U$263,19,FALSE),0)</f>
        <v>511164.59999999992</v>
      </c>
      <c r="G32" s="84">
        <f t="shared" si="6"/>
        <v>1.080362012280627</v>
      </c>
      <c r="H32" s="85">
        <f t="shared" si="7"/>
        <v>7.0217811173537366E-5</v>
      </c>
      <c r="I32" s="86">
        <f t="shared" si="8"/>
        <v>38022.639999999956</v>
      </c>
      <c r="J32" s="87">
        <f t="shared" si="9"/>
        <v>8.036201228062706E-2</v>
      </c>
      <c r="K32" s="82">
        <f>VLOOKUP($C32,'2024'!$C$273:$U$528,VLOOKUP($L$4,Master!$D$9:$G$20,4,FALSE),FALSE)</f>
        <v>165919.4</v>
      </c>
      <c r="L32" s="83">
        <f>VLOOKUP($C32,'2024'!$C$8:$U$263,VLOOKUP($L$4,Master!$D$9:$G$20,4,FALSE),FALSE)</f>
        <v>325204.53999999992</v>
      </c>
      <c r="M32" s="154">
        <f t="shared" si="10"/>
        <v>1.9600151639892618</v>
      </c>
      <c r="N32" s="154">
        <f t="shared" si="11"/>
        <v>4.4672794208552536E-5</v>
      </c>
      <c r="O32" s="83">
        <f t="shared" si="12"/>
        <v>159285.13999999993</v>
      </c>
      <c r="P32" s="87">
        <f t="shared" si="13"/>
        <v>0.9600151639892619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IFERROR(VLOOKUP($C33,'2024'!$C$273:$U$528,19,FALSE),0)</f>
        <v>2225.2200000000003</v>
      </c>
      <c r="F33" s="83">
        <f>IFERROR(VLOOKUP($C33,'2024'!$C$8:$U$263,19,FALSE),0)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-2225.2200000000003</v>
      </c>
      <c r="J33" s="87">
        <f t="shared" si="9"/>
        <v>-1</v>
      </c>
      <c r="K33" s="82">
        <f>VLOOKUP($C33,'2024'!$C$273:$U$528,VLOOKUP($L$4,Master!$D$9:$G$20,4,FALSE),FALSE)</f>
        <v>2225.2200000000003</v>
      </c>
      <c r="L33" s="83">
        <f>VLOOKUP($C33,'2024'!$C$8:$U$263,VLOOKUP($L$4,Master!$D$9:$G$20,4,FALSE),FALSE)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-2225.2200000000003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IFERROR(VLOOKUP($C34,'2024'!$C$273:$U$528,19,FALSE),0)</f>
        <v>8127.26</v>
      </c>
      <c r="F34" s="83">
        <f>IFERROR(VLOOKUP($C34,'2024'!$C$8:$U$263,19,FALSE),0)</f>
        <v>7430.36</v>
      </c>
      <c r="G34" s="84">
        <f t="shared" si="6"/>
        <v>0.91425154357064986</v>
      </c>
      <c r="H34" s="85">
        <f t="shared" si="7"/>
        <v>1.0206959077983983E-6</v>
      </c>
      <c r="I34" s="86">
        <f t="shared" si="8"/>
        <v>-696.90000000000055</v>
      </c>
      <c r="J34" s="87">
        <f t="shared" si="9"/>
        <v>-8.5748456429350181E-2</v>
      </c>
      <c r="K34" s="82">
        <f>VLOOKUP($C34,'2024'!$C$273:$U$528,VLOOKUP($L$4,Master!$D$9:$G$20,4,FALSE),FALSE)</f>
        <v>260.22000000000014</v>
      </c>
      <c r="L34" s="83">
        <f>VLOOKUP($C34,'2024'!$C$8:$U$263,VLOOKUP($L$4,Master!$D$9:$G$20,4,FALSE),FALSE)</f>
        <v>0</v>
      </c>
      <c r="M34" s="154">
        <f t="shared" si="10"/>
        <v>0</v>
      </c>
      <c r="N34" s="154">
        <f t="shared" si="11"/>
        <v>0</v>
      </c>
      <c r="O34" s="83">
        <f t="shared" si="12"/>
        <v>-260.22000000000014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IFERROR(VLOOKUP($C35,'2024'!$C$273:$U$528,19,FALSE),0)</f>
        <v>5105843.5000000009</v>
      </c>
      <c r="F35" s="83">
        <f>IFERROR(VLOOKUP($C35,'2024'!$C$8:$U$263,19,FALSE),0)</f>
        <v>3639801.06</v>
      </c>
      <c r="G35" s="84">
        <f t="shared" si="6"/>
        <v>0.71286968744733348</v>
      </c>
      <c r="H35" s="85">
        <f t="shared" si="7"/>
        <v>4.9999327719548879E-4</v>
      </c>
      <c r="I35" s="86">
        <f t="shared" si="8"/>
        <v>-1466042.4400000009</v>
      </c>
      <c r="J35" s="87">
        <f t="shared" si="9"/>
        <v>-0.28713031255266647</v>
      </c>
      <c r="K35" s="82">
        <f>VLOOKUP($C35,'2024'!$C$273:$U$528,VLOOKUP($L$4,Master!$D$9:$G$20,4,FALSE),FALSE)</f>
        <v>751925.53999999992</v>
      </c>
      <c r="L35" s="83">
        <f>VLOOKUP($C35,'2024'!$C$8:$U$263,VLOOKUP($L$4,Master!$D$9:$G$20,4,FALSE),FALSE)</f>
        <v>228286.47</v>
      </c>
      <c r="M35" s="154">
        <f t="shared" si="10"/>
        <v>0.30360249500236425</v>
      </c>
      <c r="N35" s="154">
        <f t="shared" si="11"/>
        <v>3.1359323873236534E-5</v>
      </c>
      <c r="O35" s="83">
        <f t="shared" si="12"/>
        <v>-523639.06999999995</v>
      </c>
      <c r="P35" s="87">
        <f t="shared" si="13"/>
        <v>-0.69639750499763586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IFERROR(VLOOKUP($C36,'2024'!$C$273:$U$528,19,FALSE),0)</f>
        <v>337803.94999999995</v>
      </c>
      <c r="F36" s="83">
        <f>IFERROR(VLOOKUP($C36,'2024'!$C$8:$U$263,19,FALSE),0)</f>
        <v>101799.85999999999</v>
      </c>
      <c r="G36" s="84">
        <f t="shared" si="6"/>
        <v>0.30135781419962676</v>
      </c>
      <c r="H36" s="85">
        <f t="shared" si="7"/>
        <v>1.3984073519513165E-5</v>
      </c>
      <c r="I36" s="86">
        <f t="shared" si="8"/>
        <v>-236004.08999999997</v>
      </c>
      <c r="J36" s="87">
        <f t="shared" si="9"/>
        <v>-0.69864218580037329</v>
      </c>
      <c r="K36" s="82">
        <f>VLOOKUP($C36,'2024'!$C$273:$U$528,VLOOKUP($L$4,Master!$D$9:$G$20,4,FALSE),FALSE)</f>
        <v>213162.02</v>
      </c>
      <c r="L36" s="83">
        <f>VLOOKUP($C36,'2024'!$C$8:$U$263,VLOOKUP($L$4,Master!$D$9:$G$20,4,FALSE),FALSE)</f>
        <v>31434.739999999998</v>
      </c>
      <c r="M36" s="154">
        <f t="shared" si="10"/>
        <v>0.14746876577731813</v>
      </c>
      <c r="N36" s="154">
        <f t="shared" si="11"/>
        <v>4.3181367364039725E-6</v>
      </c>
      <c r="O36" s="83">
        <f t="shared" si="12"/>
        <v>-181727.28</v>
      </c>
      <c r="P36" s="87">
        <f t="shared" si="13"/>
        <v>-0.85253123422268196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IFERROR(VLOOKUP($C37,'2024'!$C$273:$U$528,19,FALSE),0)</f>
        <v>14035287.239999998</v>
      </c>
      <c r="F37" s="83">
        <f>IFERROR(VLOOKUP($C37,'2024'!$C$8:$U$263,19,FALSE),0)</f>
        <v>14035287.239999998</v>
      </c>
      <c r="G37" s="84">
        <f t="shared" si="6"/>
        <v>1</v>
      </c>
      <c r="H37" s="85">
        <f t="shared" si="7"/>
        <v>1.9280035221231641E-3</v>
      </c>
      <c r="I37" s="86">
        <f t="shared" si="8"/>
        <v>0</v>
      </c>
      <c r="J37" s="87">
        <f t="shared" si="9"/>
        <v>0</v>
      </c>
      <c r="K37" s="82">
        <f>VLOOKUP($C37,'2024'!$C$273:$U$528,VLOOKUP($L$4,Master!$D$9:$G$20,4,FALSE),FALSE)</f>
        <v>1559476.36</v>
      </c>
      <c r="L37" s="83">
        <f>VLOOKUP($C37,'2024'!$C$8:$U$263,VLOOKUP($L$4,Master!$D$9:$G$20,4,FALSE),FALSE)</f>
        <v>1559476.3599999999</v>
      </c>
      <c r="M37" s="154">
        <f t="shared" si="10"/>
        <v>0.99999999999999989</v>
      </c>
      <c r="N37" s="154">
        <f t="shared" si="11"/>
        <v>2.1422261356924047E-4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IFERROR(VLOOKUP($C38,'2024'!$C$273:$U$528,19,FALSE),0)</f>
        <v>1057370.71</v>
      </c>
      <c r="F38" s="83">
        <f>IFERROR(VLOOKUP($C38,'2024'!$C$8:$U$263,19,FALSE),0)</f>
        <v>461456.37</v>
      </c>
      <c r="G38" s="84">
        <f t="shared" si="6"/>
        <v>0.43641871827525847</v>
      </c>
      <c r="H38" s="85">
        <f t="shared" si="7"/>
        <v>6.338947621467918E-5</v>
      </c>
      <c r="I38" s="86">
        <f t="shared" si="8"/>
        <v>-595914.34</v>
      </c>
      <c r="J38" s="87">
        <f t="shared" si="9"/>
        <v>-0.56358128172474153</v>
      </c>
      <c r="K38" s="82">
        <f>VLOOKUP($C38,'2024'!$C$273:$U$528,VLOOKUP($L$4,Master!$D$9:$G$20,4,FALSE),FALSE)</f>
        <v>572195.02</v>
      </c>
      <c r="L38" s="83">
        <f>VLOOKUP($C38,'2024'!$C$8:$U$263,VLOOKUP($L$4,Master!$D$9:$G$20,4,FALSE),FALSE)</f>
        <v>9652.9599999999991</v>
      </c>
      <c r="M38" s="154">
        <f t="shared" si="10"/>
        <v>1.6870052451697322E-2</v>
      </c>
      <c r="N38" s="154">
        <f t="shared" si="11"/>
        <v>1.3260106872535955E-6</v>
      </c>
      <c r="O38" s="83">
        <f t="shared" si="12"/>
        <v>-562542.06000000006</v>
      </c>
      <c r="P38" s="87">
        <f t="shared" si="13"/>
        <v>-0.98312994754830274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IFERROR(VLOOKUP($C39,'2024'!$C$273:$U$528,19,FALSE),0)</f>
        <v>903008.68</v>
      </c>
      <c r="F39" s="83">
        <f>IFERROR(VLOOKUP($C39,'2024'!$C$8:$U$263,19,FALSE),0)</f>
        <v>790420.33</v>
      </c>
      <c r="G39" s="84">
        <f t="shared" si="6"/>
        <v>0.87531864034795315</v>
      </c>
      <c r="H39" s="85">
        <f t="shared" si="7"/>
        <v>1.0857869555064082E-4</v>
      </c>
      <c r="I39" s="86">
        <f t="shared" si="8"/>
        <v>-112588.35000000009</v>
      </c>
      <c r="J39" s="87">
        <f t="shared" si="9"/>
        <v>-0.12468135965204685</v>
      </c>
      <c r="K39" s="82">
        <f>VLOOKUP($C39,'2024'!$C$273:$U$528,VLOOKUP($L$4,Master!$D$9:$G$20,4,FALSE),FALSE)</f>
        <v>126475.35</v>
      </c>
      <c r="L39" s="83">
        <f>VLOOKUP($C39,'2024'!$C$8:$U$263,VLOOKUP($L$4,Master!$D$9:$G$20,4,FALSE),FALSE)</f>
        <v>92400.10000000002</v>
      </c>
      <c r="M39" s="154">
        <f t="shared" si="10"/>
        <v>0.73057793475171262</v>
      </c>
      <c r="N39" s="154">
        <f t="shared" si="11"/>
        <v>1.2692844485349674E-5</v>
      </c>
      <c r="O39" s="83">
        <f t="shared" si="12"/>
        <v>-34075.249999999985</v>
      </c>
      <c r="P39" s="87">
        <f t="shared" si="13"/>
        <v>-0.26942206524828738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IFERROR(VLOOKUP($C40,'2024'!$C$273:$U$528,19,FALSE),0)</f>
        <v>2105427.4000000004</v>
      </c>
      <c r="F40" s="83">
        <f>IFERROR(VLOOKUP($C40,'2024'!$C$8:$U$263,19,FALSE),0)</f>
        <v>2019482.8099999998</v>
      </c>
      <c r="G40" s="84">
        <f t="shared" si="6"/>
        <v>0.95917950436096699</v>
      </c>
      <c r="H40" s="85">
        <f t="shared" si="7"/>
        <v>2.7741291674107448E-4</v>
      </c>
      <c r="I40" s="86">
        <f t="shared" si="8"/>
        <v>-85944.590000000549</v>
      </c>
      <c r="J40" s="87">
        <f t="shared" si="9"/>
        <v>-4.0820495639032978E-2</v>
      </c>
      <c r="K40" s="82">
        <f>VLOOKUP($C40,'2024'!$C$273:$U$528,VLOOKUP($L$4,Master!$D$9:$G$20,4,FALSE),FALSE)</f>
        <v>156241.99000000002</v>
      </c>
      <c r="L40" s="83">
        <f>VLOOKUP($C40,'2024'!$C$8:$U$263,VLOOKUP($L$4,Master!$D$9:$G$20,4,FALSE),FALSE)</f>
        <v>173528.42000000007</v>
      </c>
      <c r="M40" s="154">
        <f t="shared" si="10"/>
        <v>1.1106388237886631</v>
      </c>
      <c r="N40" s="154">
        <f t="shared" si="11"/>
        <v>2.3837303735044036E-5</v>
      </c>
      <c r="O40" s="83">
        <f t="shared" si="12"/>
        <v>17286.430000000051</v>
      </c>
      <c r="P40" s="87">
        <f t="shared" si="13"/>
        <v>0.11063882378866302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IFERROR(VLOOKUP($C41,'2024'!$C$273:$U$528,19,FALSE),0)</f>
        <v>865986.68</v>
      </c>
      <c r="F41" s="83">
        <f>IFERROR(VLOOKUP($C41,'2024'!$C$8:$U$263,19,FALSE),0)</f>
        <v>774908.8</v>
      </c>
      <c r="G41" s="84">
        <f t="shared" si="6"/>
        <v>0.89482762021235707</v>
      </c>
      <c r="H41" s="85">
        <f t="shared" si="7"/>
        <v>1.0644790307292883E-4</v>
      </c>
      <c r="I41" s="86">
        <f t="shared" si="8"/>
        <v>-91077.88</v>
      </c>
      <c r="J41" s="87">
        <f t="shared" si="9"/>
        <v>-0.10517237978764292</v>
      </c>
      <c r="K41" s="82">
        <f>VLOOKUP($C41,'2024'!$C$273:$U$528,VLOOKUP($L$4,Master!$D$9:$G$20,4,FALSE),FALSE)</f>
        <v>142930.63</v>
      </c>
      <c r="L41" s="83">
        <f>VLOOKUP($C41,'2024'!$C$8:$U$263,VLOOKUP($L$4,Master!$D$9:$G$20,4,FALSE),FALSE)</f>
        <v>75811.69</v>
      </c>
      <c r="M41" s="154">
        <f t="shared" si="10"/>
        <v>0.53040898231540712</v>
      </c>
      <c r="N41" s="154">
        <f t="shared" si="11"/>
        <v>1.04141228347322E-5</v>
      </c>
      <c r="O41" s="83">
        <f t="shared" si="12"/>
        <v>-67118.94</v>
      </c>
      <c r="P41" s="87">
        <f t="shared" si="13"/>
        <v>-0.46959101768459288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IFERROR(VLOOKUP($C42,'2024'!$C$273:$U$528,19,FALSE),0)</f>
        <v>2063326.2099999997</v>
      </c>
      <c r="F42" s="83">
        <f>IFERROR(VLOOKUP($C42,'2024'!$C$8:$U$263,19,FALSE),0)</f>
        <v>1948614.4400000002</v>
      </c>
      <c r="G42" s="84">
        <f t="shared" si="6"/>
        <v>0.94440444296008841</v>
      </c>
      <c r="H42" s="85">
        <f t="shared" si="7"/>
        <v>2.6767784936192429E-4</v>
      </c>
      <c r="I42" s="86">
        <f t="shared" si="8"/>
        <v>-114711.76999999955</v>
      </c>
      <c r="J42" s="87">
        <f t="shared" si="9"/>
        <v>-5.5595557039911578E-2</v>
      </c>
      <c r="K42" s="82">
        <f>VLOOKUP($C42,'2024'!$C$273:$U$528,VLOOKUP($L$4,Master!$D$9:$G$20,4,FALSE),FALSE)</f>
        <v>296649.25</v>
      </c>
      <c r="L42" s="83">
        <f>VLOOKUP($C42,'2024'!$C$8:$U$263,VLOOKUP($L$4,Master!$D$9:$G$20,4,FALSE),FALSE)</f>
        <v>216055.38000000003</v>
      </c>
      <c r="M42" s="154">
        <f t="shared" si="10"/>
        <v>0.7283193198701835</v>
      </c>
      <c r="N42" s="154">
        <f t="shared" si="11"/>
        <v>2.9679159855488555E-5</v>
      </c>
      <c r="O42" s="83">
        <f t="shared" si="12"/>
        <v>-80593.869999999966</v>
      </c>
      <c r="P42" s="87">
        <f t="shared" si="13"/>
        <v>-0.2716806801298165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IFERROR(VLOOKUP($C43,'2024'!$C$273:$U$528,19,FALSE),0)</f>
        <v>2054601.5499999996</v>
      </c>
      <c r="F43" s="83">
        <f>IFERROR(VLOOKUP($C43,'2024'!$C$8:$U$263,19,FALSE),0)</f>
        <v>1985361.9200000004</v>
      </c>
      <c r="G43" s="84">
        <f t="shared" si="6"/>
        <v>0.96630021524124754</v>
      </c>
      <c r="H43" s="85">
        <f t="shared" si="7"/>
        <v>2.7272578815061067E-4</v>
      </c>
      <c r="I43" s="86">
        <f t="shared" si="8"/>
        <v>-69239.62999999919</v>
      </c>
      <c r="J43" s="87">
        <f t="shared" si="9"/>
        <v>-3.3699784758752474E-2</v>
      </c>
      <c r="K43" s="82">
        <f>VLOOKUP($C43,'2024'!$C$273:$U$528,VLOOKUP($L$4,Master!$D$9:$G$20,4,FALSE),FALSE)</f>
        <v>313222.97999999992</v>
      </c>
      <c r="L43" s="83">
        <f>VLOOKUP($C43,'2024'!$C$8:$U$263,VLOOKUP($L$4,Master!$D$9:$G$20,4,FALSE),FALSE)</f>
        <v>216461.87999999995</v>
      </c>
      <c r="M43" s="154">
        <f t="shared" si="10"/>
        <v>0.69107917943951624</v>
      </c>
      <c r="N43" s="154">
        <f t="shared" si="11"/>
        <v>2.9735000068684142E-5</v>
      </c>
      <c r="O43" s="83">
        <f t="shared" si="12"/>
        <v>-96761.099999999977</v>
      </c>
      <c r="P43" s="87">
        <f t="shared" si="13"/>
        <v>-0.30892082056048376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IFERROR(VLOOKUP($C44,'2024'!$C$273:$U$528,19,FALSE),0)</f>
        <v>3690100.42</v>
      </c>
      <c r="F44" s="83">
        <f>IFERROR(VLOOKUP($C44,'2024'!$C$8:$U$263,19,FALSE),0)</f>
        <v>4209892.93</v>
      </c>
      <c r="G44" s="84">
        <f t="shared" si="6"/>
        <v>1.1408613454481544</v>
      </c>
      <c r="H44" s="85">
        <f t="shared" si="7"/>
        <v>5.7830582716320727E-4</v>
      </c>
      <c r="I44" s="86">
        <f t="shared" si="8"/>
        <v>519792.50999999978</v>
      </c>
      <c r="J44" s="87">
        <f t="shared" si="9"/>
        <v>0.14086134544815443</v>
      </c>
      <c r="K44" s="82">
        <f>VLOOKUP($C44,'2024'!$C$273:$U$528,VLOOKUP($L$4,Master!$D$9:$G$20,4,FALSE),FALSE)</f>
        <v>474083.34</v>
      </c>
      <c r="L44" s="83">
        <f>VLOOKUP($C44,'2024'!$C$8:$U$263,VLOOKUP($L$4,Master!$D$9:$G$20,4,FALSE),FALSE)</f>
        <v>478371.9800000001</v>
      </c>
      <c r="M44" s="154">
        <f t="shared" si="10"/>
        <v>1.0090461731897182</v>
      </c>
      <c r="N44" s="154">
        <f t="shared" si="11"/>
        <v>6.5713144772449426E-5</v>
      </c>
      <c r="O44" s="83">
        <f t="shared" si="12"/>
        <v>4288.6400000000722</v>
      </c>
      <c r="P44" s="87">
        <f t="shared" si="13"/>
        <v>9.0461731897182301E-3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IFERROR(VLOOKUP($C45,'2024'!$C$273:$U$528,19,FALSE),0)</f>
        <v>9297192.4399999939</v>
      </c>
      <c r="F45" s="83">
        <f>IFERROR(VLOOKUP($C45,'2024'!$C$8:$U$263,19,FALSE),0)</f>
        <v>9408430.2899999991</v>
      </c>
      <c r="G45" s="84">
        <f t="shared" si="6"/>
        <v>1.0119646711324828</v>
      </c>
      <c r="H45" s="85">
        <f t="shared" si="7"/>
        <v>1.2924200571452118E-3</v>
      </c>
      <c r="I45" s="86">
        <f t="shared" si="8"/>
        <v>111237.85000000522</v>
      </c>
      <c r="J45" s="87">
        <f t="shared" si="9"/>
        <v>1.1964671132482795E-2</v>
      </c>
      <c r="K45" s="82">
        <f>VLOOKUP($C45,'2024'!$C$273:$U$528,VLOOKUP($L$4,Master!$D$9:$G$20,4,FALSE),FALSE)</f>
        <v>1257350.5299999975</v>
      </c>
      <c r="L45" s="83">
        <f>VLOOKUP($C45,'2024'!$C$8:$U$263,VLOOKUP($L$4,Master!$D$9:$G$20,4,FALSE),FALSE)</f>
        <v>1059367.9200000004</v>
      </c>
      <c r="M45" s="154">
        <f t="shared" si="10"/>
        <v>0.84253984447757979</v>
      </c>
      <c r="N45" s="154">
        <f t="shared" si="11"/>
        <v>1.4552356827891264E-4</v>
      </c>
      <c r="O45" s="83">
        <f t="shared" si="12"/>
        <v>-197982.60999999708</v>
      </c>
      <c r="P45" s="87">
        <f t="shared" si="13"/>
        <v>-0.15746015552242021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IFERROR(VLOOKUP($C46,'2024'!$C$273:$U$528,19,FALSE),0)</f>
        <v>4048724.6100000008</v>
      </c>
      <c r="F46" s="83">
        <f>IFERROR(VLOOKUP($C46,'2024'!$C$8:$U$263,19,FALSE),0)</f>
        <v>4440056.95</v>
      </c>
      <c r="G46" s="84">
        <f t="shared" si="6"/>
        <v>1.0966557070919178</v>
      </c>
      <c r="H46" s="85">
        <f t="shared" si="7"/>
        <v>6.0992306688462442E-4</v>
      </c>
      <c r="I46" s="86">
        <f t="shared" si="8"/>
        <v>391332.33999999939</v>
      </c>
      <c r="J46" s="87">
        <f t="shared" si="9"/>
        <v>9.6655707091917842E-2</v>
      </c>
      <c r="K46" s="82">
        <f>VLOOKUP($C46,'2024'!$C$273:$U$528,VLOOKUP($L$4,Master!$D$9:$G$20,4,FALSE),FALSE)</f>
        <v>549785.69000000006</v>
      </c>
      <c r="L46" s="83">
        <f>VLOOKUP($C46,'2024'!$C$8:$U$263,VLOOKUP($L$4,Master!$D$9:$G$20,4,FALSE),FALSE)</f>
        <v>477873.67</v>
      </c>
      <c r="M46" s="154">
        <f t="shared" si="10"/>
        <v>0.86919990587605134</v>
      </c>
      <c r="N46" s="154">
        <f t="shared" si="11"/>
        <v>6.56446927758012E-5</v>
      </c>
      <c r="O46" s="83">
        <f t="shared" si="12"/>
        <v>-71912.020000000077</v>
      </c>
      <c r="P46" s="87">
        <f t="shared" si="13"/>
        <v>-0.13080009412394869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IFERROR(VLOOKUP($C47,'2024'!$C$273:$U$528,19,FALSE),0)</f>
        <v>4403356.2999999989</v>
      </c>
      <c r="F47" s="83">
        <f>IFERROR(VLOOKUP($C47,'2024'!$C$8:$U$263,19,FALSE),0)</f>
        <v>4416421.8400000008</v>
      </c>
      <c r="G47" s="84">
        <f t="shared" si="6"/>
        <v>1.0029671775595361</v>
      </c>
      <c r="H47" s="85">
        <f t="shared" si="7"/>
        <v>6.0667635204747462E-4</v>
      </c>
      <c r="I47" s="86">
        <f t="shared" si="8"/>
        <v>13065.5400000019</v>
      </c>
      <c r="J47" s="87">
        <f t="shared" si="9"/>
        <v>2.9671775595360981E-3</v>
      </c>
      <c r="K47" s="82">
        <f>VLOOKUP($C47,'2024'!$C$273:$U$528,VLOOKUP($L$4,Master!$D$9:$G$20,4,FALSE),FALSE)</f>
        <v>737433.2799999991</v>
      </c>
      <c r="L47" s="83">
        <f>VLOOKUP($C47,'2024'!$C$8:$U$263,VLOOKUP($L$4,Master!$D$9:$G$20,4,FALSE),FALSE)</f>
        <v>585637.27000000025</v>
      </c>
      <c r="M47" s="154">
        <f t="shared" si="10"/>
        <v>0.7941562794670739</v>
      </c>
      <c r="N47" s="154">
        <f t="shared" si="11"/>
        <v>8.0447995109688618E-5</v>
      </c>
      <c r="O47" s="83">
        <f t="shared" si="12"/>
        <v>-151796.00999999885</v>
      </c>
      <c r="P47" s="87">
        <f t="shared" si="13"/>
        <v>-0.20584372053292607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IFERROR(VLOOKUP($C48,'2024'!$C$273:$U$528,19,FALSE),0)</f>
        <v>1199568.6200000001</v>
      </c>
      <c r="F48" s="83">
        <f>IFERROR(VLOOKUP($C48,'2024'!$C$8:$U$263,19,FALSE),0)</f>
        <v>1195278.5</v>
      </c>
      <c r="G48" s="84">
        <f t="shared" si="6"/>
        <v>0.99642361434896476</v>
      </c>
      <c r="H48" s="85">
        <f t="shared" si="7"/>
        <v>1.6419337335329753E-4</v>
      </c>
      <c r="I48" s="86">
        <f t="shared" si="8"/>
        <v>-4290.1200000001118</v>
      </c>
      <c r="J48" s="87">
        <f t="shared" si="9"/>
        <v>-3.5763856510352124E-3</v>
      </c>
      <c r="K48" s="82">
        <f>VLOOKUP($C48,'2024'!$C$273:$U$528,VLOOKUP($L$4,Master!$D$9:$G$20,4,FALSE),FALSE)</f>
        <v>206833.22000000003</v>
      </c>
      <c r="L48" s="83">
        <f>VLOOKUP($C48,'2024'!$C$8:$U$263,VLOOKUP($L$4,Master!$D$9:$G$20,4,FALSE),FALSE)</f>
        <v>147462.63</v>
      </c>
      <c r="M48" s="154">
        <f t="shared" si="10"/>
        <v>0.71295428268244332</v>
      </c>
      <c r="N48" s="154">
        <f t="shared" si="11"/>
        <v>2.0256690522961111E-5</v>
      </c>
      <c r="O48" s="83">
        <f t="shared" si="12"/>
        <v>-59370.590000000026</v>
      </c>
      <c r="P48" s="87">
        <f t="shared" si="13"/>
        <v>-0.28704571731755674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IFERROR(VLOOKUP($C49,'2024'!$C$273:$U$528,19,FALSE),0)</f>
        <v>1940692.7800000003</v>
      </c>
      <c r="F49" s="83">
        <f>IFERROR(VLOOKUP($C49,'2024'!$C$8:$U$263,19,FALSE),0)</f>
        <v>1528543.7</v>
      </c>
      <c r="G49" s="84">
        <f t="shared" si="6"/>
        <v>0.78762785936679769</v>
      </c>
      <c r="H49" s="85">
        <f t="shared" si="7"/>
        <v>2.0997344670796873E-4</v>
      </c>
      <c r="I49" s="86">
        <f t="shared" si="8"/>
        <v>-412149.08000000031</v>
      </c>
      <c r="J49" s="87">
        <f t="shared" si="9"/>
        <v>-0.21237214063320226</v>
      </c>
      <c r="K49" s="82">
        <f>VLOOKUP($C49,'2024'!$C$273:$U$528,VLOOKUP($L$4,Master!$D$9:$G$20,4,FALSE),FALSE)</f>
        <v>350555.89000000007</v>
      </c>
      <c r="L49" s="83">
        <f>VLOOKUP($C49,'2024'!$C$8:$U$263,VLOOKUP($L$4,Master!$D$9:$G$20,4,FALSE),FALSE)</f>
        <v>192297.91</v>
      </c>
      <c r="M49" s="154">
        <f t="shared" si="10"/>
        <v>0.54855135938523225</v>
      </c>
      <c r="N49" s="154">
        <f t="shared" si="11"/>
        <v>2.641563663337775E-5</v>
      </c>
      <c r="O49" s="83">
        <f t="shared" si="12"/>
        <v>-158257.98000000007</v>
      </c>
      <c r="P49" s="87">
        <f t="shared" si="13"/>
        <v>-0.45144864061476769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IFERROR(VLOOKUP($C50,'2024'!$C$273:$U$528,19,FALSE),0)</f>
        <v>833944.70000000019</v>
      </c>
      <c r="F50" s="83">
        <f>IFERROR(VLOOKUP($C50,'2024'!$C$8:$U$263,19,FALSE),0)</f>
        <v>739446.27</v>
      </c>
      <c r="G50" s="84">
        <f t="shared" si="6"/>
        <v>0.88668501640456476</v>
      </c>
      <c r="H50" s="85">
        <f t="shared" si="7"/>
        <v>1.0157647567894281E-4</v>
      </c>
      <c r="I50" s="86">
        <f t="shared" si="8"/>
        <v>-94498.430000000168</v>
      </c>
      <c r="J50" s="87">
        <f t="shared" si="9"/>
        <v>-0.11331498359543522</v>
      </c>
      <c r="K50" s="82">
        <f>VLOOKUP($C50,'2024'!$C$273:$U$528,VLOOKUP($L$4,Master!$D$9:$G$20,4,FALSE),FALSE)</f>
        <v>167920.08000000002</v>
      </c>
      <c r="L50" s="83">
        <f>VLOOKUP($C50,'2024'!$C$8:$U$263,VLOOKUP($L$4,Master!$D$9:$G$20,4,FALSE),FALSE)</f>
        <v>78226.47</v>
      </c>
      <c r="M50" s="154">
        <f t="shared" si="10"/>
        <v>0.46585536405175604</v>
      </c>
      <c r="N50" s="154">
        <f t="shared" si="11"/>
        <v>1.0745837053724741E-5</v>
      </c>
      <c r="O50" s="83">
        <f t="shared" si="12"/>
        <v>-89693.610000000015</v>
      </c>
      <c r="P50" s="87">
        <f t="shared" si="13"/>
        <v>-0.53414463594824402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IFERROR(VLOOKUP($C51,'2024'!$C$273:$U$528,19,FALSE),0)</f>
        <v>10817937.5</v>
      </c>
      <c r="F51" s="83">
        <f>IFERROR(VLOOKUP($C51,'2024'!$C$8:$U$263,19,FALSE),0)</f>
        <v>9725831.7100000009</v>
      </c>
      <c r="G51" s="84">
        <f t="shared" si="6"/>
        <v>0.8990467646905892</v>
      </c>
      <c r="H51" s="85">
        <f t="shared" si="7"/>
        <v>1.33602095003915E-3</v>
      </c>
      <c r="I51" s="86">
        <f t="shared" si="8"/>
        <v>-1092105.7899999991</v>
      </c>
      <c r="J51" s="87">
        <f t="shared" si="9"/>
        <v>-0.10095323530941079</v>
      </c>
      <c r="K51" s="82">
        <f>VLOOKUP($C51,'2024'!$C$273:$U$528,VLOOKUP($L$4,Master!$D$9:$G$20,4,FALSE),FALSE)</f>
        <v>1582369.6099999996</v>
      </c>
      <c r="L51" s="83">
        <f>VLOOKUP($C51,'2024'!$C$8:$U$263,VLOOKUP($L$4,Master!$D$9:$G$20,4,FALSE),FALSE)</f>
        <v>1102042.0899999999</v>
      </c>
      <c r="M51" s="154">
        <f t="shared" si="10"/>
        <v>0.69645048984478419</v>
      </c>
      <c r="N51" s="154">
        <f t="shared" si="11"/>
        <v>1.5138564638652691E-4</v>
      </c>
      <c r="O51" s="83">
        <f t="shared" si="12"/>
        <v>-480327.51999999979</v>
      </c>
      <c r="P51" s="87">
        <f t="shared" si="13"/>
        <v>-0.30354951015521581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IFERROR(VLOOKUP($C52,'2024'!$C$273:$U$528,19,FALSE),0)</f>
        <v>2935732.2399999998</v>
      </c>
      <c r="F52" s="83">
        <f>IFERROR(VLOOKUP($C52,'2024'!$C$8:$U$263,19,FALSE),0)</f>
        <v>1492770.8399999996</v>
      </c>
      <c r="G52" s="84">
        <f t="shared" si="6"/>
        <v>0.50848330772836414</v>
      </c>
      <c r="H52" s="85">
        <f t="shared" si="7"/>
        <v>2.0505938981001958E-4</v>
      </c>
      <c r="I52" s="86">
        <f t="shared" si="8"/>
        <v>-1442961.4000000001</v>
      </c>
      <c r="J52" s="87">
        <f t="shared" si="9"/>
        <v>-0.49151669227163586</v>
      </c>
      <c r="K52" s="82">
        <f>VLOOKUP($C52,'2024'!$C$273:$U$528,VLOOKUP($L$4,Master!$D$9:$G$20,4,FALSE),FALSE)</f>
        <v>51478.03</v>
      </c>
      <c r="L52" s="83">
        <f>VLOOKUP($C52,'2024'!$C$8:$U$263,VLOOKUP($L$4,Master!$D$9:$G$20,4,FALSE),FALSE)</f>
        <v>51163.46</v>
      </c>
      <c r="M52" s="154">
        <f t="shared" si="10"/>
        <v>0.99388923779717286</v>
      </c>
      <c r="N52" s="154">
        <f t="shared" si="11"/>
        <v>7.0282374273665122E-6</v>
      </c>
      <c r="O52" s="83">
        <f t="shared" si="12"/>
        <v>-314.56999999999971</v>
      </c>
      <c r="P52" s="87">
        <f t="shared" si="13"/>
        <v>-6.1107622028271037E-3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IFERROR(VLOOKUP($C53,'2024'!$C$273:$U$528,19,FALSE),0)</f>
        <v>591599.07000000007</v>
      </c>
      <c r="F53" s="83">
        <f>IFERROR(VLOOKUP($C53,'2024'!$C$8:$U$263,19,FALSE),0)</f>
        <v>545041.02</v>
      </c>
      <c r="G53" s="84">
        <f t="shared" si="6"/>
        <v>0.921301346873314</v>
      </c>
      <c r="H53" s="85">
        <f t="shared" si="7"/>
        <v>7.4871357336153961E-5</v>
      </c>
      <c r="I53" s="86">
        <f t="shared" si="8"/>
        <v>-46558.050000000047</v>
      </c>
      <c r="J53" s="87">
        <f t="shared" si="9"/>
        <v>-7.8698653126686016E-2</v>
      </c>
      <c r="K53" s="82">
        <f>VLOOKUP($C53,'2024'!$C$273:$U$528,VLOOKUP($L$4,Master!$D$9:$G$20,4,FALSE),FALSE)</f>
        <v>93726.360000000015</v>
      </c>
      <c r="L53" s="83">
        <f>VLOOKUP($C53,'2024'!$C$8:$U$263,VLOOKUP($L$4,Master!$D$9:$G$20,4,FALSE),FALSE)</f>
        <v>60581.649999999987</v>
      </c>
      <c r="M53" s="154">
        <f t="shared" si="10"/>
        <v>0.64636725463359479</v>
      </c>
      <c r="N53" s="154">
        <f t="shared" si="11"/>
        <v>8.3219981592648036E-6</v>
      </c>
      <c r="O53" s="83">
        <f t="shared" si="12"/>
        <v>-33144.710000000028</v>
      </c>
      <c r="P53" s="87">
        <f t="shared" si="13"/>
        <v>-0.35363274536640515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IFERROR(VLOOKUP($C54,'2024'!$C$273:$U$528,19,FALSE),0)</f>
        <v>600672.3600000001</v>
      </c>
      <c r="F54" s="83">
        <f>IFERROR(VLOOKUP($C54,'2024'!$C$8:$U$263,19,FALSE),0)</f>
        <v>823400.71</v>
      </c>
      <c r="G54" s="84">
        <f t="shared" si="6"/>
        <v>1.3707983999796491</v>
      </c>
      <c r="H54" s="85">
        <f t="shared" si="7"/>
        <v>1.1310915422338832E-4</v>
      </c>
      <c r="I54" s="86">
        <f t="shared" si="8"/>
        <v>222728.34999999986</v>
      </c>
      <c r="J54" s="87">
        <f t="shared" si="9"/>
        <v>0.3707983999796492</v>
      </c>
      <c r="K54" s="82">
        <f>VLOOKUP($C54,'2024'!$C$273:$U$528,VLOOKUP($L$4,Master!$D$9:$G$20,4,FALSE),FALSE)</f>
        <v>80023.780000000028</v>
      </c>
      <c r="L54" s="83">
        <f>VLOOKUP($C54,'2024'!$C$8:$U$263,VLOOKUP($L$4,Master!$D$9:$G$20,4,FALSE),FALSE)</f>
        <v>97891.199999999997</v>
      </c>
      <c r="M54" s="154">
        <f t="shared" si="10"/>
        <v>1.2232763810957188</v>
      </c>
      <c r="N54" s="154">
        <f t="shared" si="11"/>
        <v>1.3447147547289037E-5</v>
      </c>
      <c r="O54" s="83">
        <f t="shared" si="12"/>
        <v>17867.419999999969</v>
      </c>
      <c r="P54" s="87">
        <f t="shared" si="13"/>
        <v>0.22327638109571885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IFERROR(VLOOKUP($C55,'2024'!$C$273:$U$528,19,FALSE),0)</f>
        <v>1816563.5100000002</v>
      </c>
      <c r="F55" s="83">
        <f>IFERROR(VLOOKUP($C55,'2024'!$C$8:$U$263,19,FALSE),0)</f>
        <v>1384679.7699999998</v>
      </c>
      <c r="G55" s="84">
        <f t="shared" si="6"/>
        <v>0.76225233105117229</v>
      </c>
      <c r="H55" s="85">
        <f t="shared" si="7"/>
        <v>1.9021110347953896E-4</v>
      </c>
      <c r="I55" s="86">
        <f t="shared" si="8"/>
        <v>-431883.74000000046</v>
      </c>
      <c r="J55" s="87">
        <f t="shared" si="9"/>
        <v>-0.23774766894882768</v>
      </c>
      <c r="K55" s="82">
        <f>VLOOKUP($C55,'2024'!$C$273:$U$528,VLOOKUP($L$4,Master!$D$9:$G$20,4,FALSE),FALSE)</f>
        <v>336051.50000000006</v>
      </c>
      <c r="L55" s="83">
        <f>VLOOKUP($C55,'2024'!$C$8:$U$263,VLOOKUP($L$4,Master!$D$9:$G$20,4,FALSE),FALSE)</f>
        <v>110144.72</v>
      </c>
      <c r="M55" s="154">
        <f t="shared" si="10"/>
        <v>0.32776142942376385</v>
      </c>
      <c r="N55" s="154">
        <f t="shared" si="11"/>
        <v>1.5130392735964395E-5</v>
      </c>
      <c r="O55" s="83">
        <f t="shared" si="12"/>
        <v>-225906.78000000006</v>
      </c>
      <c r="P55" s="87">
        <f t="shared" si="13"/>
        <v>-0.67223857057623615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IFERROR(VLOOKUP($C56,'2024'!$C$273:$U$528,19,FALSE),0)</f>
        <v>2188154.63</v>
      </c>
      <c r="F56" s="83">
        <f>IFERROR(VLOOKUP($C56,'2024'!$C$8:$U$263,19,FALSE),0)</f>
        <v>1648291.3</v>
      </c>
      <c r="G56" s="84">
        <f t="shared" si="6"/>
        <v>0.75327916839222653</v>
      </c>
      <c r="H56" s="85">
        <f t="shared" si="7"/>
        <v>2.2642297072681568E-4</v>
      </c>
      <c r="I56" s="86">
        <f t="shared" si="8"/>
        <v>-539863.32999999984</v>
      </c>
      <c r="J56" s="87">
        <f t="shared" si="9"/>
        <v>-0.24672083160777347</v>
      </c>
      <c r="K56" s="82">
        <f>VLOOKUP($C56,'2024'!$C$273:$U$528,VLOOKUP($L$4,Master!$D$9:$G$20,4,FALSE),FALSE)</f>
        <v>312393.63</v>
      </c>
      <c r="L56" s="83">
        <f>VLOOKUP($C56,'2024'!$C$8:$U$263,VLOOKUP($L$4,Master!$D$9:$G$20,4,FALSE),FALSE)</f>
        <v>181836.3</v>
      </c>
      <c r="M56" s="154">
        <f t="shared" si="10"/>
        <v>0.58207428877471024</v>
      </c>
      <c r="N56" s="154">
        <f t="shared" si="11"/>
        <v>2.497854307182988E-5</v>
      </c>
      <c r="O56" s="83">
        <f t="shared" si="12"/>
        <v>-130557.33000000002</v>
      </c>
      <c r="P56" s="87">
        <f t="shared" si="13"/>
        <v>-0.41792571122528976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IFERROR(VLOOKUP($C57,'2024'!$C$273:$U$528,19,FALSE),0)</f>
        <v>455627.79000000004</v>
      </c>
      <c r="F57" s="83">
        <f>IFERROR(VLOOKUP($C57,'2024'!$C$8:$U$263,19,FALSE),0)</f>
        <v>395745.56</v>
      </c>
      <c r="G57" s="84">
        <f t="shared" si="6"/>
        <v>0.86857204210480654</v>
      </c>
      <c r="H57" s="85">
        <f t="shared" si="7"/>
        <v>5.4362894075305299E-5</v>
      </c>
      <c r="I57" s="86">
        <f t="shared" si="8"/>
        <v>-59882.23000000004</v>
      </c>
      <c r="J57" s="87">
        <f t="shared" si="9"/>
        <v>-0.13142795789519343</v>
      </c>
      <c r="K57" s="82">
        <f>VLOOKUP($C57,'2024'!$C$273:$U$528,VLOOKUP($L$4,Master!$D$9:$G$20,4,FALSE),FALSE)</f>
        <v>111338.10000000002</v>
      </c>
      <c r="L57" s="83">
        <f>VLOOKUP($C57,'2024'!$C$8:$U$263,VLOOKUP($L$4,Master!$D$9:$G$20,4,FALSE),FALSE)</f>
        <v>62702.76</v>
      </c>
      <c r="M57" s="154">
        <f t="shared" si="10"/>
        <v>0.5631743311588755</v>
      </c>
      <c r="N57" s="154">
        <f t="shared" si="11"/>
        <v>8.6133714301413523E-6</v>
      </c>
      <c r="O57" s="83">
        <f t="shared" si="12"/>
        <v>-48635.340000000018</v>
      </c>
      <c r="P57" s="87">
        <f t="shared" si="13"/>
        <v>-0.43682566884112456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IFERROR(VLOOKUP($C58,'2024'!$C$273:$U$528,19,FALSE),0)</f>
        <v>555085.02000000014</v>
      </c>
      <c r="F58" s="83">
        <f>IFERROR(VLOOKUP($C58,'2024'!$C$8:$U$263,19,FALSE),0)</f>
        <v>392891.71</v>
      </c>
      <c r="G58" s="84">
        <f t="shared" si="6"/>
        <v>0.70780456298388295</v>
      </c>
      <c r="H58" s="85">
        <f t="shared" si="7"/>
        <v>5.3970865557646607E-5</v>
      </c>
      <c r="I58" s="86">
        <f t="shared" si="8"/>
        <v>-162193.31000000011</v>
      </c>
      <c r="J58" s="87">
        <f t="shared" si="9"/>
        <v>-0.29219543701611705</v>
      </c>
      <c r="K58" s="82">
        <f>VLOOKUP($C58,'2024'!$C$273:$U$528,VLOOKUP($L$4,Master!$D$9:$G$20,4,FALSE),FALSE)</f>
        <v>81283.67</v>
      </c>
      <c r="L58" s="83">
        <f>VLOOKUP($C58,'2024'!$C$8:$U$263,VLOOKUP($L$4,Master!$D$9:$G$20,4,FALSE),FALSE)</f>
        <v>45567.909999999996</v>
      </c>
      <c r="M58" s="154">
        <f t="shared" si="10"/>
        <v>0.5606035012936792</v>
      </c>
      <c r="N58" s="154">
        <f t="shared" si="11"/>
        <v>6.2595862466859896E-6</v>
      </c>
      <c r="O58" s="83">
        <f t="shared" si="12"/>
        <v>-35715.760000000002</v>
      </c>
      <c r="P58" s="87">
        <f t="shared" si="13"/>
        <v>-0.43939649870632075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IFERROR(VLOOKUP($C59,'2024'!$C$273:$U$528,19,FALSE),0)</f>
        <v>378435.02</v>
      </c>
      <c r="F59" s="83">
        <f>IFERROR(VLOOKUP($C59,'2024'!$C$8:$U$263,19,FALSE),0)</f>
        <v>303705.60000000003</v>
      </c>
      <c r="G59" s="84">
        <f t="shared" si="6"/>
        <v>0.80253037892740486</v>
      </c>
      <c r="H59" s="85">
        <f t="shared" si="7"/>
        <v>4.1719521408849268E-5</v>
      </c>
      <c r="I59" s="86">
        <f t="shared" si="8"/>
        <v>-74729.419999999984</v>
      </c>
      <c r="J59" s="87">
        <f t="shared" si="9"/>
        <v>-0.19746962107259519</v>
      </c>
      <c r="K59" s="82">
        <f>VLOOKUP($C59,'2024'!$C$273:$U$528,VLOOKUP($L$4,Master!$D$9:$G$20,4,FALSE),FALSE)</f>
        <v>39877.07999999998</v>
      </c>
      <c r="L59" s="83">
        <f>VLOOKUP($C59,'2024'!$C$8:$U$263,VLOOKUP($L$4,Master!$D$9:$G$20,4,FALSE),FALSE)</f>
        <v>21945.28000000001</v>
      </c>
      <c r="M59" s="154">
        <f t="shared" si="10"/>
        <v>0.55032314301849639</v>
      </c>
      <c r="N59" s="154">
        <f t="shared" si="11"/>
        <v>3.0145857658969476E-6</v>
      </c>
      <c r="O59" s="83">
        <f t="shared" si="12"/>
        <v>-17931.79999999997</v>
      </c>
      <c r="P59" s="87">
        <f t="shared" si="13"/>
        <v>-0.44967685698150361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IFERROR(VLOOKUP($C60,'2024'!$C$273:$U$528,19,FALSE),0)</f>
        <v>230662.40999999997</v>
      </c>
      <c r="F60" s="83">
        <f>IFERROR(VLOOKUP($C60,'2024'!$C$8:$U$263,19,FALSE),0)</f>
        <v>208549.14999999994</v>
      </c>
      <c r="G60" s="84">
        <f t="shared" si="6"/>
        <v>0.90413149676186921</v>
      </c>
      <c r="H60" s="85">
        <f t="shared" si="7"/>
        <v>2.8648041814909947E-5</v>
      </c>
      <c r="I60" s="86">
        <f t="shared" si="8"/>
        <v>-22113.260000000038</v>
      </c>
      <c r="J60" s="87">
        <f t="shared" si="9"/>
        <v>-9.5868503238130745E-2</v>
      </c>
      <c r="K60" s="82">
        <f>VLOOKUP($C60,'2024'!$C$273:$U$528,VLOOKUP($L$4,Master!$D$9:$G$20,4,FALSE),FALSE)</f>
        <v>26433.17</v>
      </c>
      <c r="L60" s="83">
        <f>VLOOKUP($C60,'2024'!$C$8:$U$263,VLOOKUP($L$4,Master!$D$9:$G$20,4,FALSE),FALSE)</f>
        <v>22749.889999999992</v>
      </c>
      <c r="M60" s="154">
        <f t="shared" si="10"/>
        <v>0.8606568943490317</v>
      </c>
      <c r="N60" s="154">
        <f t="shared" si="11"/>
        <v>3.1251136722667133E-6</v>
      </c>
      <c r="O60" s="83">
        <f t="shared" si="12"/>
        <v>-3683.2800000000061</v>
      </c>
      <c r="P60" s="87">
        <f t="shared" si="13"/>
        <v>-0.13934310565096833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IFERROR(VLOOKUP($C61,'2024'!$C$273:$U$528,19,FALSE),0)</f>
        <v>1113570.05</v>
      </c>
      <c r="F61" s="83">
        <f>IFERROR(VLOOKUP($C61,'2024'!$C$8:$U$263,19,FALSE),0)</f>
        <v>1529247.8</v>
      </c>
      <c r="G61" s="84">
        <f t="shared" si="6"/>
        <v>1.3732838809736307</v>
      </c>
      <c r="H61" s="85">
        <f t="shared" si="7"/>
        <v>2.1007016772669205E-4</v>
      </c>
      <c r="I61" s="86">
        <f t="shared" si="8"/>
        <v>415677.75</v>
      </c>
      <c r="J61" s="87">
        <f t="shared" si="9"/>
        <v>0.37328388097363069</v>
      </c>
      <c r="K61" s="82">
        <f>VLOOKUP($C61,'2024'!$C$273:$U$528,VLOOKUP($L$4,Master!$D$9:$G$20,4,FALSE),FALSE)</f>
        <v>224382.4</v>
      </c>
      <c r="L61" s="83">
        <f>VLOOKUP($C61,'2024'!$C$8:$U$263,VLOOKUP($L$4,Master!$D$9:$G$20,4,FALSE),FALSE)</f>
        <v>0</v>
      </c>
      <c r="M61" s="154">
        <f t="shared" si="10"/>
        <v>0</v>
      </c>
      <c r="N61" s="154">
        <f t="shared" si="11"/>
        <v>0</v>
      </c>
      <c r="O61" s="83">
        <f t="shared" si="12"/>
        <v>-224382.4</v>
      </c>
      <c r="P61" s="87">
        <f t="shared" si="13"/>
        <v>-1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IFERROR(VLOOKUP($C62,'2024'!$C$273:$U$528,19,FALSE),0)</f>
        <v>1057379.0799999998</v>
      </c>
      <c r="F62" s="83">
        <f>IFERROR(VLOOKUP($C62,'2024'!$C$8:$U$263,19,FALSE),0)</f>
        <v>1682620.6700000004</v>
      </c>
      <c r="G62" s="84">
        <f t="shared" si="6"/>
        <v>1.591312616096018</v>
      </c>
      <c r="H62" s="85">
        <f t="shared" si="7"/>
        <v>2.311387378600767E-4</v>
      </c>
      <c r="I62" s="86">
        <f t="shared" si="8"/>
        <v>625241.59000000055</v>
      </c>
      <c r="J62" s="87">
        <f t="shared" si="9"/>
        <v>0.59131261609601793</v>
      </c>
      <c r="K62" s="82">
        <f>VLOOKUP($C62,'2024'!$C$273:$U$528,VLOOKUP($L$4,Master!$D$9:$G$20,4,FALSE),FALSE)</f>
        <v>103798.14</v>
      </c>
      <c r="L62" s="83">
        <f>VLOOKUP($C62,'2024'!$C$8:$U$263,VLOOKUP($L$4,Master!$D$9:$G$20,4,FALSE),FALSE)</f>
        <v>110230.25</v>
      </c>
      <c r="M62" s="154">
        <f t="shared" si="10"/>
        <v>1.0619674880494006</v>
      </c>
      <c r="N62" s="154">
        <f t="shared" si="11"/>
        <v>1.5142141846504664E-5</v>
      </c>
      <c r="O62" s="83">
        <f t="shared" si="12"/>
        <v>6432.1100000000006</v>
      </c>
      <c r="P62" s="87">
        <f t="shared" si="13"/>
        <v>6.1967488049400506E-2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IFERROR(VLOOKUP($C63,'2024'!$C$273:$U$528,19,FALSE),0)</f>
        <v>1339928.51</v>
      </c>
      <c r="F63" s="83">
        <f>IFERROR(VLOOKUP($C63,'2024'!$C$8:$U$263,19,FALSE),0)</f>
        <v>1274052.3299999998</v>
      </c>
      <c r="G63" s="84">
        <f t="shared" si="6"/>
        <v>0.95083604870829996</v>
      </c>
      <c r="H63" s="85">
        <f t="shared" si="7"/>
        <v>1.7501440031869443E-4</v>
      </c>
      <c r="I63" s="86">
        <f t="shared" si="8"/>
        <v>-65876.180000000168</v>
      </c>
      <c r="J63" s="87">
        <f t="shared" si="9"/>
        <v>-4.9163951291700009E-2</v>
      </c>
      <c r="K63" s="82">
        <f>VLOOKUP($C63,'2024'!$C$273:$U$528,VLOOKUP($L$4,Master!$D$9:$G$20,4,FALSE),FALSE)</f>
        <v>185117.95</v>
      </c>
      <c r="L63" s="83">
        <f>VLOOKUP($C63,'2024'!$C$8:$U$263,VLOOKUP($L$4,Master!$D$9:$G$20,4,FALSE),FALSE)</f>
        <v>139752.26</v>
      </c>
      <c r="M63" s="154">
        <f t="shared" si="10"/>
        <v>0.75493629872197698</v>
      </c>
      <c r="N63" s="154">
        <f t="shared" si="11"/>
        <v>1.919753011799937E-5</v>
      </c>
      <c r="O63" s="83">
        <f t="shared" si="12"/>
        <v>-45365.69</v>
      </c>
      <c r="P63" s="87">
        <f t="shared" si="13"/>
        <v>-0.24506370127802302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IFERROR(VLOOKUP($C64,'2024'!$C$273:$U$528,19,FALSE),0)</f>
        <v>736930.2</v>
      </c>
      <c r="F64" s="83">
        <f>IFERROR(VLOOKUP($C64,'2024'!$C$8:$U$263,19,FALSE),0)</f>
        <v>257321.40000000002</v>
      </c>
      <c r="G64" s="84">
        <f t="shared" si="6"/>
        <v>0.34918015301856276</v>
      </c>
      <c r="H64" s="85">
        <f t="shared" si="7"/>
        <v>3.5347802794071188E-5</v>
      </c>
      <c r="I64" s="86">
        <f t="shared" si="8"/>
        <v>-479608.79999999993</v>
      </c>
      <c r="J64" s="87">
        <f t="shared" si="9"/>
        <v>-0.65081984698143724</v>
      </c>
      <c r="K64" s="82">
        <f>VLOOKUP($C64,'2024'!$C$273:$U$528,VLOOKUP($L$4,Master!$D$9:$G$20,4,FALSE),FALSE)</f>
        <v>447856.61</v>
      </c>
      <c r="L64" s="83">
        <f>VLOOKUP($C64,'2024'!$C$8:$U$263,VLOOKUP($L$4,Master!$D$9:$G$20,4,FALSE),FALSE)</f>
        <v>28198.790000000005</v>
      </c>
      <c r="M64" s="154">
        <f t="shared" si="10"/>
        <v>6.2963880336610434E-2</v>
      </c>
      <c r="N64" s="154">
        <f t="shared" si="11"/>
        <v>3.8736197920243974E-6</v>
      </c>
      <c r="O64" s="83">
        <f t="shared" si="12"/>
        <v>-419657.82</v>
      </c>
      <c r="P64" s="87">
        <f t="shared" si="13"/>
        <v>-0.93703611966338962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IFERROR(VLOOKUP($C65,'2024'!$C$273:$U$528,19,FALSE),0)</f>
        <v>1038044.54</v>
      </c>
      <c r="F65" s="83">
        <f>IFERROR(VLOOKUP($C65,'2024'!$C$8:$U$263,19,FALSE),0)</f>
        <v>848969.45</v>
      </c>
      <c r="G65" s="84">
        <f t="shared" si="6"/>
        <v>0.81785454986353467</v>
      </c>
      <c r="H65" s="85">
        <f t="shared" si="7"/>
        <v>1.1662148852287868E-4</v>
      </c>
      <c r="I65" s="86">
        <f t="shared" si="8"/>
        <v>-189075.09000000008</v>
      </c>
      <c r="J65" s="87">
        <f t="shared" si="9"/>
        <v>-0.18214545013646533</v>
      </c>
      <c r="K65" s="82">
        <f>VLOOKUP($C65,'2024'!$C$273:$U$528,VLOOKUP($L$4,Master!$D$9:$G$20,4,FALSE),FALSE)</f>
        <v>211326.34000000003</v>
      </c>
      <c r="L65" s="83">
        <f>VLOOKUP($C65,'2024'!$C$8:$U$263,VLOOKUP($L$4,Master!$D$9:$G$20,4,FALSE),FALSE)</f>
        <v>86246.700000000012</v>
      </c>
      <c r="M65" s="154">
        <f t="shared" si="10"/>
        <v>0.40812091857550742</v>
      </c>
      <c r="N65" s="154">
        <f t="shared" si="11"/>
        <v>1.1847562399549433E-5</v>
      </c>
      <c r="O65" s="83">
        <f t="shared" si="12"/>
        <v>-125079.64000000001</v>
      </c>
      <c r="P65" s="87">
        <f t="shared" si="13"/>
        <v>-0.59187908142449253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IFERROR(VLOOKUP($C66,'2024'!$C$273:$U$528,19,FALSE),0)</f>
        <v>224551.99</v>
      </c>
      <c r="F66" s="83">
        <f>IFERROR(VLOOKUP($C66,'2024'!$C$8:$U$263,19,FALSE),0)</f>
        <v>318900</v>
      </c>
      <c r="G66" s="84">
        <f t="shared" si="6"/>
        <v>1.4201610949874015</v>
      </c>
      <c r="H66" s="85">
        <f t="shared" si="7"/>
        <v>4.3806750278170802E-5</v>
      </c>
      <c r="I66" s="86">
        <f t="shared" si="8"/>
        <v>94348.010000000009</v>
      </c>
      <c r="J66" s="87">
        <f t="shared" si="9"/>
        <v>0.4201610949874014</v>
      </c>
      <c r="K66" s="82">
        <f>VLOOKUP($C66,'2024'!$C$273:$U$528,VLOOKUP($L$4,Master!$D$9:$G$20,4,FALSE),FALSE)</f>
        <v>18331.989999999998</v>
      </c>
      <c r="L66" s="83">
        <f>VLOOKUP($C66,'2024'!$C$8:$U$263,VLOOKUP($L$4,Master!$D$9:$G$20,4,FALSE),FALSE)</f>
        <v>112680</v>
      </c>
      <c r="M66" s="154">
        <f t="shared" si="10"/>
        <v>6.1466321986865591</v>
      </c>
      <c r="N66" s="154">
        <f t="shared" si="11"/>
        <v>1.5478659834883306E-5</v>
      </c>
      <c r="O66" s="83">
        <f t="shared" si="12"/>
        <v>94348.010000000009</v>
      </c>
      <c r="P66" s="87">
        <f t="shared" si="13"/>
        <v>5.1466321986865591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IFERROR(VLOOKUP($C67,'2024'!$C$273:$U$528,19,FALSE),0)</f>
        <v>4864954.7899999991</v>
      </c>
      <c r="F67" s="83">
        <f>IFERROR(VLOOKUP($C67,'2024'!$C$8:$U$263,19,FALSE),0)</f>
        <v>4178929.9999999995</v>
      </c>
      <c r="G67" s="84">
        <f t="shared" si="6"/>
        <v>0.85898639974822877</v>
      </c>
      <c r="H67" s="85">
        <f t="shared" si="7"/>
        <v>5.7405250216355068E-4</v>
      </c>
      <c r="I67" s="86">
        <f t="shared" si="8"/>
        <v>-686024.78999999957</v>
      </c>
      <c r="J67" s="87">
        <f t="shared" si="9"/>
        <v>-0.14101360025177123</v>
      </c>
      <c r="K67" s="82">
        <f>VLOOKUP($C67,'2024'!$C$273:$U$528,VLOOKUP($L$4,Master!$D$9:$G$20,4,FALSE),FALSE)</f>
        <v>411513.35000000009</v>
      </c>
      <c r="L67" s="83">
        <f>VLOOKUP($C67,'2024'!$C$8:$U$263,VLOOKUP($L$4,Master!$D$9:$G$20,4,FALSE),FALSE)</f>
        <v>209150.37</v>
      </c>
      <c r="M67" s="154">
        <f t="shared" si="10"/>
        <v>0.50824686489514848</v>
      </c>
      <c r="N67" s="154">
        <f t="shared" si="11"/>
        <v>2.8730630383120183E-5</v>
      </c>
      <c r="O67" s="83">
        <f t="shared" si="12"/>
        <v>-202362.9800000001</v>
      </c>
      <c r="P67" s="87">
        <f t="shared" si="13"/>
        <v>-0.49175313510485152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IFERROR(VLOOKUP($C68,'2024'!$C$273:$U$528,19,FALSE),0)</f>
        <v>467586.11</v>
      </c>
      <c r="F68" s="83">
        <f>IFERROR(VLOOKUP($C68,'2024'!$C$8:$U$263,19,FALSE),0)</f>
        <v>340187.35</v>
      </c>
      <c r="G68" s="84">
        <f t="shared" si="6"/>
        <v>0.72753946861252994</v>
      </c>
      <c r="H68" s="85">
        <f t="shared" si="7"/>
        <v>4.6730957319669766E-5</v>
      </c>
      <c r="I68" s="86">
        <f t="shared" si="8"/>
        <v>-127398.76000000001</v>
      </c>
      <c r="J68" s="87">
        <f t="shared" si="9"/>
        <v>-0.27246053138747001</v>
      </c>
      <c r="K68" s="82">
        <f>VLOOKUP($C68,'2024'!$C$273:$U$528,VLOOKUP($L$4,Master!$D$9:$G$20,4,FALSE),FALSE)</f>
        <v>76019.63</v>
      </c>
      <c r="L68" s="83">
        <f>VLOOKUP($C68,'2024'!$C$8:$U$263,VLOOKUP($L$4,Master!$D$9:$G$20,4,FALSE),FALSE)</f>
        <v>34535.729999999996</v>
      </c>
      <c r="M68" s="154">
        <f t="shared" si="10"/>
        <v>0.454300159051024</v>
      </c>
      <c r="N68" s="154">
        <f t="shared" si="11"/>
        <v>4.7441144552660129E-6</v>
      </c>
      <c r="O68" s="83">
        <f t="shared" si="12"/>
        <v>-41483.900000000009</v>
      </c>
      <c r="P68" s="87">
        <f t="shared" si="13"/>
        <v>-0.54569984094897606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IFERROR(VLOOKUP($C69,'2024'!$C$273:$U$528,19,FALSE),0)</f>
        <v>10992026.640000001</v>
      </c>
      <c r="F69" s="83">
        <f>IFERROR(VLOOKUP($C69,'2024'!$C$8:$U$263,19,FALSE),0)</f>
        <v>9654620.7899999991</v>
      </c>
      <c r="G69" s="84">
        <f t="shared" si="6"/>
        <v>0.87832945699629406</v>
      </c>
      <c r="H69" s="85">
        <f t="shared" si="7"/>
        <v>1.3262388271494704E-3</v>
      </c>
      <c r="I69" s="86">
        <f t="shared" si="8"/>
        <v>-1337405.8500000015</v>
      </c>
      <c r="J69" s="87">
        <f t="shared" si="9"/>
        <v>-0.12167054300370594</v>
      </c>
      <c r="K69" s="82">
        <f>VLOOKUP($C69,'2024'!$C$273:$U$528,VLOOKUP($L$4,Master!$D$9:$G$20,4,FALSE),FALSE)</f>
        <v>1822031.01</v>
      </c>
      <c r="L69" s="83">
        <f>VLOOKUP($C69,'2024'!$C$8:$U$263,VLOOKUP($L$4,Master!$D$9:$G$20,4,FALSE),FALSE)</f>
        <v>1200377.3299999996</v>
      </c>
      <c r="M69" s="154">
        <f t="shared" si="10"/>
        <v>0.65881278826313694</v>
      </c>
      <c r="N69" s="154">
        <f t="shared" si="11"/>
        <v>1.6489379095292384E-4</v>
      </c>
      <c r="O69" s="83">
        <f t="shared" si="12"/>
        <v>-621653.6800000004</v>
      </c>
      <c r="P69" s="87">
        <f t="shared" si="13"/>
        <v>-0.34118721173686301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IFERROR(VLOOKUP($C70,'2024'!$C$273:$U$528,19,FALSE),0)</f>
        <v>342756.68000000005</v>
      </c>
      <c r="F70" s="83">
        <f>IFERROR(VLOOKUP($C70,'2024'!$C$8:$U$263,19,FALSE),0)</f>
        <v>333797.59000000008</v>
      </c>
      <c r="G70" s="84">
        <f t="shared" si="6"/>
        <v>0.97386166186462075</v>
      </c>
      <c r="H70" s="85">
        <f t="shared" si="7"/>
        <v>4.5853206862920188E-5</v>
      </c>
      <c r="I70" s="86">
        <f t="shared" si="8"/>
        <v>-8959.0899999999674</v>
      </c>
      <c r="J70" s="87">
        <f t="shared" si="9"/>
        <v>-2.6138338135379201E-2</v>
      </c>
      <c r="K70" s="82">
        <f>VLOOKUP($C70,'2024'!$C$273:$U$528,VLOOKUP($L$4,Master!$D$9:$G$20,4,FALSE),FALSE)</f>
        <v>47809.229999999996</v>
      </c>
      <c r="L70" s="83">
        <f>VLOOKUP($C70,'2024'!$C$8:$U$263,VLOOKUP($L$4,Master!$D$9:$G$20,4,FALSE),FALSE)</f>
        <v>39669.039999999994</v>
      </c>
      <c r="M70" s="154">
        <f t="shared" si="10"/>
        <v>0.82973601540957675</v>
      </c>
      <c r="N70" s="154">
        <f t="shared" si="11"/>
        <v>5.4492685138123818E-6</v>
      </c>
      <c r="O70" s="83">
        <f t="shared" si="12"/>
        <v>-8140.1900000000023</v>
      </c>
      <c r="P70" s="87">
        <f t="shared" si="13"/>
        <v>-0.1702639845904233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IFERROR(VLOOKUP($C71,'2024'!$C$273:$U$528,19,FALSE),0)</f>
        <v>12810385.169999998</v>
      </c>
      <c r="F71" s="83">
        <f>IFERROR(VLOOKUP($C71,'2024'!$C$8:$U$263,19,FALSE),0)</f>
        <v>10158670.780000001</v>
      </c>
      <c r="G71" s="84">
        <f t="shared" si="6"/>
        <v>0.79300275871408499</v>
      </c>
      <c r="H71" s="85">
        <f t="shared" si="7"/>
        <v>1.3954793164553485E-3</v>
      </c>
      <c r="I71" s="86">
        <f t="shared" si="8"/>
        <v>-2651714.3899999969</v>
      </c>
      <c r="J71" s="87">
        <f t="shared" si="9"/>
        <v>-0.20699724128591501</v>
      </c>
      <c r="K71" s="82">
        <f>VLOOKUP($C71,'2024'!$C$273:$U$528,VLOOKUP($L$4,Master!$D$9:$G$20,4,FALSE),FALSE)</f>
        <v>2005590.2900000003</v>
      </c>
      <c r="L71" s="83">
        <f>VLOOKUP($C71,'2024'!$C$8:$U$263,VLOOKUP($L$4,Master!$D$9:$G$20,4,FALSE),FALSE)</f>
        <v>889648.98</v>
      </c>
      <c r="M71" s="154">
        <f t="shared" si="10"/>
        <v>0.4435846067044929</v>
      </c>
      <c r="N71" s="154">
        <f t="shared" si="11"/>
        <v>1.2220956632828277E-4</v>
      </c>
      <c r="O71" s="83">
        <f t="shared" si="12"/>
        <v>-1115941.3100000003</v>
      </c>
      <c r="P71" s="87">
        <f t="shared" si="13"/>
        <v>-0.55641539329550704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IFERROR(VLOOKUP($C72,'2024'!$C$273:$U$528,19,FALSE),0)</f>
        <v>65213997.449999988</v>
      </c>
      <c r="F72" s="83">
        <f>IFERROR(VLOOKUP($C72,'2024'!$C$8:$U$263,19,FALSE),0)</f>
        <v>60011202.119999982</v>
      </c>
      <c r="G72" s="84">
        <f t="shared" si="6"/>
        <v>0.92021965324255695</v>
      </c>
      <c r="H72" s="85">
        <f t="shared" si="7"/>
        <v>8.2436367048092617E-3</v>
      </c>
      <c r="I72" s="86">
        <f t="shared" si="8"/>
        <v>-5202795.3300000057</v>
      </c>
      <c r="J72" s="87">
        <f t="shared" si="9"/>
        <v>-7.9780346757443041E-2</v>
      </c>
      <c r="K72" s="82">
        <f>VLOOKUP($C72,'2024'!$C$273:$U$528,VLOOKUP($L$4,Master!$D$9:$G$20,4,FALSE),FALSE)</f>
        <v>7812580.0399999982</v>
      </c>
      <c r="L72" s="83">
        <f>VLOOKUP($C72,'2024'!$C$8:$U$263,VLOOKUP($L$4,Master!$D$9:$G$20,4,FALSE),FALSE)</f>
        <v>4287362.5799999991</v>
      </c>
      <c r="M72" s="154">
        <f t="shared" si="10"/>
        <v>0.54877678795595419</v>
      </c>
      <c r="N72" s="154">
        <f t="shared" si="11"/>
        <v>5.889477011415304E-4</v>
      </c>
      <c r="O72" s="83">
        <f t="shared" si="12"/>
        <v>-3525217.459999999</v>
      </c>
      <c r="P72" s="87">
        <f t="shared" si="13"/>
        <v>-0.45122321204404581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IFERROR(VLOOKUP($C73,'2024'!$C$273:$U$528,19,FALSE),0)</f>
        <v>149650</v>
      </c>
      <c r="F73" s="83">
        <f>IFERROR(VLOOKUP($C73,'2024'!$C$8:$U$263,19,FALSE),0)</f>
        <v>134197.24</v>
      </c>
      <c r="G73" s="84">
        <f t="shared" si="6"/>
        <v>0.89674066154360166</v>
      </c>
      <c r="H73" s="85">
        <f t="shared" si="7"/>
        <v>1.8434446474442625E-5</v>
      </c>
      <c r="I73" s="86">
        <f t="shared" si="8"/>
        <v>-15452.760000000009</v>
      </c>
      <c r="J73" s="87">
        <f t="shared" si="9"/>
        <v>-0.10325933845639833</v>
      </c>
      <c r="K73" s="82">
        <f>VLOOKUP($C73,'2024'!$C$273:$U$528,VLOOKUP($L$4,Master!$D$9:$G$20,4,FALSE),FALSE)</f>
        <v>11050</v>
      </c>
      <c r="L73" s="83">
        <f>VLOOKUP($C73,'2024'!$C$8:$U$263,VLOOKUP($L$4,Master!$D$9:$G$20,4,FALSE),FALSE)</f>
        <v>0</v>
      </c>
      <c r="M73" s="154">
        <f t="shared" si="10"/>
        <v>0</v>
      </c>
      <c r="N73" s="154">
        <f t="shared" si="11"/>
        <v>0</v>
      </c>
      <c r="O73" s="83">
        <f t="shared" si="12"/>
        <v>-11050</v>
      </c>
      <c r="P73" s="87">
        <f t="shared" si="13"/>
        <v>-1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IFERROR(VLOOKUP($C74,'2024'!$C$273:$U$528,19,FALSE),0)</f>
        <v>3700479.5800000005</v>
      </c>
      <c r="F74" s="83">
        <f>IFERROR(VLOOKUP($C74,'2024'!$C$8:$U$263,19,FALSE),0)</f>
        <v>2979466.68</v>
      </c>
      <c r="G74" s="84">
        <f t="shared" ref="G74:G137" si="14">IFERROR(F74/E74,0)</f>
        <v>0.80515690347357616</v>
      </c>
      <c r="H74" s="85">
        <f t="shared" ref="H74:H137" si="15">F74/$D$4</f>
        <v>4.0928426720881355E-4</v>
      </c>
      <c r="I74" s="86">
        <f t="shared" ref="I74:I137" si="16">F74-E74</f>
        <v>-721012.90000000037</v>
      </c>
      <c r="J74" s="87">
        <f t="shared" ref="J74:J137" si="17">IFERROR(I74/E74,0)</f>
        <v>-0.19484309652642381</v>
      </c>
      <c r="K74" s="82">
        <f>VLOOKUP($C74,'2024'!$C$273:$U$528,VLOOKUP($L$4,Master!$D$9:$G$20,4,FALSE),FALSE)</f>
        <v>968673.49000000011</v>
      </c>
      <c r="L74" s="83">
        <f>VLOOKUP($C74,'2024'!$C$8:$U$263,VLOOKUP($L$4,Master!$D$9:$G$20,4,FALSE),FALSE)</f>
        <v>247815.59</v>
      </c>
      <c r="M74" s="154">
        <f t="shared" ref="M74:M137" si="18">IFERROR(L74/K74,0)</f>
        <v>0.25582984623642374</v>
      </c>
      <c r="N74" s="154">
        <f t="shared" ref="N74:N137" si="19">L74/$D$4</f>
        <v>3.4042005851889499E-5</v>
      </c>
      <c r="O74" s="83">
        <f t="shared" ref="O74:O137" si="20">L74-K74</f>
        <v>-720857.90000000014</v>
      </c>
      <c r="P74" s="87">
        <f t="shared" ref="P74:P137" si="21">IFERROR(O74/K74,0)</f>
        <v>-0.74417015376357631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IFERROR(VLOOKUP($C75,'2024'!$C$273:$U$528,19,FALSE),0)</f>
        <v>5825479.8999999994</v>
      </c>
      <c r="F75" s="83">
        <f>IFERROR(VLOOKUP($C75,'2024'!$C$8:$U$263,19,FALSE),0)</f>
        <v>4458324.7299999995</v>
      </c>
      <c r="G75" s="84">
        <f t="shared" si="14"/>
        <v>0.76531458464048596</v>
      </c>
      <c r="H75" s="85">
        <f t="shared" si="15"/>
        <v>6.1243248073409608E-4</v>
      </c>
      <c r="I75" s="86">
        <f t="shared" si="16"/>
        <v>-1367155.17</v>
      </c>
      <c r="J75" s="87">
        <f t="shared" si="17"/>
        <v>-0.23468541535951398</v>
      </c>
      <c r="K75" s="82">
        <f>VLOOKUP($C75,'2024'!$C$273:$U$528,VLOOKUP($L$4,Master!$D$9:$G$20,4,FALSE),FALSE)</f>
        <v>544022.18000000005</v>
      </c>
      <c r="L75" s="83">
        <f>VLOOKUP($C75,'2024'!$C$8:$U$263,VLOOKUP($L$4,Master!$D$9:$G$20,4,FALSE),FALSE)</f>
        <v>257550.80999999997</v>
      </c>
      <c r="M75" s="154">
        <f t="shared" si="18"/>
        <v>0.47341968667527479</v>
      </c>
      <c r="N75" s="154">
        <f t="shared" si="19"/>
        <v>3.5379316455348432E-5</v>
      </c>
      <c r="O75" s="83">
        <f t="shared" si="20"/>
        <v>-286471.37000000011</v>
      </c>
      <c r="P75" s="87">
        <f t="shared" si="21"/>
        <v>-0.52658031332472521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IFERROR(VLOOKUP($C76,'2024'!$C$273:$U$528,19,FALSE),0)</f>
        <v>1559583.78</v>
      </c>
      <c r="F76" s="83">
        <f>IFERROR(VLOOKUP($C76,'2024'!$C$8:$U$263,19,FALSE),0)</f>
        <v>287576.28999999998</v>
      </c>
      <c r="G76" s="84">
        <f t="shared" si="14"/>
        <v>0.18439297310465744</v>
      </c>
      <c r="H76" s="85">
        <f t="shared" si="15"/>
        <v>3.9503865543909777E-5</v>
      </c>
      <c r="I76" s="86">
        <f t="shared" si="16"/>
        <v>-1272007.49</v>
      </c>
      <c r="J76" s="87">
        <f t="shared" si="17"/>
        <v>-0.81560702689534248</v>
      </c>
      <c r="K76" s="82">
        <f>VLOOKUP($C76,'2024'!$C$273:$U$528,VLOOKUP($L$4,Master!$D$9:$G$20,4,FALSE),FALSE)</f>
        <v>290633.08</v>
      </c>
      <c r="L76" s="83">
        <f>VLOOKUP($C76,'2024'!$C$8:$U$263,VLOOKUP($L$4,Master!$D$9:$G$20,4,FALSE),FALSE)</f>
        <v>23955.7</v>
      </c>
      <c r="M76" s="154">
        <f t="shared" si="18"/>
        <v>8.2425923435831869E-2</v>
      </c>
      <c r="N76" s="154">
        <f t="shared" si="19"/>
        <v>3.2907537398519173E-6</v>
      </c>
      <c r="O76" s="83">
        <f t="shared" si="20"/>
        <v>-266677.38</v>
      </c>
      <c r="P76" s="87">
        <f t="shared" si="21"/>
        <v>-0.91757407656416812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IFERROR(VLOOKUP($C77,'2024'!$C$273:$U$528,19,FALSE),0)</f>
        <v>6039280.7799999993</v>
      </c>
      <c r="F77" s="83">
        <f>IFERROR(VLOOKUP($C77,'2024'!$C$8:$U$263,19,FALSE),0)</f>
        <v>5557419.7000000002</v>
      </c>
      <c r="G77" s="84">
        <f t="shared" si="14"/>
        <v>0.92021217466891825</v>
      </c>
      <c r="H77" s="85">
        <f t="shared" si="15"/>
        <v>7.634132862617965E-4</v>
      </c>
      <c r="I77" s="86">
        <f t="shared" si="16"/>
        <v>-481861.07999999914</v>
      </c>
      <c r="J77" s="87">
        <f t="shared" si="17"/>
        <v>-7.9787825331081752E-2</v>
      </c>
      <c r="K77" s="82">
        <f>VLOOKUP($C77,'2024'!$C$273:$U$528,VLOOKUP($L$4,Master!$D$9:$G$20,4,FALSE),FALSE)</f>
        <v>714797.4600000002</v>
      </c>
      <c r="L77" s="83">
        <f>VLOOKUP($C77,'2024'!$C$8:$U$263,VLOOKUP($L$4,Master!$D$9:$G$20,4,FALSE),FALSE)</f>
        <v>646362.87</v>
      </c>
      <c r="M77" s="154">
        <f t="shared" si="18"/>
        <v>0.90426016622946559</v>
      </c>
      <c r="N77" s="154">
        <f t="shared" si="19"/>
        <v>8.8789767435471244E-5</v>
      </c>
      <c r="O77" s="83">
        <f t="shared" si="20"/>
        <v>-68434.5900000002</v>
      </c>
      <c r="P77" s="87">
        <f t="shared" si="21"/>
        <v>-9.5739833770534355E-2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IFERROR(VLOOKUP($C78,'2024'!$C$273:$U$528,19,FALSE),0)</f>
        <v>2491323.3700000006</v>
      </c>
      <c r="F78" s="83">
        <f>IFERROR(VLOOKUP($C78,'2024'!$C$8:$U$263,19,FALSE),0)</f>
        <v>2020316.32</v>
      </c>
      <c r="G78" s="84">
        <f t="shared" si="14"/>
        <v>0.81094102208016439</v>
      </c>
      <c r="H78" s="85">
        <f t="shared" si="15"/>
        <v>2.7752741459126064E-4</v>
      </c>
      <c r="I78" s="86">
        <f t="shared" si="16"/>
        <v>-471007.05000000051</v>
      </c>
      <c r="J78" s="87">
        <f t="shared" si="17"/>
        <v>-0.18905897791983559</v>
      </c>
      <c r="K78" s="82">
        <f>VLOOKUP($C78,'2024'!$C$273:$U$528,VLOOKUP($L$4,Master!$D$9:$G$20,4,FALSE),FALSE)</f>
        <v>313659.93</v>
      </c>
      <c r="L78" s="83">
        <f>VLOOKUP($C78,'2024'!$C$8:$U$263,VLOOKUP($L$4,Master!$D$9:$G$20,4,FALSE),FALSE)</f>
        <v>126892.71</v>
      </c>
      <c r="M78" s="154">
        <f t="shared" si="18"/>
        <v>0.40455505425892307</v>
      </c>
      <c r="N78" s="154">
        <f t="shared" si="19"/>
        <v>1.7431035619599711E-5</v>
      </c>
      <c r="O78" s="83">
        <f t="shared" si="20"/>
        <v>-186767.21999999997</v>
      </c>
      <c r="P78" s="87">
        <f t="shared" si="21"/>
        <v>-0.59544494574107687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IFERROR(VLOOKUP($C79,'2024'!$C$273:$U$528,19,FALSE),0)</f>
        <v>2375898.65</v>
      </c>
      <c r="F79" s="83">
        <f>IFERROR(VLOOKUP($C79,'2024'!$C$8:$U$263,19,FALSE),0)</f>
        <v>1507140.4200000002</v>
      </c>
      <c r="G79" s="84">
        <f t="shared" si="14"/>
        <v>0.63434541704882919</v>
      </c>
      <c r="H79" s="85">
        <f t="shared" si="15"/>
        <v>2.0703331455966593E-4</v>
      </c>
      <c r="I79" s="86">
        <f t="shared" si="16"/>
        <v>-868758.22999999975</v>
      </c>
      <c r="J79" s="87">
        <f t="shared" si="17"/>
        <v>-0.36565458295117081</v>
      </c>
      <c r="K79" s="82">
        <f>VLOOKUP($C79,'2024'!$C$273:$U$528,VLOOKUP($L$4,Master!$D$9:$G$20,4,FALSE),FALSE)</f>
        <v>343702.73999999993</v>
      </c>
      <c r="L79" s="83">
        <f>VLOOKUP($C79,'2024'!$C$8:$U$263,VLOOKUP($L$4,Master!$D$9:$G$20,4,FALSE),FALSE)</f>
        <v>241006.84000000003</v>
      </c>
      <c r="M79" s="154">
        <f t="shared" si="18"/>
        <v>0.70120721179004875</v>
      </c>
      <c r="N79" s="154">
        <f t="shared" si="19"/>
        <v>3.3106699451900497E-5</v>
      </c>
      <c r="O79" s="83">
        <f t="shared" si="20"/>
        <v>-102695.89999999991</v>
      </c>
      <c r="P79" s="87">
        <f t="shared" si="21"/>
        <v>-0.2987927882099512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IFERROR(VLOOKUP($C80,'2024'!$C$273:$U$528,19,FALSE),0)</f>
        <v>28453862.309999999</v>
      </c>
      <c r="F80" s="83">
        <f>IFERROR(VLOOKUP($C80,'2024'!$C$8:$U$263,19,FALSE),0)</f>
        <v>25766500.230000004</v>
      </c>
      <c r="G80" s="84">
        <f t="shared" si="14"/>
        <v>0.90555369774684225</v>
      </c>
      <c r="H80" s="85">
        <f t="shared" si="15"/>
        <v>3.5395002857260605E-3</v>
      </c>
      <c r="I80" s="86">
        <f t="shared" si="16"/>
        <v>-2687362.0799999945</v>
      </c>
      <c r="J80" s="87">
        <f t="shared" si="17"/>
        <v>-9.4446302253157796E-2</v>
      </c>
      <c r="K80" s="82">
        <f>VLOOKUP($C80,'2024'!$C$273:$U$528,VLOOKUP($L$4,Master!$D$9:$G$20,4,FALSE),FALSE)</f>
        <v>4121204.9099999992</v>
      </c>
      <c r="L80" s="83">
        <f>VLOOKUP($C80,'2024'!$C$8:$U$263,VLOOKUP($L$4,Master!$D$9:$G$20,4,FALSE),FALSE)</f>
        <v>3535649.2299999991</v>
      </c>
      <c r="M80" s="154">
        <f t="shared" si="18"/>
        <v>0.85791638785560886</v>
      </c>
      <c r="N80" s="154">
        <f t="shared" si="19"/>
        <v>4.8568611755978942E-4</v>
      </c>
      <c r="O80" s="83">
        <f t="shared" si="20"/>
        <v>-585555.68000000017</v>
      </c>
      <c r="P80" s="87">
        <f t="shared" si="21"/>
        <v>-0.14208361214439111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IFERROR(VLOOKUP($C81,'2024'!$C$273:$U$528,19,FALSE),0)</f>
        <v>992116.84999999986</v>
      </c>
      <c r="F81" s="83">
        <f>IFERROR(VLOOKUP($C81,'2024'!$C$8:$U$263,19,FALSE),0)</f>
        <v>702436.02999999991</v>
      </c>
      <c r="G81" s="84">
        <f t="shared" si="14"/>
        <v>0.70801743766371872</v>
      </c>
      <c r="H81" s="85">
        <f t="shared" si="15"/>
        <v>9.649244199623609E-5</v>
      </c>
      <c r="I81" s="86">
        <f t="shared" si="16"/>
        <v>-289680.81999999995</v>
      </c>
      <c r="J81" s="87">
        <f t="shared" si="17"/>
        <v>-0.29198256233628123</v>
      </c>
      <c r="K81" s="82">
        <f>VLOOKUP($C81,'2024'!$C$273:$U$528,VLOOKUP($L$4,Master!$D$9:$G$20,4,FALSE),FALSE)</f>
        <v>130852.91999999998</v>
      </c>
      <c r="L81" s="83">
        <f>VLOOKUP($C81,'2024'!$C$8:$U$263,VLOOKUP($L$4,Master!$D$9:$G$20,4,FALSE),FALSE)</f>
        <v>43210.07</v>
      </c>
      <c r="M81" s="154">
        <f t="shared" si="18"/>
        <v>0.33021861491512766</v>
      </c>
      <c r="N81" s="154">
        <f t="shared" si="19"/>
        <v>5.935693778589777E-6</v>
      </c>
      <c r="O81" s="83">
        <f t="shared" si="20"/>
        <v>-87642.849999999977</v>
      </c>
      <c r="P81" s="87">
        <f t="shared" si="21"/>
        <v>-0.66978138508487228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IFERROR(VLOOKUP($C82,'2024'!$C$273:$U$528,19,FALSE),0)</f>
        <v>1031005.54</v>
      </c>
      <c r="F82" s="83">
        <f>IFERROR(VLOOKUP($C82,'2024'!$C$8:$U$263,19,FALSE),0)</f>
        <v>389504.35999999993</v>
      </c>
      <c r="G82" s="84">
        <f t="shared" si="14"/>
        <v>0.37779075367529052</v>
      </c>
      <c r="H82" s="85">
        <f t="shared" si="15"/>
        <v>5.3505551052927996E-5</v>
      </c>
      <c r="I82" s="86">
        <f t="shared" si="16"/>
        <v>-641501.18000000017</v>
      </c>
      <c r="J82" s="87">
        <f t="shared" si="17"/>
        <v>-0.62220924632470953</v>
      </c>
      <c r="K82" s="82">
        <f>VLOOKUP($C82,'2024'!$C$273:$U$528,VLOOKUP($L$4,Master!$D$9:$G$20,4,FALSE),FALSE)</f>
        <v>307849.7</v>
      </c>
      <c r="L82" s="83">
        <f>VLOOKUP($C82,'2024'!$C$8:$U$263,VLOOKUP($L$4,Master!$D$9:$G$20,4,FALSE),FALSE)</f>
        <v>50326.599999999991</v>
      </c>
      <c r="M82" s="154">
        <f t="shared" si="18"/>
        <v>0.16347782700454147</v>
      </c>
      <c r="N82" s="154">
        <f t="shared" si="19"/>
        <v>6.9132793933815939E-6</v>
      </c>
      <c r="O82" s="83">
        <f t="shared" si="20"/>
        <v>-257523.10000000003</v>
      </c>
      <c r="P82" s="87">
        <f t="shared" si="21"/>
        <v>-0.83652217299545861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IFERROR(VLOOKUP($C83,'2024'!$C$273:$U$528,19,FALSE),0)</f>
        <v>5582287.6299999999</v>
      </c>
      <c r="F83" s="83">
        <f>IFERROR(VLOOKUP($C83,'2024'!$C$8:$U$263,19,FALSE),0)</f>
        <v>5325358.3</v>
      </c>
      <c r="G83" s="84">
        <f t="shared" si="14"/>
        <v>0.95397418638566278</v>
      </c>
      <c r="H83" s="85">
        <f t="shared" si="15"/>
        <v>7.3153540667884659E-4</v>
      </c>
      <c r="I83" s="86">
        <f t="shared" si="16"/>
        <v>-256929.33000000007</v>
      </c>
      <c r="J83" s="87">
        <f t="shared" si="17"/>
        <v>-4.6025813614337191E-2</v>
      </c>
      <c r="K83" s="82">
        <f>VLOOKUP($C83,'2024'!$C$273:$U$528,VLOOKUP($L$4,Master!$D$9:$G$20,4,FALSE),FALSE)</f>
        <v>2508921.46</v>
      </c>
      <c r="L83" s="83">
        <f>VLOOKUP($C83,'2024'!$C$8:$U$263,VLOOKUP($L$4,Master!$D$9:$G$20,4,FALSE),FALSE)</f>
        <v>174143.44</v>
      </c>
      <c r="M83" s="154">
        <f t="shared" si="18"/>
        <v>6.94096817203676E-2</v>
      </c>
      <c r="N83" s="154">
        <f t="shared" si="19"/>
        <v>2.3921787985768646E-5</v>
      </c>
      <c r="O83" s="83">
        <f t="shared" si="20"/>
        <v>-2334778.02</v>
      </c>
      <c r="P83" s="87">
        <f t="shared" si="21"/>
        <v>-0.93059031827963246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IFERROR(VLOOKUP($C84,'2024'!$C$273:$U$528,19,FALSE),0)</f>
        <v>617029.3600000001</v>
      </c>
      <c r="F84" s="83">
        <f>IFERROR(VLOOKUP($C84,'2024'!$C$8:$U$263,19,FALSE),0)</f>
        <v>199883.22</v>
      </c>
      <c r="G84" s="84">
        <f t="shared" si="14"/>
        <v>0.32394442300120041</v>
      </c>
      <c r="H84" s="85">
        <f t="shared" si="15"/>
        <v>2.7457617758973585E-5</v>
      </c>
      <c r="I84" s="86">
        <f t="shared" si="16"/>
        <v>-417146.14000000013</v>
      </c>
      <c r="J84" s="87">
        <f t="shared" si="17"/>
        <v>-0.67605557699879959</v>
      </c>
      <c r="K84" s="82">
        <f>VLOOKUP($C84,'2024'!$C$273:$U$528,VLOOKUP($L$4,Master!$D$9:$G$20,4,FALSE),FALSE)</f>
        <v>262446.06</v>
      </c>
      <c r="L84" s="83">
        <f>VLOOKUP($C84,'2024'!$C$8:$U$263,VLOOKUP($L$4,Master!$D$9:$G$20,4,FALSE),FALSE)</f>
        <v>199883.22</v>
      </c>
      <c r="M84" s="154">
        <f t="shared" si="18"/>
        <v>0.76161638700158041</v>
      </c>
      <c r="N84" s="154">
        <f t="shared" si="19"/>
        <v>2.7457617758973585E-5</v>
      </c>
      <c r="O84" s="83">
        <f t="shared" si="20"/>
        <v>-62562.84</v>
      </c>
      <c r="P84" s="87">
        <f t="shared" si="21"/>
        <v>-0.23838361299841954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IFERROR(VLOOKUP($C85,'2024'!$C$273:$U$528,19,FALSE),0)</f>
        <v>2547779.6800000006</v>
      </c>
      <c r="F85" s="83">
        <f>IFERROR(VLOOKUP($C85,'2024'!$C$8:$U$263,19,FALSE),0)</f>
        <v>1730106.85</v>
      </c>
      <c r="G85" s="84">
        <f t="shared" si="14"/>
        <v>0.67906454532991634</v>
      </c>
      <c r="H85" s="85">
        <f t="shared" si="15"/>
        <v>2.3766183359204363E-4</v>
      </c>
      <c r="I85" s="86">
        <f t="shared" si="16"/>
        <v>-817672.83000000054</v>
      </c>
      <c r="J85" s="87">
        <f t="shared" si="17"/>
        <v>-0.32093545467008372</v>
      </c>
      <c r="K85" s="82">
        <f>VLOOKUP($C85,'2024'!$C$273:$U$528,VLOOKUP($L$4,Master!$D$9:$G$20,4,FALSE),FALSE)</f>
        <v>341851.51</v>
      </c>
      <c r="L85" s="83">
        <f>VLOOKUP($C85,'2024'!$C$8:$U$263,VLOOKUP($L$4,Master!$D$9:$G$20,4,FALSE),FALSE)</f>
        <v>165019.19000000003</v>
      </c>
      <c r="M85" s="154">
        <f t="shared" si="18"/>
        <v>0.4827218402516345</v>
      </c>
      <c r="N85" s="154">
        <f t="shared" si="19"/>
        <v>2.2668405291426847E-5</v>
      </c>
      <c r="O85" s="83">
        <f t="shared" si="20"/>
        <v>-176832.31999999998</v>
      </c>
      <c r="P85" s="87">
        <f t="shared" si="21"/>
        <v>-0.51727815974836555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IFERROR(VLOOKUP($C86,'2024'!$C$273:$U$528,19,FALSE),0)</f>
        <v>450389.4</v>
      </c>
      <c r="F86" s="83">
        <f>IFERROR(VLOOKUP($C86,'2024'!$C$8:$U$263,19,FALSE),0)</f>
        <v>388076.87999999995</v>
      </c>
      <c r="G86" s="84">
        <f t="shared" si="14"/>
        <v>0.86164745440279</v>
      </c>
      <c r="H86" s="85">
        <f t="shared" si="15"/>
        <v>5.3309460554693179E-5</v>
      </c>
      <c r="I86" s="86">
        <f t="shared" si="16"/>
        <v>-62312.520000000077</v>
      </c>
      <c r="J86" s="87">
        <f t="shared" si="17"/>
        <v>-0.13835254559721005</v>
      </c>
      <c r="K86" s="82">
        <f>VLOOKUP($C86,'2024'!$C$273:$U$528,VLOOKUP($L$4,Master!$D$9:$G$20,4,FALSE),FALSE)</f>
        <v>44752.78</v>
      </c>
      <c r="L86" s="83">
        <f>VLOOKUP($C86,'2024'!$C$8:$U$263,VLOOKUP($L$4,Master!$D$9:$G$20,4,FALSE),FALSE)</f>
        <v>41052.210000000006</v>
      </c>
      <c r="M86" s="154">
        <f t="shared" si="18"/>
        <v>0.91731083521515333</v>
      </c>
      <c r="N86" s="154">
        <f t="shared" si="19"/>
        <v>5.6392722227564332E-6</v>
      </c>
      <c r="O86" s="83">
        <f t="shared" si="20"/>
        <v>-3700.5699999999924</v>
      </c>
      <c r="P86" s="87">
        <f t="shared" si="21"/>
        <v>-8.2689164784846725E-2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IFERROR(VLOOKUP($C87,'2024'!$C$273:$U$528,19,FALSE),0)</f>
        <v>1745134.7999999998</v>
      </c>
      <c r="F87" s="83">
        <f>IFERROR(VLOOKUP($C87,'2024'!$C$8:$U$263,19,FALSE),0)</f>
        <v>1388879.9</v>
      </c>
      <c r="G87" s="84">
        <f t="shared" si="14"/>
        <v>0.79585823398857214</v>
      </c>
      <c r="H87" s="85">
        <f t="shared" si="15"/>
        <v>1.907880681896232E-4</v>
      </c>
      <c r="I87" s="86">
        <f t="shared" si="16"/>
        <v>-356254.89999999991</v>
      </c>
      <c r="J87" s="87">
        <f t="shared" si="17"/>
        <v>-0.20414176601142786</v>
      </c>
      <c r="K87" s="82">
        <f>VLOOKUP($C87,'2024'!$C$273:$U$528,VLOOKUP($L$4,Master!$D$9:$G$20,4,FALSE),FALSE)</f>
        <v>122398.79999999993</v>
      </c>
      <c r="L87" s="83">
        <f>VLOOKUP($C87,'2024'!$C$8:$U$263,VLOOKUP($L$4,Master!$D$9:$G$20,4,FALSE),FALSE)</f>
        <v>70976.33</v>
      </c>
      <c r="M87" s="154">
        <f t="shared" si="18"/>
        <v>0.57987766219930292</v>
      </c>
      <c r="N87" s="154">
        <f t="shared" si="19"/>
        <v>9.7498976606178834E-6</v>
      </c>
      <c r="O87" s="83">
        <f t="shared" si="20"/>
        <v>-51422.469999999928</v>
      </c>
      <c r="P87" s="87">
        <f t="shared" si="21"/>
        <v>-0.42012233780069702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IFERROR(VLOOKUP($C88,'2024'!$C$273:$U$528,19,FALSE),0)</f>
        <v>21651667.75</v>
      </c>
      <c r="F88" s="83">
        <f>IFERROR(VLOOKUP($C88,'2024'!$C$8:$U$263,19,FALSE),0)</f>
        <v>20688150.950000007</v>
      </c>
      <c r="G88" s="84">
        <f t="shared" si="14"/>
        <v>0.95549918781660625</v>
      </c>
      <c r="H88" s="85">
        <f t="shared" si="15"/>
        <v>2.8418960877508699E-3</v>
      </c>
      <c r="I88" s="86">
        <f t="shared" si="16"/>
        <v>-963516.79999999329</v>
      </c>
      <c r="J88" s="87">
        <f t="shared" si="17"/>
        <v>-4.4500812183393738E-2</v>
      </c>
      <c r="K88" s="82">
        <f>VLOOKUP($C88,'2024'!$C$273:$U$528,VLOOKUP($L$4,Master!$D$9:$G$20,4,FALSE),FALSE)</f>
        <v>2959922.29</v>
      </c>
      <c r="L88" s="83">
        <f>VLOOKUP($C88,'2024'!$C$8:$U$263,VLOOKUP($L$4,Master!$D$9:$G$20,4,FALSE),FALSE)</f>
        <v>2462469.3700000006</v>
      </c>
      <c r="M88" s="154">
        <f t="shared" si="18"/>
        <v>0.83193716886398406</v>
      </c>
      <c r="N88" s="154">
        <f t="shared" si="19"/>
        <v>3.3826522658900789E-4</v>
      </c>
      <c r="O88" s="83">
        <f t="shared" si="20"/>
        <v>-497452.91999999946</v>
      </c>
      <c r="P88" s="87">
        <f t="shared" si="21"/>
        <v>-0.16806283113601589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IFERROR(VLOOKUP($C89,'2024'!$C$273:$U$528,19,FALSE),0)</f>
        <v>2097904.3199999998</v>
      </c>
      <c r="F89" s="83">
        <f>IFERROR(VLOOKUP($C89,'2024'!$C$8:$U$263,19,FALSE),0)</f>
        <v>1139708.2799999998</v>
      </c>
      <c r="G89" s="84">
        <f t="shared" si="14"/>
        <v>0.5432603713786146</v>
      </c>
      <c r="H89" s="85">
        <f t="shared" si="15"/>
        <v>1.5655978680440124E-4</v>
      </c>
      <c r="I89" s="86">
        <f t="shared" si="16"/>
        <v>-958196.04</v>
      </c>
      <c r="J89" s="87">
        <f t="shared" si="17"/>
        <v>-0.4567396286213854</v>
      </c>
      <c r="K89" s="82">
        <f>VLOOKUP($C89,'2024'!$C$273:$U$528,VLOOKUP($L$4,Master!$D$9:$G$20,4,FALSE),FALSE)</f>
        <v>999565.34</v>
      </c>
      <c r="L89" s="83">
        <f>VLOOKUP($C89,'2024'!$C$8:$U$263,VLOOKUP($L$4,Master!$D$9:$G$20,4,FALSE),FALSE)</f>
        <v>65413.929999999993</v>
      </c>
      <c r="M89" s="154">
        <f t="shared" si="18"/>
        <v>6.5442375182796955E-2</v>
      </c>
      <c r="N89" s="154">
        <f t="shared" si="19"/>
        <v>8.9858002390208371E-6</v>
      </c>
      <c r="O89" s="83">
        <f t="shared" si="20"/>
        <v>-934151.40999999992</v>
      </c>
      <c r="P89" s="87">
        <f t="shared" si="21"/>
        <v>-0.93455762481720295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IFERROR(VLOOKUP($C90,'2024'!$C$273:$U$528,19,FALSE),0)</f>
        <v>30897250.710000001</v>
      </c>
      <c r="F90" s="83">
        <f>IFERROR(VLOOKUP($C90,'2024'!$C$8:$U$263,19,FALSE),0)</f>
        <v>20467992.989999998</v>
      </c>
      <c r="G90" s="84">
        <f t="shared" si="14"/>
        <v>0.66245353614506108</v>
      </c>
      <c r="H90" s="85">
        <f t="shared" si="15"/>
        <v>2.8116533634627797E-3</v>
      </c>
      <c r="I90" s="86">
        <f t="shared" si="16"/>
        <v>-10429257.720000003</v>
      </c>
      <c r="J90" s="87">
        <f t="shared" si="17"/>
        <v>-0.33754646385493897</v>
      </c>
      <c r="K90" s="82">
        <f>VLOOKUP($C90,'2024'!$C$273:$U$528,VLOOKUP($L$4,Master!$D$9:$G$20,4,FALSE),FALSE)</f>
        <v>10387962.93</v>
      </c>
      <c r="L90" s="83">
        <f>VLOOKUP($C90,'2024'!$C$8:$U$263,VLOOKUP($L$4,Master!$D$9:$G$20,4,FALSE),FALSE)</f>
        <v>5725</v>
      </c>
      <c r="M90" s="154">
        <f t="shared" si="18"/>
        <v>5.511186397735826E-4</v>
      </c>
      <c r="N90" s="154">
        <f t="shared" si="19"/>
        <v>7.8643350687528329E-7</v>
      </c>
      <c r="O90" s="83">
        <f t="shared" si="20"/>
        <v>-10382237.93</v>
      </c>
      <c r="P90" s="87">
        <f t="shared" si="21"/>
        <v>-0.99944888136022647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IFERROR(VLOOKUP($C91,'2024'!$C$273:$U$528,19,FALSE),0)</f>
        <v>494680436.07999992</v>
      </c>
      <c r="F91" s="83">
        <f>IFERROR(VLOOKUP($C91,'2024'!$C$8:$U$263,19,FALSE),0)</f>
        <v>504602284.81999993</v>
      </c>
      <c r="G91" s="84">
        <f t="shared" si="14"/>
        <v>1.0200570873969139</v>
      </c>
      <c r="H91" s="85">
        <f t="shared" si="15"/>
        <v>6.9316357105375218E-2</v>
      </c>
      <c r="I91" s="86">
        <f t="shared" si="16"/>
        <v>9921848.7400000095</v>
      </c>
      <c r="J91" s="87">
        <f t="shared" si="17"/>
        <v>2.005708739691384E-2</v>
      </c>
      <c r="K91" s="82">
        <f>VLOOKUP($C91,'2024'!$C$273:$U$528,VLOOKUP($L$4,Master!$D$9:$G$20,4,FALSE),FALSE)</f>
        <v>70267570.079999998</v>
      </c>
      <c r="L91" s="83">
        <f>VLOOKUP($C91,'2024'!$C$8:$U$263,VLOOKUP($L$4,Master!$D$9:$G$20,4,FALSE),FALSE)</f>
        <v>70857696.020000011</v>
      </c>
      <c r="M91" s="154">
        <f t="shared" si="18"/>
        <v>1.0083982687792983</v>
      </c>
      <c r="N91" s="154">
        <f t="shared" si="19"/>
        <v>9.7336011126832166E-3</v>
      </c>
      <c r="O91" s="83">
        <f t="shared" si="20"/>
        <v>590125.94000001252</v>
      </c>
      <c r="P91" s="87">
        <f t="shared" si="21"/>
        <v>8.3982687792982028E-3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IFERROR(VLOOKUP($C92,'2024'!$C$273:$U$528,19,FALSE),0)</f>
        <v>757141.58</v>
      </c>
      <c r="F92" s="83">
        <f>IFERROR(VLOOKUP($C92,'2024'!$C$8:$U$263,19,FALSE),0)</f>
        <v>709224.08999999985</v>
      </c>
      <c r="G92" s="84">
        <f t="shared" si="14"/>
        <v>0.93671264230396634</v>
      </c>
      <c r="H92" s="85">
        <f t="shared" si="15"/>
        <v>9.7424906246136491E-5</v>
      </c>
      <c r="I92" s="86">
        <f t="shared" si="16"/>
        <v>-47917.490000000107</v>
      </c>
      <c r="J92" s="87">
        <f t="shared" si="17"/>
        <v>-6.3287357696033691E-2</v>
      </c>
      <c r="K92" s="82">
        <f>VLOOKUP($C92,'2024'!$C$273:$U$528,VLOOKUP($L$4,Master!$D$9:$G$20,4,FALSE),FALSE)</f>
        <v>95401.400000000023</v>
      </c>
      <c r="L92" s="83">
        <f>VLOOKUP($C92,'2024'!$C$8:$U$263,VLOOKUP($L$4,Master!$D$9:$G$20,4,FALSE),FALSE)</f>
        <v>82939.840000000026</v>
      </c>
      <c r="M92" s="154">
        <f t="shared" si="18"/>
        <v>0.86937759823231109</v>
      </c>
      <c r="N92" s="154">
        <f t="shared" si="19"/>
        <v>1.1393304669148457E-5</v>
      </c>
      <c r="O92" s="83">
        <f t="shared" si="20"/>
        <v>-12461.559999999998</v>
      </c>
      <c r="P92" s="87">
        <f t="shared" si="21"/>
        <v>-0.13062240176768888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IFERROR(VLOOKUP($C93,'2024'!$C$273:$U$528,19,FALSE),0)</f>
        <v>7983503.6899999995</v>
      </c>
      <c r="F93" s="83">
        <f>IFERROR(VLOOKUP($C93,'2024'!$C$8:$U$263,19,FALSE),0)</f>
        <v>6599873.2399999974</v>
      </c>
      <c r="G93" s="84">
        <f t="shared" si="14"/>
        <v>0.82668881937975258</v>
      </c>
      <c r="H93" s="85">
        <f t="shared" si="15"/>
        <v>9.0661335494594526E-4</v>
      </c>
      <c r="I93" s="86">
        <f t="shared" si="16"/>
        <v>-1383630.450000002</v>
      </c>
      <c r="J93" s="87">
        <f t="shared" si="17"/>
        <v>-0.17331118062024747</v>
      </c>
      <c r="K93" s="82">
        <f>VLOOKUP($C93,'2024'!$C$273:$U$528,VLOOKUP($L$4,Master!$D$9:$G$20,4,FALSE),FALSE)</f>
        <v>1060844.0899999999</v>
      </c>
      <c r="L93" s="83">
        <f>VLOOKUP($C93,'2024'!$C$8:$U$263,VLOOKUP($L$4,Master!$D$9:$G$20,4,FALSE),FALSE)</f>
        <v>320645.20999999996</v>
      </c>
      <c r="M93" s="154">
        <f t="shared" si="18"/>
        <v>0.30225479221927892</v>
      </c>
      <c r="N93" s="154">
        <f t="shared" si="19"/>
        <v>4.4046486805774956E-5</v>
      </c>
      <c r="O93" s="83">
        <f t="shared" si="20"/>
        <v>-740198.87999999989</v>
      </c>
      <c r="P93" s="87">
        <f t="shared" si="21"/>
        <v>-0.69774520778072113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IFERROR(VLOOKUP($C94,'2024'!$C$273:$U$528,19,FALSE),0)</f>
        <v>350669.76</v>
      </c>
      <c r="F94" s="83">
        <f>IFERROR(VLOOKUP($C94,'2024'!$C$8:$U$263,19,FALSE),0)</f>
        <v>312201.18000000005</v>
      </c>
      <c r="G94" s="84">
        <f t="shared" si="14"/>
        <v>0.89029969393425901</v>
      </c>
      <c r="H94" s="85">
        <f t="shared" si="15"/>
        <v>4.2886544775196785E-5</v>
      </c>
      <c r="I94" s="86">
        <f t="shared" si="16"/>
        <v>-38468.579999999958</v>
      </c>
      <c r="J94" s="87">
        <f t="shared" si="17"/>
        <v>-0.10970030606574105</v>
      </c>
      <c r="K94" s="82">
        <f>VLOOKUP($C94,'2024'!$C$273:$U$528,VLOOKUP($L$4,Master!$D$9:$G$20,4,FALSE),FALSE)</f>
        <v>52439.63</v>
      </c>
      <c r="L94" s="83">
        <f>VLOOKUP($C94,'2024'!$C$8:$U$263,VLOOKUP($L$4,Master!$D$9:$G$20,4,FALSE),FALSE)</f>
        <v>30362.139999999996</v>
      </c>
      <c r="M94" s="154">
        <f t="shared" si="18"/>
        <v>0.57899226214982824</v>
      </c>
      <c r="N94" s="154">
        <f t="shared" si="19"/>
        <v>4.1707954998145524E-6</v>
      </c>
      <c r="O94" s="83">
        <f t="shared" si="20"/>
        <v>-22077.49</v>
      </c>
      <c r="P94" s="87">
        <f t="shared" si="21"/>
        <v>-0.42100773785017176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IFERROR(VLOOKUP($C95,'2024'!$C$273:$U$528,19,FALSE),0)</f>
        <v>362645.07</v>
      </c>
      <c r="F95" s="83">
        <f>IFERROR(VLOOKUP($C95,'2024'!$C$8:$U$263,19,FALSE),0)</f>
        <v>345689.80999999994</v>
      </c>
      <c r="G95" s="84">
        <f t="shared" si="14"/>
        <v>0.95324557976205204</v>
      </c>
      <c r="H95" s="85">
        <f t="shared" si="15"/>
        <v>4.7486820885476041E-5</v>
      </c>
      <c r="I95" s="86">
        <f t="shared" si="16"/>
        <v>-16955.260000000068</v>
      </c>
      <c r="J95" s="87">
        <f t="shared" si="17"/>
        <v>-4.6754420237947993E-2</v>
      </c>
      <c r="K95" s="82">
        <f>VLOOKUP($C95,'2024'!$C$273:$U$528,VLOOKUP($L$4,Master!$D$9:$G$20,4,FALSE),FALSE)</f>
        <v>55762.770000000033</v>
      </c>
      <c r="L95" s="83">
        <f>VLOOKUP($C95,'2024'!$C$8:$U$263,VLOOKUP($L$4,Master!$D$9:$G$20,4,FALSE),FALSE)</f>
        <v>41357.29</v>
      </c>
      <c r="M95" s="154">
        <f t="shared" si="18"/>
        <v>0.74166491370496801</v>
      </c>
      <c r="N95" s="154">
        <f t="shared" si="19"/>
        <v>5.6811805431542508E-6</v>
      </c>
      <c r="O95" s="83">
        <f t="shared" si="20"/>
        <v>-14405.480000000032</v>
      </c>
      <c r="P95" s="87">
        <f t="shared" si="21"/>
        <v>-0.25833508629503205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IFERROR(VLOOKUP($C96,'2024'!$C$273:$U$528,19,FALSE),0)</f>
        <v>15455.279999999999</v>
      </c>
      <c r="F96" s="83">
        <f>IFERROR(VLOOKUP($C96,'2024'!$C$8:$U$263,19,FALSE),0)</f>
        <v>11444.470000000001</v>
      </c>
      <c r="G96" s="84">
        <f t="shared" si="14"/>
        <v>0.74048933438928333</v>
      </c>
      <c r="H96" s="85">
        <f t="shared" si="15"/>
        <v>1.5721073670618297E-6</v>
      </c>
      <c r="I96" s="86">
        <f t="shared" si="16"/>
        <v>-4010.8099999999977</v>
      </c>
      <c r="J96" s="87">
        <f t="shared" si="17"/>
        <v>-0.25951066561071673</v>
      </c>
      <c r="K96" s="82">
        <f>VLOOKUP($C96,'2024'!$C$273:$U$528,VLOOKUP($L$4,Master!$D$9:$G$20,4,FALSE),FALSE)</f>
        <v>4326.13</v>
      </c>
      <c r="L96" s="83">
        <f>VLOOKUP($C96,'2024'!$C$8:$U$263,VLOOKUP($L$4,Master!$D$9:$G$20,4,FALSE),FALSE)</f>
        <v>1520.8500000000001</v>
      </c>
      <c r="M96" s="154">
        <f t="shared" si="18"/>
        <v>0.3515497684997908</v>
      </c>
      <c r="N96" s="154">
        <f t="shared" si="19"/>
        <v>2.0891657623253708E-7</v>
      </c>
      <c r="O96" s="83">
        <f t="shared" si="20"/>
        <v>-2805.2799999999997</v>
      </c>
      <c r="P96" s="87">
        <f t="shared" si="21"/>
        <v>-0.64845023150020908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IFERROR(VLOOKUP($C97,'2024'!$C$273:$U$528,19,FALSE),0)</f>
        <v>1289343.45</v>
      </c>
      <c r="F97" s="83">
        <f>IFERROR(VLOOKUP($C97,'2024'!$C$8:$U$263,19,FALSE),0)</f>
        <v>943366.45999999985</v>
      </c>
      <c r="G97" s="84">
        <f t="shared" si="14"/>
        <v>0.73166421251063851</v>
      </c>
      <c r="H97" s="85">
        <f t="shared" si="15"/>
        <v>1.2958864513647539E-4</v>
      </c>
      <c r="I97" s="86">
        <f t="shared" si="16"/>
        <v>-345976.99000000011</v>
      </c>
      <c r="J97" s="87">
        <f t="shared" si="17"/>
        <v>-0.26833578748936143</v>
      </c>
      <c r="K97" s="82">
        <f>VLOOKUP($C97,'2024'!$C$273:$U$528,VLOOKUP($L$4,Master!$D$9:$G$20,4,FALSE),FALSE)</f>
        <v>397583.0199999999</v>
      </c>
      <c r="L97" s="83">
        <f>VLOOKUP($C97,'2024'!$C$8:$U$263,VLOOKUP($L$4,Master!$D$9:$G$20,4,FALSE),FALSE)</f>
        <v>75640.480000000025</v>
      </c>
      <c r="M97" s="154">
        <f t="shared" si="18"/>
        <v>0.19025078083063016</v>
      </c>
      <c r="N97" s="154">
        <f t="shared" si="19"/>
        <v>1.0390604008406944E-5</v>
      </c>
      <c r="O97" s="83">
        <f t="shared" si="20"/>
        <v>-321942.53999999986</v>
      </c>
      <c r="P97" s="87">
        <f t="shared" si="21"/>
        <v>-0.80974921916936982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IFERROR(VLOOKUP($C98,'2024'!$C$273:$U$528,19,FALSE),0)</f>
        <v>9215468.4899999984</v>
      </c>
      <c r="F98" s="83">
        <f>IFERROR(VLOOKUP($C98,'2024'!$C$8:$U$263,19,FALSE),0)</f>
        <v>7572319.8399999999</v>
      </c>
      <c r="G98" s="84">
        <f t="shared" si="14"/>
        <v>0.8216966775174771</v>
      </c>
      <c r="H98" s="85">
        <f t="shared" si="15"/>
        <v>1.0401966894240148E-3</v>
      </c>
      <c r="I98" s="86">
        <f t="shared" si="16"/>
        <v>-1643148.6499999985</v>
      </c>
      <c r="J98" s="87">
        <f t="shared" si="17"/>
        <v>-0.17830332248252295</v>
      </c>
      <c r="K98" s="82">
        <f>VLOOKUP($C98,'2024'!$C$273:$U$528,VLOOKUP($L$4,Master!$D$9:$G$20,4,FALSE),FALSE)</f>
        <v>26481.190000000002</v>
      </c>
      <c r="L98" s="83">
        <f>VLOOKUP($C98,'2024'!$C$8:$U$263,VLOOKUP($L$4,Master!$D$9:$G$20,4,FALSE),FALSE)</f>
        <v>14429.68</v>
      </c>
      <c r="M98" s="154">
        <f t="shared" si="18"/>
        <v>0.54490300473656961</v>
      </c>
      <c r="N98" s="154">
        <f t="shared" si="19"/>
        <v>1.9821805843647401E-6</v>
      </c>
      <c r="O98" s="83">
        <f t="shared" si="20"/>
        <v>-12051.510000000002</v>
      </c>
      <c r="P98" s="87">
        <f t="shared" si="21"/>
        <v>-0.45509699526343039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IFERROR(VLOOKUP($C99,'2024'!$C$273:$U$528,19,FALSE),0)</f>
        <v>658939.69000000006</v>
      </c>
      <c r="F99" s="83">
        <f>IFERROR(VLOOKUP($C99,'2024'!$C$8:$U$263,19,FALSE),0)</f>
        <v>572786.19000000006</v>
      </c>
      <c r="G99" s="84">
        <f t="shared" si="14"/>
        <v>0.86925434708599814</v>
      </c>
      <c r="H99" s="85">
        <f t="shared" si="15"/>
        <v>7.8682664120774219E-5</v>
      </c>
      <c r="I99" s="86">
        <f t="shared" si="16"/>
        <v>-86153.5</v>
      </c>
      <c r="J99" s="87">
        <f t="shared" si="17"/>
        <v>-0.13074565291400186</v>
      </c>
      <c r="K99" s="82">
        <f>VLOOKUP($C99,'2024'!$C$273:$U$528,VLOOKUP($L$4,Master!$D$9:$G$20,4,FALSE),FALSE)</f>
        <v>80652.139999999985</v>
      </c>
      <c r="L99" s="83">
        <f>VLOOKUP($C99,'2024'!$C$8:$U$263,VLOOKUP($L$4,Master!$D$9:$G$20,4,FALSE),FALSE)</f>
        <v>45395.820000000022</v>
      </c>
      <c r="M99" s="154">
        <f t="shared" si="18"/>
        <v>0.56285946039373569</v>
      </c>
      <c r="N99" s="154">
        <f t="shared" si="19"/>
        <v>6.2359465362583655E-6</v>
      </c>
      <c r="O99" s="83">
        <f t="shared" si="20"/>
        <v>-35256.319999999963</v>
      </c>
      <c r="P99" s="87">
        <f t="shared" si="21"/>
        <v>-0.43714053960626426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IFERROR(VLOOKUP($C100,'2024'!$C$273:$U$528,19,FALSE),0)</f>
        <v>1466637.9400000002</v>
      </c>
      <c r="F100" s="83">
        <f>IFERROR(VLOOKUP($C100,'2024'!$C$8:$U$263,19,FALSE),0)</f>
        <v>1304661.6099999999</v>
      </c>
      <c r="G100" s="84">
        <f t="shared" si="14"/>
        <v>0.88955943005265481</v>
      </c>
      <c r="H100" s="85">
        <f t="shared" si="15"/>
        <v>1.7921914501971232E-4</v>
      </c>
      <c r="I100" s="86">
        <f t="shared" si="16"/>
        <v>-161976.33000000031</v>
      </c>
      <c r="J100" s="87">
        <f t="shared" si="17"/>
        <v>-0.1104405699473452</v>
      </c>
      <c r="K100" s="82">
        <f>VLOOKUP($C100,'2024'!$C$273:$U$528,VLOOKUP($L$4,Master!$D$9:$G$20,4,FALSE),FALSE)</f>
        <v>275158.24999999994</v>
      </c>
      <c r="L100" s="83">
        <f>VLOOKUP($C100,'2024'!$C$8:$U$263,VLOOKUP($L$4,Master!$D$9:$G$20,4,FALSE),FALSE)</f>
        <v>136361.13999999998</v>
      </c>
      <c r="M100" s="154">
        <f t="shared" si="18"/>
        <v>0.4955735108796484</v>
      </c>
      <c r="N100" s="154">
        <f t="shared" si="19"/>
        <v>1.8731697734796763E-5</v>
      </c>
      <c r="O100" s="83">
        <f t="shared" si="20"/>
        <v>-138797.10999999996</v>
      </c>
      <c r="P100" s="87">
        <f t="shared" si="21"/>
        <v>-0.5044264891203516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IFERROR(VLOOKUP($C101,'2024'!$C$273:$U$528,19,FALSE),0)</f>
        <v>302330.63</v>
      </c>
      <c r="F101" s="83">
        <f>IFERROR(VLOOKUP($C101,'2024'!$C$8:$U$263,19,FALSE),0)</f>
        <v>61622.729999999989</v>
      </c>
      <c r="G101" s="84">
        <f t="shared" si="14"/>
        <v>0.20382562626883022</v>
      </c>
      <c r="H101" s="85">
        <f t="shared" si="15"/>
        <v>8.4650095470967196E-6</v>
      </c>
      <c r="I101" s="86">
        <f t="shared" si="16"/>
        <v>-240707.90000000002</v>
      </c>
      <c r="J101" s="87">
        <f t="shared" si="17"/>
        <v>-0.79617437373116984</v>
      </c>
      <c r="K101" s="82">
        <f>VLOOKUP($C101,'2024'!$C$273:$U$528,VLOOKUP($L$4,Master!$D$9:$G$20,4,FALSE),FALSE)</f>
        <v>63189.79</v>
      </c>
      <c r="L101" s="83">
        <f>VLOOKUP($C101,'2024'!$C$8:$U$263,VLOOKUP($L$4,Master!$D$9:$G$20,4,FALSE),FALSE)</f>
        <v>6131.8499999999995</v>
      </c>
      <c r="M101" s="154">
        <f t="shared" si="18"/>
        <v>9.7038619688402189E-2</v>
      </c>
      <c r="N101" s="154">
        <f t="shared" si="19"/>
        <v>8.4232179897523239E-7</v>
      </c>
      <c r="O101" s="83">
        <f t="shared" si="20"/>
        <v>-57057.94</v>
      </c>
      <c r="P101" s="87">
        <f t="shared" si="21"/>
        <v>-0.90296138031159778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IFERROR(VLOOKUP($C102,'2024'!$C$273:$U$528,19,FALSE),0)</f>
        <v>375872.47000000003</v>
      </c>
      <c r="F102" s="83">
        <f>IFERROR(VLOOKUP($C102,'2024'!$C$8:$U$263,19,FALSE),0)</f>
        <v>303626.28999999998</v>
      </c>
      <c r="G102" s="84">
        <f t="shared" si="14"/>
        <v>0.80779071156767601</v>
      </c>
      <c r="H102" s="85">
        <f t="shared" si="15"/>
        <v>4.1708626729123447E-5</v>
      </c>
      <c r="I102" s="86">
        <f t="shared" si="16"/>
        <v>-72246.180000000051</v>
      </c>
      <c r="J102" s="87">
        <f t="shared" si="17"/>
        <v>-0.19220928843232399</v>
      </c>
      <c r="K102" s="82">
        <f>VLOOKUP($C102,'2024'!$C$273:$U$528,VLOOKUP($L$4,Master!$D$9:$G$20,4,FALSE),FALSE)</f>
        <v>55308.259999999995</v>
      </c>
      <c r="L102" s="83">
        <f>VLOOKUP($C102,'2024'!$C$8:$U$263,VLOOKUP($L$4,Master!$D$9:$G$20,4,FALSE),FALSE)</f>
        <v>31804.74</v>
      </c>
      <c r="M102" s="154">
        <f t="shared" si="18"/>
        <v>0.575045029440449</v>
      </c>
      <c r="N102" s="154">
        <f t="shared" si="19"/>
        <v>4.3689630067173097E-6</v>
      </c>
      <c r="O102" s="83">
        <f t="shared" si="20"/>
        <v>-23503.519999999993</v>
      </c>
      <c r="P102" s="87">
        <f t="shared" si="21"/>
        <v>-0.42495497055955106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IFERROR(VLOOKUP($C103,'2024'!$C$273:$U$528,19,FALSE),0)</f>
        <v>15608625.229999999</v>
      </c>
      <c r="F103" s="83">
        <f>IFERROR(VLOOKUP($C103,'2024'!$C$8:$U$263,19,FALSE),0)</f>
        <v>10706930.819999998</v>
      </c>
      <c r="G103" s="84">
        <f t="shared" si="14"/>
        <v>0.68596245103131348</v>
      </c>
      <c r="H103" s="85">
        <f t="shared" si="15"/>
        <v>1.4707928650905943E-3</v>
      </c>
      <c r="I103" s="86">
        <f t="shared" si="16"/>
        <v>-4901694.41</v>
      </c>
      <c r="J103" s="87">
        <f t="shared" si="17"/>
        <v>-0.31403754896868652</v>
      </c>
      <c r="K103" s="82">
        <f>VLOOKUP($C103,'2024'!$C$273:$U$528,VLOOKUP($L$4,Master!$D$9:$G$20,4,FALSE),FALSE)</f>
        <v>2701186.0999999996</v>
      </c>
      <c r="L103" s="83">
        <f>VLOOKUP($C103,'2024'!$C$8:$U$263,VLOOKUP($L$4,Master!$D$9:$G$20,4,FALSE),FALSE)</f>
        <v>486591.52</v>
      </c>
      <c r="M103" s="154">
        <f t="shared" si="18"/>
        <v>0.18013994667009434</v>
      </c>
      <c r="N103" s="154">
        <f t="shared" si="19"/>
        <v>6.6842248993777224E-5</v>
      </c>
      <c r="O103" s="83">
        <f t="shared" si="20"/>
        <v>-2214594.5799999996</v>
      </c>
      <c r="P103" s="87">
        <f t="shared" si="21"/>
        <v>-0.81986005332990564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IFERROR(VLOOKUP($C104,'2024'!$C$273:$U$528,19,FALSE),0)</f>
        <v>1161484.3</v>
      </c>
      <c r="F104" s="83">
        <f>IFERROR(VLOOKUP($C104,'2024'!$C$8:$U$263,19,FALSE),0)</f>
        <v>702107.64</v>
      </c>
      <c r="G104" s="84">
        <f t="shared" si="14"/>
        <v>0.60449171805421731</v>
      </c>
      <c r="H104" s="85">
        <f t="shared" si="15"/>
        <v>9.6447331620808552E-5</v>
      </c>
      <c r="I104" s="86">
        <f t="shared" si="16"/>
        <v>-459376.66000000003</v>
      </c>
      <c r="J104" s="87">
        <f t="shared" si="17"/>
        <v>-0.39550828194578264</v>
      </c>
      <c r="K104" s="82">
        <f>VLOOKUP($C104,'2024'!$C$273:$U$528,VLOOKUP($L$4,Master!$D$9:$G$20,4,FALSE),FALSE)</f>
        <v>512417.96</v>
      </c>
      <c r="L104" s="83">
        <f>VLOOKUP($C104,'2024'!$C$8:$U$263,VLOOKUP($L$4,Master!$D$9:$G$20,4,FALSE),FALSE)</f>
        <v>92653.3</v>
      </c>
      <c r="M104" s="154">
        <f t="shared" si="18"/>
        <v>0.18081587148116354</v>
      </c>
      <c r="N104" s="154">
        <f t="shared" si="19"/>
        <v>1.2727626138439771E-5</v>
      </c>
      <c r="O104" s="83">
        <f t="shared" si="20"/>
        <v>-419764.66000000003</v>
      </c>
      <c r="P104" s="87">
        <f t="shared" si="21"/>
        <v>-0.81918412851883649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IFERROR(VLOOKUP($C105,'2024'!$C$273:$U$528,19,FALSE),0)</f>
        <v>3208206.2100000009</v>
      </c>
      <c r="F105" s="83">
        <f>IFERROR(VLOOKUP($C105,'2024'!$C$8:$U$263,19,FALSE),0)</f>
        <v>2606153.23</v>
      </c>
      <c r="G105" s="84">
        <f t="shared" si="14"/>
        <v>0.81233968747912844</v>
      </c>
      <c r="H105" s="85">
        <f t="shared" si="15"/>
        <v>3.5800283390799073E-4</v>
      </c>
      <c r="I105" s="86">
        <f t="shared" si="16"/>
        <v>-602052.98000000091</v>
      </c>
      <c r="J105" s="87">
        <f t="shared" si="17"/>
        <v>-0.18766031252087151</v>
      </c>
      <c r="K105" s="82">
        <f>VLOOKUP($C105,'2024'!$C$273:$U$528,VLOOKUP($L$4,Master!$D$9:$G$20,4,FALSE),FALSE)</f>
        <v>538049.78</v>
      </c>
      <c r="L105" s="83">
        <f>VLOOKUP($C105,'2024'!$C$8:$U$263,VLOOKUP($L$4,Master!$D$9:$G$20,4,FALSE),FALSE)</f>
        <v>397042.06</v>
      </c>
      <c r="M105" s="154">
        <f t="shared" si="18"/>
        <v>0.73792811512719136</v>
      </c>
      <c r="N105" s="154">
        <f t="shared" si="19"/>
        <v>5.4540992073849194E-5</v>
      </c>
      <c r="O105" s="83">
        <f t="shared" si="20"/>
        <v>-141007.72000000003</v>
      </c>
      <c r="P105" s="87">
        <f t="shared" si="21"/>
        <v>-0.26207188487280864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IFERROR(VLOOKUP($C106,'2024'!$C$273:$U$528,19,FALSE),0)</f>
        <v>3801361.63</v>
      </c>
      <c r="F106" s="83">
        <f>IFERROR(VLOOKUP($C106,'2024'!$C$8:$U$263,19,FALSE),0)</f>
        <v>3735188.0400000005</v>
      </c>
      <c r="G106" s="84">
        <f t="shared" si="14"/>
        <v>0.98259213501873555</v>
      </c>
      <c r="H106" s="85">
        <f t="shared" si="15"/>
        <v>5.1309642430319934E-4</v>
      </c>
      <c r="I106" s="86">
        <f t="shared" si="16"/>
        <v>-66173.589999999385</v>
      </c>
      <c r="J106" s="87">
        <f t="shared" si="17"/>
        <v>-1.7407864981264461E-2</v>
      </c>
      <c r="K106" s="82">
        <f>VLOOKUP($C106,'2024'!$C$273:$U$528,VLOOKUP($L$4,Master!$D$9:$G$20,4,FALSE),FALSE)</f>
        <v>454021.98</v>
      </c>
      <c r="L106" s="83">
        <f>VLOOKUP($C106,'2024'!$C$8:$U$263,VLOOKUP($L$4,Master!$D$9:$G$20,4,FALSE),FALSE)</f>
        <v>420018.22000000003</v>
      </c>
      <c r="M106" s="154">
        <f t="shared" si="18"/>
        <v>0.92510547617099959</v>
      </c>
      <c r="N106" s="154">
        <f t="shared" si="19"/>
        <v>5.7697188070936991E-5</v>
      </c>
      <c r="O106" s="83">
        <f t="shared" si="20"/>
        <v>-34003.759999999951</v>
      </c>
      <c r="P106" s="87">
        <f t="shared" si="21"/>
        <v>-7.4894523829000414E-2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IFERROR(VLOOKUP($C107,'2024'!$C$273:$U$528,19,FALSE),0)</f>
        <v>398095.71</v>
      </c>
      <c r="F107" s="83">
        <f>IFERROR(VLOOKUP($C107,'2024'!$C$8:$U$263,19,FALSE),0)</f>
        <v>328276.92000000004</v>
      </c>
      <c r="G107" s="84">
        <f t="shared" si="14"/>
        <v>0.82461807990847236</v>
      </c>
      <c r="H107" s="85">
        <f t="shared" si="15"/>
        <v>4.5094841820404691E-5</v>
      </c>
      <c r="I107" s="86">
        <f t="shared" si="16"/>
        <v>-69818.789999999979</v>
      </c>
      <c r="J107" s="87">
        <f t="shared" si="17"/>
        <v>-0.17538192009152767</v>
      </c>
      <c r="K107" s="82">
        <f>VLOOKUP($C107,'2024'!$C$273:$U$528,VLOOKUP($L$4,Master!$D$9:$G$20,4,FALSE),FALSE)</f>
        <v>82899.12</v>
      </c>
      <c r="L107" s="83">
        <f>VLOOKUP($C107,'2024'!$C$8:$U$263,VLOOKUP($L$4,Master!$D$9:$G$20,4,FALSE),FALSE)</f>
        <v>39060.870000000003</v>
      </c>
      <c r="M107" s="154">
        <f t="shared" si="18"/>
        <v>0.4711855807395785</v>
      </c>
      <c r="N107" s="154">
        <f t="shared" si="19"/>
        <v>5.3657252359300526E-6</v>
      </c>
      <c r="O107" s="83">
        <f t="shared" si="20"/>
        <v>-43838.249999999993</v>
      </c>
      <c r="P107" s="87">
        <f t="shared" si="21"/>
        <v>-0.5288144192604215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IFERROR(VLOOKUP($C108,'2024'!$C$273:$U$528,19,FALSE),0)</f>
        <v>1623263.57</v>
      </c>
      <c r="F108" s="83">
        <f>IFERROR(VLOOKUP($C108,'2024'!$C$8:$U$263,19,FALSE),0)</f>
        <v>1443894.77</v>
      </c>
      <c r="G108" s="84">
        <f t="shared" si="14"/>
        <v>0.88950112396103365</v>
      </c>
      <c r="H108" s="85">
        <f t="shared" si="15"/>
        <v>1.9834536725414509E-4</v>
      </c>
      <c r="I108" s="86">
        <f t="shared" si="16"/>
        <v>-179368.80000000005</v>
      </c>
      <c r="J108" s="87">
        <f t="shared" si="17"/>
        <v>-0.1104988760389664</v>
      </c>
      <c r="K108" s="82">
        <f>VLOOKUP($C108,'2024'!$C$273:$U$528,VLOOKUP($L$4,Master!$D$9:$G$20,4,FALSE),FALSE)</f>
        <v>217208.59000000003</v>
      </c>
      <c r="L108" s="83">
        <f>VLOOKUP($C108,'2024'!$C$8:$U$263,VLOOKUP($L$4,Master!$D$9:$G$20,4,FALSE),FALSE)</f>
        <v>170916.41999999998</v>
      </c>
      <c r="M108" s="154">
        <f t="shared" si="18"/>
        <v>0.78687689101061775</v>
      </c>
      <c r="N108" s="154">
        <f t="shared" si="19"/>
        <v>2.3478497740291492E-5</v>
      </c>
      <c r="O108" s="83">
        <f t="shared" si="20"/>
        <v>-46292.170000000042</v>
      </c>
      <c r="P108" s="87">
        <f t="shared" si="21"/>
        <v>-0.21312310898938222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IFERROR(VLOOKUP($C109,'2024'!$C$273:$U$528,19,FALSE),0)</f>
        <v>4357688.82</v>
      </c>
      <c r="F109" s="83">
        <f>IFERROR(VLOOKUP($C109,'2024'!$C$8:$U$263,19,FALSE),0)</f>
        <v>3980285.2899999996</v>
      </c>
      <c r="G109" s="84">
        <f t="shared" si="14"/>
        <v>0.9133936484248546</v>
      </c>
      <c r="H109" s="85">
        <f t="shared" si="15"/>
        <v>5.4676501641551158E-4</v>
      </c>
      <c r="I109" s="86">
        <f t="shared" si="16"/>
        <v>-377403.53000000073</v>
      </c>
      <c r="J109" s="87">
        <f t="shared" si="17"/>
        <v>-8.6606351575145443E-2</v>
      </c>
      <c r="K109" s="82">
        <f>VLOOKUP($C109,'2024'!$C$273:$U$528,VLOOKUP($L$4,Master!$D$9:$G$20,4,FALSE),FALSE)</f>
        <v>586077.79</v>
      </c>
      <c r="L109" s="83">
        <f>VLOOKUP($C109,'2024'!$C$8:$U$263,VLOOKUP($L$4,Master!$D$9:$G$20,4,FALSE),FALSE)</f>
        <v>480306.25999999983</v>
      </c>
      <c r="M109" s="154">
        <f t="shared" si="18"/>
        <v>0.81952646593210743</v>
      </c>
      <c r="N109" s="154">
        <f t="shared" si="19"/>
        <v>6.597885352418366E-5</v>
      </c>
      <c r="O109" s="83">
        <f t="shared" si="20"/>
        <v>-105771.5300000002</v>
      </c>
      <c r="P109" s="87">
        <f t="shared" si="21"/>
        <v>-0.18047353406789257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IFERROR(VLOOKUP($C110,'2024'!$C$273:$U$528,19,FALSE),0)</f>
        <v>1464276.4899999998</v>
      </c>
      <c r="F110" s="83">
        <f>IFERROR(VLOOKUP($C110,'2024'!$C$8:$U$263,19,FALSE),0)</f>
        <v>1280151.7800000003</v>
      </c>
      <c r="G110" s="84">
        <f t="shared" si="14"/>
        <v>0.87425550348076708</v>
      </c>
      <c r="H110" s="85">
        <f t="shared" si="15"/>
        <v>1.7585227138480986E-4</v>
      </c>
      <c r="I110" s="86">
        <f t="shared" si="16"/>
        <v>-184124.7099999995</v>
      </c>
      <c r="J110" s="87">
        <f t="shared" si="17"/>
        <v>-0.12574449651923286</v>
      </c>
      <c r="K110" s="82">
        <f>VLOOKUP($C110,'2024'!$C$273:$U$528,VLOOKUP($L$4,Master!$D$9:$G$20,4,FALSE),FALSE)</f>
        <v>401611.11999999994</v>
      </c>
      <c r="L110" s="83">
        <f>VLOOKUP($C110,'2024'!$C$8:$U$263,VLOOKUP($L$4,Master!$D$9:$G$20,4,FALSE),FALSE)</f>
        <v>191251.88000000003</v>
      </c>
      <c r="M110" s="154">
        <f t="shared" si="18"/>
        <v>0.47621161485767644</v>
      </c>
      <c r="N110" s="154">
        <f t="shared" si="19"/>
        <v>2.6271945272470023E-5</v>
      </c>
      <c r="O110" s="83">
        <f t="shared" si="20"/>
        <v>-210359.2399999999</v>
      </c>
      <c r="P110" s="87">
        <f t="shared" si="21"/>
        <v>-0.52378838514232362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IFERROR(VLOOKUP($C111,'2024'!$C$273:$U$528,19,FALSE),0)</f>
        <v>530868.05999999994</v>
      </c>
      <c r="F111" s="83">
        <f>IFERROR(VLOOKUP($C111,'2024'!$C$8:$U$263,19,FALSE),0)</f>
        <v>505037.52999999997</v>
      </c>
      <c r="G111" s="84">
        <f t="shared" si="14"/>
        <v>0.95134284402041447</v>
      </c>
      <c r="H111" s="85">
        <f t="shared" si="15"/>
        <v>6.937614599502726E-5</v>
      </c>
      <c r="I111" s="86">
        <f t="shared" si="16"/>
        <v>-25830.52999999997</v>
      </c>
      <c r="J111" s="87">
        <f t="shared" si="17"/>
        <v>-4.8657155979585538E-2</v>
      </c>
      <c r="K111" s="82">
        <f>VLOOKUP($C111,'2024'!$C$273:$U$528,VLOOKUP($L$4,Master!$D$9:$G$20,4,FALSE),FALSE)</f>
        <v>90633.789999999979</v>
      </c>
      <c r="L111" s="83">
        <f>VLOOKUP($C111,'2024'!$C$8:$U$263,VLOOKUP($L$4,Master!$D$9:$G$20,4,FALSE),FALSE)</f>
        <v>75130.67</v>
      </c>
      <c r="M111" s="154">
        <f t="shared" si="18"/>
        <v>0.82894768055048806</v>
      </c>
      <c r="N111" s="154">
        <f t="shared" si="19"/>
        <v>1.0320572276330068E-5</v>
      </c>
      <c r="O111" s="83">
        <f t="shared" si="20"/>
        <v>-15503.119999999981</v>
      </c>
      <c r="P111" s="87">
        <f t="shared" si="21"/>
        <v>-0.17105231944951199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IFERROR(VLOOKUP($C112,'2024'!$C$273:$U$528,19,FALSE),0)</f>
        <v>1128292.6199999996</v>
      </c>
      <c r="F112" s="83">
        <f>IFERROR(VLOOKUP($C112,'2024'!$C$8:$U$263,19,FALSE),0)</f>
        <v>1551565.8600000003</v>
      </c>
      <c r="G112" s="84">
        <f t="shared" si="14"/>
        <v>1.375144915864114</v>
      </c>
      <c r="H112" s="85">
        <f t="shared" si="15"/>
        <v>2.131359616467712E-4</v>
      </c>
      <c r="I112" s="86">
        <f t="shared" si="16"/>
        <v>423273.24000000069</v>
      </c>
      <c r="J112" s="87">
        <f t="shared" si="17"/>
        <v>0.37514491586411408</v>
      </c>
      <c r="K112" s="82">
        <f>VLOOKUP($C112,'2024'!$C$273:$U$528,VLOOKUP($L$4,Master!$D$9:$G$20,4,FALSE),FALSE)</f>
        <v>153393.26</v>
      </c>
      <c r="L112" s="83">
        <f>VLOOKUP($C112,'2024'!$C$8:$U$263,VLOOKUP($L$4,Master!$D$9:$G$20,4,FALSE),FALSE)</f>
        <v>113810.65000000002</v>
      </c>
      <c r="M112" s="154">
        <f t="shared" si="18"/>
        <v>0.74195339482321465</v>
      </c>
      <c r="N112" s="154">
        <f t="shared" si="19"/>
        <v>1.5633975301179998E-5</v>
      </c>
      <c r="O112" s="83">
        <f t="shared" si="20"/>
        <v>-39582.609999999986</v>
      </c>
      <c r="P112" s="87">
        <f t="shared" si="21"/>
        <v>-0.25804660517678535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IFERROR(VLOOKUP($C113,'2024'!$C$273:$U$528,19,FALSE),0)</f>
        <v>1994603.7300000002</v>
      </c>
      <c r="F113" s="83">
        <f>IFERROR(VLOOKUP($C113,'2024'!$C$8:$U$263,19,FALSE),0)</f>
        <v>1300018.2600000002</v>
      </c>
      <c r="G113" s="84">
        <f t="shared" si="14"/>
        <v>0.65176768720872702</v>
      </c>
      <c r="H113" s="85">
        <f t="shared" si="15"/>
        <v>1.7858129593252472E-4</v>
      </c>
      <c r="I113" s="86">
        <f t="shared" si="16"/>
        <v>-694585.47</v>
      </c>
      <c r="J113" s="87">
        <f t="shared" si="17"/>
        <v>-0.34823231279127304</v>
      </c>
      <c r="K113" s="82">
        <f>VLOOKUP($C113,'2024'!$C$273:$U$528,VLOOKUP($L$4,Master!$D$9:$G$20,4,FALSE),FALSE)</f>
        <v>274186.02000000008</v>
      </c>
      <c r="L113" s="83">
        <f>VLOOKUP($C113,'2024'!$C$8:$U$263,VLOOKUP($L$4,Master!$D$9:$G$20,4,FALSE),FALSE)</f>
        <v>116647.84000000001</v>
      </c>
      <c r="M113" s="154">
        <f t="shared" si="18"/>
        <v>0.42543321501220221</v>
      </c>
      <c r="N113" s="154">
        <f t="shared" si="19"/>
        <v>1.6023715262991609E-5</v>
      </c>
      <c r="O113" s="83">
        <f t="shared" si="20"/>
        <v>-157538.18000000005</v>
      </c>
      <c r="P113" s="87">
        <f t="shared" si="21"/>
        <v>-0.57456678498779767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IFERROR(VLOOKUP($C114,'2024'!$C$273:$U$528,19,FALSE),0)</f>
        <v>1447056.9100000001</v>
      </c>
      <c r="F114" s="83">
        <f>IFERROR(VLOOKUP($C114,'2024'!$C$8:$U$263,19,FALSE),0)</f>
        <v>1600503.12</v>
      </c>
      <c r="G114" s="84">
        <f t="shared" si="14"/>
        <v>1.106040204044221</v>
      </c>
      <c r="H114" s="85">
        <f t="shared" si="15"/>
        <v>2.1985838976880918E-4</v>
      </c>
      <c r="I114" s="86">
        <f t="shared" si="16"/>
        <v>153446.20999999996</v>
      </c>
      <c r="J114" s="87">
        <f t="shared" si="17"/>
        <v>0.106040204044221</v>
      </c>
      <c r="K114" s="82">
        <f>VLOOKUP($C114,'2024'!$C$273:$U$528,VLOOKUP($L$4,Master!$D$9:$G$20,4,FALSE),FALSE)</f>
        <v>36327.360000000001</v>
      </c>
      <c r="L114" s="83">
        <f>VLOOKUP($C114,'2024'!$C$8:$U$263,VLOOKUP($L$4,Master!$D$9:$G$20,4,FALSE),FALSE)</f>
        <v>172410.41000000003</v>
      </c>
      <c r="M114" s="154">
        <f t="shared" si="18"/>
        <v>4.7460209054552829</v>
      </c>
      <c r="N114" s="154">
        <f t="shared" si="19"/>
        <v>2.3683724604035885E-5</v>
      </c>
      <c r="O114" s="83">
        <f t="shared" si="20"/>
        <v>136083.05000000005</v>
      </c>
      <c r="P114" s="87">
        <f t="shared" si="21"/>
        <v>3.7460209054552833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IFERROR(VLOOKUP($C115,'2024'!$C$273:$U$528,19,FALSE),0)</f>
        <v>739090.83000000007</v>
      </c>
      <c r="F115" s="83">
        <f>IFERROR(VLOOKUP($C115,'2024'!$C$8:$U$263,19,FALSE),0)</f>
        <v>252434.57</v>
      </c>
      <c r="G115" s="84">
        <f t="shared" si="14"/>
        <v>0.34154742523324227</v>
      </c>
      <c r="H115" s="85">
        <f t="shared" si="15"/>
        <v>3.4676507273651387E-5</v>
      </c>
      <c r="I115" s="86">
        <f t="shared" si="16"/>
        <v>-486656.26000000007</v>
      </c>
      <c r="J115" s="87">
        <f t="shared" si="17"/>
        <v>-0.65845257476675767</v>
      </c>
      <c r="K115" s="82">
        <f>VLOOKUP($C115,'2024'!$C$273:$U$528,VLOOKUP($L$4,Master!$D$9:$G$20,4,FALSE),FALSE)</f>
        <v>191727.12000000002</v>
      </c>
      <c r="L115" s="83">
        <f>VLOOKUP($C115,'2024'!$C$8:$U$263,VLOOKUP($L$4,Master!$D$9:$G$20,4,FALSE),FALSE)</f>
        <v>44986.76</v>
      </c>
      <c r="M115" s="154">
        <f t="shared" si="18"/>
        <v>0.23463952308885669</v>
      </c>
      <c r="N115" s="154">
        <f t="shared" si="19"/>
        <v>6.1797546602195145E-6</v>
      </c>
      <c r="O115" s="83">
        <f t="shared" si="20"/>
        <v>-146740.36000000002</v>
      </c>
      <c r="P115" s="87">
        <f t="shared" si="21"/>
        <v>-0.76536047691114328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IFERROR(VLOOKUP($C116,'2024'!$C$273:$U$528,19,FALSE),0)</f>
        <v>436335.04000000004</v>
      </c>
      <c r="F116" s="83">
        <f>IFERROR(VLOOKUP($C116,'2024'!$C$8:$U$263,19,FALSE),0)</f>
        <v>328611.22000000003</v>
      </c>
      <c r="G116" s="84">
        <f t="shared" si="14"/>
        <v>0.75311673341659657</v>
      </c>
      <c r="H116" s="85">
        <f t="shared" si="15"/>
        <v>4.5140764042474279E-5</v>
      </c>
      <c r="I116" s="86">
        <f t="shared" si="16"/>
        <v>-107723.82</v>
      </c>
      <c r="J116" s="87">
        <f t="shared" si="17"/>
        <v>-0.24688326658340343</v>
      </c>
      <c r="K116" s="82">
        <f>VLOOKUP($C116,'2024'!$C$273:$U$528,VLOOKUP($L$4,Master!$D$9:$G$20,4,FALSE),FALSE)</f>
        <v>78190.05</v>
      </c>
      <c r="L116" s="83">
        <f>VLOOKUP($C116,'2024'!$C$8:$U$263,VLOOKUP($L$4,Master!$D$9:$G$20,4,FALSE),FALSE)</f>
        <v>37536.220000000008</v>
      </c>
      <c r="M116" s="154">
        <f t="shared" si="18"/>
        <v>0.48006389559796941</v>
      </c>
      <c r="N116" s="154">
        <f t="shared" si="19"/>
        <v>5.1562866601645687E-6</v>
      </c>
      <c r="O116" s="83">
        <f t="shared" si="20"/>
        <v>-40653.829999999994</v>
      </c>
      <c r="P116" s="87">
        <f t="shared" si="21"/>
        <v>-0.51993610440203064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IFERROR(VLOOKUP($C117,'2024'!$C$273:$U$528,19,FALSE),0)</f>
        <v>572154.37000000011</v>
      </c>
      <c r="F117" s="83">
        <f>IFERROR(VLOOKUP($C117,'2024'!$C$8:$U$263,19,FALSE),0)</f>
        <v>525829.19999999995</v>
      </c>
      <c r="G117" s="84">
        <f t="shared" si="14"/>
        <v>0.91903379152727582</v>
      </c>
      <c r="H117" s="85">
        <f t="shared" si="15"/>
        <v>7.2232262318502134E-5</v>
      </c>
      <c r="I117" s="86">
        <f t="shared" si="16"/>
        <v>-46325.170000000158</v>
      </c>
      <c r="J117" s="87">
        <f t="shared" si="17"/>
        <v>-8.0966208472724149E-2</v>
      </c>
      <c r="K117" s="82">
        <f>VLOOKUP($C117,'2024'!$C$273:$U$528,VLOOKUP($L$4,Master!$D$9:$G$20,4,FALSE),FALSE)</f>
        <v>88090.86000000003</v>
      </c>
      <c r="L117" s="83">
        <f>VLOOKUP($C117,'2024'!$C$8:$U$263,VLOOKUP($L$4,Master!$D$9:$G$20,4,FALSE),FALSE)</f>
        <v>70695.570000000007</v>
      </c>
      <c r="M117" s="154">
        <f t="shared" si="18"/>
        <v>0.80253013763289383</v>
      </c>
      <c r="N117" s="154">
        <f t="shared" si="19"/>
        <v>9.71133013723093E-6</v>
      </c>
      <c r="O117" s="83">
        <f t="shared" si="20"/>
        <v>-17395.290000000023</v>
      </c>
      <c r="P117" s="87">
        <f t="shared" si="21"/>
        <v>-0.19746986236710615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IFERROR(VLOOKUP($C118,'2024'!$C$273:$U$528,19,FALSE),0)</f>
        <v>815353.65</v>
      </c>
      <c r="F118" s="83">
        <f>IFERROR(VLOOKUP($C118,'2024'!$C$8:$U$263,19,FALSE),0)</f>
        <v>786732</v>
      </c>
      <c r="G118" s="84">
        <f t="shared" si="14"/>
        <v>0.96489664331544966</v>
      </c>
      <c r="H118" s="85">
        <f t="shared" si="15"/>
        <v>1.0807203593554679E-4</v>
      </c>
      <c r="I118" s="86">
        <f t="shared" si="16"/>
        <v>-28621.650000000023</v>
      </c>
      <c r="J118" s="87">
        <f t="shared" si="17"/>
        <v>-3.5103356684550342E-2</v>
      </c>
      <c r="K118" s="82">
        <f>VLOOKUP($C118,'2024'!$C$273:$U$528,VLOOKUP($L$4,Master!$D$9:$G$20,4,FALSE),FALSE)</f>
        <v>34510.15</v>
      </c>
      <c r="L118" s="83">
        <f>VLOOKUP($C118,'2024'!$C$8:$U$263,VLOOKUP($L$4,Master!$D$9:$G$20,4,FALSE),FALSE)</f>
        <v>299340</v>
      </c>
      <c r="M118" s="154">
        <f t="shared" si="18"/>
        <v>8.6739698320639</v>
      </c>
      <c r="N118" s="154">
        <f t="shared" si="19"/>
        <v>4.1119826366471146E-5</v>
      </c>
      <c r="O118" s="83">
        <f t="shared" si="20"/>
        <v>264829.84999999998</v>
      </c>
      <c r="P118" s="87">
        <f t="shared" si="21"/>
        <v>7.6739698320638992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IFERROR(VLOOKUP($C119,'2024'!$C$273:$U$528,19,FALSE),0)</f>
        <v>506693.76</v>
      </c>
      <c r="F119" s="83">
        <f>IFERROR(VLOOKUP($C119,'2024'!$C$8:$U$263,19,FALSE),0)</f>
        <v>403003.24</v>
      </c>
      <c r="G119" s="84">
        <f t="shared" si="14"/>
        <v>0.79535860082429277</v>
      </c>
      <c r="H119" s="85">
        <f t="shared" si="15"/>
        <v>5.5359869225380167E-5</v>
      </c>
      <c r="I119" s="86">
        <f t="shared" si="16"/>
        <v>-103690.52000000002</v>
      </c>
      <c r="J119" s="87">
        <f t="shared" si="17"/>
        <v>-0.20464139917570726</v>
      </c>
      <c r="K119" s="82">
        <f>VLOOKUP($C119,'2024'!$C$273:$U$528,VLOOKUP($L$4,Master!$D$9:$G$20,4,FALSE),FALSE)</f>
        <v>107934.92999999998</v>
      </c>
      <c r="L119" s="83">
        <f>VLOOKUP($C119,'2024'!$C$8:$U$263,VLOOKUP($L$4,Master!$D$9:$G$20,4,FALSE),FALSE)</f>
        <v>36194.1</v>
      </c>
      <c r="M119" s="154">
        <f t="shared" si="18"/>
        <v>0.33533259344310506</v>
      </c>
      <c r="N119" s="154">
        <f t="shared" si="19"/>
        <v>4.9719219198593346E-6</v>
      </c>
      <c r="O119" s="83">
        <f t="shared" si="20"/>
        <v>-71740.829999999987</v>
      </c>
      <c r="P119" s="87">
        <f t="shared" si="21"/>
        <v>-0.66466740655689494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IFERROR(VLOOKUP($C120,'2024'!$C$273:$U$528,19,FALSE),0)</f>
        <v>371905.76</v>
      </c>
      <c r="F120" s="83">
        <f>IFERROR(VLOOKUP($C120,'2024'!$C$8:$U$263,19,FALSE),0)</f>
        <v>66507.41</v>
      </c>
      <c r="G120" s="84">
        <f t="shared" si="14"/>
        <v>0.17882866347646781</v>
      </c>
      <c r="H120" s="85">
        <f t="shared" si="15"/>
        <v>9.1360097256755095E-6</v>
      </c>
      <c r="I120" s="86">
        <f t="shared" si="16"/>
        <v>-305398.34999999998</v>
      </c>
      <c r="J120" s="87">
        <f t="shared" si="17"/>
        <v>-0.82117133652353214</v>
      </c>
      <c r="K120" s="82">
        <f>VLOOKUP($C120,'2024'!$C$273:$U$528,VLOOKUP($L$4,Master!$D$9:$G$20,4,FALSE),FALSE)</f>
        <v>184439.05</v>
      </c>
      <c r="L120" s="83">
        <f>VLOOKUP($C120,'2024'!$C$8:$U$263,VLOOKUP($L$4,Master!$D$9:$G$20,4,FALSE),FALSE)</f>
        <v>5522.56</v>
      </c>
      <c r="M120" s="154">
        <f t="shared" si="18"/>
        <v>2.9942466088390723E-2</v>
      </c>
      <c r="N120" s="154">
        <f t="shared" si="19"/>
        <v>7.5862466859898077E-7</v>
      </c>
      <c r="O120" s="83">
        <f t="shared" si="20"/>
        <v>-178916.49</v>
      </c>
      <c r="P120" s="87">
        <f t="shared" si="21"/>
        <v>-0.97005753391160932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IFERROR(VLOOKUP($C121,'2024'!$C$273:$U$528,19,FALSE),0)</f>
        <v>371887.5</v>
      </c>
      <c r="F121" s="83">
        <f>IFERROR(VLOOKUP($C121,'2024'!$C$8:$U$263,19,FALSE),0)</f>
        <v>291400</v>
      </c>
      <c r="G121" s="84">
        <f t="shared" si="14"/>
        <v>0.78357030015797791</v>
      </c>
      <c r="H121" s="85">
        <f t="shared" si="15"/>
        <v>4.0029122079206559E-5</v>
      </c>
      <c r="I121" s="86">
        <f t="shared" si="16"/>
        <v>-80487.5</v>
      </c>
      <c r="J121" s="87">
        <f t="shared" si="17"/>
        <v>-0.21642969984202212</v>
      </c>
      <c r="K121" s="82">
        <f>VLOOKUP($C121,'2024'!$C$273:$U$528,VLOOKUP($L$4,Master!$D$9:$G$20,4,FALSE),FALSE)</f>
        <v>61710.84</v>
      </c>
      <c r="L121" s="83">
        <f>VLOOKUP($C121,'2024'!$C$8:$U$263,VLOOKUP($L$4,Master!$D$9:$G$20,4,FALSE),FALSE)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-61710.84</v>
      </c>
      <c r="P121" s="87">
        <f t="shared" si="21"/>
        <v>-1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IFERROR(VLOOKUP($C122,'2024'!$C$273:$U$528,19,FALSE),0)</f>
        <v>283616.29000000004</v>
      </c>
      <c r="F122" s="83">
        <f>IFERROR(VLOOKUP($C122,'2024'!$C$8:$U$263,19,FALSE),0)</f>
        <v>1106.98</v>
      </c>
      <c r="G122" s="84">
        <f t="shared" si="14"/>
        <v>3.9030903337745511E-3</v>
      </c>
      <c r="H122" s="85">
        <f t="shared" si="15"/>
        <v>1.5206395867961592E-7</v>
      </c>
      <c r="I122" s="86">
        <f t="shared" si="16"/>
        <v>-282509.31000000006</v>
      </c>
      <c r="J122" s="87">
        <f t="shared" si="17"/>
        <v>-0.99609690966622555</v>
      </c>
      <c r="K122" s="82">
        <f>VLOOKUP($C122,'2024'!$C$273:$U$528,VLOOKUP($L$4,Master!$D$9:$G$20,4,FALSE),FALSE)</f>
        <v>199051.30000000002</v>
      </c>
      <c r="L122" s="83">
        <f>VLOOKUP($C122,'2024'!$C$8:$U$263,VLOOKUP($L$4,Master!$D$9:$G$20,4,FALSE),FALSE)</f>
        <v>456.44</v>
      </c>
      <c r="M122" s="154">
        <f t="shared" si="18"/>
        <v>2.2930772117539548E-3</v>
      </c>
      <c r="N122" s="154">
        <f t="shared" si="19"/>
        <v>6.270038600491779E-8</v>
      </c>
      <c r="O122" s="83">
        <f t="shared" si="20"/>
        <v>-198594.86000000002</v>
      </c>
      <c r="P122" s="87">
        <f t="shared" si="21"/>
        <v>-0.99770692278824602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IFERROR(VLOOKUP($C123,'2024'!$C$273:$U$528,19,FALSE),0)</f>
        <v>2327543.84</v>
      </c>
      <c r="F123" s="83">
        <f>IFERROR(VLOOKUP($C123,'2024'!$C$8:$U$263,19,FALSE),0)</f>
        <v>2170749.8099999996</v>
      </c>
      <c r="G123" s="84">
        <f t="shared" si="14"/>
        <v>0.93263541278775641</v>
      </c>
      <c r="H123" s="85">
        <f t="shared" si="15"/>
        <v>2.9819220709644624E-4</v>
      </c>
      <c r="I123" s="86">
        <f t="shared" si="16"/>
        <v>-156794.03000000026</v>
      </c>
      <c r="J123" s="87">
        <f t="shared" si="17"/>
        <v>-6.736458721224356E-2</v>
      </c>
      <c r="K123" s="82">
        <f>VLOOKUP($C123,'2024'!$C$273:$U$528,VLOOKUP($L$4,Master!$D$9:$G$20,4,FALSE),FALSE)</f>
        <v>279392.51000000007</v>
      </c>
      <c r="L123" s="83">
        <f>VLOOKUP($C123,'2024'!$C$8:$U$263,VLOOKUP($L$4,Master!$D$9:$G$20,4,FALSE),FALSE)</f>
        <v>40684.400000000001</v>
      </c>
      <c r="M123" s="154">
        <f t="shared" si="18"/>
        <v>0.14561736103806072</v>
      </c>
      <c r="N123" s="154">
        <f t="shared" si="19"/>
        <v>5.5887467890160307E-6</v>
      </c>
      <c r="O123" s="83">
        <f t="shared" si="20"/>
        <v>-238708.11000000007</v>
      </c>
      <c r="P123" s="87">
        <f t="shared" si="21"/>
        <v>-0.85438263896193933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IFERROR(VLOOKUP($C124,'2024'!$C$273:$U$528,19,FALSE),0)</f>
        <v>6392482.8700000001</v>
      </c>
      <c r="F124" s="83">
        <f>IFERROR(VLOOKUP($C124,'2024'!$C$8:$U$263,19,FALSE),0)</f>
        <v>7627542.1799999997</v>
      </c>
      <c r="G124" s="84">
        <f t="shared" si="14"/>
        <v>1.1932049463591288</v>
      </c>
      <c r="H124" s="85">
        <f t="shared" si="15"/>
        <v>1.0477824882893525E-3</v>
      </c>
      <c r="I124" s="86">
        <f t="shared" si="16"/>
        <v>1235059.3099999996</v>
      </c>
      <c r="J124" s="87">
        <f t="shared" si="17"/>
        <v>0.19320494635912877</v>
      </c>
      <c r="K124" s="82">
        <f>VLOOKUP($C124,'2024'!$C$273:$U$528,VLOOKUP($L$4,Master!$D$9:$G$20,4,FALSE),FALSE)</f>
        <v>3564941.98</v>
      </c>
      <c r="L124" s="83">
        <f>VLOOKUP($C124,'2024'!$C$8:$U$263,VLOOKUP($L$4,Master!$D$9:$G$20,4,FALSE),FALSE)</f>
        <v>4861984.92</v>
      </c>
      <c r="M124" s="154">
        <f t="shared" si="18"/>
        <v>1.3638328329820391</v>
      </c>
      <c r="N124" s="154">
        <f t="shared" si="19"/>
        <v>6.6788259406294214E-4</v>
      </c>
      <c r="O124" s="83">
        <f t="shared" si="20"/>
        <v>1297042.94</v>
      </c>
      <c r="P124" s="87">
        <f t="shared" si="21"/>
        <v>0.36383283298203917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IFERROR(VLOOKUP($C125,'2024'!$C$273:$U$528,19,FALSE),0)</f>
        <v>1438973.5699999998</v>
      </c>
      <c r="F125" s="83">
        <f>IFERROR(VLOOKUP($C125,'2024'!$C$8:$U$263,19,FALSE),0)</f>
        <v>1885174</v>
      </c>
      <c r="G125" s="84">
        <f t="shared" si="14"/>
        <v>1.3100824360519703</v>
      </c>
      <c r="H125" s="85">
        <f t="shared" si="15"/>
        <v>2.5896314408560794E-4</v>
      </c>
      <c r="I125" s="86">
        <f t="shared" si="16"/>
        <v>446200.43000000017</v>
      </c>
      <c r="J125" s="87">
        <f t="shared" si="17"/>
        <v>0.31008243605197017</v>
      </c>
      <c r="K125" s="82">
        <f>VLOOKUP($C125,'2024'!$C$273:$U$528,VLOOKUP($L$4,Master!$D$9:$G$20,4,FALSE),FALSE)</f>
        <v>313358.10000000003</v>
      </c>
      <c r="L125" s="83">
        <f>VLOOKUP($C125,'2024'!$C$8:$U$263,VLOOKUP($L$4,Master!$D$9:$G$20,4,FALSE),FALSE)</f>
        <v>1418739.37</v>
      </c>
      <c r="M125" s="154">
        <f t="shared" si="18"/>
        <v>4.5275337385566221</v>
      </c>
      <c r="N125" s="154">
        <f t="shared" si="19"/>
        <v>1.9488981276700966E-4</v>
      </c>
      <c r="O125" s="83">
        <f t="shared" si="20"/>
        <v>1105381.27</v>
      </c>
      <c r="P125" s="87">
        <f t="shared" si="21"/>
        <v>3.5275337385566221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IFERROR(VLOOKUP($C126,'2024'!$C$273:$U$528,19,FALSE),0)</f>
        <v>26856249.990000002</v>
      </c>
      <c r="F126" s="83">
        <f>IFERROR(VLOOKUP($C126,'2024'!$C$8:$U$263,19,FALSE),0)</f>
        <v>25082703.85999997</v>
      </c>
      <c r="G126" s="84">
        <f t="shared" si="14"/>
        <v>0.93396151247250014</v>
      </c>
      <c r="H126" s="85">
        <f t="shared" si="15"/>
        <v>3.4455683421020056E-3</v>
      </c>
      <c r="I126" s="86">
        <f t="shared" si="16"/>
        <v>-1773546.1300000325</v>
      </c>
      <c r="J126" s="87">
        <f t="shared" si="17"/>
        <v>-6.6038487527499828E-2</v>
      </c>
      <c r="K126" s="82">
        <f>VLOOKUP($C126,'2024'!$C$273:$U$528,VLOOKUP($L$4,Master!$D$9:$G$20,4,FALSE),FALSE)</f>
        <v>3681250</v>
      </c>
      <c r="L126" s="83">
        <f>VLOOKUP($C126,'2024'!$C$8:$U$263,VLOOKUP($L$4,Master!$D$9:$G$20,4,FALSE),FALSE)</f>
        <v>4336987.1599999964</v>
      </c>
      <c r="M126" s="154">
        <f t="shared" si="18"/>
        <v>1.1781289398981314</v>
      </c>
      <c r="N126" s="154">
        <f t="shared" si="19"/>
        <v>5.9576454524224852E-4</v>
      </c>
      <c r="O126" s="83">
        <f t="shared" si="20"/>
        <v>655737.15999999642</v>
      </c>
      <c r="P126" s="87">
        <f t="shared" si="21"/>
        <v>0.17812893989813144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IFERROR(VLOOKUP($C127,'2024'!$C$273:$U$528,19,FALSE),0)</f>
        <v>1692500.23</v>
      </c>
      <c r="F127" s="83">
        <f>IFERROR(VLOOKUP($C127,'2024'!$C$8:$U$263,19,FALSE),0)</f>
        <v>680838.8600000008</v>
      </c>
      <c r="G127" s="84">
        <f t="shared" si="14"/>
        <v>0.40226810486164649</v>
      </c>
      <c r="H127" s="85">
        <f t="shared" si="15"/>
        <v>9.3525675508606228E-5</v>
      </c>
      <c r="I127" s="86">
        <f t="shared" si="16"/>
        <v>-1011661.3699999992</v>
      </c>
      <c r="J127" s="87">
        <f t="shared" si="17"/>
        <v>-0.59773189513835345</v>
      </c>
      <c r="K127" s="82">
        <f>VLOOKUP($C127,'2024'!$C$273:$U$528,VLOOKUP($L$4,Master!$D$9:$G$20,4,FALSE),FALSE)</f>
        <v>625833.59</v>
      </c>
      <c r="L127" s="83">
        <f>VLOOKUP($C127,'2024'!$C$8:$U$263,VLOOKUP($L$4,Master!$D$9:$G$20,4,FALSE),FALSE)</f>
        <v>475547.77000000089</v>
      </c>
      <c r="M127" s="154">
        <f t="shared" si="18"/>
        <v>0.75986296932384356</v>
      </c>
      <c r="N127" s="154">
        <f t="shared" si="19"/>
        <v>6.5325187851147834E-5</v>
      </c>
      <c r="O127" s="83">
        <f t="shared" si="20"/>
        <v>-150285.81999999908</v>
      </c>
      <c r="P127" s="87">
        <f t="shared" si="21"/>
        <v>-0.24013703067615638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IFERROR(VLOOKUP($C128,'2024'!$C$273:$U$528,19,FALSE),0)</f>
        <v>4016051.5199999996</v>
      </c>
      <c r="F128" s="83">
        <f>IFERROR(VLOOKUP($C128,'2024'!$C$8:$U$263,19,FALSE),0)</f>
        <v>3749822.1100000003</v>
      </c>
      <c r="G128" s="84">
        <f t="shared" si="14"/>
        <v>0.93370866666571073</v>
      </c>
      <c r="H128" s="85">
        <f t="shared" si="15"/>
        <v>5.1510668159402177E-4</v>
      </c>
      <c r="I128" s="86">
        <f t="shared" si="16"/>
        <v>-266229.40999999922</v>
      </c>
      <c r="J128" s="87">
        <f t="shared" si="17"/>
        <v>-6.6291333334289312E-2</v>
      </c>
      <c r="K128" s="82">
        <f>VLOOKUP($C128,'2024'!$C$273:$U$528,VLOOKUP($L$4,Master!$D$9:$G$20,4,FALSE),FALSE)</f>
        <v>553535.74</v>
      </c>
      <c r="L128" s="83">
        <f>VLOOKUP($C128,'2024'!$C$8:$U$263,VLOOKUP($L$4,Master!$D$9:$G$20,4,FALSE),FALSE)</f>
        <v>439663.20000000013</v>
      </c>
      <c r="M128" s="154">
        <f t="shared" si="18"/>
        <v>0.79428150384652696</v>
      </c>
      <c r="N128" s="154">
        <f t="shared" si="19"/>
        <v>6.0395785540612952E-5</v>
      </c>
      <c r="O128" s="83">
        <f t="shared" si="20"/>
        <v>-113872.53999999986</v>
      </c>
      <c r="P128" s="87">
        <f t="shared" si="21"/>
        <v>-0.20571849615347307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IFERROR(VLOOKUP($C129,'2024'!$C$273:$U$528,19,FALSE),0)</f>
        <v>427437.49</v>
      </c>
      <c r="F129" s="83">
        <f>IFERROR(VLOOKUP($C129,'2024'!$C$8:$U$263,19,FALSE),0)</f>
        <v>240198.99</v>
      </c>
      <c r="G129" s="84">
        <f t="shared" si="14"/>
        <v>0.56195115220239567</v>
      </c>
      <c r="H129" s="85">
        <f t="shared" si="15"/>
        <v>3.2995726472244732E-5</v>
      </c>
      <c r="I129" s="86">
        <f t="shared" si="16"/>
        <v>-187238.5</v>
      </c>
      <c r="J129" s="87">
        <f t="shared" si="17"/>
        <v>-0.43804884779760428</v>
      </c>
      <c r="K129" s="82">
        <f>VLOOKUP($C129,'2024'!$C$273:$U$528,VLOOKUP($L$4,Master!$D$9:$G$20,4,FALSE),FALSE)</f>
        <v>192954.16999999998</v>
      </c>
      <c r="L129" s="83">
        <f>VLOOKUP($C129,'2024'!$C$8:$U$263,VLOOKUP($L$4,Master!$D$9:$G$20,4,FALSE),FALSE)</f>
        <v>100954.39</v>
      </c>
      <c r="M129" s="154">
        <f t="shared" si="18"/>
        <v>0.52320398154649883</v>
      </c>
      <c r="N129" s="154">
        <f t="shared" si="19"/>
        <v>1.3867932744481229E-5</v>
      </c>
      <c r="O129" s="83">
        <f t="shared" si="20"/>
        <v>-91999.779999999984</v>
      </c>
      <c r="P129" s="87">
        <f t="shared" si="21"/>
        <v>-0.47679601845350111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IFERROR(VLOOKUP($C130,'2024'!$C$273:$U$528,19,FALSE),0)</f>
        <v>196711.35</v>
      </c>
      <c r="F130" s="83">
        <f>IFERROR(VLOOKUP($C130,'2024'!$C$8:$U$263,19,FALSE),0)</f>
        <v>168262.66</v>
      </c>
      <c r="G130" s="84">
        <f t="shared" si="14"/>
        <v>0.85537850256225678</v>
      </c>
      <c r="H130" s="85">
        <f t="shared" si="15"/>
        <v>2.3113955245408467E-5</v>
      </c>
      <c r="I130" s="86">
        <f t="shared" si="16"/>
        <v>-28448.690000000002</v>
      </c>
      <c r="J130" s="87">
        <f t="shared" si="17"/>
        <v>-0.14462149743774319</v>
      </c>
      <c r="K130" s="82">
        <f>VLOOKUP($C130,'2024'!$C$273:$U$528,VLOOKUP($L$4,Master!$D$9:$G$20,4,FALSE),FALSE)</f>
        <v>42986.05000000001</v>
      </c>
      <c r="L130" s="83">
        <f>VLOOKUP($C130,'2024'!$C$8:$U$263,VLOOKUP($L$4,Master!$D$9:$G$20,4,FALSE),FALSE)</f>
        <v>27864.59</v>
      </c>
      <c r="M130" s="154">
        <f t="shared" si="18"/>
        <v>0.64822401686128395</v>
      </c>
      <c r="N130" s="154">
        <f t="shared" si="19"/>
        <v>3.8277113067846201E-6</v>
      </c>
      <c r="O130" s="83">
        <f t="shared" si="20"/>
        <v>-15121.46000000001</v>
      </c>
      <c r="P130" s="87">
        <f t="shared" si="21"/>
        <v>-0.35177598313871611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IFERROR(VLOOKUP($C131,'2024'!$C$273:$U$528,19,FALSE),0)</f>
        <v>246525.37</v>
      </c>
      <c r="F131" s="83">
        <f>IFERROR(VLOOKUP($C131,'2024'!$C$8:$U$263,19,FALSE),0)</f>
        <v>223504.23</v>
      </c>
      <c r="G131" s="84">
        <f t="shared" si="14"/>
        <v>0.90661756232228763</v>
      </c>
      <c r="H131" s="85">
        <f t="shared" si="15"/>
        <v>3.0702395703119636E-5</v>
      </c>
      <c r="I131" s="86">
        <f t="shared" si="16"/>
        <v>-23021.139999999985</v>
      </c>
      <c r="J131" s="87">
        <f t="shared" si="17"/>
        <v>-9.3382437677712385E-2</v>
      </c>
      <c r="K131" s="82">
        <f>VLOOKUP($C131,'2024'!$C$273:$U$528,VLOOKUP($L$4,Master!$D$9:$G$20,4,FALSE),FALSE)</f>
        <v>45632.049999999988</v>
      </c>
      <c r="L131" s="83">
        <f>VLOOKUP($C131,'2024'!$C$8:$U$263,VLOOKUP($L$4,Master!$D$9:$G$20,4,FALSE),FALSE)</f>
        <v>22610.909999999996</v>
      </c>
      <c r="M131" s="154">
        <f t="shared" si="18"/>
        <v>0.49550502333338087</v>
      </c>
      <c r="N131" s="154">
        <f t="shared" si="19"/>
        <v>3.1060222261906391E-6</v>
      </c>
      <c r="O131" s="83">
        <f t="shared" si="20"/>
        <v>-23021.139999999992</v>
      </c>
      <c r="P131" s="87">
        <f t="shared" si="21"/>
        <v>-0.50449497666661913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IFERROR(VLOOKUP($C132,'2024'!$C$273:$U$528,19,FALSE),0)</f>
        <v>15077733.059999999</v>
      </c>
      <c r="F132" s="83">
        <f>IFERROR(VLOOKUP($C132,'2024'!$C$8:$U$263,19,FALSE),0)</f>
        <v>15007204.859999999</v>
      </c>
      <c r="G132" s="84">
        <f t="shared" si="14"/>
        <v>0.99532236048221967</v>
      </c>
      <c r="H132" s="85">
        <f t="shared" si="15"/>
        <v>2.061514191518881E-3</v>
      </c>
      <c r="I132" s="86">
        <f t="shared" si="16"/>
        <v>-70528.199999999255</v>
      </c>
      <c r="J132" s="87">
        <f t="shared" si="17"/>
        <v>-4.6776395177803515E-3</v>
      </c>
      <c r="K132" s="82">
        <f>VLOOKUP($C132,'2024'!$C$273:$U$528,VLOOKUP($L$4,Master!$D$9:$G$20,4,FALSE),FALSE)</f>
        <v>1830302.88</v>
      </c>
      <c r="L132" s="83">
        <f>VLOOKUP($C132,'2024'!$C$8:$U$263,VLOOKUP($L$4,Master!$D$9:$G$20,4,FALSE),FALSE)</f>
        <v>1813427.88</v>
      </c>
      <c r="M132" s="154">
        <f t="shared" si="18"/>
        <v>0.99078021447466658</v>
      </c>
      <c r="N132" s="154">
        <f t="shared" si="19"/>
        <v>2.4910750168276162E-4</v>
      </c>
      <c r="O132" s="83">
        <f t="shared" si="20"/>
        <v>-16875</v>
      </c>
      <c r="P132" s="87">
        <f t="shared" si="21"/>
        <v>-9.2197855253333821E-3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IFERROR(VLOOKUP($C133,'2024'!$C$273:$U$528,19,FALSE),0)</f>
        <v>388611.77000000008</v>
      </c>
      <c r="F133" s="83">
        <f>IFERROR(VLOOKUP($C133,'2024'!$C$8:$U$263,19,FALSE),0)</f>
        <v>329478.96999999997</v>
      </c>
      <c r="G133" s="84">
        <f t="shared" si="14"/>
        <v>0.84783579766510908</v>
      </c>
      <c r="H133" s="85">
        <f t="shared" si="15"/>
        <v>4.5259965383188864E-5</v>
      </c>
      <c r="I133" s="86">
        <f t="shared" si="16"/>
        <v>-59132.800000000105</v>
      </c>
      <c r="J133" s="87">
        <f t="shared" si="17"/>
        <v>-0.15216420233489092</v>
      </c>
      <c r="K133" s="82">
        <f>VLOOKUP($C133,'2024'!$C$273:$U$528,VLOOKUP($L$4,Master!$D$9:$G$20,4,FALSE),FALSE)</f>
        <v>49745.29</v>
      </c>
      <c r="L133" s="83">
        <f>VLOOKUP($C133,'2024'!$C$8:$U$263,VLOOKUP($L$4,Master!$D$9:$G$20,4,FALSE),FALSE)</f>
        <v>35860.100000000006</v>
      </c>
      <c r="M133" s="154">
        <f t="shared" si="18"/>
        <v>0.72087427774569224</v>
      </c>
      <c r="N133" s="154">
        <f t="shared" si="19"/>
        <v>4.9260409082791885E-6</v>
      </c>
      <c r="O133" s="83">
        <f t="shared" si="20"/>
        <v>-13885.189999999995</v>
      </c>
      <c r="P133" s="87">
        <f t="shared" si="21"/>
        <v>-0.27912572225430782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IFERROR(VLOOKUP($C134,'2024'!$C$273:$U$528,19,FALSE),0)</f>
        <v>146116.25999999998</v>
      </c>
      <c r="F134" s="83">
        <f>IFERROR(VLOOKUP($C134,'2024'!$C$8:$U$263,19,FALSE),0)</f>
        <v>4976.62</v>
      </c>
      <c r="G134" s="84">
        <f t="shared" si="14"/>
        <v>3.4059316875479848E-2</v>
      </c>
      <c r="H134" s="85">
        <f t="shared" si="15"/>
        <v>6.8362981991016111E-7</v>
      </c>
      <c r="I134" s="86">
        <f t="shared" si="16"/>
        <v>-141139.63999999998</v>
      </c>
      <c r="J134" s="87">
        <f t="shared" si="17"/>
        <v>-0.96594068312452019</v>
      </c>
      <c r="K134" s="82">
        <f>VLOOKUP($C134,'2024'!$C$273:$U$528,VLOOKUP($L$4,Master!$D$9:$G$20,4,FALSE),FALSE)</f>
        <v>19498.099999999999</v>
      </c>
      <c r="L134" s="83">
        <f>VLOOKUP($C134,'2024'!$C$8:$U$263,VLOOKUP($L$4,Master!$D$9:$G$20,4,FALSE),FALSE)</f>
        <v>0</v>
      </c>
      <c r="M134" s="154">
        <f t="shared" si="18"/>
        <v>0</v>
      </c>
      <c r="N134" s="154">
        <f t="shared" si="19"/>
        <v>0</v>
      </c>
      <c r="O134" s="83">
        <f t="shared" si="20"/>
        <v>-19498.099999999999</v>
      </c>
      <c r="P134" s="87">
        <f t="shared" si="21"/>
        <v>-1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IFERROR(VLOOKUP($C135,'2024'!$C$273:$U$528,19,FALSE),0)</f>
        <v>778973.6100000001</v>
      </c>
      <c r="F135" s="83">
        <f>IFERROR(VLOOKUP($C135,'2024'!$C$8:$U$263,19,FALSE),0)</f>
        <v>686165.22</v>
      </c>
      <c r="G135" s="84">
        <f t="shared" si="14"/>
        <v>0.88085810763216987</v>
      </c>
      <c r="H135" s="85">
        <f t="shared" si="15"/>
        <v>9.4257348517109217E-5</v>
      </c>
      <c r="I135" s="86">
        <f t="shared" si="16"/>
        <v>-92808.39000000013</v>
      </c>
      <c r="J135" s="87">
        <f t="shared" si="17"/>
        <v>-0.11914189236783017</v>
      </c>
      <c r="K135" s="82">
        <f>VLOOKUP($C135,'2024'!$C$273:$U$528,VLOOKUP($L$4,Master!$D$9:$G$20,4,FALSE),FALSE)</f>
        <v>99777.5</v>
      </c>
      <c r="L135" s="83">
        <f>VLOOKUP($C135,'2024'!$C$8:$U$263,VLOOKUP($L$4,Master!$D$9:$G$20,4,FALSE),FALSE)</f>
        <v>76627.350000000006</v>
      </c>
      <c r="M135" s="154">
        <f t="shared" si="18"/>
        <v>0.76798226052967855</v>
      </c>
      <c r="N135" s="154">
        <f t="shared" si="19"/>
        <v>1.0526168660796462E-5</v>
      </c>
      <c r="O135" s="83">
        <f t="shared" si="20"/>
        <v>-23150.149999999994</v>
      </c>
      <c r="P135" s="87">
        <f t="shared" si="21"/>
        <v>-0.23201773947032139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IFERROR(VLOOKUP($C136,'2024'!$C$273:$U$528,19,FALSE),0)</f>
        <v>514745.06</v>
      </c>
      <c r="F136" s="83">
        <f>IFERROR(VLOOKUP($C136,'2024'!$C$8:$U$263,19,FALSE),0)</f>
        <v>429486.1</v>
      </c>
      <c r="G136" s="84">
        <f t="shared" si="14"/>
        <v>0.83436662801581807</v>
      </c>
      <c r="H136" s="85">
        <f t="shared" si="15"/>
        <v>5.8997774633570062E-5</v>
      </c>
      <c r="I136" s="86">
        <f t="shared" si="16"/>
        <v>-85258.960000000021</v>
      </c>
      <c r="J136" s="87">
        <f t="shared" si="17"/>
        <v>-0.16563337198418188</v>
      </c>
      <c r="K136" s="82">
        <f>VLOOKUP($C136,'2024'!$C$273:$U$528,VLOOKUP($L$4,Master!$D$9:$G$20,4,FALSE),FALSE)</f>
        <v>101331.46999999996</v>
      </c>
      <c r="L136" s="83">
        <f>VLOOKUP($C136,'2024'!$C$8:$U$263,VLOOKUP($L$4,Master!$D$9:$G$20,4,FALSE),FALSE)</f>
        <v>50840.870000000017</v>
      </c>
      <c r="M136" s="154">
        <f t="shared" si="18"/>
        <v>0.50172833770199954</v>
      </c>
      <c r="N136" s="154">
        <f t="shared" si="19"/>
        <v>6.9839237880681917E-6</v>
      </c>
      <c r="O136" s="83">
        <f t="shared" si="20"/>
        <v>-50490.59999999994</v>
      </c>
      <c r="P136" s="87">
        <f t="shared" si="21"/>
        <v>-0.49827166229800041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IFERROR(VLOOKUP($C137,'2024'!$C$273:$U$528,19,FALSE),0)</f>
        <v>2142893.5699999998</v>
      </c>
      <c r="F137" s="83">
        <f>IFERROR(VLOOKUP($C137,'2024'!$C$8:$U$263,19,FALSE),0)</f>
        <v>1608789.78</v>
      </c>
      <c r="G137" s="84">
        <f t="shared" si="14"/>
        <v>0.75075580165187583</v>
      </c>
      <c r="H137" s="85">
        <f t="shared" si="15"/>
        <v>2.2099671415030838E-4</v>
      </c>
      <c r="I137" s="86">
        <f t="shared" si="16"/>
        <v>-534103.7899999998</v>
      </c>
      <c r="J137" s="87">
        <f t="shared" si="17"/>
        <v>-0.24924419834812414</v>
      </c>
      <c r="K137" s="82">
        <f>VLOOKUP($C137,'2024'!$C$273:$U$528,VLOOKUP($L$4,Master!$D$9:$G$20,4,FALSE),FALSE)</f>
        <v>254837.57</v>
      </c>
      <c r="L137" s="83">
        <f>VLOOKUP($C137,'2024'!$C$8:$U$263,VLOOKUP($L$4,Master!$D$9:$G$20,4,FALSE),FALSE)</f>
        <v>36900.35</v>
      </c>
      <c r="M137" s="154">
        <f t="shared" si="18"/>
        <v>0.14479948933746306</v>
      </c>
      <c r="N137" s="154">
        <f t="shared" si="19"/>
        <v>5.0689382804236433E-6</v>
      </c>
      <c r="O137" s="83">
        <f t="shared" si="20"/>
        <v>-217937.22</v>
      </c>
      <c r="P137" s="87">
        <f t="shared" si="21"/>
        <v>-0.85520051066253688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IFERROR(VLOOKUP($C138,'2024'!$C$273:$U$528,19,FALSE),0)</f>
        <v>518056.93</v>
      </c>
      <c r="F138" s="83">
        <f>IFERROR(VLOOKUP($C138,'2024'!$C$8:$U$263,19,FALSE),0)</f>
        <v>181350.28</v>
      </c>
      <c r="G138" s="84">
        <f t="shared" ref="G138:G201" si="22">IFERROR(F138/E138,0)</f>
        <v>0.35005859298127717</v>
      </c>
      <c r="H138" s="85">
        <f t="shared" ref="H138:H201" si="23">F138/$D$4</f>
        <v>2.491177933156586E-5</v>
      </c>
      <c r="I138" s="86">
        <f t="shared" ref="I138:I201" si="24">F138-E138</f>
        <v>-336706.65</v>
      </c>
      <c r="J138" s="87">
        <f t="shared" ref="J138:J201" si="25">IFERROR(I138/E138,0)</f>
        <v>-0.64994140701872283</v>
      </c>
      <c r="K138" s="82">
        <f>VLOOKUP($C138,'2024'!$C$273:$U$528,VLOOKUP($L$4,Master!$D$9:$G$20,4,FALSE),FALSE)</f>
        <v>300379.52000000002</v>
      </c>
      <c r="L138" s="83">
        <f>VLOOKUP($C138,'2024'!$C$8:$U$263,VLOOKUP($L$4,Master!$D$9:$G$20,4,FALSE),FALSE)</f>
        <v>11801.51</v>
      </c>
      <c r="M138" s="154">
        <f t="shared" ref="M138:M201" si="26">IFERROR(L138/K138,0)</f>
        <v>3.9288663887604588E-2</v>
      </c>
      <c r="N138" s="154">
        <f t="shared" ref="N138:N201" si="27">L138/$D$4</f>
        <v>1.6211533442312184E-6</v>
      </c>
      <c r="O138" s="83">
        <f t="shared" ref="O138:O201" si="28">L138-K138</f>
        <v>-288578.01</v>
      </c>
      <c r="P138" s="87">
        <f t="shared" ref="P138:P201" si="29">IFERROR(O138/K138,0)</f>
        <v>-0.96071133611239534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IFERROR(VLOOKUP($C139,'2024'!$C$273:$U$528,19,FALSE),0)</f>
        <v>94516.150000000009</v>
      </c>
      <c r="F139" s="83">
        <f>IFERROR(VLOOKUP($C139,'2024'!$C$8:$U$263,19,FALSE),0)</f>
        <v>64195.599999999991</v>
      </c>
      <c r="G139" s="84">
        <f t="shared" si="22"/>
        <v>0.67920244318034517</v>
      </c>
      <c r="H139" s="85">
        <f t="shared" si="23"/>
        <v>8.8184403203428695E-6</v>
      </c>
      <c r="I139" s="86">
        <f t="shared" si="24"/>
        <v>-30320.550000000017</v>
      </c>
      <c r="J139" s="87">
        <f t="shared" si="25"/>
        <v>-0.32079755681965477</v>
      </c>
      <c r="K139" s="82">
        <f>VLOOKUP($C139,'2024'!$C$273:$U$528,VLOOKUP($L$4,Master!$D$9:$G$20,4,FALSE),FALSE)</f>
        <v>16205.589999999997</v>
      </c>
      <c r="L139" s="83">
        <f>VLOOKUP($C139,'2024'!$C$8:$U$263,VLOOKUP($L$4,Master!$D$9:$G$20,4,FALSE),FALSE)</f>
        <v>5337.67</v>
      </c>
      <c r="M139" s="154">
        <f t="shared" si="26"/>
        <v>0.3293721487462043</v>
      </c>
      <c r="N139" s="154">
        <f t="shared" si="27"/>
        <v>7.3322664395510801E-7</v>
      </c>
      <c r="O139" s="83">
        <f t="shared" si="28"/>
        <v>-10867.919999999996</v>
      </c>
      <c r="P139" s="87">
        <f t="shared" si="29"/>
        <v>-0.67062785125379565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IFERROR(VLOOKUP($C140,'2024'!$C$273:$U$528,19,FALSE),0)</f>
        <v>6118935.2200000007</v>
      </c>
      <c r="F140" s="83">
        <f>IFERROR(VLOOKUP($C140,'2024'!$C$8:$U$263,19,FALSE),0)</f>
        <v>5334579.37</v>
      </c>
      <c r="G140" s="84">
        <f t="shared" si="22"/>
        <v>0.87181497731234348</v>
      </c>
      <c r="H140" s="85">
        <f t="shared" si="23"/>
        <v>7.3280208937181481E-4</v>
      </c>
      <c r="I140" s="86">
        <f t="shared" si="24"/>
        <v>-784355.85000000056</v>
      </c>
      <c r="J140" s="87">
        <f t="shared" si="25"/>
        <v>-0.1281850226876565</v>
      </c>
      <c r="K140" s="82">
        <f>VLOOKUP($C140,'2024'!$C$273:$U$528,VLOOKUP($L$4,Master!$D$9:$G$20,4,FALSE),FALSE)</f>
        <v>960554.93</v>
      </c>
      <c r="L140" s="83">
        <f>VLOOKUP($C140,'2024'!$C$8:$U$263,VLOOKUP($L$4,Master!$D$9:$G$20,4,FALSE),FALSE)</f>
        <v>192449.38</v>
      </c>
      <c r="M140" s="154">
        <f t="shared" si="26"/>
        <v>0.20035229010796915</v>
      </c>
      <c r="N140" s="154">
        <f t="shared" si="27"/>
        <v>2.6436443809497645E-5</v>
      </c>
      <c r="O140" s="83">
        <f t="shared" si="28"/>
        <v>-768105.55</v>
      </c>
      <c r="P140" s="87">
        <f t="shared" si="29"/>
        <v>-0.79964770989203082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IFERROR(VLOOKUP($C141,'2024'!$C$273:$U$528,19,FALSE),0)</f>
        <v>762488.22</v>
      </c>
      <c r="F141" s="83">
        <f>IFERROR(VLOOKUP($C141,'2024'!$C$8:$U$263,19,FALSE),0)</f>
        <v>670721.55000000005</v>
      </c>
      <c r="G141" s="84">
        <f t="shared" si="22"/>
        <v>0.879648409519035</v>
      </c>
      <c r="H141" s="85">
        <f t="shared" si="23"/>
        <v>9.2135877852109294E-5</v>
      </c>
      <c r="I141" s="86">
        <f t="shared" si="24"/>
        <v>-91766.669999999925</v>
      </c>
      <c r="J141" s="87">
        <f t="shared" si="25"/>
        <v>-0.12035159048096497</v>
      </c>
      <c r="K141" s="82">
        <f>VLOOKUP($C141,'2024'!$C$273:$U$528,VLOOKUP($L$4,Master!$D$9:$G$20,4,FALSE),FALSE)</f>
        <v>114785.27999999997</v>
      </c>
      <c r="L141" s="83">
        <f>VLOOKUP($C141,'2024'!$C$8:$U$263,VLOOKUP($L$4,Master!$D$9:$G$20,4,FALSE),FALSE)</f>
        <v>98680.459999999992</v>
      </c>
      <c r="M141" s="154">
        <f t="shared" si="26"/>
        <v>0.85969612131451012</v>
      </c>
      <c r="N141" s="154">
        <f t="shared" si="27"/>
        <v>1.3555566850282291E-5</v>
      </c>
      <c r="O141" s="83">
        <f t="shared" si="28"/>
        <v>-16104.819999999978</v>
      </c>
      <c r="P141" s="87">
        <f t="shared" si="29"/>
        <v>-0.14030387868548982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IFERROR(VLOOKUP($C142,'2024'!$C$273:$U$528,19,FALSE),0)</f>
        <v>1171219.6499999999</v>
      </c>
      <c r="F142" s="83">
        <f>IFERROR(VLOOKUP($C142,'2024'!$C$8:$U$263,19,FALSE),0)</f>
        <v>4068147.98</v>
      </c>
      <c r="G142" s="84">
        <f t="shared" si="22"/>
        <v>3.4734287287615095</v>
      </c>
      <c r="H142" s="85">
        <f t="shared" si="23"/>
        <v>5.5883456461117901E-4</v>
      </c>
      <c r="I142" s="86">
        <f t="shared" si="24"/>
        <v>2896928.33</v>
      </c>
      <c r="J142" s="87">
        <f t="shared" si="25"/>
        <v>2.4734287287615095</v>
      </c>
      <c r="K142" s="82">
        <f>VLOOKUP($C142,'2024'!$C$273:$U$528,VLOOKUP($L$4,Master!$D$9:$G$20,4,FALSE),FALSE)</f>
        <v>415770</v>
      </c>
      <c r="L142" s="83">
        <f>VLOOKUP($C142,'2024'!$C$8:$U$263,VLOOKUP($L$4,Master!$D$9:$G$20,4,FALSE),FALSE)</f>
        <v>123120.17</v>
      </c>
      <c r="M142" s="154">
        <f t="shared" si="26"/>
        <v>0.29612567044279287</v>
      </c>
      <c r="N142" s="154">
        <f t="shared" si="27"/>
        <v>1.6912808220118961E-5</v>
      </c>
      <c r="O142" s="83">
        <f t="shared" si="28"/>
        <v>-292649.83</v>
      </c>
      <c r="P142" s="87">
        <f t="shared" si="29"/>
        <v>-0.70387432955720719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IFERROR(VLOOKUP($C143,'2024'!$C$273:$U$528,19,FALSE),0)</f>
        <v>453730.55000000005</v>
      </c>
      <c r="F143" s="83">
        <f>IFERROR(VLOOKUP($C143,'2024'!$C$8:$U$263,19,FALSE),0)</f>
        <v>410845.31000000006</v>
      </c>
      <c r="G143" s="84">
        <f t="shared" si="22"/>
        <v>0.90548302290864047</v>
      </c>
      <c r="H143" s="85">
        <f t="shared" si="23"/>
        <v>5.64371210352075E-5</v>
      </c>
      <c r="I143" s="86">
        <f t="shared" si="24"/>
        <v>-42885.239999999991</v>
      </c>
      <c r="J143" s="87">
        <f t="shared" si="25"/>
        <v>-9.4516977091359589E-2</v>
      </c>
      <c r="K143" s="82">
        <f>VLOOKUP($C143,'2024'!$C$273:$U$528,VLOOKUP($L$4,Master!$D$9:$G$20,4,FALSE),FALSE)</f>
        <v>92072.670000000013</v>
      </c>
      <c r="L143" s="83">
        <f>VLOOKUP($C143,'2024'!$C$8:$U$263,VLOOKUP($L$4,Master!$D$9:$G$20,4,FALSE),FALSE)</f>
        <v>49187.43</v>
      </c>
      <c r="M143" s="154">
        <f t="shared" si="26"/>
        <v>0.53422399936919385</v>
      </c>
      <c r="N143" s="154">
        <f t="shared" si="27"/>
        <v>6.7567935491847189E-6</v>
      </c>
      <c r="O143" s="83">
        <f t="shared" si="28"/>
        <v>-42885.240000000013</v>
      </c>
      <c r="P143" s="87">
        <f t="shared" si="29"/>
        <v>-0.46577600063080615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IFERROR(VLOOKUP($C144,'2024'!$C$273:$U$528,19,FALSE),0)</f>
        <v>285089.18</v>
      </c>
      <c r="F144" s="83">
        <f>IFERROR(VLOOKUP($C144,'2024'!$C$8:$U$263,19,FALSE),0)</f>
        <v>127939.50999999998</v>
      </c>
      <c r="G144" s="84">
        <f t="shared" si="22"/>
        <v>0.44877013571683072</v>
      </c>
      <c r="H144" s="85">
        <f t="shared" si="23"/>
        <v>1.7574832754097008E-5</v>
      </c>
      <c r="I144" s="86">
        <f t="shared" si="24"/>
        <v>-157149.67000000001</v>
      </c>
      <c r="J144" s="87">
        <f t="shared" si="25"/>
        <v>-0.55122986428316922</v>
      </c>
      <c r="K144" s="82">
        <f>VLOOKUP($C144,'2024'!$C$273:$U$528,VLOOKUP($L$4,Master!$D$9:$G$20,4,FALSE),FALSE)</f>
        <v>87518.929999999978</v>
      </c>
      <c r="L144" s="83">
        <f>VLOOKUP($C144,'2024'!$C$8:$U$263,VLOOKUP($L$4,Master!$D$9:$G$20,4,FALSE),FALSE)</f>
        <v>12280.46</v>
      </c>
      <c r="M144" s="154">
        <f t="shared" si="26"/>
        <v>0.14031775754113998</v>
      </c>
      <c r="N144" s="154">
        <f t="shared" si="27"/>
        <v>1.6869458906273608E-6</v>
      </c>
      <c r="O144" s="83">
        <f t="shared" si="28"/>
        <v>-75238.469999999972</v>
      </c>
      <c r="P144" s="87">
        <f t="shared" si="29"/>
        <v>-0.85968224245885994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IFERROR(VLOOKUP($C145,'2024'!$C$273:$U$528,19,FALSE),0)</f>
        <v>188514.82</v>
      </c>
      <c r="F145" s="83">
        <f>IFERROR(VLOOKUP($C145,'2024'!$C$8:$U$263,19,FALSE),0)</f>
        <v>186014.96000000002</v>
      </c>
      <c r="G145" s="84">
        <f t="shared" si="22"/>
        <v>0.9867391858104313</v>
      </c>
      <c r="H145" s="85">
        <f t="shared" si="23"/>
        <v>2.5552558484552938E-5</v>
      </c>
      <c r="I145" s="86">
        <f t="shared" si="24"/>
        <v>-2499.859999999986</v>
      </c>
      <c r="J145" s="87">
        <f t="shared" si="25"/>
        <v>-1.3260814189568681E-2</v>
      </c>
      <c r="K145" s="82">
        <f>VLOOKUP($C145,'2024'!$C$273:$U$528,VLOOKUP($L$4,Master!$D$9:$G$20,4,FALSE),FALSE)</f>
        <v>31433.000000000004</v>
      </c>
      <c r="L145" s="83">
        <f>VLOOKUP($C145,'2024'!$C$8:$U$263,VLOOKUP($L$4,Master!$D$9:$G$20,4,FALSE),FALSE)</f>
        <v>29460.800000000007</v>
      </c>
      <c r="M145" s="154">
        <f t="shared" si="26"/>
        <v>0.93725702287404966</v>
      </c>
      <c r="N145" s="154">
        <f t="shared" si="27"/>
        <v>4.046979957965302E-6</v>
      </c>
      <c r="O145" s="83">
        <f t="shared" si="28"/>
        <v>-1972.1999999999971</v>
      </c>
      <c r="P145" s="87">
        <f t="shared" si="29"/>
        <v>-6.2742977125950339E-2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IFERROR(VLOOKUP($C146,'2024'!$C$273:$U$528,19,FALSE),0)</f>
        <v>1071720.1299999999</v>
      </c>
      <c r="F146" s="83">
        <f>IFERROR(VLOOKUP($C146,'2024'!$C$8:$U$263,19,FALSE),0)</f>
        <v>268331.39</v>
      </c>
      <c r="G146" s="84">
        <f t="shared" si="22"/>
        <v>0.2503744984243228</v>
      </c>
      <c r="H146" s="85">
        <f t="shared" si="23"/>
        <v>3.6860226382955347E-5</v>
      </c>
      <c r="I146" s="86">
        <f t="shared" si="24"/>
        <v>-803388.73999999987</v>
      </c>
      <c r="J146" s="87">
        <f t="shared" si="25"/>
        <v>-0.7496255015756772</v>
      </c>
      <c r="K146" s="82">
        <f>VLOOKUP($C146,'2024'!$C$273:$U$528,VLOOKUP($L$4,Master!$D$9:$G$20,4,FALSE),FALSE)</f>
        <v>744647.12</v>
      </c>
      <c r="L146" s="83">
        <f>VLOOKUP($C146,'2024'!$C$8:$U$263,VLOOKUP($L$4,Master!$D$9:$G$20,4,FALSE),FALSE)</f>
        <v>0</v>
      </c>
      <c r="M146" s="154">
        <f t="shared" si="26"/>
        <v>0</v>
      </c>
      <c r="N146" s="154">
        <f t="shared" si="27"/>
        <v>0</v>
      </c>
      <c r="O146" s="83">
        <f t="shared" si="28"/>
        <v>-744647.12</v>
      </c>
      <c r="P146" s="87">
        <f t="shared" si="29"/>
        <v>-1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IFERROR(VLOOKUP($C147,'2024'!$C$273:$U$528,19,FALSE),0)</f>
        <v>13049.490000000002</v>
      </c>
      <c r="F147" s="83">
        <f>IFERROR(VLOOKUP($C147,'2024'!$C$8:$U$263,19,FALSE),0)</f>
        <v>5159.24</v>
      </c>
      <c r="G147" s="84">
        <f t="shared" si="22"/>
        <v>0.39535951213419063</v>
      </c>
      <c r="H147" s="85">
        <f t="shared" si="23"/>
        <v>7.0871601851724656E-7</v>
      </c>
      <c r="I147" s="86">
        <f t="shared" si="24"/>
        <v>-7890.2500000000018</v>
      </c>
      <c r="J147" s="87">
        <f t="shared" si="25"/>
        <v>-0.60464048786580937</v>
      </c>
      <c r="K147" s="82">
        <f>VLOOKUP($C147,'2024'!$C$273:$U$528,VLOOKUP($L$4,Master!$D$9:$G$20,4,FALSE),FALSE)</f>
        <v>6021.77</v>
      </c>
      <c r="L147" s="83">
        <f>VLOOKUP($C147,'2024'!$C$8:$U$263,VLOOKUP($L$4,Master!$D$9:$G$20,4,FALSE),FALSE)</f>
        <v>432.47</v>
      </c>
      <c r="M147" s="154">
        <f t="shared" si="26"/>
        <v>7.1817754580463883E-2</v>
      </c>
      <c r="N147" s="154">
        <f t="shared" si="27"/>
        <v>5.9407667898402413E-8</v>
      </c>
      <c r="O147" s="83">
        <f t="shared" si="28"/>
        <v>-5589.3</v>
      </c>
      <c r="P147" s="87">
        <f t="shared" si="29"/>
        <v>-0.92818224541953609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IFERROR(VLOOKUP($C148,'2024'!$C$273:$U$528,19,FALSE),0)</f>
        <v>354733.93</v>
      </c>
      <c r="F148" s="83">
        <f>IFERROR(VLOOKUP($C148,'2024'!$C$8:$U$263,19,FALSE),0)</f>
        <v>162293.08000000002</v>
      </c>
      <c r="G148" s="84">
        <f t="shared" si="22"/>
        <v>0.45750650353632655</v>
      </c>
      <c r="H148" s="85">
        <f t="shared" si="23"/>
        <v>2.2293924200173085E-5</v>
      </c>
      <c r="I148" s="86">
        <f t="shared" si="24"/>
        <v>-192440.84999999998</v>
      </c>
      <c r="J148" s="87">
        <f t="shared" si="25"/>
        <v>-0.5424934964636734</v>
      </c>
      <c r="K148" s="82">
        <f>VLOOKUP($C148,'2024'!$C$273:$U$528,VLOOKUP($L$4,Master!$D$9:$G$20,4,FALSE),FALSE)</f>
        <v>130644.20999999999</v>
      </c>
      <c r="L148" s="83">
        <f>VLOOKUP($C148,'2024'!$C$8:$U$263,VLOOKUP($L$4,Master!$D$9:$G$20,4,FALSE),FALSE)</f>
        <v>53461.3</v>
      </c>
      <c r="M148" s="154">
        <f t="shared" si="26"/>
        <v>0.40921293029365791</v>
      </c>
      <c r="N148" s="154">
        <f t="shared" si="27"/>
        <v>7.3438877975740764E-6</v>
      </c>
      <c r="O148" s="83">
        <f t="shared" si="28"/>
        <v>-77182.909999999989</v>
      </c>
      <c r="P148" s="87">
        <f t="shared" si="29"/>
        <v>-0.59078706970634209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IFERROR(VLOOKUP($C149,'2024'!$C$273:$U$528,19,FALSE),0)</f>
        <v>3612500</v>
      </c>
      <c r="F149" s="83">
        <f>IFERROR(VLOOKUP($C149,'2024'!$C$8:$U$263,19,FALSE),0)</f>
        <v>3550000</v>
      </c>
      <c r="G149" s="84">
        <f t="shared" si="22"/>
        <v>0.98269896193771622</v>
      </c>
      <c r="H149" s="85">
        <f t="shared" si="23"/>
        <v>4.8765745841174775E-4</v>
      </c>
      <c r="I149" s="86">
        <f t="shared" si="24"/>
        <v>-62500</v>
      </c>
      <c r="J149" s="87">
        <f t="shared" si="25"/>
        <v>-1.7301038062283738E-2</v>
      </c>
      <c r="K149" s="82">
        <f>VLOOKUP($C149,'2024'!$C$273:$U$528,VLOOKUP($L$4,Master!$D$9:$G$20,4,FALSE),FALSE)</f>
        <v>62500</v>
      </c>
      <c r="L149" s="83">
        <f>VLOOKUP($C149,'2024'!$C$8:$U$263,VLOOKUP($L$4,Master!$D$9:$G$20,4,FALSE),FALSE)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-62500</v>
      </c>
      <c r="P149" s="87">
        <f t="shared" si="29"/>
        <v>-1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IFERROR(VLOOKUP($C150,'2024'!$C$273:$U$528,19,FALSE),0)</f>
        <v>234752.73</v>
      </c>
      <c r="F150" s="83">
        <f>IFERROR(VLOOKUP($C150,'2024'!$C$8:$U$263,19,FALSE),0)</f>
        <v>102110.59000000001</v>
      </c>
      <c r="G150" s="84">
        <f t="shared" si="22"/>
        <v>0.4349708307971541</v>
      </c>
      <c r="H150" s="85">
        <f t="shared" si="23"/>
        <v>1.4026757970795501E-5</v>
      </c>
      <c r="I150" s="86">
        <f t="shared" si="24"/>
        <v>-132642.14000000001</v>
      </c>
      <c r="J150" s="87">
        <f t="shared" si="25"/>
        <v>-0.56502916920284596</v>
      </c>
      <c r="K150" s="82">
        <f>VLOOKUP($C150,'2024'!$C$273:$U$528,VLOOKUP($L$4,Master!$D$9:$G$20,4,FALSE),FALSE)</f>
        <v>23494.55</v>
      </c>
      <c r="L150" s="83">
        <f>VLOOKUP($C150,'2024'!$C$8:$U$263,VLOOKUP($L$4,Master!$D$9:$G$20,4,FALSE),FALSE)</f>
        <v>11351.890000000001</v>
      </c>
      <c r="M150" s="154">
        <f t="shared" si="26"/>
        <v>0.48317120353443677</v>
      </c>
      <c r="N150" s="154">
        <f t="shared" si="27"/>
        <v>1.5593898100196439E-6</v>
      </c>
      <c r="O150" s="83">
        <f t="shared" si="28"/>
        <v>-12142.659999999998</v>
      </c>
      <c r="P150" s="87">
        <f t="shared" si="29"/>
        <v>-0.51682879646556323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IFERROR(VLOOKUP($C151,'2024'!$C$273:$U$528,19,FALSE),0)</f>
        <v>335513.71999999997</v>
      </c>
      <c r="F151" s="83">
        <f>IFERROR(VLOOKUP($C151,'2024'!$C$8:$U$263,19,FALSE),0)</f>
        <v>68425.649999999994</v>
      </c>
      <c r="G151" s="84">
        <f t="shared" si="22"/>
        <v>0.2039429266856807</v>
      </c>
      <c r="H151" s="85">
        <f t="shared" si="23"/>
        <v>9.3995150899075496E-6</v>
      </c>
      <c r="I151" s="86">
        <f t="shared" si="24"/>
        <v>-267088.06999999995</v>
      </c>
      <c r="J151" s="87">
        <f t="shared" si="25"/>
        <v>-0.79605707331431919</v>
      </c>
      <c r="K151" s="82">
        <f>VLOOKUP($C151,'2024'!$C$273:$U$528,VLOOKUP($L$4,Master!$D$9:$G$20,4,FALSE),FALSE)</f>
        <v>122893.78</v>
      </c>
      <c r="L151" s="83">
        <f>VLOOKUP($C151,'2024'!$C$8:$U$263,VLOOKUP($L$4,Master!$D$9:$G$20,4,FALSE),FALSE)</f>
        <v>1533.33</v>
      </c>
      <c r="M151" s="154">
        <f t="shared" si="26"/>
        <v>1.2476872303870871E-2</v>
      </c>
      <c r="N151" s="154">
        <f t="shared" si="27"/>
        <v>2.1063093259337609E-7</v>
      </c>
      <c r="O151" s="83">
        <f t="shared" si="28"/>
        <v>-121360.45</v>
      </c>
      <c r="P151" s="87">
        <f t="shared" si="29"/>
        <v>-0.98752312769612915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IFERROR(VLOOKUP($C152,'2024'!$C$273:$U$528,19,FALSE),0)</f>
        <v>656906.41</v>
      </c>
      <c r="F152" s="83">
        <f>IFERROR(VLOOKUP($C152,'2024'!$C$8:$U$263,19,FALSE),0)</f>
        <v>717836.65</v>
      </c>
      <c r="G152" s="84">
        <f t="shared" si="22"/>
        <v>1.0927533040817794</v>
      </c>
      <c r="H152" s="85">
        <f t="shared" si="23"/>
        <v>9.860799895600094E-5</v>
      </c>
      <c r="I152" s="86">
        <f t="shared" si="24"/>
        <v>60930.239999999991</v>
      </c>
      <c r="J152" s="87">
        <f t="shared" si="25"/>
        <v>9.27533040817793E-2</v>
      </c>
      <c r="K152" s="82">
        <f>VLOOKUP($C152,'2024'!$C$273:$U$528,VLOOKUP($L$4,Master!$D$9:$G$20,4,FALSE),FALSE)</f>
        <v>53796.18</v>
      </c>
      <c r="L152" s="83">
        <f>VLOOKUP($C152,'2024'!$C$8:$U$263,VLOOKUP($L$4,Master!$D$9:$G$20,4,FALSE),FALSE)</f>
        <v>123625.12999999999</v>
      </c>
      <c r="M152" s="154">
        <f t="shared" si="26"/>
        <v>2.2980280384220588</v>
      </c>
      <c r="N152" s="154">
        <f t="shared" si="27"/>
        <v>1.6982173715949833E-5</v>
      </c>
      <c r="O152" s="83">
        <f t="shared" si="28"/>
        <v>69828.949999999983</v>
      </c>
      <c r="P152" s="87">
        <f t="shared" si="29"/>
        <v>1.2980280384220586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IFERROR(VLOOKUP($C153,'2024'!$C$273:$U$528,19,FALSE),0)</f>
        <v>873236.59</v>
      </c>
      <c r="F153" s="83">
        <f>IFERROR(VLOOKUP($C153,'2024'!$C$8:$U$263,19,FALSE),0)</f>
        <v>1046078.63</v>
      </c>
      <c r="G153" s="84">
        <f t="shared" si="22"/>
        <v>1.1979326587769301</v>
      </c>
      <c r="H153" s="85">
        <f t="shared" si="23"/>
        <v>1.4369804112806847E-4</v>
      </c>
      <c r="I153" s="86">
        <f t="shared" si="24"/>
        <v>172842.04000000004</v>
      </c>
      <c r="J153" s="87">
        <f t="shared" si="25"/>
        <v>0.19793265877693014</v>
      </c>
      <c r="K153" s="82">
        <f>VLOOKUP($C153,'2024'!$C$273:$U$528,VLOOKUP($L$4,Master!$D$9:$G$20,4,FALSE),FALSE)</f>
        <v>116333.66999999997</v>
      </c>
      <c r="L153" s="83">
        <f>VLOOKUP($C153,'2024'!$C$8:$U$263,VLOOKUP($L$4,Master!$D$9:$G$20,4,FALSE),FALSE)</f>
        <v>75374.48</v>
      </c>
      <c r="M153" s="154">
        <f t="shared" si="26"/>
        <v>0.64791629113050431</v>
      </c>
      <c r="N153" s="154">
        <f t="shared" si="27"/>
        <v>1.0354064041100594E-5</v>
      </c>
      <c r="O153" s="83">
        <f t="shared" si="28"/>
        <v>-40959.189999999973</v>
      </c>
      <c r="P153" s="87">
        <f t="shared" si="29"/>
        <v>-0.35208370886949569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IFERROR(VLOOKUP($C154,'2024'!$C$273:$U$528,19,FALSE),0)</f>
        <v>2747058.19</v>
      </c>
      <c r="F154" s="83">
        <f>IFERROR(VLOOKUP($C154,'2024'!$C$8:$U$263,19,FALSE),0)</f>
        <v>2728569.29</v>
      </c>
      <c r="G154" s="84">
        <f t="shared" si="22"/>
        <v>0.99326956375831266</v>
      </c>
      <c r="H154" s="85">
        <f t="shared" si="23"/>
        <v>3.7481891973570341E-4</v>
      </c>
      <c r="I154" s="86">
        <f t="shared" si="24"/>
        <v>-18488.899999999907</v>
      </c>
      <c r="J154" s="87">
        <f t="shared" si="25"/>
        <v>-6.7304362416872963E-3</v>
      </c>
      <c r="K154" s="82">
        <f>VLOOKUP($C154,'2024'!$C$273:$U$528,VLOOKUP($L$4,Master!$D$9:$G$20,4,FALSE),FALSE)</f>
        <v>71738.89999999998</v>
      </c>
      <c r="L154" s="83">
        <f>VLOOKUP($C154,'2024'!$C$8:$U$263,VLOOKUP($L$4,Master!$D$9:$G$20,4,FALSE),FALSE)</f>
        <v>40299.46</v>
      </c>
      <c r="M154" s="154">
        <f t="shared" si="26"/>
        <v>0.56175185289989127</v>
      </c>
      <c r="N154" s="154">
        <f t="shared" si="27"/>
        <v>5.5358682363284203E-6</v>
      </c>
      <c r="O154" s="83">
        <f t="shared" si="28"/>
        <v>-31439.439999999981</v>
      </c>
      <c r="P154" s="87">
        <f t="shared" si="29"/>
        <v>-0.43824814710010873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IFERROR(VLOOKUP($C155,'2024'!$C$273:$U$528,19,FALSE),0)</f>
        <v>307740.73000000004</v>
      </c>
      <c r="F155" s="83">
        <f>IFERROR(VLOOKUP($C155,'2024'!$C$8:$U$263,19,FALSE),0)</f>
        <v>295272.09999999998</v>
      </c>
      <c r="G155" s="84">
        <f t="shared" si="22"/>
        <v>0.95948332870985242</v>
      </c>
      <c r="H155" s="85">
        <f t="shared" si="23"/>
        <v>4.0561025866450536E-5</v>
      </c>
      <c r="I155" s="86">
        <f t="shared" si="24"/>
        <v>-12468.630000000063</v>
      </c>
      <c r="J155" s="87">
        <f t="shared" si="25"/>
        <v>-4.0516671290147591E-2</v>
      </c>
      <c r="K155" s="82">
        <f>VLOOKUP($C155,'2024'!$C$273:$U$528,VLOOKUP($L$4,Master!$D$9:$G$20,4,FALSE),FALSE)</f>
        <v>45027.810000000005</v>
      </c>
      <c r="L155" s="83">
        <f>VLOOKUP($C155,'2024'!$C$8:$U$263,VLOOKUP($L$4,Master!$D$9:$G$20,4,FALSE),FALSE)</f>
        <v>23859.789999999997</v>
      </c>
      <c r="M155" s="154">
        <f t="shared" si="26"/>
        <v>0.52989008348396238</v>
      </c>
      <c r="N155" s="154">
        <f t="shared" si="27"/>
        <v>3.2775787463769106E-6</v>
      </c>
      <c r="O155" s="83">
        <f t="shared" si="28"/>
        <v>-21168.020000000008</v>
      </c>
      <c r="P155" s="87">
        <f t="shared" si="29"/>
        <v>-0.47010991651603767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IFERROR(VLOOKUP($C156,'2024'!$C$273:$U$528,19,FALSE),0)</f>
        <v>18724928.879999999</v>
      </c>
      <c r="F156" s="83">
        <f>IFERROR(VLOOKUP($C156,'2024'!$C$8:$U$263,19,FALSE),0)</f>
        <v>15569722.020000001</v>
      </c>
      <c r="G156" s="84">
        <f t="shared" si="22"/>
        <v>0.83149699097815755</v>
      </c>
      <c r="H156" s="85">
        <f t="shared" si="23"/>
        <v>2.1387862164649646E-3</v>
      </c>
      <c r="I156" s="86">
        <f t="shared" si="24"/>
        <v>-3155206.8599999975</v>
      </c>
      <c r="J156" s="87">
        <f t="shared" si="25"/>
        <v>-0.16850300902184243</v>
      </c>
      <c r="K156" s="82">
        <f>VLOOKUP($C156,'2024'!$C$273:$U$528,VLOOKUP($L$4,Master!$D$9:$G$20,4,FALSE),FALSE)</f>
        <v>4195875.21</v>
      </c>
      <c r="L156" s="83">
        <f>VLOOKUP($C156,'2024'!$C$8:$U$263,VLOOKUP($L$4,Master!$D$9:$G$20,4,FALSE),FALSE)</f>
        <v>2954170.98</v>
      </c>
      <c r="M156" s="154">
        <f t="shared" si="26"/>
        <v>0.70406550055619976</v>
      </c>
      <c r="N156" s="154">
        <f t="shared" si="27"/>
        <v>4.0580943994944848E-4</v>
      </c>
      <c r="O156" s="83">
        <f t="shared" si="28"/>
        <v>-1241704.23</v>
      </c>
      <c r="P156" s="87">
        <f t="shared" si="29"/>
        <v>-0.29593449944380018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IFERROR(VLOOKUP($C157,'2024'!$C$273:$U$528,19,FALSE),0)</f>
        <v>3333745.49</v>
      </c>
      <c r="F157" s="83">
        <f>IFERROR(VLOOKUP($C157,'2024'!$C$8:$U$263,19,FALSE),0)</f>
        <v>2674377.27</v>
      </c>
      <c r="G157" s="84">
        <f t="shared" si="22"/>
        <v>0.80221398964682211</v>
      </c>
      <c r="H157" s="85">
        <f t="shared" si="23"/>
        <v>3.6737465417530942E-4</v>
      </c>
      <c r="I157" s="86">
        <f t="shared" si="24"/>
        <v>-659368.2200000002</v>
      </c>
      <c r="J157" s="87">
        <f t="shared" si="25"/>
        <v>-0.19778601035317792</v>
      </c>
      <c r="K157" s="82">
        <f>VLOOKUP($C157,'2024'!$C$273:$U$528,VLOOKUP($L$4,Master!$D$9:$G$20,4,FALSE),FALSE)</f>
        <v>546242.65</v>
      </c>
      <c r="L157" s="83">
        <f>VLOOKUP($C157,'2024'!$C$8:$U$263,VLOOKUP($L$4,Master!$D$9:$G$20,4,FALSE),FALSE)</f>
        <v>378449.14</v>
      </c>
      <c r="M157" s="154">
        <f t="shared" si="26"/>
        <v>0.69282239312510663</v>
      </c>
      <c r="N157" s="154">
        <f t="shared" si="27"/>
        <v>5.1986914295918787E-5</v>
      </c>
      <c r="O157" s="83">
        <f t="shared" si="28"/>
        <v>-167793.51</v>
      </c>
      <c r="P157" s="87">
        <f t="shared" si="29"/>
        <v>-0.30717760687489343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IFERROR(VLOOKUP($C158,'2024'!$C$273:$U$528,19,FALSE),0)</f>
        <v>4573684.43</v>
      </c>
      <c r="F158" s="83">
        <f>IFERROR(VLOOKUP($C158,'2024'!$C$8:$U$263,19,FALSE),0)</f>
        <v>2823125.66</v>
      </c>
      <c r="G158" s="84">
        <f t="shared" si="22"/>
        <v>0.61725414230207398</v>
      </c>
      <c r="H158" s="85">
        <f t="shared" si="23"/>
        <v>3.8780796736129236E-4</v>
      </c>
      <c r="I158" s="86">
        <f t="shared" si="24"/>
        <v>-1750558.7699999996</v>
      </c>
      <c r="J158" s="87">
        <f t="shared" si="25"/>
        <v>-0.38274585769792596</v>
      </c>
      <c r="K158" s="82">
        <f>VLOOKUP($C158,'2024'!$C$273:$U$528,VLOOKUP($L$4,Master!$D$9:$G$20,4,FALSE),FALSE)</f>
        <v>690073.21</v>
      </c>
      <c r="L158" s="83">
        <f>VLOOKUP($C158,'2024'!$C$8:$U$263,VLOOKUP($L$4,Master!$D$9:$G$20,4,FALSE),FALSE)</f>
        <v>405694.30000000005</v>
      </c>
      <c r="M158" s="154">
        <f t="shared" si="26"/>
        <v>0.58790037654120797</v>
      </c>
      <c r="N158" s="154">
        <f t="shared" si="27"/>
        <v>5.5729535557783981E-5</v>
      </c>
      <c r="O158" s="83">
        <f t="shared" si="28"/>
        <v>-284378.90999999992</v>
      </c>
      <c r="P158" s="87">
        <f t="shared" si="29"/>
        <v>-0.41209962345879203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IFERROR(VLOOKUP($C159,'2024'!$C$273:$U$528,19,FALSE),0)</f>
        <v>11190350.76</v>
      </c>
      <c r="F159" s="83">
        <f>IFERROR(VLOOKUP($C159,'2024'!$C$8:$U$263,19,FALSE),0)</f>
        <v>11385043.890000001</v>
      </c>
      <c r="G159" s="84">
        <f t="shared" si="22"/>
        <v>1.0173983045014043</v>
      </c>
      <c r="H159" s="85">
        <f t="shared" si="23"/>
        <v>1.5639441034658022E-3</v>
      </c>
      <c r="I159" s="86">
        <f t="shared" si="24"/>
        <v>194693.13000000082</v>
      </c>
      <c r="J159" s="87">
        <f t="shared" si="25"/>
        <v>1.7398304501404283E-2</v>
      </c>
      <c r="K159" s="82">
        <f>VLOOKUP($C159,'2024'!$C$273:$U$528,VLOOKUP($L$4,Master!$D$9:$G$20,4,FALSE),FALSE)</f>
        <v>2117883.41</v>
      </c>
      <c r="L159" s="83">
        <f>VLOOKUP($C159,'2024'!$C$8:$U$263,VLOOKUP($L$4,Master!$D$9:$G$20,4,FALSE),FALSE)</f>
        <v>2127598.21</v>
      </c>
      <c r="M159" s="154">
        <f t="shared" si="26"/>
        <v>1.0045870324844746</v>
      </c>
      <c r="N159" s="154">
        <f t="shared" si="27"/>
        <v>2.9226454524224901E-4</v>
      </c>
      <c r="O159" s="83">
        <f t="shared" si="28"/>
        <v>9714.7999999998137</v>
      </c>
      <c r="P159" s="87">
        <f t="shared" si="29"/>
        <v>4.5870324844745885E-3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IFERROR(VLOOKUP($C160,'2024'!$C$273:$U$528,19,FALSE),0)</f>
        <v>5106.25</v>
      </c>
      <c r="F160" s="83">
        <f>IFERROR(VLOOKUP($C160,'2024'!$C$8:$U$263,19,FALSE),0)</f>
        <v>0</v>
      </c>
      <c r="G160" s="84">
        <f t="shared" si="22"/>
        <v>0</v>
      </c>
      <c r="H160" s="85">
        <f t="shared" si="23"/>
        <v>0</v>
      </c>
      <c r="I160" s="86">
        <f t="shared" si="24"/>
        <v>-5106.25</v>
      </c>
      <c r="J160" s="87">
        <f t="shared" si="25"/>
        <v>-1</v>
      </c>
      <c r="K160" s="82">
        <f>VLOOKUP($C160,'2024'!$C$273:$U$528,VLOOKUP($L$4,Master!$D$9:$G$20,4,FALSE),FALSE)</f>
        <v>5106.25</v>
      </c>
      <c r="L160" s="83">
        <f>VLOOKUP($C160,'2024'!$C$8:$U$263,VLOOKUP($L$4,Master!$D$9:$G$20,4,FALSE),FALSE)</f>
        <v>0</v>
      </c>
      <c r="M160" s="154">
        <f t="shared" si="26"/>
        <v>0</v>
      </c>
      <c r="N160" s="154">
        <f t="shared" si="27"/>
        <v>0</v>
      </c>
      <c r="O160" s="83">
        <f t="shared" si="28"/>
        <v>-5106.25</v>
      </c>
      <c r="P160" s="87">
        <f t="shared" si="29"/>
        <v>-1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IFERROR(VLOOKUP($C161,'2024'!$C$273:$U$528,19,FALSE),0)</f>
        <v>560205.30000000005</v>
      </c>
      <c r="F161" s="83">
        <f>IFERROR(VLOOKUP($C161,'2024'!$C$8:$U$263,19,FALSE),0)</f>
        <v>326193.73999999993</v>
      </c>
      <c r="G161" s="84">
        <f t="shared" si="22"/>
        <v>0.58227535512427298</v>
      </c>
      <c r="H161" s="85">
        <f t="shared" si="23"/>
        <v>4.4808678929076738E-5</v>
      </c>
      <c r="I161" s="86">
        <f t="shared" si="24"/>
        <v>-234011.56000000011</v>
      </c>
      <c r="J161" s="87">
        <f t="shared" si="25"/>
        <v>-0.41772464487572697</v>
      </c>
      <c r="K161" s="82">
        <f>VLOOKUP($C161,'2024'!$C$273:$U$528,VLOOKUP($L$4,Master!$D$9:$G$20,4,FALSE),FALSE)</f>
        <v>291367.38</v>
      </c>
      <c r="L161" s="83">
        <f>VLOOKUP($C161,'2024'!$C$8:$U$263,VLOOKUP($L$4,Master!$D$9:$G$20,4,FALSE),FALSE)</f>
        <v>83704.439999999988</v>
      </c>
      <c r="M161" s="154">
        <f t="shared" si="26"/>
        <v>0.28728143829964764</v>
      </c>
      <c r="N161" s="154">
        <f t="shared" si="27"/>
        <v>1.1498336469909473E-5</v>
      </c>
      <c r="O161" s="83">
        <f t="shared" si="28"/>
        <v>-207662.94</v>
      </c>
      <c r="P161" s="87">
        <f t="shared" si="29"/>
        <v>-0.7127185617003523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IFERROR(VLOOKUP($C162,'2024'!$C$273:$U$528,19,FALSE),0)</f>
        <v>224699.11</v>
      </c>
      <c r="F162" s="83">
        <f>IFERROR(VLOOKUP($C162,'2024'!$C$8:$U$263,19,FALSE),0)</f>
        <v>156500.97999999998</v>
      </c>
      <c r="G162" s="84">
        <f t="shared" si="22"/>
        <v>0.69649132121618096</v>
      </c>
      <c r="H162" s="85">
        <f t="shared" si="23"/>
        <v>2.1498273280492324E-5</v>
      </c>
      <c r="I162" s="86">
        <f t="shared" si="24"/>
        <v>-68198.13</v>
      </c>
      <c r="J162" s="87">
        <f t="shared" si="25"/>
        <v>-0.30350867878381899</v>
      </c>
      <c r="K162" s="82">
        <f>VLOOKUP($C162,'2024'!$C$273:$U$528,VLOOKUP($L$4,Master!$D$9:$G$20,4,FALSE),FALSE)</f>
        <v>59870.64</v>
      </c>
      <c r="L162" s="83">
        <f>VLOOKUP($C162,'2024'!$C$8:$U$263,VLOOKUP($L$4,Master!$D$9:$G$20,4,FALSE),FALSE)</f>
        <v>12686.380000000001</v>
      </c>
      <c r="M162" s="154">
        <f t="shared" si="26"/>
        <v>0.21189651555420155</v>
      </c>
      <c r="N162" s="154">
        <f t="shared" si="27"/>
        <v>1.7427064302100363E-6</v>
      </c>
      <c r="O162" s="83">
        <f t="shared" si="28"/>
        <v>-47184.259999999995</v>
      </c>
      <c r="P162" s="87">
        <f t="shared" si="29"/>
        <v>-0.78810348444579836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IFERROR(VLOOKUP($C163,'2024'!$C$273:$U$528,19,FALSE),0)</f>
        <v>4875186.55</v>
      </c>
      <c r="F163" s="83">
        <f>IFERROR(VLOOKUP($C163,'2024'!$C$8:$U$263,19,FALSE),0)</f>
        <v>5120914.6700000009</v>
      </c>
      <c r="G163" s="84">
        <f t="shared" si="22"/>
        <v>1.0504038394182067</v>
      </c>
      <c r="H163" s="85">
        <f t="shared" si="23"/>
        <v>7.0345133315933357E-4</v>
      </c>
      <c r="I163" s="86">
        <f t="shared" si="24"/>
        <v>245728.12000000104</v>
      </c>
      <c r="J163" s="87">
        <f t="shared" si="25"/>
        <v>5.0403839418206683E-2</v>
      </c>
      <c r="K163" s="82">
        <f>VLOOKUP($C163,'2024'!$C$273:$U$528,VLOOKUP($L$4,Master!$D$9:$G$20,4,FALSE),FALSE)</f>
        <v>639572.28999999992</v>
      </c>
      <c r="L163" s="83">
        <f>VLOOKUP($C163,'2024'!$C$8:$U$263,VLOOKUP($L$4,Master!$D$9:$G$20,4,FALSE),FALSE)</f>
        <v>616749.20000000007</v>
      </c>
      <c r="M163" s="154">
        <f t="shared" si="26"/>
        <v>0.9643150737503029</v>
      </c>
      <c r="N163" s="154">
        <f t="shared" si="27"/>
        <v>8.4721787985768654E-5</v>
      </c>
      <c r="O163" s="83">
        <f t="shared" si="28"/>
        <v>-22823.089999999851</v>
      </c>
      <c r="P163" s="87">
        <f t="shared" si="29"/>
        <v>-3.5684926249697047E-2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IFERROR(VLOOKUP($C164,'2024'!$C$273:$U$528,19,FALSE),0)</f>
        <v>1678036.3999999997</v>
      </c>
      <c r="F164" s="83">
        <f>IFERROR(VLOOKUP($C164,'2024'!$C$8:$U$263,19,FALSE),0)</f>
        <v>1624616.6099999999</v>
      </c>
      <c r="G164" s="84">
        <f t="shared" si="22"/>
        <v>0.96816529724861755</v>
      </c>
      <c r="H164" s="85">
        <f t="shared" si="23"/>
        <v>2.2317081885242523E-4</v>
      </c>
      <c r="I164" s="86">
        <f t="shared" si="24"/>
        <v>-53419.789999999804</v>
      </c>
      <c r="J164" s="87">
        <f t="shared" si="25"/>
        <v>-3.18347027513824E-2</v>
      </c>
      <c r="K164" s="82">
        <f>VLOOKUP($C164,'2024'!$C$273:$U$528,VLOOKUP($L$4,Master!$D$9:$G$20,4,FALSE),FALSE)</f>
        <v>38276.990000000013</v>
      </c>
      <c r="L164" s="83">
        <f>VLOOKUP($C164,'2024'!$C$8:$U$263,VLOOKUP($L$4,Master!$D$9:$G$20,4,FALSE),FALSE)</f>
        <v>236593.64</v>
      </c>
      <c r="M164" s="154">
        <f t="shared" si="26"/>
        <v>6.1810931319312186</v>
      </c>
      <c r="N164" s="154">
        <f t="shared" si="27"/>
        <v>3.2500465678530714E-5</v>
      </c>
      <c r="O164" s="83">
        <f t="shared" si="28"/>
        <v>198316.65</v>
      </c>
      <c r="P164" s="87">
        <f t="shared" si="29"/>
        <v>5.1810931319312186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IFERROR(VLOOKUP($C165,'2024'!$C$273:$U$528,19,FALSE),0)</f>
        <v>471230.68</v>
      </c>
      <c r="F165" s="83">
        <f>IFERROR(VLOOKUP($C165,'2024'!$C$8:$U$263,19,FALSE),0)</f>
        <v>190346.03</v>
      </c>
      <c r="G165" s="84">
        <f t="shared" si="22"/>
        <v>0.40393386525682073</v>
      </c>
      <c r="H165" s="85">
        <f t="shared" si="23"/>
        <v>2.6147510199596139E-5</v>
      </c>
      <c r="I165" s="86">
        <f t="shared" si="24"/>
        <v>-280884.65000000002</v>
      </c>
      <c r="J165" s="87">
        <f t="shared" si="25"/>
        <v>-0.59606613474317938</v>
      </c>
      <c r="K165" s="82">
        <f>VLOOKUP($C165,'2024'!$C$273:$U$528,VLOOKUP($L$4,Master!$D$9:$G$20,4,FALSE),FALSE)</f>
        <v>96831.439999999988</v>
      </c>
      <c r="L165" s="83">
        <f>VLOOKUP($C165,'2024'!$C$8:$U$263,VLOOKUP($L$4,Master!$D$9:$G$20,4,FALSE),FALSE)</f>
        <v>19699.84</v>
      </c>
      <c r="M165" s="154">
        <f t="shared" si="26"/>
        <v>0.20344466631912117</v>
      </c>
      <c r="N165" s="154">
        <f t="shared" si="27"/>
        <v>2.7061334945121364E-6</v>
      </c>
      <c r="O165" s="83">
        <f t="shared" si="28"/>
        <v>-77131.599999999991</v>
      </c>
      <c r="P165" s="87">
        <f t="shared" si="29"/>
        <v>-0.79655533368087883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IFERROR(VLOOKUP($C166,'2024'!$C$273:$U$528,19,FALSE),0)</f>
        <v>1054103.21</v>
      </c>
      <c r="F166" s="83">
        <f>IFERROR(VLOOKUP($C166,'2024'!$C$8:$U$263,19,FALSE),0)</f>
        <v>913745.57000000007</v>
      </c>
      <c r="G166" s="84">
        <f t="shared" si="22"/>
        <v>0.86684639732763935</v>
      </c>
      <c r="H166" s="85">
        <f t="shared" si="23"/>
        <v>1.2551967388766021E-4</v>
      </c>
      <c r="I166" s="86">
        <f t="shared" si="24"/>
        <v>-140357.6399999999</v>
      </c>
      <c r="J166" s="87">
        <f t="shared" si="25"/>
        <v>-0.13315360267236062</v>
      </c>
      <c r="K166" s="82">
        <f>VLOOKUP($C166,'2024'!$C$273:$U$528,VLOOKUP($L$4,Master!$D$9:$G$20,4,FALSE),FALSE)</f>
        <v>146746.01999999999</v>
      </c>
      <c r="L166" s="83">
        <f>VLOOKUP($C166,'2024'!$C$8:$U$263,VLOOKUP($L$4,Master!$D$9:$G$20,4,FALSE),FALSE)</f>
        <v>93865.12999999999</v>
      </c>
      <c r="M166" s="154">
        <f t="shared" si="26"/>
        <v>0.6396434465479881</v>
      </c>
      <c r="N166" s="154">
        <f t="shared" si="27"/>
        <v>1.2894093163179799E-5</v>
      </c>
      <c r="O166" s="83">
        <f t="shared" si="28"/>
        <v>-52880.89</v>
      </c>
      <c r="P166" s="87">
        <f t="shared" si="29"/>
        <v>-0.3603565534520119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IFERROR(VLOOKUP($C167,'2024'!$C$273:$U$528,19,FALSE),0)</f>
        <v>418335.29</v>
      </c>
      <c r="F167" s="83">
        <f>IFERROR(VLOOKUP($C167,'2024'!$C$8:$U$263,19,FALSE),0)</f>
        <v>370007.22</v>
      </c>
      <c r="G167" s="84">
        <f t="shared" si="22"/>
        <v>0.88447527341047416</v>
      </c>
      <c r="H167" s="85">
        <f t="shared" si="23"/>
        <v>5.0827262112449685E-5</v>
      </c>
      <c r="I167" s="86">
        <f t="shared" si="24"/>
        <v>-48328.070000000007</v>
      </c>
      <c r="J167" s="87">
        <f t="shared" si="25"/>
        <v>-0.11552472658952585</v>
      </c>
      <c r="K167" s="82">
        <f>VLOOKUP($C167,'2024'!$C$273:$U$528,VLOOKUP($L$4,Master!$D$9:$G$20,4,FALSE),FALSE)</f>
        <v>92484.29</v>
      </c>
      <c r="L167" s="83">
        <f>VLOOKUP($C167,'2024'!$C$8:$U$263,VLOOKUP($L$4,Master!$D$9:$G$20,4,FALSE),FALSE)</f>
        <v>44934.76</v>
      </c>
      <c r="M167" s="154">
        <f t="shared" si="26"/>
        <v>0.48586370723070921</v>
      </c>
      <c r="N167" s="154">
        <f t="shared" si="27"/>
        <v>6.1726115087160188E-6</v>
      </c>
      <c r="O167" s="83">
        <f t="shared" si="28"/>
        <v>-47549.529999999992</v>
      </c>
      <c r="P167" s="87">
        <f t="shared" si="29"/>
        <v>-0.51413629276929085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IFERROR(VLOOKUP($C168,'2024'!$C$273:$U$528,19,FALSE),0)</f>
        <v>98020.91</v>
      </c>
      <c r="F168" s="83">
        <f>IFERROR(VLOOKUP($C168,'2024'!$C$8:$U$263,19,FALSE),0)</f>
        <v>88257.799999999988</v>
      </c>
      <c r="G168" s="84">
        <f t="shared" si="22"/>
        <v>0.90039768045409885</v>
      </c>
      <c r="H168" s="85">
        <f t="shared" si="23"/>
        <v>1.212382378394714E-5</v>
      </c>
      <c r="I168" s="86">
        <f t="shared" si="24"/>
        <v>-9763.1100000000151</v>
      </c>
      <c r="J168" s="87">
        <f t="shared" si="25"/>
        <v>-9.9602319545901125E-2</v>
      </c>
      <c r="K168" s="82">
        <f>VLOOKUP($C168,'2024'!$C$273:$U$528,VLOOKUP($L$4,Master!$D$9:$G$20,4,FALSE),FALSE)</f>
        <v>17923.370000000003</v>
      </c>
      <c r="L168" s="83">
        <f>VLOOKUP($C168,'2024'!$C$8:$U$263,VLOOKUP($L$4,Master!$D$9:$G$20,4,FALSE),FALSE)</f>
        <v>8160.2599999999993</v>
      </c>
      <c r="M168" s="154">
        <f t="shared" si="26"/>
        <v>0.45528603158892539</v>
      </c>
      <c r="N168" s="154">
        <f t="shared" si="27"/>
        <v>1.1209610286138164E-6</v>
      </c>
      <c r="O168" s="83">
        <f t="shared" si="28"/>
        <v>-9763.1100000000042</v>
      </c>
      <c r="P168" s="87">
        <f t="shared" si="29"/>
        <v>-0.54471396841107467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IFERROR(VLOOKUP($C169,'2024'!$C$273:$U$528,19,FALSE),0)</f>
        <v>758797.74999999988</v>
      </c>
      <c r="F169" s="83">
        <f>IFERROR(VLOOKUP($C169,'2024'!$C$8:$U$263,19,FALSE),0)</f>
        <v>638605.59000000008</v>
      </c>
      <c r="G169" s="84">
        <f t="shared" si="22"/>
        <v>0.84160184976826857</v>
      </c>
      <c r="H169" s="85">
        <f t="shared" si="23"/>
        <v>8.772416308364357E-5</v>
      </c>
      <c r="I169" s="86">
        <f t="shared" si="24"/>
        <v>-120192.1599999998</v>
      </c>
      <c r="J169" s="87">
        <f t="shared" si="25"/>
        <v>-0.15839815023173148</v>
      </c>
      <c r="K169" s="82">
        <f>VLOOKUP($C169,'2024'!$C$273:$U$528,VLOOKUP($L$4,Master!$D$9:$G$20,4,FALSE),FALSE)</f>
        <v>168827.46</v>
      </c>
      <c r="L169" s="83">
        <f>VLOOKUP($C169,'2024'!$C$8:$U$263,VLOOKUP($L$4,Master!$D$9:$G$20,4,FALSE),FALSE)</f>
        <v>48635.3</v>
      </c>
      <c r="M169" s="154">
        <f t="shared" si="26"/>
        <v>0.28807695146275381</v>
      </c>
      <c r="N169" s="154">
        <f t="shared" si="27"/>
        <v>6.6809483907303875E-6</v>
      </c>
      <c r="O169" s="83">
        <f t="shared" si="28"/>
        <v>-120192.15999999999</v>
      </c>
      <c r="P169" s="87">
        <f t="shared" si="29"/>
        <v>-0.71192304853724619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IFERROR(VLOOKUP($C170,'2024'!$C$273:$U$528,19,FALSE),0)</f>
        <v>204435.17999999996</v>
      </c>
      <c r="F170" s="83">
        <f>IFERROR(VLOOKUP($C170,'2024'!$C$8:$U$263,19,FALSE),0)</f>
        <v>175192.67999999996</v>
      </c>
      <c r="G170" s="84">
        <f t="shared" si="22"/>
        <v>0.8569595506996398</v>
      </c>
      <c r="H170" s="85">
        <f t="shared" si="23"/>
        <v>2.4065920298913412E-5</v>
      </c>
      <c r="I170" s="86">
        <f t="shared" si="24"/>
        <v>-29242.5</v>
      </c>
      <c r="J170" s="87">
        <f t="shared" si="25"/>
        <v>-0.14304044930036017</v>
      </c>
      <c r="K170" s="82">
        <f>VLOOKUP($C170,'2024'!$C$273:$U$528,VLOOKUP($L$4,Master!$D$9:$G$20,4,FALSE),FALSE)</f>
        <v>37355.049999999996</v>
      </c>
      <c r="L170" s="83">
        <f>VLOOKUP($C170,'2024'!$C$8:$U$263,VLOOKUP($L$4,Master!$D$9:$G$20,4,FALSE),FALSE)</f>
        <v>8112.5499999999993</v>
      </c>
      <c r="M170" s="154">
        <f t="shared" si="26"/>
        <v>0.21717411702032255</v>
      </c>
      <c r="N170" s="154">
        <f t="shared" si="27"/>
        <v>1.1144071871093587E-6</v>
      </c>
      <c r="O170" s="83">
        <f t="shared" si="28"/>
        <v>-29242.499999999996</v>
      </c>
      <c r="P170" s="87">
        <f t="shared" si="29"/>
        <v>-0.78282588297967748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IFERROR(VLOOKUP($C171,'2024'!$C$273:$U$528,19,FALSE),0)</f>
        <v>258534.35</v>
      </c>
      <c r="F171" s="83">
        <f>IFERROR(VLOOKUP($C171,'2024'!$C$8:$U$263,19,FALSE),0)</f>
        <v>243529.00999999998</v>
      </c>
      <c r="G171" s="84">
        <f t="shared" si="22"/>
        <v>0.94195997553129773</v>
      </c>
      <c r="H171" s="85">
        <f t="shared" si="23"/>
        <v>3.345316565243073E-5</v>
      </c>
      <c r="I171" s="86">
        <f t="shared" si="24"/>
        <v>-15005.340000000026</v>
      </c>
      <c r="J171" s="87">
        <f t="shared" si="25"/>
        <v>-5.8040024468702225E-2</v>
      </c>
      <c r="K171" s="82">
        <f>VLOOKUP($C171,'2024'!$C$273:$U$528,VLOOKUP($L$4,Master!$D$9:$G$20,4,FALSE),FALSE)</f>
        <v>34560.269999999997</v>
      </c>
      <c r="L171" s="83">
        <f>VLOOKUP($C171,'2024'!$C$8:$U$263,VLOOKUP($L$4,Master!$D$9:$G$20,4,FALSE),FALSE)</f>
        <v>19554.93</v>
      </c>
      <c r="M171" s="154">
        <f t="shared" si="26"/>
        <v>0.56582110035598687</v>
      </c>
      <c r="N171" s="154">
        <f t="shared" si="27"/>
        <v>2.6862274544280672E-6</v>
      </c>
      <c r="O171" s="83">
        <f t="shared" si="28"/>
        <v>-15005.339999999997</v>
      </c>
      <c r="P171" s="87">
        <f t="shared" si="29"/>
        <v>-0.43417889964401313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IFERROR(VLOOKUP($C172,'2024'!$C$273:$U$528,19,FALSE),0)</f>
        <v>1035513.7700000001</v>
      </c>
      <c r="F172" s="83">
        <f>IFERROR(VLOOKUP($C172,'2024'!$C$8:$U$263,19,FALSE),0)</f>
        <v>927237.90999999992</v>
      </c>
      <c r="G172" s="84">
        <f t="shared" si="22"/>
        <v>0.89543754690968502</v>
      </c>
      <c r="H172" s="85">
        <f t="shared" si="23"/>
        <v>1.273730936714425E-4</v>
      </c>
      <c r="I172" s="86">
        <f t="shared" si="24"/>
        <v>-108275.86000000022</v>
      </c>
      <c r="J172" s="87">
        <f t="shared" si="25"/>
        <v>-0.10456245309031496</v>
      </c>
      <c r="K172" s="82">
        <f>VLOOKUP($C172,'2024'!$C$273:$U$528,VLOOKUP($L$4,Master!$D$9:$G$20,4,FALSE),FALSE)</f>
        <v>202810.89</v>
      </c>
      <c r="L172" s="83">
        <f>VLOOKUP($C172,'2024'!$C$8:$U$263,VLOOKUP($L$4,Master!$D$9:$G$20,4,FALSE),FALSE)</f>
        <v>139495.98000000001</v>
      </c>
      <c r="M172" s="154">
        <f t="shared" si="26"/>
        <v>0.68781306565934408</v>
      </c>
      <c r="N172" s="154">
        <f t="shared" si="27"/>
        <v>1.9162325370550985E-5</v>
      </c>
      <c r="O172" s="83">
        <f t="shared" si="28"/>
        <v>-63314.91</v>
      </c>
      <c r="P172" s="87">
        <f t="shared" si="29"/>
        <v>-0.31218693434065597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IFERROR(VLOOKUP($C173,'2024'!$C$273:$U$528,19,FALSE),0)</f>
        <v>10200573.870000001</v>
      </c>
      <c r="F173" s="83">
        <f>IFERROR(VLOOKUP($C173,'2024'!$C$8:$U$263,19,FALSE),0)</f>
        <v>14382232.360000001</v>
      </c>
      <c r="G173" s="84">
        <f t="shared" si="22"/>
        <v>1.409943454485272</v>
      </c>
      <c r="H173" s="85">
        <f t="shared" si="23"/>
        <v>1.9756627828069842E-3</v>
      </c>
      <c r="I173" s="86">
        <f t="shared" si="24"/>
        <v>4181658.49</v>
      </c>
      <c r="J173" s="87">
        <f t="shared" si="25"/>
        <v>0.40994345448527197</v>
      </c>
      <c r="K173" s="82">
        <f>VLOOKUP($C173,'2024'!$C$273:$U$528,VLOOKUP($L$4,Master!$D$9:$G$20,4,FALSE),FALSE)</f>
        <v>1572286.4199999997</v>
      </c>
      <c r="L173" s="83">
        <f>VLOOKUP($C173,'2024'!$C$8:$U$263,VLOOKUP($L$4,Master!$D$9:$G$20,4,FALSE),FALSE)</f>
        <v>2258204.4999999995</v>
      </c>
      <c r="M173" s="154">
        <f t="shared" si="26"/>
        <v>1.4362551703524857</v>
      </c>
      <c r="N173" s="154">
        <f t="shared" si="27"/>
        <v>3.1020570902647081E-4</v>
      </c>
      <c r="O173" s="83">
        <f t="shared" si="28"/>
        <v>685918.07999999984</v>
      </c>
      <c r="P173" s="87">
        <f t="shared" si="29"/>
        <v>0.43625517035248579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IFERROR(VLOOKUP($C174,'2024'!$C$273:$U$528,19,FALSE),0)</f>
        <v>16777970.550000001</v>
      </c>
      <c r="F174" s="83">
        <f>IFERROR(VLOOKUP($C174,'2024'!$C$8:$U$263,19,FALSE),0)</f>
        <v>16226190.629999999</v>
      </c>
      <c r="G174" s="84">
        <f t="shared" si="22"/>
        <v>0.96711283296417505</v>
      </c>
      <c r="H174" s="85">
        <f t="shared" si="23"/>
        <v>2.2289641922057226E-3</v>
      </c>
      <c r="I174" s="86">
        <f t="shared" si="24"/>
        <v>-551779.92000000179</v>
      </c>
      <c r="J174" s="87">
        <f t="shared" si="25"/>
        <v>-3.2887167035824949E-2</v>
      </c>
      <c r="K174" s="82">
        <f>VLOOKUP($C174,'2024'!$C$273:$U$528,VLOOKUP($L$4,Master!$D$9:$G$20,4,FALSE),FALSE)</f>
        <v>3621043.58</v>
      </c>
      <c r="L174" s="83">
        <f>VLOOKUP($C174,'2024'!$C$8:$U$263,VLOOKUP($L$4,Master!$D$9:$G$20,4,FALSE),FALSE)</f>
        <v>4156032.7399999998</v>
      </c>
      <c r="M174" s="154">
        <f t="shared" si="26"/>
        <v>1.1477444687368275</v>
      </c>
      <c r="N174" s="154">
        <f t="shared" si="27"/>
        <v>5.7090714452518647E-4</v>
      </c>
      <c r="O174" s="83">
        <f t="shared" si="28"/>
        <v>534989.15999999968</v>
      </c>
      <c r="P174" s="87">
        <f t="shared" si="29"/>
        <v>0.14774446873682742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IFERROR(VLOOKUP($C175,'2024'!$C$273:$U$528,19,FALSE),0)</f>
        <v>48051.7</v>
      </c>
      <c r="F175" s="83">
        <f>IFERROR(VLOOKUP($C175,'2024'!$C$8:$U$263,19,FALSE),0)</f>
        <v>40713.94</v>
      </c>
      <c r="G175" s="84">
        <f t="shared" si="22"/>
        <v>0.84729447657418999</v>
      </c>
      <c r="H175" s="85">
        <f t="shared" si="23"/>
        <v>5.5928046485432098E-6</v>
      </c>
      <c r="I175" s="86">
        <f t="shared" si="24"/>
        <v>-7337.7599999999948</v>
      </c>
      <c r="J175" s="87">
        <f t="shared" si="25"/>
        <v>-0.15270552342581001</v>
      </c>
      <c r="K175" s="82">
        <f>VLOOKUP($C175,'2024'!$C$273:$U$528,VLOOKUP($L$4,Master!$D$9:$G$20,4,FALSE),FALSE)</f>
        <v>9773.7000000000007</v>
      </c>
      <c r="L175" s="83">
        <f>VLOOKUP($C175,'2024'!$C$8:$U$263,VLOOKUP($L$4,Master!$D$9:$G$20,4,FALSE),FALSE)</f>
        <v>4229.1900000000005</v>
      </c>
      <c r="M175" s="154">
        <f t="shared" si="26"/>
        <v>0.43271125571687286</v>
      </c>
      <c r="N175" s="154">
        <f t="shared" si="27"/>
        <v>5.8095663282827598E-7</v>
      </c>
      <c r="O175" s="83">
        <f t="shared" si="28"/>
        <v>-5544.51</v>
      </c>
      <c r="P175" s="87">
        <f t="shared" si="29"/>
        <v>-0.56728874428312714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IFERROR(VLOOKUP($C176,'2024'!$C$273:$U$528,19,FALSE),0)</f>
        <v>426721.93000000005</v>
      </c>
      <c r="F176" s="83">
        <f>IFERROR(VLOOKUP($C176,'2024'!$C$8:$U$263,19,FALSE),0)</f>
        <v>1675898.98</v>
      </c>
      <c r="G176" s="84">
        <f t="shared" si="22"/>
        <v>3.9273795466757471</v>
      </c>
      <c r="H176" s="85">
        <f t="shared" si="23"/>
        <v>2.3021539074412407E-4</v>
      </c>
      <c r="I176" s="86">
        <f t="shared" si="24"/>
        <v>1249177.0499999998</v>
      </c>
      <c r="J176" s="87">
        <f t="shared" si="25"/>
        <v>2.9273795466757466</v>
      </c>
      <c r="K176" s="82">
        <f>VLOOKUP($C176,'2024'!$C$273:$U$528,VLOOKUP($L$4,Master!$D$9:$G$20,4,FALSE),FALSE)</f>
        <v>121668.41</v>
      </c>
      <c r="L176" s="83">
        <f>VLOOKUP($C176,'2024'!$C$8:$U$263,VLOOKUP($L$4,Master!$D$9:$G$20,4,FALSE),FALSE)</f>
        <v>0</v>
      </c>
      <c r="M176" s="154">
        <f t="shared" si="26"/>
        <v>0</v>
      </c>
      <c r="N176" s="154">
        <f t="shared" si="27"/>
        <v>0</v>
      </c>
      <c r="O176" s="83">
        <f t="shared" si="28"/>
        <v>-121668.41</v>
      </c>
      <c r="P176" s="87">
        <f t="shared" si="29"/>
        <v>-1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IFERROR(VLOOKUP($C177,'2024'!$C$273:$U$528,19,FALSE),0)</f>
        <v>33462957.190000001</v>
      </c>
      <c r="F177" s="83">
        <f>IFERROR(VLOOKUP($C177,'2024'!$C$8:$U$263,19,FALSE),0)</f>
        <v>38494530.870000005</v>
      </c>
      <c r="G177" s="84">
        <f t="shared" si="22"/>
        <v>1.1503624934111809</v>
      </c>
      <c r="H177" s="85">
        <f t="shared" si="23"/>
        <v>5.287928193469512E-3</v>
      </c>
      <c r="I177" s="86">
        <f t="shared" si="24"/>
        <v>5031573.6800000034</v>
      </c>
      <c r="J177" s="87">
        <f t="shared" si="25"/>
        <v>0.15036249341118088</v>
      </c>
      <c r="K177" s="82">
        <f>VLOOKUP($C177,'2024'!$C$273:$U$528,VLOOKUP($L$4,Master!$D$9:$G$20,4,FALSE),FALSE)</f>
        <v>11567998.93</v>
      </c>
      <c r="L177" s="83">
        <f>VLOOKUP($C177,'2024'!$C$8:$U$263,VLOOKUP($L$4,Master!$D$9:$G$20,4,FALSE),FALSE)</f>
        <v>7544079.3500000006</v>
      </c>
      <c r="M177" s="154">
        <f t="shared" si="26"/>
        <v>0.65215076485142798</v>
      </c>
      <c r="N177" s="154">
        <f t="shared" si="27"/>
        <v>1.0363173413739579E-3</v>
      </c>
      <c r="O177" s="83">
        <f t="shared" si="28"/>
        <v>-4023919.5799999991</v>
      </c>
      <c r="P177" s="87">
        <f t="shared" si="29"/>
        <v>-0.34784923514857202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IFERROR(VLOOKUP($C178,'2024'!$C$273:$U$528,19,FALSE),0)</f>
        <v>390712.82999999996</v>
      </c>
      <c r="F178" s="83">
        <f>IFERROR(VLOOKUP($C178,'2024'!$C$8:$U$263,19,FALSE),0)</f>
        <v>88757.11</v>
      </c>
      <c r="G178" s="84">
        <f t="shared" si="22"/>
        <v>0.2271671242533807</v>
      </c>
      <c r="H178" s="85">
        <f t="shared" si="23"/>
        <v>1.2192413148893499E-5</v>
      </c>
      <c r="I178" s="86">
        <f t="shared" si="24"/>
        <v>-301955.71999999997</v>
      </c>
      <c r="J178" s="87">
        <f t="shared" si="25"/>
        <v>-0.7728328757466193</v>
      </c>
      <c r="K178" s="82">
        <f>VLOOKUP($C178,'2024'!$C$273:$U$528,VLOOKUP($L$4,Master!$D$9:$G$20,4,FALSE),FALSE)</f>
        <v>301955.71999999997</v>
      </c>
      <c r="L178" s="83">
        <f>VLOOKUP($C178,'2024'!$C$8:$U$263,VLOOKUP($L$4,Master!$D$9:$G$20,4,FALSE),FALSE)</f>
        <v>0</v>
      </c>
      <c r="M178" s="154">
        <f t="shared" si="26"/>
        <v>0</v>
      </c>
      <c r="N178" s="154">
        <f t="shared" si="27"/>
        <v>0</v>
      </c>
      <c r="O178" s="83">
        <f t="shared" si="28"/>
        <v>-301955.71999999997</v>
      </c>
      <c r="P178" s="87">
        <f t="shared" si="29"/>
        <v>-1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IFERROR(VLOOKUP($C179,'2024'!$C$273:$U$528,19,FALSE),0)</f>
        <v>9200225.0399999991</v>
      </c>
      <c r="F179" s="83">
        <f>IFERROR(VLOOKUP($C179,'2024'!$C$8:$U$263,19,FALSE),0)</f>
        <v>1287374.78</v>
      </c>
      <c r="G179" s="84">
        <f t="shared" si="22"/>
        <v>0.13992861852866156</v>
      </c>
      <c r="H179" s="85">
        <f t="shared" si="23"/>
        <v>1.7684448260230505E-4</v>
      </c>
      <c r="I179" s="86">
        <f t="shared" si="24"/>
        <v>-7912850.2599999988</v>
      </c>
      <c r="J179" s="87">
        <f t="shared" si="25"/>
        <v>-0.86007138147133844</v>
      </c>
      <c r="K179" s="82">
        <f>VLOOKUP($C179,'2024'!$C$273:$U$528,VLOOKUP($L$4,Master!$D$9:$G$20,4,FALSE),FALSE)</f>
        <v>8295258.3300000001</v>
      </c>
      <c r="L179" s="83">
        <f>VLOOKUP($C179,'2024'!$C$8:$U$263,VLOOKUP($L$4,Master!$D$9:$G$20,4,FALSE),FALSE)</f>
        <v>15656</v>
      </c>
      <c r="M179" s="154">
        <f t="shared" si="26"/>
        <v>1.8873432721654613E-3</v>
      </c>
      <c r="N179" s="154">
        <f t="shared" si="27"/>
        <v>2.1506380757448794E-6</v>
      </c>
      <c r="O179" s="83">
        <f t="shared" si="28"/>
        <v>-8279602.3300000001</v>
      </c>
      <c r="P179" s="87">
        <f t="shared" si="29"/>
        <v>-0.99811265672783456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IFERROR(VLOOKUP($C180,'2024'!$C$273:$U$528,19,FALSE),0)</f>
        <v>16763868.849999998</v>
      </c>
      <c r="F180" s="83">
        <f>IFERROR(VLOOKUP($C180,'2024'!$C$8:$U$263,19,FALSE),0)</f>
        <v>15522496.389999997</v>
      </c>
      <c r="G180" s="84">
        <f t="shared" si="22"/>
        <v>0.92594952447388057</v>
      </c>
      <c r="H180" s="85">
        <f t="shared" si="23"/>
        <v>2.1322989120430781E-3</v>
      </c>
      <c r="I180" s="86">
        <f t="shared" si="24"/>
        <v>-1241372.4600000009</v>
      </c>
      <c r="J180" s="87">
        <f t="shared" si="25"/>
        <v>-7.4050475526119444E-2</v>
      </c>
      <c r="K180" s="82">
        <f>VLOOKUP($C180,'2024'!$C$273:$U$528,VLOOKUP($L$4,Master!$D$9:$G$20,4,FALSE),FALSE)</f>
        <v>5928447.6599999992</v>
      </c>
      <c r="L180" s="83">
        <f>VLOOKUP($C180,'2024'!$C$8:$U$263,VLOOKUP($L$4,Master!$D$9:$G$20,4,FALSE),FALSE)</f>
        <v>4206601.9699999988</v>
      </c>
      <c r="M180" s="154">
        <f t="shared" si="26"/>
        <v>0.70956213350460773</v>
      </c>
      <c r="N180" s="154">
        <f t="shared" si="27"/>
        <v>5.7785375358874666E-4</v>
      </c>
      <c r="O180" s="83">
        <f t="shared" si="28"/>
        <v>-1721845.6900000004</v>
      </c>
      <c r="P180" s="87">
        <f t="shared" si="29"/>
        <v>-0.29043786649539227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IFERROR(VLOOKUP($C181,'2024'!$C$273:$U$528,19,FALSE),0)</f>
        <v>6069255.7400000002</v>
      </c>
      <c r="F181" s="83">
        <f>IFERROR(VLOOKUP($C181,'2024'!$C$8:$U$263,19,FALSE),0)</f>
        <v>4577752</v>
      </c>
      <c r="G181" s="84">
        <f t="shared" si="22"/>
        <v>0.75425261285826128</v>
      </c>
      <c r="H181" s="85">
        <f t="shared" si="23"/>
        <v>6.2883800156599858E-4</v>
      </c>
      <c r="I181" s="86">
        <f t="shared" si="24"/>
        <v>-1491503.7400000002</v>
      </c>
      <c r="J181" s="87">
        <f t="shared" si="25"/>
        <v>-0.24574738714173877</v>
      </c>
      <c r="K181" s="82">
        <f>VLOOKUP($C181,'2024'!$C$273:$U$528,VLOOKUP($L$4,Master!$D$9:$G$20,4,FALSE),FALSE)</f>
        <v>2813968.75</v>
      </c>
      <c r="L181" s="83">
        <f>VLOOKUP($C181,'2024'!$C$8:$U$263,VLOOKUP($L$4,Master!$D$9:$G$20,4,FALSE),FALSE)</f>
        <v>1104098.2999999998</v>
      </c>
      <c r="M181" s="154">
        <f t="shared" si="26"/>
        <v>0.39236338356635975</v>
      </c>
      <c r="N181" s="154">
        <f t="shared" si="27"/>
        <v>1.5166810445485388E-4</v>
      </c>
      <c r="O181" s="83">
        <f t="shared" si="28"/>
        <v>-1709870.4500000002</v>
      </c>
      <c r="P181" s="87">
        <f t="shared" si="29"/>
        <v>-0.60763661643364031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IFERROR(VLOOKUP($C182,'2024'!$C$273:$U$528,19,FALSE),0)</f>
        <v>562076.10000000009</v>
      </c>
      <c r="F182" s="83">
        <f>IFERROR(VLOOKUP($C182,'2024'!$C$8:$U$263,19,FALSE),0)</f>
        <v>435374.42</v>
      </c>
      <c r="G182" s="84">
        <f t="shared" si="22"/>
        <v>0.77458269440739413</v>
      </c>
      <c r="H182" s="85">
        <f t="shared" si="23"/>
        <v>5.9806643130898251E-5</v>
      </c>
      <c r="I182" s="86">
        <f t="shared" si="24"/>
        <v>-126701.68000000011</v>
      </c>
      <c r="J182" s="87">
        <f t="shared" si="25"/>
        <v>-0.22541730559260587</v>
      </c>
      <c r="K182" s="82">
        <f>VLOOKUP($C182,'2024'!$C$273:$U$528,VLOOKUP($L$4,Master!$D$9:$G$20,4,FALSE),FALSE)</f>
        <v>155200.06</v>
      </c>
      <c r="L182" s="83">
        <f>VLOOKUP($C182,'2024'!$C$8:$U$263,VLOOKUP($L$4,Master!$D$9:$G$20,4,FALSE),FALSE)</f>
        <v>24584.379999999997</v>
      </c>
      <c r="M182" s="154">
        <f t="shared" si="26"/>
        <v>0.15840444907044493</v>
      </c>
      <c r="N182" s="154">
        <f t="shared" si="27"/>
        <v>3.3771144415291834E-6</v>
      </c>
      <c r="O182" s="83">
        <f t="shared" si="28"/>
        <v>-130615.67999999999</v>
      </c>
      <c r="P182" s="87">
        <f t="shared" si="29"/>
        <v>-0.84159555092955507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IFERROR(VLOOKUP($C183,'2024'!$C$273:$U$528,19,FALSE),0)</f>
        <v>951887.01</v>
      </c>
      <c r="F183" s="83">
        <f>IFERROR(VLOOKUP($C183,'2024'!$C$8:$U$263,19,FALSE),0)</f>
        <v>1101724.5199999998</v>
      </c>
      <c r="G183" s="84">
        <f t="shared" si="22"/>
        <v>1.1574110250753393</v>
      </c>
      <c r="H183" s="85">
        <f t="shared" si="23"/>
        <v>1.5134202233608524E-4</v>
      </c>
      <c r="I183" s="86">
        <f t="shared" si="24"/>
        <v>149837.50999999978</v>
      </c>
      <c r="J183" s="87">
        <f t="shared" si="25"/>
        <v>0.15741102507533933</v>
      </c>
      <c r="K183" s="82">
        <f>VLOOKUP($C183,'2024'!$C$273:$U$528,VLOOKUP($L$4,Master!$D$9:$G$20,4,FALSE),FALSE)</f>
        <v>76685.08</v>
      </c>
      <c r="L183" s="83">
        <f>VLOOKUP($C183,'2024'!$C$8:$U$263,VLOOKUP($L$4,Master!$D$9:$G$20,4,FALSE),FALSE)</f>
        <v>8998.9</v>
      </c>
      <c r="M183" s="154">
        <f t="shared" si="26"/>
        <v>0.11734877240787907</v>
      </c>
      <c r="N183" s="154">
        <f t="shared" si="27"/>
        <v>1.23616357816943E-6</v>
      </c>
      <c r="O183" s="83">
        <f t="shared" si="28"/>
        <v>-67686.180000000008</v>
      </c>
      <c r="P183" s="87">
        <f t="shared" si="29"/>
        <v>-0.882651227592121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IFERROR(VLOOKUP($C184,'2024'!$C$273:$U$528,19,FALSE),0)</f>
        <v>1748710.79</v>
      </c>
      <c r="F184" s="83">
        <f>IFERROR(VLOOKUP($C184,'2024'!$C$8:$U$263,19,FALSE),0)</f>
        <v>3820272.1800000006</v>
      </c>
      <c r="G184" s="84">
        <f t="shared" si="22"/>
        <v>2.1846220666368739</v>
      </c>
      <c r="H184" s="85">
        <f t="shared" si="23"/>
        <v>5.2478428781405832E-4</v>
      </c>
      <c r="I184" s="86">
        <f t="shared" si="24"/>
        <v>2071561.3900000006</v>
      </c>
      <c r="J184" s="87">
        <f t="shared" si="25"/>
        <v>1.1846220666368741</v>
      </c>
      <c r="K184" s="82">
        <f>VLOOKUP($C184,'2024'!$C$273:$U$528,VLOOKUP($L$4,Master!$D$9:$G$20,4,FALSE),FALSE)</f>
        <v>300929.70000000007</v>
      </c>
      <c r="L184" s="83">
        <f>VLOOKUP($C184,'2024'!$C$8:$U$263,VLOOKUP($L$4,Master!$D$9:$G$20,4,FALSE),FALSE)</f>
        <v>193034.4</v>
      </c>
      <c r="M184" s="154">
        <f t="shared" si="26"/>
        <v>0.6414601151032947</v>
      </c>
      <c r="N184" s="154">
        <f t="shared" si="27"/>
        <v>2.6516807011277938E-5</v>
      </c>
      <c r="O184" s="83">
        <f t="shared" si="28"/>
        <v>-107895.30000000008</v>
      </c>
      <c r="P184" s="87">
        <f t="shared" si="29"/>
        <v>-0.3585398848967053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IFERROR(VLOOKUP($C185,'2024'!$C$273:$U$528,19,FALSE),0)</f>
        <v>8268927.8200000022</v>
      </c>
      <c r="F185" s="83">
        <f>IFERROR(VLOOKUP($C185,'2024'!$C$8:$U$263,19,FALSE),0)</f>
        <v>6753580.0000000009</v>
      </c>
      <c r="G185" s="84">
        <f t="shared" si="22"/>
        <v>0.81674192192912376</v>
      </c>
      <c r="H185" s="85">
        <f t="shared" si="23"/>
        <v>9.2772779098039765E-4</v>
      </c>
      <c r="I185" s="86">
        <f t="shared" si="24"/>
        <v>-1515347.8200000012</v>
      </c>
      <c r="J185" s="87">
        <f t="shared" si="25"/>
        <v>-0.1832580780708763</v>
      </c>
      <c r="K185" s="82">
        <f>VLOOKUP($C185,'2024'!$C$273:$U$528,VLOOKUP($L$4,Master!$D$9:$G$20,4,FALSE),FALSE)</f>
        <v>2138111.600000001</v>
      </c>
      <c r="L185" s="83">
        <f>VLOOKUP($C185,'2024'!$C$8:$U$263,VLOOKUP($L$4,Master!$D$9:$G$20,4,FALSE),FALSE)</f>
        <v>805863.61</v>
      </c>
      <c r="M185" s="154">
        <f t="shared" si="26"/>
        <v>0.37690437206364702</v>
      </c>
      <c r="N185" s="154">
        <f t="shared" si="27"/>
        <v>1.1070011264200448E-4</v>
      </c>
      <c r="O185" s="83">
        <f t="shared" si="28"/>
        <v>-1332247.9900000012</v>
      </c>
      <c r="P185" s="87">
        <f t="shared" si="29"/>
        <v>-0.62309562793635309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IFERROR(VLOOKUP($C186,'2024'!$C$273:$U$528,19,FALSE),0)</f>
        <v>489510.40000000002</v>
      </c>
      <c r="F186" s="83">
        <f>IFERROR(VLOOKUP($C186,'2024'!$C$8:$U$263,19,FALSE),0)</f>
        <v>723693.78</v>
      </c>
      <c r="G186" s="84">
        <f t="shared" si="22"/>
        <v>1.4784032780508851</v>
      </c>
      <c r="H186" s="85">
        <f t="shared" si="23"/>
        <v>9.9412582936110003E-5</v>
      </c>
      <c r="I186" s="86">
        <f t="shared" si="24"/>
        <v>234183.38</v>
      </c>
      <c r="J186" s="87">
        <f t="shared" si="25"/>
        <v>0.47840327805088512</v>
      </c>
      <c r="K186" s="82">
        <f>VLOOKUP($C186,'2024'!$C$273:$U$528,VLOOKUP($L$4,Master!$D$9:$G$20,4,FALSE),FALSE)</f>
        <v>420442.82</v>
      </c>
      <c r="L186" s="83">
        <f>VLOOKUP($C186,'2024'!$C$8:$U$263,VLOOKUP($L$4,Master!$D$9:$G$20,4,FALSE),FALSE)</f>
        <v>0</v>
      </c>
      <c r="M186" s="154">
        <f t="shared" si="26"/>
        <v>0</v>
      </c>
      <c r="N186" s="154">
        <f t="shared" si="27"/>
        <v>0</v>
      </c>
      <c r="O186" s="83">
        <f t="shared" si="28"/>
        <v>-420442.82</v>
      </c>
      <c r="P186" s="87">
        <f t="shared" si="29"/>
        <v>-1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IFERROR(VLOOKUP($C187,'2024'!$C$273:$U$528,19,FALSE),0)</f>
        <v>1623235.09</v>
      </c>
      <c r="F187" s="83">
        <f>IFERROR(VLOOKUP($C187,'2024'!$C$8:$U$263,19,FALSE),0)</f>
        <v>1352709.7900000003</v>
      </c>
      <c r="G187" s="84">
        <f t="shared" si="22"/>
        <v>0.8333418851855896</v>
      </c>
      <c r="H187" s="85">
        <f t="shared" si="23"/>
        <v>1.8581944173523638E-4</v>
      </c>
      <c r="I187" s="86">
        <f t="shared" si="24"/>
        <v>-270525.29999999981</v>
      </c>
      <c r="J187" s="87">
        <f t="shared" si="25"/>
        <v>-0.1666581148144104</v>
      </c>
      <c r="K187" s="82">
        <f>VLOOKUP($C187,'2024'!$C$273:$U$528,VLOOKUP($L$4,Master!$D$9:$G$20,4,FALSE),FALSE)</f>
        <v>364463.3</v>
      </c>
      <c r="L187" s="83">
        <f>VLOOKUP($C187,'2024'!$C$8:$U$263,VLOOKUP($L$4,Master!$D$9:$G$20,4,FALSE),FALSE)</f>
        <v>95442.760000000024</v>
      </c>
      <c r="M187" s="154">
        <f t="shared" si="26"/>
        <v>0.26187207326499001</v>
      </c>
      <c r="N187" s="154">
        <f t="shared" si="27"/>
        <v>1.3110809511380966E-5</v>
      </c>
      <c r="O187" s="83">
        <f t="shared" si="28"/>
        <v>-269020.53999999998</v>
      </c>
      <c r="P187" s="87">
        <f t="shared" si="29"/>
        <v>-0.73812792673501004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IFERROR(VLOOKUP($C188,'2024'!$C$273:$U$528,19,FALSE),0)</f>
        <v>893714</v>
      </c>
      <c r="F188" s="83">
        <f>IFERROR(VLOOKUP($C188,'2024'!$C$8:$U$263,19,FALSE),0)</f>
        <v>707160.85</v>
      </c>
      <c r="G188" s="84">
        <f t="shared" si="22"/>
        <v>0.79126079484040757</v>
      </c>
      <c r="H188" s="85">
        <f t="shared" si="23"/>
        <v>9.7141482478673574E-5</v>
      </c>
      <c r="I188" s="86">
        <f t="shared" si="24"/>
        <v>-186553.15000000002</v>
      </c>
      <c r="J188" s="87">
        <f t="shared" si="25"/>
        <v>-0.20873920515959246</v>
      </c>
      <c r="K188" s="82">
        <f>VLOOKUP($C188,'2024'!$C$273:$U$528,VLOOKUP($L$4,Master!$D$9:$G$20,4,FALSE),FALSE)</f>
        <v>140019.69999999998</v>
      </c>
      <c r="L188" s="83">
        <f>VLOOKUP($C188,'2024'!$C$8:$U$263,VLOOKUP($L$4,Master!$D$9:$G$20,4,FALSE),FALSE)</f>
        <v>73066.069999999992</v>
      </c>
      <c r="M188" s="154">
        <f t="shared" si="26"/>
        <v>0.52182707147637086</v>
      </c>
      <c r="N188" s="154">
        <f t="shared" si="27"/>
        <v>1.0036961687981646E-5</v>
      </c>
      <c r="O188" s="83">
        <f t="shared" si="28"/>
        <v>-66953.62999999999</v>
      </c>
      <c r="P188" s="87">
        <f t="shared" si="29"/>
        <v>-0.47817292852362914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IFERROR(VLOOKUP($C189,'2024'!$C$273:$U$528,19,FALSE),0)</f>
        <v>934901.08</v>
      </c>
      <c r="F189" s="83">
        <f>IFERROR(VLOOKUP($C189,'2024'!$C$8:$U$263,19,FALSE),0)</f>
        <v>1506654.16</v>
      </c>
      <c r="G189" s="84">
        <f t="shared" si="22"/>
        <v>1.6115653219696784</v>
      </c>
      <c r="H189" s="85">
        <f t="shared" si="23"/>
        <v>2.0696651785101033E-4</v>
      </c>
      <c r="I189" s="86">
        <f t="shared" si="24"/>
        <v>571753.07999999996</v>
      </c>
      <c r="J189" s="87">
        <f t="shared" si="25"/>
        <v>0.61156532196967828</v>
      </c>
      <c r="K189" s="82">
        <f>VLOOKUP($C189,'2024'!$C$273:$U$528,VLOOKUP($L$4,Master!$D$9:$G$20,4,FALSE),FALSE)</f>
        <v>113387.79000000001</v>
      </c>
      <c r="L189" s="83">
        <f>VLOOKUP($C189,'2024'!$C$8:$U$263,VLOOKUP($L$4,Master!$D$9:$G$20,4,FALSE),FALSE)</f>
        <v>163225.46999999997</v>
      </c>
      <c r="M189" s="154">
        <f t="shared" si="26"/>
        <v>1.4395330396685566</v>
      </c>
      <c r="N189" s="154">
        <f t="shared" si="27"/>
        <v>2.2422005027679709E-5</v>
      </c>
      <c r="O189" s="83">
        <f t="shared" si="28"/>
        <v>49837.679999999964</v>
      </c>
      <c r="P189" s="87">
        <f t="shared" si="29"/>
        <v>0.43953303966855656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IFERROR(VLOOKUP($C190,'2024'!$C$273:$U$528,19,FALSE),0)</f>
        <v>1318189.05</v>
      </c>
      <c r="F190" s="83">
        <f>IFERROR(VLOOKUP($C190,'2024'!$C$8:$U$263,19,FALSE),0)</f>
        <v>1174115.1600000001</v>
      </c>
      <c r="G190" s="84">
        <f t="shared" si="22"/>
        <v>0.89070316583194198</v>
      </c>
      <c r="H190" s="85">
        <f t="shared" si="23"/>
        <v>1.6128620135445144E-4</v>
      </c>
      <c r="I190" s="86">
        <f t="shared" si="24"/>
        <v>-144073.8899999999</v>
      </c>
      <c r="J190" s="87">
        <f t="shared" si="25"/>
        <v>-0.10929683416805798</v>
      </c>
      <c r="K190" s="82">
        <f>VLOOKUP($C190,'2024'!$C$273:$U$528,VLOOKUP($L$4,Master!$D$9:$G$20,4,FALSE),FALSE)</f>
        <v>164722.29000000007</v>
      </c>
      <c r="L190" s="83">
        <f>VLOOKUP($C190,'2024'!$C$8:$U$263,VLOOKUP($L$4,Master!$D$9:$G$20,4,FALSE),FALSE)</f>
        <v>119707.57999999999</v>
      </c>
      <c r="M190" s="154">
        <f t="shared" si="26"/>
        <v>0.72672362677813629</v>
      </c>
      <c r="N190" s="154">
        <f t="shared" si="27"/>
        <v>1.6444026539555198E-5</v>
      </c>
      <c r="O190" s="83">
        <f t="shared" si="28"/>
        <v>-45014.710000000079</v>
      </c>
      <c r="P190" s="87">
        <f t="shared" si="29"/>
        <v>-0.27327637322186366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IFERROR(VLOOKUP($C191,'2024'!$C$273:$U$528,19,FALSE),0)</f>
        <v>121286.26999999999</v>
      </c>
      <c r="F191" s="83">
        <f>IFERROR(VLOOKUP($C191,'2024'!$C$8:$U$263,19,FALSE),0)</f>
        <v>96799.01999999999</v>
      </c>
      <c r="G191" s="84">
        <f t="shared" si="22"/>
        <v>0.79810369302312623</v>
      </c>
      <c r="H191" s="85">
        <f t="shared" si="23"/>
        <v>1.3297116639421952E-5</v>
      </c>
      <c r="I191" s="86">
        <f t="shared" si="24"/>
        <v>-24487.25</v>
      </c>
      <c r="J191" s="87">
        <f t="shared" si="25"/>
        <v>-0.20189630697687383</v>
      </c>
      <c r="K191" s="82">
        <f>VLOOKUP($C191,'2024'!$C$273:$U$528,VLOOKUP($L$4,Master!$D$9:$G$20,4,FALSE),FALSE)</f>
        <v>14858.23</v>
      </c>
      <c r="L191" s="83">
        <f>VLOOKUP($C191,'2024'!$C$8:$U$263,VLOOKUP($L$4,Master!$D$9:$G$20,4,FALSE),FALSE)</f>
        <v>10726.420000000002</v>
      </c>
      <c r="M191" s="154">
        <f t="shared" si="26"/>
        <v>0.72191775197987929</v>
      </c>
      <c r="N191" s="154">
        <f t="shared" si="27"/>
        <v>1.4734700605794196E-6</v>
      </c>
      <c r="O191" s="83">
        <f t="shared" si="28"/>
        <v>-4131.8099999999977</v>
      </c>
      <c r="P191" s="87">
        <f t="shared" si="29"/>
        <v>-0.27808224802012066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IFERROR(VLOOKUP($C192,'2024'!$C$273:$U$528,19,FALSE),0)</f>
        <v>1580798.2100000002</v>
      </c>
      <c r="F192" s="83">
        <f>IFERROR(VLOOKUP($C192,'2024'!$C$8:$U$263,19,FALSE),0)</f>
        <v>4104458.9600000004</v>
      </c>
      <c r="G192" s="84">
        <f t="shared" si="22"/>
        <v>2.5964471202178299</v>
      </c>
      <c r="H192" s="85">
        <f t="shared" si="23"/>
        <v>5.6382254213772551E-4</v>
      </c>
      <c r="I192" s="86">
        <f t="shared" si="24"/>
        <v>2523660.75</v>
      </c>
      <c r="J192" s="87">
        <f t="shared" si="25"/>
        <v>1.5964471202178294</v>
      </c>
      <c r="K192" s="82">
        <f>VLOOKUP($C192,'2024'!$C$273:$U$528,VLOOKUP($L$4,Master!$D$9:$G$20,4,FALSE),FALSE)</f>
        <v>97310.300000000017</v>
      </c>
      <c r="L192" s="83">
        <f>VLOOKUP($C192,'2024'!$C$8:$U$263,VLOOKUP($L$4,Master!$D$9:$G$20,4,FALSE),FALSE)</f>
        <v>357257.02999999997</v>
      </c>
      <c r="M192" s="154">
        <f t="shared" si="26"/>
        <v>3.671317733066283</v>
      </c>
      <c r="N192" s="154">
        <f t="shared" si="27"/>
        <v>4.9075790211135073E-5</v>
      </c>
      <c r="O192" s="83">
        <f t="shared" si="28"/>
        <v>259946.72999999995</v>
      </c>
      <c r="P192" s="87">
        <f t="shared" si="29"/>
        <v>2.671317733066283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IFERROR(VLOOKUP($C193,'2024'!$C$273:$U$528,19,FALSE),0)</f>
        <v>990838.62999999989</v>
      </c>
      <c r="F193" s="83">
        <f>IFERROR(VLOOKUP($C193,'2024'!$C$8:$U$263,19,FALSE),0)</f>
        <v>724345.48</v>
      </c>
      <c r="G193" s="84">
        <f t="shared" si="22"/>
        <v>0.73104283388708824</v>
      </c>
      <c r="H193" s="85">
        <f t="shared" si="23"/>
        <v>9.9502105856010545E-5</v>
      </c>
      <c r="I193" s="86">
        <f t="shared" si="24"/>
        <v>-266493.14999999991</v>
      </c>
      <c r="J193" s="87">
        <f t="shared" si="25"/>
        <v>-0.26895716611291176</v>
      </c>
      <c r="K193" s="82">
        <f>VLOOKUP($C193,'2024'!$C$273:$U$528,VLOOKUP($L$4,Master!$D$9:$G$20,4,FALSE),FALSE)</f>
        <v>152711.28999999998</v>
      </c>
      <c r="L193" s="83">
        <f>VLOOKUP($C193,'2024'!$C$8:$U$263,VLOOKUP($L$4,Master!$D$9:$G$20,4,FALSE),FALSE)</f>
        <v>174851.56</v>
      </c>
      <c r="M193" s="154">
        <f t="shared" si="26"/>
        <v>1.1449812256840999</v>
      </c>
      <c r="N193" s="154">
        <f t="shared" si="27"/>
        <v>2.4019061225050483E-5</v>
      </c>
      <c r="O193" s="83">
        <f t="shared" si="28"/>
        <v>22140.270000000019</v>
      </c>
      <c r="P193" s="87">
        <f t="shared" si="29"/>
        <v>0.14498122568409985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IFERROR(VLOOKUP($C194,'2024'!$C$273:$U$528,19,FALSE),0)</f>
        <v>963835.42999999993</v>
      </c>
      <c r="F194" s="83">
        <f>IFERROR(VLOOKUP($C194,'2024'!$C$8:$U$263,19,FALSE),0)</f>
        <v>721345.52</v>
      </c>
      <c r="G194" s="84">
        <f t="shared" si="22"/>
        <v>0.7484115000835776</v>
      </c>
      <c r="H194" s="85">
        <f t="shared" si="23"/>
        <v>9.9090006456310016E-5</v>
      </c>
      <c r="I194" s="86">
        <f t="shared" si="24"/>
        <v>-242489.90999999992</v>
      </c>
      <c r="J194" s="87">
        <f t="shared" si="25"/>
        <v>-0.2515884999164224</v>
      </c>
      <c r="K194" s="82">
        <f>VLOOKUP($C194,'2024'!$C$273:$U$528,VLOOKUP($L$4,Master!$D$9:$G$20,4,FALSE),FALSE)</f>
        <v>137823.58999999997</v>
      </c>
      <c r="L194" s="83">
        <f>VLOOKUP($C194,'2024'!$C$8:$U$263,VLOOKUP($L$4,Master!$D$9:$G$20,4,FALSE),FALSE)</f>
        <v>112793.99999999999</v>
      </c>
      <c r="M194" s="154">
        <f t="shared" si="26"/>
        <v>0.81839400642517013</v>
      </c>
      <c r="N194" s="154">
        <f t="shared" si="27"/>
        <v>1.5494319820871739E-5</v>
      </c>
      <c r="O194" s="83">
        <f t="shared" si="28"/>
        <v>-25029.589999999982</v>
      </c>
      <c r="P194" s="87">
        <f t="shared" si="29"/>
        <v>-0.18160599357482987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IFERROR(VLOOKUP($C195,'2024'!$C$273:$U$528,19,FALSE),0)</f>
        <v>2880996.7600000007</v>
      </c>
      <c r="F195" s="83">
        <f>IFERROR(VLOOKUP($C195,'2024'!$C$8:$U$263,19,FALSE),0)</f>
        <v>2725798.55</v>
      </c>
      <c r="G195" s="84">
        <f t="shared" si="22"/>
        <v>0.9461303767658521</v>
      </c>
      <c r="H195" s="85">
        <f t="shared" si="23"/>
        <v>3.7443830789730346E-4</v>
      </c>
      <c r="I195" s="86">
        <f t="shared" si="24"/>
        <v>-155198.21000000089</v>
      </c>
      <c r="J195" s="87">
        <f t="shared" si="25"/>
        <v>-5.3869623234147915E-2</v>
      </c>
      <c r="K195" s="82">
        <f>VLOOKUP($C195,'2024'!$C$273:$U$528,VLOOKUP($L$4,Master!$D$9:$G$20,4,FALSE),FALSE)</f>
        <v>437907.72</v>
      </c>
      <c r="L195" s="83">
        <f>VLOOKUP($C195,'2024'!$C$8:$U$263,VLOOKUP($L$4,Master!$D$9:$G$20,4,FALSE),FALSE)</f>
        <v>318148.57000000007</v>
      </c>
      <c r="M195" s="154">
        <f t="shared" si="26"/>
        <v>0.72651966491935804</v>
      </c>
      <c r="N195" s="154">
        <f t="shared" si="27"/>
        <v>4.3703527617896352E-5</v>
      </c>
      <c r="O195" s="83">
        <f t="shared" si="28"/>
        <v>-119759.14999999991</v>
      </c>
      <c r="P195" s="87">
        <f t="shared" si="29"/>
        <v>-0.2734803350806419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IFERROR(VLOOKUP($C196,'2024'!$C$273:$U$528,19,FALSE),0)</f>
        <v>6006393.5500000007</v>
      </c>
      <c r="F196" s="83">
        <f>IFERROR(VLOOKUP($C196,'2024'!$C$8:$U$263,19,FALSE),0)</f>
        <v>8015018.7800000003</v>
      </c>
      <c r="G196" s="84">
        <f t="shared" si="22"/>
        <v>1.3344145223384505</v>
      </c>
      <c r="H196" s="85">
        <f t="shared" si="23"/>
        <v>1.1010094894020358E-3</v>
      </c>
      <c r="I196" s="86">
        <f t="shared" si="24"/>
        <v>2008625.2299999995</v>
      </c>
      <c r="J196" s="87">
        <f t="shared" si="25"/>
        <v>0.33441452233845037</v>
      </c>
      <c r="K196" s="82">
        <f>VLOOKUP($C196,'2024'!$C$273:$U$528,VLOOKUP($L$4,Master!$D$9:$G$20,4,FALSE),FALSE)</f>
        <v>2375673.27</v>
      </c>
      <c r="L196" s="83">
        <f>VLOOKUP($C196,'2024'!$C$8:$U$263,VLOOKUP($L$4,Master!$D$9:$G$20,4,FALSE),FALSE)</f>
        <v>424330.74000000005</v>
      </c>
      <c r="M196" s="154">
        <f t="shared" si="26"/>
        <v>0.17861494059745012</v>
      </c>
      <c r="N196" s="154">
        <f t="shared" si="27"/>
        <v>5.8289591604049627E-5</v>
      </c>
      <c r="O196" s="83">
        <f t="shared" si="28"/>
        <v>-1951342.53</v>
      </c>
      <c r="P196" s="87">
        <f t="shared" si="29"/>
        <v>-0.82138505940254991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IFERROR(VLOOKUP($C197,'2024'!$C$273:$U$528,19,FALSE),0)</f>
        <v>4673714.83</v>
      </c>
      <c r="F197" s="83">
        <f>IFERROR(VLOOKUP($C197,'2024'!$C$8:$U$263,19,FALSE),0)</f>
        <v>4641504.41</v>
      </c>
      <c r="G197" s="84">
        <f t="shared" si="22"/>
        <v>0.99310817600739243</v>
      </c>
      <c r="H197" s="85">
        <f t="shared" si="23"/>
        <v>6.3759556163028701E-4</v>
      </c>
      <c r="I197" s="86">
        <f t="shared" si="24"/>
        <v>-32210.419999999925</v>
      </c>
      <c r="J197" s="87">
        <f t="shared" si="25"/>
        <v>-6.8918239926075943E-3</v>
      </c>
      <c r="K197" s="82">
        <f>VLOOKUP($C197,'2024'!$C$273:$U$528,VLOOKUP($L$4,Master!$D$9:$G$20,4,FALSE),FALSE)</f>
        <v>1143118.8900000001</v>
      </c>
      <c r="L197" s="83">
        <f>VLOOKUP($C197,'2024'!$C$8:$U$263,VLOOKUP($L$4,Master!$D$9:$G$20,4,FALSE),FALSE)</f>
        <v>2300448.96</v>
      </c>
      <c r="M197" s="154">
        <f t="shared" si="26"/>
        <v>2.0124319352294142</v>
      </c>
      <c r="N197" s="154">
        <f t="shared" si="27"/>
        <v>3.1600875860268967E-4</v>
      </c>
      <c r="O197" s="83">
        <f t="shared" si="28"/>
        <v>1157330.0699999998</v>
      </c>
      <c r="P197" s="87">
        <f t="shared" si="29"/>
        <v>1.012431935229414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IFERROR(VLOOKUP($C198,'2024'!$C$273:$U$528,19,FALSE),0)</f>
        <v>1311072.4800000002</v>
      </c>
      <c r="F198" s="83">
        <f>IFERROR(VLOOKUP($C198,'2024'!$C$8:$U$263,19,FALSE),0)</f>
        <v>1162367.2899999998</v>
      </c>
      <c r="G198" s="84">
        <f t="shared" si="22"/>
        <v>0.88657744535984739</v>
      </c>
      <c r="H198" s="85">
        <f t="shared" si="23"/>
        <v>1.5967241644573263E-4</v>
      </c>
      <c r="I198" s="86">
        <f t="shared" si="24"/>
        <v>-148705.19000000041</v>
      </c>
      <c r="J198" s="87">
        <f t="shared" si="25"/>
        <v>-0.11342255464015261</v>
      </c>
      <c r="K198" s="82">
        <f>VLOOKUP($C198,'2024'!$C$273:$U$528,VLOOKUP($L$4,Master!$D$9:$G$20,4,FALSE),FALSE)</f>
        <v>183977.62000000002</v>
      </c>
      <c r="L198" s="83">
        <f>VLOOKUP($C198,'2024'!$C$8:$U$263,VLOOKUP($L$4,Master!$D$9:$G$20,4,FALSE),FALSE)</f>
        <v>94966.629999999976</v>
      </c>
      <c r="M198" s="154">
        <f t="shared" si="26"/>
        <v>0.51618577303043689</v>
      </c>
      <c r="N198" s="154">
        <f t="shared" si="27"/>
        <v>1.3045404343585584E-5</v>
      </c>
      <c r="O198" s="83">
        <f t="shared" si="28"/>
        <v>-89010.990000000049</v>
      </c>
      <c r="P198" s="87">
        <f t="shared" si="29"/>
        <v>-0.48381422696956311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IFERROR(VLOOKUP($C199,'2024'!$C$273:$U$528,19,FALSE),0)</f>
        <v>882889.57000000007</v>
      </c>
      <c r="F199" s="83">
        <f>IFERROR(VLOOKUP($C199,'2024'!$C$8:$U$263,19,FALSE),0)</f>
        <v>834218.79999999993</v>
      </c>
      <c r="G199" s="84">
        <f t="shared" si="22"/>
        <v>0.94487332090693954</v>
      </c>
      <c r="H199" s="85">
        <f t="shared" si="23"/>
        <v>1.145952168358586E-4</v>
      </c>
      <c r="I199" s="86">
        <f t="shared" si="24"/>
        <v>-48670.770000000135</v>
      </c>
      <c r="J199" s="87">
        <f t="shared" si="25"/>
        <v>-5.5126679093060453E-2</v>
      </c>
      <c r="K199" s="82">
        <f>VLOOKUP($C199,'2024'!$C$273:$U$528,VLOOKUP($L$4,Master!$D$9:$G$20,4,FALSE),FALSE)</f>
        <v>139893.44</v>
      </c>
      <c r="L199" s="83">
        <f>VLOOKUP($C199,'2024'!$C$8:$U$263,VLOOKUP($L$4,Master!$D$9:$G$20,4,FALSE),FALSE)</f>
        <v>109050.83</v>
      </c>
      <c r="M199" s="154">
        <f t="shared" si="26"/>
        <v>0.77952783204130227</v>
      </c>
      <c r="N199" s="154">
        <f t="shared" si="27"/>
        <v>1.4980126928307485E-5</v>
      </c>
      <c r="O199" s="83">
        <f t="shared" si="28"/>
        <v>-30842.61</v>
      </c>
      <c r="P199" s="87">
        <f t="shared" si="29"/>
        <v>-0.2204721679586977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IFERROR(VLOOKUP($C200,'2024'!$C$273:$U$528,19,FALSE),0)</f>
        <v>525582.84</v>
      </c>
      <c r="F200" s="83">
        <f>IFERROR(VLOOKUP($C200,'2024'!$C$8:$U$263,19,FALSE),0)</f>
        <v>501120.06000000006</v>
      </c>
      <c r="G200" s="84">
        <f t="shared" si="22"/>
        <v>0.95345590050086126</v>
      </c>
      <c r="H200" s="85">
        <f t="shared" si="23"/>
        <v>6.8838009808096495E-5</v>
      </c>
      <c r="I200" s="86">
        <f t="shared" si="24"/>
        <v>-24462.779999999912</v>
      </c>
      <c r="J200" s="87">
        <f t="shared" si="25"/>
        <v>-4.6544099499138736E-2</v>
      </c>
      <c r="K200" s="82">
        <f>VLOOKUP($C200,'2024'!$C$273:$U$528,VLOOKUP($L$4,Master!$D$9:$G$20,4,FALSE),FALSE)</f>
        <v>79011.50999999998</v>
      </c>
      <c r="L200" s="83">
        <f>VLOOKUP($C200,'2024'!$C$8:$U$263,VLOOKUP($L$4,Master!$D$9:$G$20,4,FALSE),FALSE)</f>
        <v>57898.640000000007</v>
      </c>
      <c r="M200" s="154">
        <f t="shared" si="26"/>
        <v>0.73278741287187177</v>
      </c>
      <c r="N200" s="154">
        <f t="shared" si="27"/>
        <v>7.953437641661058E-6</v>
      </c>
      <c r="O200" s="83">
        <f t="shared" si="28"/>
        <v>-21112.869999999974</v>
      </c>
      <c r="P200" s="87">
        <f t="shared" si="29"/>
        <v>-0.26721258712812829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IFERROR(VLOOKUP($C201,'2024'!$C$273:$U$528,19,FALSE),0)</f>
        <v>288386.32</v>
      </c>
      <c r="F201" s="83">
        <f>IFERROR(VLOOKUP($C201,'2024'!$C$8:$U$263,19,FALSE),0)</f>
        <v>251187.19000000003</v>
      </c>
      <c r="G201" s="84">
        <f t="shared" si="22"/>
        <v>0.87100938075009948</v>
      </c>
      <c r="H201" s="85">
        <f t="shared" si="23"/>
        <v>3.4505156805912333E-5</v>
      </c>
      <c r="I201" s="86">
        <f t="shared" si="24"/>
        <v>-37199.129999999976</v>
      </c>
      <c r="J201" s="87">
        <f t="shared" si="25"/>
        <v>-0.12899061924990052</v>
      </c>
      <c r="K201" s="82">
        <f>VLOOKUP($C201,'2024'!$C$273:$U$528,VLOOKUP($L$4,Master!$D$9:$G$20,4,FALSE),FALSE)</f>
        <v>50979.929999999993</v>
      </c>
      <c r="L201" s="83">
        <f>VLOOKUP($C201,'2024'!$C$8:$U$263,VLOOKUP($L$4,Master!$D$9:$G$20,4,FALSE),FALSE)</f>
        <v>30615.619999999995</v>
      </c>
      <c r="M201" s="154">
        <f t="shared" si="26"/>
        <v>0.60054260568815998</v>
      </c>
      <c r="N201" s="154">
        <f t="shared" si="27"/>
        <v>4.2056156160281324E-6</v>
      </c>
      <c r="O201" s="83">
        <f t="shared" si="28"/>
        <v>-20364.309999999998</v>
      </c>
      <c r="P201" s="87">
        <f t="shared" si="29"/>
        <v>-0.39945739431183996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IFERROR(VLOOKUP($C202,'2024'!$C$273:$U$528,19,FALSE),0)</f>
        <v>67500</v>
      </c>
      <c r="F202" s="83">
        <f>IFERROR(VLOOKUP($C202,'2024'!$C$8:$U$263,19,FALSE),0)</f>
        <v>0</v>
      </c>
      <c r="G202" s="84">
        <f t="shared" ref="G202:G264" si="30">IFERROR(F202/E202,0)</f>
        <v>0</v>
      </c>
      <c r="H202" s="85">
        <f t="shared" ref="H202:H264" si="31">F202/$D$4</f>
        <v>0</v>
      </c>
      <c r="I202" s="86">
        <f t="shared" ref="I202:I264" si="32">F202-E202</f>
        <v>-67500</v>
      </c>
      <c r="J202" s="87">
        <f t="shared" ref="J202:J264" si="33">IFERROR(I202/E202,0)</f>
        <v>-1</v>
      </c>
      <c r="K202" s="82">
        <f>VLOOKUP($C202,'2024'!$C$273:$U$528,VLOOKUP($L$4,Master!$D$9:$G$20,4,FALSE),FALSE)</f>
        <v>67500</v>
      </c>
      <c r="L202" s="83">
        <f>VLOOKUP($C202,'2024'!$C$8:$U$263,VLOOKUP($L$4,Master!$D$9:$G$20,4,FALSE),FALSE)</f>
        <v>0</v>
      </c>
      <c r="M202" s="154">
        <f t="shared" ref="M202:M264" si="34">IFERROR(L202/K202,0)</f>
        <v>0</v>
      </c>
      <c r="N202" s="154">
        <f t="shared" ref="N202:N264" si="35">L202/$D$4</f>
        <v>0</v>
      </c>
      <c r="O202" s="83">
        <f t="shared" ref="O202:O264" si="36">L202-K202</f>
        <v>-67500</v>
      </c>
      <c r="P202" s="87">
        <f t="shared" ref="P202:P264" si="37">IFERROR(O202/K202,0)</f>
        <v>-1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IFERROR(VLOOKUP($C203,'2024'!$C$273:$U$528,19,FALSE),0)</f>
        <v>4656662.66</v>
      </c>
      <c r="F203" s="83">
        <f>IFERROR(VLOOKUP($C203,'2024'!$C$8:$U$263,19,FALSE),0)</f>
        <v>6676055.1500000004</v>
      </c>
      <c r="G203" s="84">
        <f t="shared" si="30"/>
        <v>1.4336565986078966</v>
      </c>
      <c r="H203" s="85">
        <f t="shared" si="31"/>
        <v>9.1707833427201674E-4</v>
      </c>
      <c r="I203" s="86">
        <f t="shared" si="32"/>
        <v>2019392.4900000002</v>
      </c>
      <c r="J203" s="87">
        <f t="shared" si="33"/>
        <v>0.43365659860789663</v>
      </c>
      <c r="K203" s="82">
        <f>VLOOKUP($C203,'2024'!$C$273:$U$528,VLOOKUP($L$4,Master!$D$9:$G$20,4,FALSE),FALSE)</f>
        <v>1777599.7099999995</v>
      </c>
      <c r="L203" s="83">
        <f>VLOOKUP($C203,'2024'!$C$8:$U$263,VLOOKUP($L$4,Master!$D$9:$G$20,4,FALSE),FALSE)</f>
        <v>2459047.5699999998</v>
      </c>
      <c r="M203" s="154">
        <f t="shared" si="34"/>
        <v>1.3833528190663356</v>
      </c>
      <c r="N203" s="154">
        <f t="shared" si="35"/>
        <v>3.3779517974641811E-4</v>
      </c>
      <c r="O203" s="83">
        <f t="shared" si="36"/>
        <v>681447.86000000034</v>
      </c>
      <c r="P203" s="87">
        <f t="shared" si="37"/>
        <v>0.38335281906633556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IFERROR(VLOOKUP($C204,'2024'!$C$273:$U$528,19,FALSE),0)</f>
        <v>29873379.400000006</v>
      </c>
      <c r="F204" s="83">
        <f>IFERROR(VLOOKUP($C204,'2024'!$C$8:$U$263,19,FALSE),0)</f>
        <v>29891950.199999996</v>
      </c>
      <c r="G204" s="84">
        <f t="shared" si="30"/>
        <v>1.0006216504584677</v>
      </c>
      <c r="H204" s="85">
        <f t="shared" si="31"/>
        <v>4.1062063271838116E-3</v>
      </c>
      <c r="I204" s="86">
        <f t="shared" si="32"/>
        <v>18570.799999989569</v>
      </c>
      <c r="J204" s="87">
        <f t="shared" si="33"/>
        <v>6.2165045846770072E-4</v>
      </c>
      <c r="K204" s="82">
        <f>VLOOKUP($C204,'2024'!$C$273:$U$528,VLOOKUP($L$4,Master!$D$9:$G$20,4,FALSE),FALSE)</f>
        <v>3464602.85</v>
      </c>
      <c r="L204" s="83">
        <f>VLOOKUP($C204,'2024'!$C$8:$U$263,VLOOKUP($L$4,Master!$D$9:$G$20,4,FALSE),FALSE)</f>
        <v>3732150.169999999</v>
      </c>
      <c r="M204" s="154">
        <f t="shared" si="34"/>
        <v>1.077223084891245</v>
      </c>
      <c r="N204" s="154">
        <f t="shared" si="35"/>
        <v>5.1267911727131596E-4</v>
      </c>
      <c r="O204" s="83">
        <f t="shared" si="36"/>
        <v>267547.3199999989</v>
      </c>
      <c r="P204" s="87">
        <f t="shared" si="37"/>
        <v>7.7223084891244867E-2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IFERROR(VLOOKUP($C205,'2024'!$C$273:$U$528,19,FALSE),0)</f>
        <v>90602163.739999995</v>
      </c>
      <c r="F205" s="83">
        <f>IFERROR(VLOOKUP($C205,'2024'!$C$8:$U$263,19,FALSE),0)</f>
        <v>90463531.370000005</v>
      </c>
      <c r="G205" s="84">
        <f t="shared" si="30"/>
        <v>0.99846987793362396</v>
      </c>
      <c r="H205" s="85">
        <f t="shared" si="31"/>
        <v>1.2426821348407216E-2</v>
      </c>
      <c r="I205" s="86">
        <f t="shared" si="32"/>
        <v>-138632.36999998987</v>
      </c>
      <c r="J205" s="87">
        <f t="shared" si="33"/>
        <v>-1.5301220663760482E-3</v>
      </c>
      <c r="K205" s="82">
        <f>VLOOKUP($C205,'2024'!$C$273:$U$528,VLOOKUP($L$4,Master!$D$9:$G$20,4,FALSE),FALSE)</f>
        <v>11007407.140000001</v>
      </c>
      <c r="L205" s="83">
        <f>VLOOKUP($C205,'2024'!$C$8:$U$263,VLOOKUP($L$4,Master!$D$9:$G$20,4,FALSE),FALSE)</f>
        <v>11814461.700000001</v>
      </c>
      <c r="M205" s="154">
        <f t="shared" si="34"/>
        <v>1.0733192249305681</v>
      </c>
      <c r="N205" s="154">
        <f t="shared" si="35"/>
        <v>1.622932497218292E-3</v>
      </c>
      <c r="O205" s="83">
        <f t="shared" si="36"/>
        <v>807054.56000000052</v>
      </c>
      <c r="P205" s="87">
        <f t="shared" si="37"/>
        <v>7.3319224930568028E-2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IFERROR(VLOOKUP($C206,'2024'!$C$273:$U$528,19,FALSE),0)</f>
        <v>35088881.129999995</v>
      </c>
      <c r="F206" s="83">
        <f>IFERROR(VLOOKUP($C206,'2024'!$C$8:$U$263,19,FALSE),0)</f>
        <v>34561789.729999997</v>
      </c>
      <c r="G206" s="84">
        <f t="shared" si="30"/>
        <v>0.98497839249854702</v>
      </c>
      <c r="H206" s="85">
        <f t="shared" si="31"/>
        <v>4.7476942360262092E-3</v>
      </c>
      <c r="I206" s="86">
        <f t="shared" si="32"/>
        <v>-527091.39999999851</v>
      </c>
      <c r="J206" s="87">
        <f t="shared" si="33"/>
        <v>-1.5021607501452943E-2</v>
      </c>
      <c r="K206" s="82">
        <f>VLOOKUP($C206,'2024'!$C$273:$U$528,VLOOKUP($L$4,Master!$D$9:$G$20,4,FALSE),FALSE)</f>
        <v>4386833.6800000016</v>
      </c>
      <c r="L206" s="83">
        <f>VLOOKUP($C206,'2024'!$C$8:$U$263,VLOOKUP($L$4,Master!$D$9:$G$20,4,FALSE),FALSE)</f>
        <v>4440953.8</v>
      </c>
      <c r="M206" s="154">
        <f t="shared" si="34"/>
        <v>1.0123369436700409</v>
      </c>
      <c r="N206" s="154">
        <f t="shared" si="35"/>
        <v>6.1004626564281498E-4</v>
      </c>
      <c r="O206" s="83">
        <f t="shared" si="36"/>
        <v>54120.119999998249</v>
      </c>
      <c r="P206" s="87">
        <f t="shared" si="37"/>
        <v>1.2336943670040901E-2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IFERROR(VLOOKUP($C207,'2024'!$C$273:$U$528,19,FALSE),0)</f>
        <v>8151922.1699999999</v>
      </c>
      <c r="F207" s="83">
        <f>IFERROR(VLOOKUP($C207,'2024'!$C$8:$U$263,19,FALSE),0)</f>
        <v>7427893.0500000007</v>
      </c>
      <c r="G207" s="84">
        <f t="shared" si="30"/>
        <v>0.91118301856898132</v>
      </c>
      <c r="H207" s="85">
        <f t="shared" si="31"/>
        <v>1.0203570270752916E-3</v>
      </c>
      <c r="I207" s="86">
        <f t="shared" si="32"/>
        <v>-724029.11999999918</v>
      </c>
      <c r="J207" s="87">
        <f t="shared" si="33"/>
        <v>-8.8816981431018641E-2</v>
      </c>
      <c r="K207" s="82">
        <f>VLOOKUP($C207,'2024'!$C$273:$U$528,VLOOKUP($L$4,Master!$D$9:$G$20,4,FALSE),FALSE)</f>
        <v>912242.98</v>
      </c>
      <c r="L207" s="83">
        <f>VLOOKUP($C207,'2024'!$C$8:$U$263,VLOOKUP($L$4,Master!$D$9:$G$20,4,FALSE),FALSE)</f>
        <v>1028029.52</v>
      </c>
      <c r="M207" s="154">
        <f t="shared" si="34"/>
        <v>1.1269251093606663</v>
      </c>
      <c r="N207" s="154">
        <f t="shared" si="35"/>
        <v>1.4121866560435183E-4</v>
      </c>
      <c r="O207" s="83">
        <f t="shared" si="36"/>
        <v>115786.54000000004</v>
      </c>
      <c r="P207" s="87">
        <f t="shared" si="37"/>
        <v>0.1269251093606662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IFERROR(VLOOKUP($C208,'2024'!$C$273:$U$528,19,FALSE),0)</f>
        <v>28636979.680000003</v>
      </c>
      <c r="F208" s="83">
        <f>IFERROR(VLOOKUP($C208,'2024'!$C$8:$U$263,19,FALSE),0)</f>
        <v>28433048.189999998</v>
      </c>
      <c r="G208" s="84">
        <f t="shared" si="30"/>
        <v>0.99287873608603949</v>
      </c>
      <c r="H208" s="85">
        <f t="shared" si="31"/>
        <v>3.9057994409110262E-3</v>
      </c>
      <c r="I208" s="86">
        <f t="shared" si="32"/>
        <v>-203931.49000000581</v>
      </c>
      <c r="J208" s="87">
        <f t="shared" si="33"/>
        <v>-7.1212639139605583E-3</v>
      </c>
      <c r="K208" s="82">
        <f>VLOOKUP($C208,'2024'!$C$273:$U$528,VLOOKUP($L$4,Master!$D$9:$G$20,4,FALSE),FALSE)</f>
        <v>3327795.2600000002</v>
      </c>
      <c r="L208" s="83">
        <f>VLOOKUP($C208,'2024'!$C$8:$U$263,VLOOKUP($L$4,Master!$D$9:$G$20,4,FALSE),FALSE)</f>
        <v>3136349.04</v>
      </c>
      <c r="M208" s="154">
        <f t="shared" si="34"/>
        <v>0.94247055331162399</v>
      </c>
      <c r="N208" s="154">
        <f t="shared" si="35"/>
        <v>4.3083493001085208E-4</v>
      </c>
      <c r="O208" s="83">
        <f t="shared" si="36"/>
        <v>-191446.2200000002</v>
      </c>
      <c r="P208" s="87">
        <f t="shared" si="37"/>
        <v>-5.7529446688375951E-2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IFERROR(VLOOKUP($C209,'2024'!$C$273:$U$528,19,FALSE),0)</f>
        <v>4253539.84</v>
      </c>
      <c r="F209" s="83">
        <f>IFERROR(VLOOKUP($C209,'2024'!$C$8:$U$263,19,FALSE),0)</f>
        <v>3379347.9099999997</v>
      </c>
      <c r="G209" s="84">
        <f t="shared" si="30"/>
        <v>0.79447896037574195</v>
      </c>
      <c r="H209" s="85">
        <f t="shared" si="31"/>
        <v>4.6421527123370463E-4</v>
      </c>
      <c r="I209" s="86">
        <f t="shared" si="32"/>
        <v>-874191.93000000017</v>
      </c>
      <c r="J209" s="87">
        <f t="shared" si="33"/>
        <v>-0.20552103962425805</v>
      </c>
      <c r="K209" s="82">
        <f>VLOOKUP($C209,'2024'!$C$273:$U$528,VLOOKUP($L$4,Master!$D$9:$G$20,4,FALSE),FALSE)</f>
        <v>530686.71999999997</v>
      </c>
      <c r="L209" s="83">
        <f>VLOOKUP($C209,'2024'!$C$8:$U$263,VLOOKUP($L$4,Master!$D$9:$G$20,4,FALSE),FALSE)</f>
        <v>163870.23000000004</v>
      </c>
      <c r="M209" s="154">
        <f t="shared" si="34"/>
        <v>0.30878901586231522</v>
      </c>
      <c r="N209" s="154">
        <f t="shared" si="35"/>
        <v>2.2510574611591144E-5</v>
      </c>
      <c r="O209" s="83">
        <f t="shared" si="36"/>
        <v>-366816.48999999993</v>
      </c>
      <c r="P209" s="87">
        <f t="shared" si="37"/>
        <v>-0.69121098413768478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IFERROR(VLOOKUP($C210,'2024'!$C$273:$U$528,19,FALSE),0)</f>
        <v>6618011.3500000006</v>
      </c>
      <c r="F210" s="83">
        <f>IFERROR(VLOOKUP($C210,'2024'!$C$8:$U$263,19,FALSE),0)</f>
        <v>6201621.8000000007</v>
      </c>
      <c r="G210" s="84">
        <f t="shared" si="30"/>
        <v>0.9370823759617759</v>
      </c>
      <c r="H210" s="85">
        <f t="shared" si="31"/>
        <v>8.5190623239968688E-4</v>
      </c>
      <c r="I210" s="86">
        <f t="shared" si="32"/>
        <v>-416389.54999999981</v>
      </c>
      <c r="J210" s="87">
        <f t="shared" si="33"/>
        <v>-6.2917624038224082E-2</v>
      </c>
      <c r="K210" s="82">
        <f>VLOOKUP($C210,'2024'!$C$273:$U$528,VLOOKUP($L$4,Master!$D$9:$G$20,4,FALSE),FALSE)</f>
        <v>991667.55</v>
      </c>
      <c r="L210" s="83">
        <f>VLOOKUP($C210,'2024'!$C$8:$U$263,VLOOKUP($L$4,Master!$D$9:$G$20,4,FALSE),FALSE)</f>
        <v>890881.56</v>
      </c>
      <c r="M210" s="154">
        <f t="shared" si="34"/>
        <v>0.89836715943765633</v>
      </c>
      <c r="N210" s="154">
        <f t="shared" si="35"/>
        <v>1.2237888374520928E-4</v>
      </c>
      <c r="O210" s="83">
        <f t="shared" si="36"/>
        <v>-100785.98999999999</v>
      </c>
      <c r="P210" s="87">
        <f t="shared" si="37"/>
        <v>-0.10163284056234369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IFERROR(VLOOKUP($C211,'2024'!$C$273:$U$528,19,FALSE),0)</f>
        <v>1975673.49</v>
      </c>
      <c r="F211" s="83">
        <f>IFERROR(VLOOKUP($C211,'2024'!$C$8:$U$263,19,FALSE),0)</f>
        <v>1913578.22</v>
      </c>
      <c r="G211" s="84">
        <f t="shared" si="30"/>
        <v>0.96857007480522506</v>
      </c>
      <c r="H211" s="85">
        <f t="shared" si="31"/>
        <v>2.628649834471201E-4</v>
      </c>
      <c r="I211" s="86">
        <f t="shared" si="32"/>
        <v>-62095.270000000019</v>
      </c>
      <c r="J211" s="87">
        <f t="shared" si="33"/>
        <v>-3.1429925194774985E-2</v>
      </c>
      <c r="K211" s="82">
        <f>VLOOKUP($C211,'2024'!$C$273:$U$528,VLOOKUP($L$4,Master!$D$9:$G$20,4,FALSE),FALSE)</f>
        <v>300351.93999999994</v>
      </c>
      <c r="L211" s="83">
        <f>VLOOKUP($C211,'2024'!$C$8:$U$263,VLOOKUP($L$4,Master!$D$9:$G$20,4,FALSE),FALSE)</f>
        <v>313361.93999999989</v>
      </c>
      <c r="M211" s="154">
        <f t="shared" si="34"/>
        <v>1.0433158513975302</v>
      </c>
      <c r="N211" s="154">
        <f t="shared" si="35"/>
        <v>4.3045996400950571E-5</v>
      </c>
      <c r="O211" s="83">
        <f t="shared" si="36"/>
        <v>13009.999999999942</v>
      </c>
      <c r="P211" s="87">
        <f t="shared" si="37"/>
        <v>4.3315851397530324E-2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IFERROR(VLOOKUP($C212,'2024'!$C$273:$U$528,19,FALSE),0)</f>
        <v>9948500.25</v>
      </c>
      <c r="F212" s="83">
        <f>IFERROR(VLOOKUP($C212,'2024'!$C$8:$U$263,19,FALSE),0)</f>
        <v>9188085.8800000008</v>
      </c>
      <c r="G212" s="84">
        <f t="shared" si="30"/>
        <v>0.923564924270872</v>
      </c>
      <c r="H212" s="85">
        <f t="shared" si="31"/>
        <v>1.2621517205379344E-3</v>
      </c>
      <c r="I212" s="86">
        <f t="shared" si="32"/>
        <v>-760414.36999999918</v>
      </c>
      <c r="J212" s="87">
        <f t="shared" si="33"/>
        <v>-7.6435075729128041E-2</v>
      </c>
      <c r="K212" s="82">
        <f>VLOOKUP($C212,'2024'!$C$273:$U$528,VLOOKUP($L$4,Master!$D$9:$G$20,4,FALSE),FALSE)</f>
        <v>228500.25</v>
      </c>
      <c r="L212" s="83">
        <f>VLOOKUP($C212,'2024'!$C$8:$U$263,VLOOKUP($L$4,Master!$D$9:$G$20,4,FALSE),FALSE)</f>
        <v>408423.39999999991</v>
      </c>
      <c r="M212" s="154">
        <f t="shared" si="34"/>
        <v>1.7874089853293373</v>
      </c>
      <c r="N212" s="154">
        <f t="shared" si="35"/>
        <v>5.6104427380249175E-5</v>
      </c>
      <c r="O212" s="83">
        <f t="shared" si="36"/>
        <v>179923.14999999991</v>
      </c>
      <c r="P212" s="87">
        <f t="shared" si="37"/>
        <v>0.78740898532933734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IFERROR(VLOOKUP($C213,'2024'!$C$273:$U$528,19,FALSE),0)</f>
        <v>776850.86999999988</v>
      </c>
      <c r="F213" s="83">
        <f>IFERROR(VLOOKUP($C213,'2024'!$C$8:$U$263,19,FALSE),0)</f>
        <v>569398.91</v>
      </c>
      <c r="G213" s="84">
        <f t="shared" si="30"/>
        <v>0.73295780694691137</v>
      </c>
      <c r="H213" s="85">
        <f t="shared" si="31"/>
        <v>7.8217359231836484E-5</v>
      </c>
      <c r="I213" s="86">
        <f t="shared" si="32"/>
        <v>-207451.95999999985</v>
      </c>
      <c r="J213" s="87">
        <f t="shared" si="33"/>
        <v>-0.26704219305308868</v>
      </c>
      <c r="K213" s="82">
        <f>VLOOKUP($C213,'2024'!$C$273:$U$528,VLOOKUP($L$4,Master!$D$9:$G$20,4,FALSE),FALSE)</f>
        <v>226129.72</v>
      </c>
      <c r="L213" s="83">
        <f>VLOOKUP($C213,'2024'!$C$8:$U$263,VLOOKUP($L$4,Master!$D$9:$G$20,4,FALSE),FALSE)</f>
        <v>72010.23000000001</v>
      </c>
      <c r="M213" s="154">
        <f t="shared" si="34"/>
        <v>0.31844655359764301</v>
      </c>
      <c r="N213" s="154">
        <f t="shared" si="35"/>
        <v>9.891922744069126E-6</v>
      </c>
      <c r="O213" s="83">
        <f t="shared" si="36"/>
        <v>-154119.49</v>
      </c>
      <c r="P213" s="87">
        <f t="shared" si="37"/>
        <v>-0.68155344640235693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IFERROR(VLOOKUP($C214,'2024'!$C$273:$U$528,19,FALSE),0)</f>
        <v>2999824.4</v>
      </c>
      <c r="F214" s="83">
        <f>IFERROR(VLOOKUP($C214,'2024'!$C$8:$U$263,19,FALSE),0)</f>
        <v>2658039.0799999996</v>
      </c>
      <c r="G214" s="84">
        <f t="shared" si="30"/>
        <v>0.88606489099828634</v>
      </c>
      <c r="H214" s="85">
        <f t="shared" si="31"/>
        <v>3.6513030482025353E-4</v>
      </c>
      <c r="I214" s="86">
        <f t="shared" si="32"/>
        <v>-341785.3200000003</v>
      </c>
      <c r="J214" s="87">
        <f t="shared" si="33"/>
        <v>-0.11393510900171366</v>
      </c>
      <c r="K214" s="82">
        <f>VLOOKUP($C214,'2024'!$C$273:$U$528,VLOOKUP($L$4,Master!$D$9:$G$20,4,FALSE),FALSE)</f>
        <v>340891.87</v>
      </c>
      <c r="L214" s="83">
        <f>VLOOKUP($C214,'2024'!$C$8:$U$263,VLOOKUP($L$4,Master!$D$9:$G$20,4,FALSE),FALSE)</f>
        <v>0</v>
      </c>
      <c r="M214" s="154">
        <f t="shared" si="34"/>
        <v>0</v>
      </c>
      <c r="N214" s="154">
        <f t="shared" si="35"/>
        <v>0</v>
      </c>
      <c r="O214" s="83">
        <f t="shared" si="36"/>
        <v>-340891.87</v>
      </c>
      <c r="P214" s="87">
        <f t="shared" si="37"/>
        <v>-1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IFERROR(VLOOKUP($C215,'2024'!$C$273:$U$528,19,FALSE),0)</f>
        <v>329832.11</v>
      </c>
      <c r="F215" s="83">
        <f>IFERROR(VLOOKUP($C215,'2024'!$C$8:$U$263,19,FALSE),0)</f>
        <v>130849.83</v>
      </c>
      <c r="G215" s="84">
        <f t="shared" si="30"/>
        <v>0.39671646887260309</v>
      </c>
      <c r="H215" s="85">
        <f t="shared" si="31"/>
        <v>1.7974618459551906E-5</v>
      </c>
      <c r="I215" s="86">
        <f t="shared" si="32"/>
        <v>-198982.27999999997</v>
      </c>
      <c r="J215" s="87">
        <f t="shared" si="33"/>
        <v>-0.60328353112739685</v>
      </c>
      <c r="K215" s="82">
        <f>VLOOKUP($C215,'2024'!$C$273:$U$528,VLOOKUP($L$4,Master!$D$9:$G$20,4,FALSE),FALSE)</f>
        <v>19552.41</v>
      </c>
      <c r="L215" s="83">
        <f>VLOOKUP($C215,'2024'!$C$8:$U$263,VLOOKUP($L$4,Master!$D$9:$G$20,4,FALSE),FALSE)</f>
        <v>10697.779999999999</v>
      </c>
      <c r="M215" s="154">
        <f t="shared" si="34"/>
        <v>0.54713357586098077</v>
      </c>
      <c r="N215" s="154">
        <f t="shared" si="35"/>
        <v>1.4695358325205708E-6</v>
      </c>
      <c r="O215" s="83">
        <f t="shared" si="36"/>
        <v>-8854.630000000001</v>
      </c>
      <c r="P215" s="87">
        <f t="shared" si="37"/>
        <v>-0.45286642413901923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IFERROR(VLOOKUP($C216,'2024'!$C$273:$U$528,19,FALSE),0)</f>
        <v>3113165.74</v>
      </c>
      <c r="F216" s="83">
        <f>IFERROR(VLOOKUP($C216,'2024'!$C$8:$U$263,19,FALSE),0)</f>
        <v>2199333.85</v>
      </c>
      <c r="G216" s="84">
        <f t="shared" si="30"/>
        <v>0.7064621782713052</v>
      </c>
      <c r="H216" s="85">
        <f t="shared" si="31"/>
        <v>3.0211874802533073E-4</v>
      </c>
      <c r="I216" s="86">
        <f t="shared" si="32"/>
        <v>-913831.89000000013</v>
      </c>
      <c r="J216" s="87">
        <f t="shared" si="33"/>
        <v>-0.29353782172869475</v>
      </c>
      <c r="K216" s="82">
        <f>VLOOKUP($C216,'2024'!$C$273:$U$528,VLOOKUP($L$4,Master!$D$9:$G$20,4,FALSE),FALSE)</f>
        <v>716026.32000000007</v>
      </c>
      <c r="L216" s="83">
        <f>VLOOKUP($C216,'2024'!$C$8:$U$263,VLOOKUP($L$4,Master!$D$9:$G$20,4,FALSE),FALSE)</f>
        <v>72872.899999999994</v>
      </c>
      <c r="M216" s="154">
        <f t="shared" si="34"/>
        <v>0.1017740521046768</v>
      </c>
      <c r="N216" s="154">
        <f t="shared" si="35"/>
        <v>1.0010426253829141E-5</v>
      </c>
      <c r="O216" s="83">
        <f t="shared" si="36"/>
        <v>-643153.42000000004</v>
      </c>
      <c r="P216" s="87">
        <f t="shared" si="37"/>
        <v>-0.89822594789532317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IFERROR(VLOOKUP($C217,'2024'!$C$273:$U$528,19,FALSE),0)</f>
        <v>3975966.1699999995</v>
      </c>
      <c r="F217" s="83">
        <f>IFERROR(VLOOKUP($C217,'2024'!$C$8:$U$263,19,FALSE),0)</f>
        <v>3476787.1699999995</v>
      </c>
      <c r="G217" s="84">
        <f t="shared" si="30"/>
        <v>0.8744508935296097</v>
      </c>
      <c r="H217" s="85">
        <f t="shared" si="31"/>
        <v>4.7760033655233039E-4</v>
      </c>
      <c r="I217" s="86">
        <f t="shared" si="32"/>
        <v>-499179</v>
      </c>
      <c r="J217" s="87">
        <f t="shared" si="33"/>
        <v>-0.12554910647039033</v>
      </c>
      <c r="K217" s="82">
        <f>VLOOKUP($C217,'2024'!$C$273:$U$528,VLOOKUP($L$4,Master!$D$9:$G$20,4,FALSE),FALSE)</f>
        <v>723914.84</v>
      </c>
      <c r="L217" s="83">
        <f>VLOOKUP($C217,'2024'!$C$8:$U$263,VLOOKUP($L$4,Master!$D$9:$G$20,4,FALSE),FALSE)</f>
        <v>224743.84</v>
      </c>
      <c r="M217" s="154">
        <f t="shared" si="34"/>
        <v>0.31045618570272715</v>
      </c>
      <c r="N217" s="154">
        <f t="shared" si="35"/>
        <v>3.0872678819182111E-5</v>
      </c>
      <c r="O217" s="83">
        <f t="shared" si="36"/>
        <v>-499171</v>
      </c>
      <c r="P217" s="87">
        <f t="shared" si="37"/>
        <v>-0.68954381429727285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IFERROR(VLOOKUP($C218,'2024'!$C$273:$U$528,19,FALSE),0)</f>
        <v>45725.23</v>
      </c>
      <c r="F218" s="83">
        <f>IFERROR(VLOOKUP($C218,'2024'!$C$8:$U$263,19,FALSE),0)</f>
        <v>22825.480000000003</v>
      </c>
      <c r="G218" s="84">
        <f t="shared" si="30"/>
        <v>0.49918786630488249</v>
      </c>
      <c r="H218" s="85">
        <f t="shared" si="31"/>
        <v>3.1354973419234314E-6</v>
      </c>
      <c r="I218" s="86">
        <f t="shared" si="32"/>
        <v>-22899.75</v>
      </c>
      <c r="J218" s="87">
        <f t="shared" si="33"/>
        <v>-0.50081213369511757</v>
      </c>
      <c r="K218" s="82">
        <f>VLOOKUP($C218,'2024'!$C$273:$U$528,VLOOKUP($L$4,Master!$D$9:$G$20,4,FALSE),FALSE)</f>
        <v>1425.23</v>
      </c>
      <c r="L218" s="83">
        <f>VLOOKUP($C218,'2024'!$C$8:$U$263,VLOOKUP($L$4,Master!$D$9:$G$20,4,FALSE),FALSE)</f>
        <v>1789.04</v>
      </c>
      <c r="M218" s="154">
        <f t="shared" si="34"/>
        <v>1.2552640626425209</v>
      </c>
      <c r="N218" s="154">
        <f t="shared" si="35"/>
        <v>2.457573801118178E-7</v>
      </c>
      <c r="O218" s="83">
        <f t="shared" si="36"/>
        <v>363.80999999999995</v>
      </c>
      <c r="P218" s="87">
        <f t="shared" si="37"/>
        <v>0.25526406264252083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IFERROR(VLOOKUP($C219,'2024'!$C$273:$U$528,19,FALSE),0)</f>
        <v>5581242.620000001</v>
      </c>
      <c r="F219" s="83">
        <f>IFERROR(VLOOKUP($C219,'2024'!$C$8:$U$263,19,FALSE),0)</f>
        <v>5062332.3500000006</v>
      </c>
      <c r="G219" s="84">
        <f t="shared" si="30"/>
        <v>0.90702603249310088</v>
      </c>
      <c r="H219" s="85">
        <f t="shared" si="31"/>
        <v>6.9540397955959732E-4</v>
      </c>
      <c r="I219" s="86">
        <f t="shared" si="32"/>
        <v>-518910.27000000048</v>
      </c>
      <c r="J219" s="87">
        <f t="shared" si="33"/>
        <v>-9.2973967506899097E-2</v>
      </c>
      <c r="K219" s="82">
        <f>VLOOKUP($C219,'2024'!$C$273:$U$528,VLOOKUP($L$4,Master!$D$9:$G$20,4,FALSE),FALSE)</f>
        <v>1186649.3199999998</v>
      </c>
      <c r="L219" s="83">
        <f>VLOOKUP($C219,'2024'!$C$8:$U$263,VLOOKUP($L$4,Master!$D$9:$G$20,4,FALSE),FALSE)</f>
        <v>692215.29</v>
      </c>
      <c r="M219" s="154">
        <f t="shared" si="34"/>
        <v>0.58333601876584751</v>
      </c>
      <c r="N219" s="154">
        <f t="shared" si="35"/>
        <v>9.5088436336662231E-5</v>
      </c>
      <c r="O219" s="83">
        <f t="shared" si="36"/>
        <v>-494434.0299999998</v>
      </c>
      <c r="P219" s="87">
        <f t="shared" si="37"/>
        <v>-0.41666398123415255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IFERROR(VLOOKUP($C220,'2024'!$C$273:$U$528,19,FALSE),0)</f>
        <v>2107703.88</v>
      </c>
      <c r="F220" s="83">
        <f>IFERROR(VLOOKUP($C220,'2024'!$C$8:$U$263,19,FALSE),0)</f>
        <v>1882938.48</v>
      </c>
      <c r="G220" s="84">
        <f t="shared" si="30"/>
        <v>0.8933600672595432</v>
      </c>
      <c r="H220" s="85">
        <f t="shared" si="31"/>
        <v>2.5865605450774073E-4</v>
      </c>
      <c r="I220" s="86">
        <f t="shared" si="32"/>
        <v>-224765.39999999991</v>
      </c>
      <c r="J220" s="87">
        <f t="shared" si="33"/>
        <v>-0.10663993274045684</v>
      </c>
      <c r="K220" s="82">
        <f>VLOOKUP($C220,'2024'!$C$273:$U$528,VLOOKUP($L$4,Master!$D$9:$G$20,4,FALSE),FALSE)</f>
        <v>235057.75</v>
      </c>
      <c r="L220" s="83">
        <f>VLOOKUP($C220,'2024'!$C$8:$U$263,VLOOKUP($L$4,Master!$D$9:$G$20,4,FALSE),FALSE)</f>
        <v>272839.23</v>
      </c>
      <c r="M220" s="154">
        <f t="shared" si="34"/>
        <v>1.1607327560992988</v>
      </c>
      <c r="N220" s="154">
        <f t="shared" si="35"/>
        <v>3.7479460692061483E-5</v>
      </c>
      <c r="O220" s="83">
        <f t="shared" si="36"/>
        <v>37781.479999999981</v>
      </c>
      <c r="P220" s="87">
        <f t="shared" si="37"/>
        <v>0.16073275609929893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IFERROR(VLOOKUP($C221,'2024'!$C$273:$U$528,19,FALSE),0)</f>
        <v>6415477.6000000006</v>
      </c>
      <c r="F221" s="83">
        <f>IFERROR(VLOOKUP($C221,'2024'!$C$8:$U$263,19,FALSE),0)</f>
        <v>5370088.1399999987</v>
      </c>
      <c r="G221" s="84">
        <f t="shared" si="30"/>
        <v>0.83705196632593626</v>
      </c>
      <c r="H221" s="85">
        <f t="shared" si="31"/>
        <v>7.376798686759068E-4</v>
      </c>
      <c r="I221" s="86">
        <f t="shared" si="32"/>
        <v>-1045389.4600000018</v>
      </c>
      <c r="J221" s="87">
        <f t="shared" si="33"/>
        <v>-0.16294803367406377</v>
      </c>
      <c r="K221" s="82">
        <f>VLOOKUP($C221,'2024'!$C$273:$U$528,VLOOKUP($L$4,Master!$D$9:$G$20,4,FALSE),FALSE)</f>
        <v>1281471.0499999996</v>
      </c>
      <c r="L221" s="83">
        <f>VLOOKUP($C221,'2024'!$C$8:$U$263,VLOOKUP($L$4,Master!$D$9:$G$20,4,FALSE),FALSE)</f>
        <v>551273.98999999976</v>
      </c>
      <c r="M221" s="154">
        <f t="shared" si="34"/>
        <v>0.43018840729956398</v>
      </c>
      <c r="N221" s="154">
        <f t="shared" si="35"/>
        <v>7.5727569817437499E-5</v>
      </c>
      <c r="O221" s="83">
        <f t="shared" si="36"/>
        <v>-730197.05999999982</v>
      </c>
      <c r="P221" s="87">
        <f t="shared" si="37"/>
        <v>-0.56981159270043602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IFERROR(VLOOKUP($C222,'2024'!$C$273:$U$528,19,FALSE),0)</f>
        <v>372876.94</v>
      </c>
      <c r="F222" s="83">
        <f>IFERROR(VLOOKUP($C222,'2024'!$C$8:$U$263,19,FALSE),0)</f>
        <v>12610.75</v>
      </c>
      <c r="G222" s="84">
        <f t="shared" si="30"/>
        <v>3.3820139159048024E-2</v>
      </c>
      <c r="H222" s="85">
        <f t="shared" si="31"/>
        <v>1.7323172658213937E-6</v>
      </c>
      <c r="I222" s="86">
        <f t="shared" si="32"/>
        <v>-360266.19</v>
      </c>
      <c r="J222" s="87">
        <f t="shared" si="33"/>
        <v>-0.96617986084095198</v>
      </c>
      <c r="K222" s="82">
        <f>VLOOKUP($C222,'2024'!$C$273:$U$528,VLOOKUP($L$4,Master!$D$9:$G$20,4,FALSE),FALSE)</f>
        <v>355878.04</v>
      </c>
      <c r="L222" s="83">
        <f>VLOOKUP($C222,'2024'!$C$8:$U$263,VLOOKUP($L$4,Master!$D$9:$G$20,4,FALSE),FALSE)</f>
        <v>1648.77</v>
      </c>
      <c r="M222" s="154">
        <f t="shared" si="34"/>
        <v>4.6329635849405044E-3</v>
      </c>
      <c r="N222" s="154">
        <f t="shared" si="35"/>
        <v>2.2648872893113726E-7</v>
      </c>
      <c r="O222" s="83">
        <f t="shared" si="36"/>
        <v>-354229.26999999996</v>
      </c>
      <c r="P222" s="87">
        <f t="shared" si="37"/>
        <v>-0.99536703641505941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IFERROR(VLOOKUP($C223,'2024'!$C$273:$U$528,19,FALSE),0)</f>
        <v>391736.2</v>
      </c>
      <c r="F223" s="83">
        <f>IFERROR(VLOOKUP($C223,'2024'!$C$8:$U$263,19,FALSE),0)</f>
        <v>87142.5</v>
      </c>
      <c r="G223" s="84">
        <f t="shared" si="30"/>
        <v>0.222451997032697</v>
      </c>
      <c r="H223" s="85">
        <f t="shared" si="31"/>
        <v>1.1970616921026966E-5</v>
      </c>
      <c r="I223" s="86">
        <f t="shared" si="32"/>
        <v>-304593.7</v>
      </c>
      <c r="J223" s="87">
        <f t="shared" si="33"/>
        <v>-0.77754800296730298</v>
      </c>
      <c r="K223" s="82">
        <f>VLOOKUP($C223,'2024'!$C$273:$U$528,VLOOKUP($L$4,Master!$D$9:$G$20,4,FALSE),FALSE)</f>
        <v>319698.95</v>
      </c>
      <c r="L223" s="83">
        <f>VLOOKUP($C223,'2024'!$C$8:$U$263,VLOOKUP($L$4,Master!$D$9:$G$20,4,FALSE),FALSE)</f>
        <v>5535.0300000000007</v>
      </c>
      <c r="M223" s="154">
        <f t="shared" si="34"/>
        <v>1.7313256737314903E-2</v>
      </c>
      <c r="N223" s="154">
        <f t="shared" si="35"/>
        <v>7.6033765127683847E-7</v>
      </c>
      <c r="O223" s="83">
        <f t="shared" si="36"/>
        <v>-314163.92</v>
      </c>
      <c r="P223" s="87">
        <f t="shared" si="37"/>
        <v>-0.98268674326268501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IFERROR(VLOOKUP($C224,'2024'!$C$273:$U$528,19,FALSE),0)</f>
        <v>3497595.6500000004</v>
      </c>
      <c r="F224" s="83">
        <f>IFERROR(VLOOKUP($C224,'2024'!$C$8:$U$263,19,FALSE),0)</f>
        <v>3164277.41</v>
      </c>
      <c r="G224" s="84">
        <f t="shared" si="30"/>
        <v>0.9047007506428022</v>
      </c>
      <c r="H224" s="85">
        <f t="shared" si="31"/>
        <v>4.3467140266769235E-4</v>
      </c>
      <c r="I224" s="86">
        <f t="shared" si="32"/>
        <v>-333318.24000000022</v>
      </c>
      <c r="J224" s="87">
        <f t="shared" si="33"/>
        <v>-9.529924935719776E-2</v>
      </c>
      <c r="K224" s="82">
        <f>VLOOKUP($C224,'2024'!$C$273:$U$528,VLOOKUP($L$4,Master!$D$9:$G$20,4,FALSE),FALSE)</f>
        <v>611082.99999999988</v>
      </c>
      <c r="L224" s="83">
        <f>VLOOKUP($C224,'2024'!$C$8:$U$263,VLOOKUP($L$4,Master!$D$9:$G$20,4,FALSE),FALSE)</f>
        <v>293341.18000000011</v>
      </c>
      <c r="M224" s="154">
        <f t="shared" si="34"/>
        <v>0.48003492160639416</v>
      </c>
      <c r="N224" s="154">
        <f t="shared" si="35"/>
        <v>4.0295778672198043E-5</v>
      </c>
      <c r="O224" s="83">
        <f t="shared" si="36"/>
        <v>-317741.81999999977</v>
      </c>
      <c r="P224" s="87">
        <f t="shared" si="37"/>
        <v>-0.51996507839360584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IFERROR(VLOOKUP($C225,'2024'!$C$273:$U$528,19,FALSE),0)</f>
        <v>1342750.9</v>
      </c>
      <c r="F225" s="83">
        <f>IFERROR(VLOOKUP($C225,'2024'!$C$8:$U$263,19,FALSE),0)</f>
        <v>1250179.97</v>
      </c>
      <c r="G225" s="84">
        <f t="shared" si="30"/>
        <v>0.93105874663722066</v>
      </c>
      <c r="H225" s="85">
        <f t="shared" si="31"/>
        <v>1.7173509485280986E-4</v>
      </c>
      <c r="I225" s="86">
        <f t="shared" si="32"/>
        <v>-92570.929999999935</v>
      </c>
      <c r="J225" s="87">
        <f t="shared" si="33"/>
        <v>-6.8941253362779301E-2</v>
      </c>
      <c r="K225" s="82">
        <f>VLOOKUP($C225,'2024'!$C$273:$U$528,VLOOKUP($L$4,Master!$D$9:$G$20,4,FALSE),FALSE)</f>
        <v>233030.43</v>
      </c>
      <c r="L225" s="83">
        <f>VLOOKUP($C225,'2024'!$C$8:$U$263,VLOOKUP($L$4,Master!$D$9:$G$20,4,FALSE),FALSE)</f>
        <v>161875.48000000004</v>
      </c>
      <c r="M225" s="154">
        <f t="shared" si="34"/>
        <v>0.69465382697015166</v>
      </c>
      <c r="N225" s="154">
        <f t="shared" si="35"/>
        <v>2.223655919886809E-5</v>
      </c>
      <c r="O225" s="83">
        <f t="shared" si="36"/>
        <v>-71154.949999999953</v>
      </c>
      <c r="P225" s="87">
        <f t="shared" si="37"/>
        <v>-0.30534617302984829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IFERROR(VLOOKUP($C226,'2024'!$C$273:$U$528,19,FALSE),0)</f>
        <v>852776.5</v>
      </c>
      <c r="F226" s="83">
        <f>IFERROR(VLOOKUP($C226,'2024'!$C$8:$U$263,19,FALSE),0)</f>
        <v>774925.28</v>
      </c>
      <c r="G226" s="84">
        <f t="shared" si="30"/>
        <v>0.90870853031245591</v>
      </c>
      <c r="H226" s="85">
        <f t="shared" si="31"/>
        <v>1.0645016690248224E-4</v>
      </c>
      <c r="I226" s="86">
        <f t="shared" si="32"/>
        <v>-77851.219999999972</v>
      </c>
      <c r="J226" s="87">
        <f t="shared" si="33"/>
        <v>-9.1291469687544119E-2</v>
      </c>
      <c r="K226" s="82">
        <f>VLOOKUP($C226,'2024'!$C$273:$U$528,VLOOKUP($L$4,Master!$D$9:$G$20,4,FALSE),FALSE)</f>
        <v>129923.46000000002</v>
      </c>
      <c r="L226" s="83">
        <f>VLOOKUP($C226,'2024'!$C$8:$U$263,VLOOKUP($L$4,Master!$D$9:$G$20,4,FALSE),FALSE)</f>
        <v>99727.57</v>
      </c>
      <c r="M226" s="154">
        <f t="shared" si="34"/>
        <v>0.76758708550403443</v>
      </c>
      <c r="N226" s="154">
        <f t="shared" si="35"/>
        <v>1.3699406568952018E-5</v>
      </c>
      <c r="O226" s="83">
        <f t="shared" si="36"/>
        <v>-30195.890000000014</v>
      </c>
      <c r="P226" s="87">
        <f t="shared" si="37"/>
        <v>-0.23241291449596563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IFERROR(VLOOKUP($C227,'2024'!$C$273:$U$528,19,FALSE),0)</f>
        <v>1766509.17</v>
      </c>
      <c r="F227" s="83">
        <f>IFERROR(VLOOKUP($C227,'2024'!$C$8:$U$263,19,FALSE),0)</f>
        <v>1577737.93</v>
      </c>
      <c r="G227" s="84">
        <f t="shared" si="30"/>
        <v>0.89313882814432266</v>
      </c>
      <c r="H227" s="85">
        <f t="shared" si="31"/>
        <v>2.1673117436158082E-4</v>
      </c>
      <c r="I227" s="86">
        <f t="shared" si="32"/>
        <v>-188771.24</v>
      </c>
      <c r="J227" s="87">
        <f t="shared" si="33"/>
        <v>-0.10686117185567738</v>
      </c>
      <c r="K227" s="82">
        <f>VLOOKUP($C227,'2024'!$C$273:$U$528,VLOOKUP($L$4,Master!$D$9:$G$20,4,FALSE),FALSE)</f>
        <v>335109.67000000004</v>
      </c>
      <c r="L227" s="83">
        <f>VLOOKUP($C227,'2024'!$C$8:$U$263,VLOOKUP($L$4,Master!$D$9:$G$20,4,FALSE),FALSE)</f>
        <v>181291.43999999997</v>
      </c>
      <c r="M227" s="154">
        <f t="shared" si="34"/>
        <v>0.54099137157098431</v>
      </c>
      <c r="N227" s="154">
        <f t="shared" si="35"/>
        <v>2.4903696580903055E-5</v>
      </c>
      <c r="O227" s="83">
        <f t="shared" si="36"/>
        <v>-153818.23000000007</v>
      </c>
      <c r="P227" s="87">
        <f t="shared" si="37"/>
        <v>-0.45900862842901563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IFERROR(VLOOKUP($C228,'2024'!$C$273:$U$528,19,FALSE),0)</f>
        <v>750683.9800000001</v>
      </c>
      <c r="F228" s="83">
        <f>IFERROR(VLOOKUP($C228,'2024'!$C$8:$U$263,19,FALSE),0)</f>
        <v>387317.83</v>
      </c>
      <c r="G228" s="84">
        <f t="shared" si="30"/>
        <v>0.51595323773926804</v>
      </c>
      <c r="H228" s="85">
        <f t="shared" si="31"/>
        <v>5.3205191147986867E-5</v>
      </c>
      <c r="I228" s="86">
        <f t="shared" si="32"/>
        <v>-363366.15000000008</v>
      </c>
      <c r="J228" s="87">
        <f t="shared" si="33"/>
        <v>-0.4840467622607319</v>
      </c>
      <c r="K228" s="82">
        <f>VLOOKUP($C228,'2024'!$C$273:$U$528,VLOOKUP($L$4,Master!$D$9:$G$20,4,FALSE),FALSE)</f>
        <v>149436.32999999999</v>
      </c>
      <c r="L228" s="83">
        <f>VLOOKUP($C228,'2024'!$C$8:$U$263,VLOOKUP($L$4,Master!$D$9:$G$20,4,FALSE),FALSE)</f>
        <v>40374.739999999991</v>
      </c>
      <c r="M228" s="154">
        <f t="shared" si="34"/>
        <v>0.27018021655108898</v>
      </c>
      <c r="N228" s="154">
        <f t="shared" si="35"/>
        <v>5.5462093218127109E-6</v>
      </c>
      <c r="O228" s="83">
        <f t="shared" si="36"/>
        <v>-109061.59</v>
      </c>
      <c r="P228" s="87">
        <f t="shared" si="37"/>
        <v>-0.72981978344891107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IFERROR(VLOOKUP($C229,'2024'!$C$273:$U$528,19,FALSE),0)</f>
        <v>354525.02999999991</v>
      </c>
      <c r="F229" s="83">
        <f>IFERROR(VLOOKUP($C229,'2024'!$C$8:$U$263,19,FALSE),0)</f>
        <v>354525.02999999991</v>
      </c>
      <c r="G229" s="84">
        <f t="shared" si="30"/>
        <v>1</v>
      </c>
      <c r="H229" s="85">
        <f t="shared" si="31"/>
        <v>4.8700500020605234E-5</v>
      </c>
      <c r="I229" s="86">
        <f t="shared" si="32"/>
        <v>0</v>
      </c>
      <c r="J229" s="87">
        <f t="shared" si="33"/>
        <v>0</v>
      </c>
      <c r="K229" s="82">
        <f>VLOOKUP($C229,'2024'!$C$273:$U$528,VLOOKUP($L$4,Master!$D$9:$G$20,4,FALSE),FALSE)</f>
        <v>39391.67</v>
      </c>
      <c r="L229" s="83">
        <f>VLOOKUP($C229,'2024'!$C$8:$U$263,VLOOKUP($L$4,Master!$D$9:$G$20,4,FALSE),FALSE)</f>
        <v>39391.67</v>
      </c>
      <c r="M229" s="154">
        <f t="shared" si="34"/>
        <v>1</v>
      </c>
      <c r="N229" s="154">
        <f t="shared" si="35"/>
        <v>5.4111666689561382E-6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IFERROR(VLOOKUP($C230,'2024'!$C$273:$U$528,19,FALSE),0)</f>
        <v>238732.17</v>
      </c>
      <c r="F230" s="83">
        <f>IFERROR(VLOOKUP($C230,'2024'!$C$8:$U$263,19,FALSE),0)</f>
        <v>234561.01000000004</v>
      </c>
      <c r="G230" s="84">
        <f t="shared" si="30"/>
        <v>0.98252786794507008</v>
      </c>
      <c r="H230" s="85">
        <f t="shared" si="31"/>
        <v>3.222124675467396E-5</v>
      </c>
      <c r="I230" s="86">
        <f t="shared" si="32"/>
        <v>-4171.1599999999744</v>
      </c>
      <c r="J230" s="87">
        <f t="shared" si="33"/>
        <v>-1.7472132054929899E-2</v>
      </c>
      <c r="K230" s="82">
        <f>VLOOKUP($C230,'2024'!$C$273:$U$528,VLOOKUP($L$4,Master!$D$9:$G$20,4,FALSE),FALSE)</f>
        <v>29570.019999999997</v>
      </c>
      <c r="L230" s="83">
        <f>VLOOKUP($C230,'2024'!$C$8:$U$263,VLOOKUP($L$4,Master!$D$9:$G$20,4,FALSE),FALSE)</f>
        <v>26772.01</v>
      </c>
      <c r="M230" s="154">
        <f t="shared" si="34"/>
        <v>0.90537679717497654</v>
      </c>
      <c r="N230" s="154">
        <f t="shared" si="35"/>
        <v>3.67762545159828E-6</v>
      </c>
      <c r="O230" s="83">
        <f t="shared" si="36"/>
        <v>-2798.0099999999984</v>
      </c>
      <c r="P230" s="87">
        <f t="shared" si="37"/>
        <v>-9.4623202825023414E-2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IFERROR(VLOOKUP($C231,'2024'!$C$273:$U$528,19,FALSE),0)</f>
        <v>1578357.55</v>
      </c>
      <c r="F231" s="83">
        <f>IFERROR(VLOOKUP($C231,'2024'!$C$8:$U$263,19,FALSE),0)</f>
        <v>1146591.27</v>
      </c>
      <c r="G231" s="84">
        <f t="shared" si="30"/>
        <v>0.72644583605280055</v>
      </c>
      <c r="H231" s="85">
        <f t="shared" si="31"/>
        <v>1.5750529142684452E-4</v>
      </c>
      <c r="I231" s="86">
        <f t="shared" si="32"/>
        <v>-431766.28</v>
      </c>
      <c r="J231" s="87">
        <f t="shared" si="33"/>
        <v>-0.27355416394719945</v>
      </c>
      <c r="K231" s="82">
        <f>VLOOKUP($C231,'2024'!$C$273:$U$528,VLOOKUP($L$4,Master!$D$9:$G$20,4,FALSE),FALSE)</f>
        <v>431648.08</v>
      </c>
      <c r="L231" s="83">
        <f>VLOOKUP($C231,'2024'!$C$8:$U$263,VLOOKUP($L$4,Master!$D$9:$G$20,4,FALSE),FALSE)</f>
        <v>1306.8</v>
      </c>
      <c r="M231" s="154">
        <f t="shared" si="34"/>
        <v>3.0274662637211312E-3</v>
      </c>
      <c r="N231" s="154">
        <f t="shared" si="35"/>
        <v>1.7951289201478081E-7</v>
      </c>
      <c r="O231" s="83">
        <f t="shared" si="36"/>
        <v>-430341.28</v>
      </c>
      <c r="P231" s="87">
        <f t="shared" si="37"/>
        <v>-0.99697253373627892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IFERROR(VLOOKUP($C232,'2024'!$C$273:$U$528,19,FALSE),0)</f>
        <v>66393.94</v>
      </c>
      <c r="F232" s="83">
        <f>IFERROR(VLOOKUP($C232,'2024'!$C$8:$U$263,19,FALSE),0)</f>
        <v>65487.110000000008</v>
      </c>
      <c r="G232" s="84">
        <f t="shared" si="30"/>
        <v>0.98634167515890769</v>
      </c>
      <c r="H232" s="85">
        <f t="shared" si="31"/>
        <v>8.9958528510790289E-6</v>
      </c>
      <c r="I232" s="86">
        <f t="shared" si="32"/>
        <v>-906.82999999999447</v>
      </c>
      <c r="J232" s="87">
        <f t="shared" si="33"/>
        <v>-1.3658324841092341E-2</v>
      </c>
      <c r="K232" s="82">
        <f>VLOOKUP($C232,'2024'!$C$273:$U$528,VLOOKUP($L$4,Master!$D$9:$G$20,4,FALSE),FALSE)</f>
        <v>7402.59</v>
      </c>
      <c r="L232" s="83">
        <f>VLOOKUP($C232,'2024'!$C$8:$U$263,VLOOKUP($L$4,Master!$D$9:$G$20,4,FALSE),FALSE)</f>
        <v>6495.760000000002</v>
      </c>
      <c r="M232" s="154">
        <f t="shared" si="34"/>
        <v>0.87749828100705318</v>
      </c>
      <c r="N232" s="154">
        <f t="shared" si="35"/>
        <v>8.9231149635287192E-7</v>
      </c>
      <c r="O232" s="83">
        <f t="shared" si="36"/>
        <v>-906.82999999999811</v>
      </c>
      <c r="P232" s="87">
        <f t="shared" si="37"/>
        <v>-0.1225017189929468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IFERROR(VLOOKUP($C233,'2024'!$C$273:$U$528,19,FALSE),0)</f>
        <v>1221636.44</v>
      </c>
      <c r="F233" s="83">
        <f>IFERROR(VLOOKUP($C233,'2024'!$C$8:$U$263,19,FALSE),0)</f>
        <v>844331.14999999991</v>
      </c>
      <c r="G233" s="84">
        <f t="shared" si="30"/>
        <v>0.6911476461851449</v>
      </c>
      <c r="H233" s="85">
        <f t="shared" si="31"/>
        <v>1.1598433314559665E-4</v>
      </c>
      <c r="I233" s="86">
        <f t="shared" si="32"/>
        <v>-377305.29000000004</v>
      </c>
      <c r="J233" s="87">
        <f t="shared" si="33"/>
        <v>-0.30885235381485515</v>
      </c>
      <c r="K233" s="82">
        <f>VLOOKUP($C233,'2024'!$C$273:$U$528,VLOOKUP($L$4,Master!$D$9:$G$20,4,FALSE),FALSE)</f>
        <v>358339.39</v>
      </c>
      <c r="L233" s="83">
        <f>VLOOKUP($C233,'2024'!$C$8:$U$263,VLOOKUP($L$4,Master!$D$9:$G$20,4,FALSE),FALSE)</f>
        <v>87416.479999999981</v>
      </c>
      <c r="M233" s="154">
        <f t="shared" si="34"/>
        <v>0.24394884413907156</v>
      </c>
      <c r="N233" s="154">
        <f t="shared" si="35"/>
        <v>1.2008253087352498E-5</v>
      </c>
      <c r="O233" s="83">
        <f t="shared" si="36"/>
        <v>-270922.91000000003</v>
      </c>
      <c r="P233" s="87">
        <f t="shared" si="37"/>
        <v>-0.75605115586092841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IFERROR(VLOOKUP($C234,'2024'!$C$273:$U$528,19,FALSE),0)</f>
        <v>270000</v>
      </c>
      <c r="F234" s="83">
        <f>IFERROR(VLOOKUP($C234,'2024'!$C$8:$U$263,19,FALSE),0)</f>
        <v>210000</v>
      </c>
      <c r="G234" s="84">
        <f t="shared" si="30"/>
        <v>0.77777777777777779</v>
      </c>
      <c r="H234" s="85">
        <f t="shared" si="31"/>
        <v>2.8847342610272401E-5</v>
      </c>
      <c r="I234" s="86">
        <f t="shared" si="32"/>
        <v>-60000</v>
      </c>
      <c r="J234" s="87">
        <f t="shared" si="33"/>
        <v>-0.22222222222222221</v>
      </c>
      <c r="K234" s="82">
        <f>VLOOKUP($C234,'2024'!$C$273:$U$528,VLOOKUP($L$4,Master!$D$9:$G$20,4,FALSE),FALSE)</f>
        <v>30000</v>
      </c>
      <c r="L234" s="83">
        <f>VLOOKUP($C234,'2024'!$C$8:$U$263,VLOOKUP($L$4,Master!$D$9:$G$20,4,FALSE),FALSE)</f>
        <v>0</v>
      </c>
      <c r="M234" s="154">
        <f t="shared" si="34"/>
        <v>0</v>
      </c>
      <c r="N234" s="154">
        <f t="shared" si="35"/>
        <v>0</v>
      </c>
      <c r="O234" s="83">
        <f t="shared" si="36"/>
        <v>-30000</v>
      </c>
      <c r="P234" s="87">
        <f t="shared" si="37"/>
        <v>-1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IFERROR(VLOOKUP($C235,'2024'!$C$273:$U$528,19,FALSE),0)</f>
        <v>1664327.6600000001</v>
      </c>
      <c r="F235" s="83">
        <f>IFERROR(VLOOKUP($C235,'2024'!$C$8:$U$263,19,FALSE),0)</f>
        <v>397203.88</v>
      </c>
      <c r="G235" s="84">
        <f t="shared" si="30"/>
        <v>0.23865726055409064</v>
      </c>
      <c r="H235" s="85">
        <f t="shared" si="31"/>
        <v>5.4563221011854887E-5</v>
      </c>
      <c r="I235" s="86">
        <f t="shared" si="32"/>
        <v>-1267123.7800000003</v>
      </c>
      <c r="J235" s="87">
        <f t="shared" si="33"/>
        <v>-0.76134273944590947</v>
      </c>
      <c r="K235" s="82">
        <f>VLOOKUP($C235,'2024'!$C$273:$U$528,VLOOKUP($L$4,Master!$D$9:$G$20,4,FALSE),FALSE)</f>
        <v>464782.31</v>
      </c>
      <c r="L235" s="83">
        <f>VLOOKUP($C235,'2024'!$C$8:$U$263,VLOOKUP($L$4,Master!$D$9:$G$20,4,FALSE),FALSE)</f>
        <v>23635.279999999999</v>
      </c>
      <c r="M235" s="154">
        <f t="shared" si="34"/>
        <v>5.085236570212838E-2</v>
      </c>
      <c r="N235" s="154">
        <f t="shared" si="35"/>
        <v>3.2467381897605671E-6</v>
      </c>
      <c r="O235" s="83">
        <f t="shared" si="36"/>
        <v>-441147.03</v>
      </c>
      <c r="P235" s="87">
        <f t="shared" si="37"/>
        <v>-0.94914763429787163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IFERROR(VLOOKUP($C236,'2024'!$C$273:$U$528,19,FALSE),0)</f>
        <v>259488277.20000002</v>
      </c>
      <c r="F236" s="83">
        <f>IFERROR(VLOOKUP($C236,'2024'!$C$8:$U$263,19,FALSE),0)</f>
        <v>248422851.88</v>
      </c>
      <c r="G236" s="84">
        <f t="shared" si="30"/>
        <v>0.9573567428964378</v>
      </c>
      <c r="H236" s="85">
        <f t="shared" si="31"/>
        <v>3.4125424382872922E-2</v>
      </c>
      <c r="I236" s="86">
        <f t="shared" si="32"/>
        <v>-11065425.320000023</v>
      </c>
      <c r="J236" s="87">
        <f t="shared" si="33"/>
        <v>-4.2643257103562218E-2</v>
      </c>
      <c r="K236" s="82">
        <f>VLOOKUP($C236,'2024'!$C$273:$U$528,VLOOKUP($L$4,Master!$D$9:$G$20,4,FALSE),FALSE)</f>
        <v>29313876.41</v>
      </c>
      <c r="L236" s="83">
        <f>VLOOKUP($C236,'2024'!$C$8:$U$263,VLOOKUP($L$4,Master!$D$9:$G$20,4,FALSE),FALSE)</f>
        <v>30776749.199999992</v>
      </c>
      <c r="M236" s="154">
        <f t="shared" si="34"/>
        <v>1.0499037646723841</v>
      </c>
      <c r="N236" s="154">
        <f t="shared" si="35"/>
        <v>4.2277496600134608E-3</v>
      </c>
      <c r="O236" s="83">
        <f t="shared" si="36"/>
        <v>1462872.7899999917</v>
      </c>
      <c r="P236" s="87">
        <f t="shared" si="37"/>
        <v>4.9903764672384103E-2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IFERROR(VLOOKUP($C237,'2024'!$C$273:$U$528,19,FALSE),0)</f>
        <v>53616166.579999998</v>
      </c>
      <c r="F237" s="83">
        <f>IFERROR(VLOOKUP($C237,'2024'!$C$8:$U$263,19,FALSE),0)</f>
        <v>49452024.270000003</v>
      </c>
      <c r="G237" s="84">
        <f t="shared" si="30"/>
        <v>0.92233420299105617</v>
      </c>
      <c r="H237" s="85">
        <f t="shared" si="31"/>
        <v>6.7931404137533142E-3</v>
      </c>
      <c r="I237" s="86">
        <f t="shared" si="32"/>
        <v>-4164142.3099999949</v>
      </c>
      <c r="J237" s="87">
        <f t="shared" si="33"/>
        <v>-7.7665797008943771E-2</v>
      </c>
      <c r="K237" s="82">
        <f>VLOOKUP($C237,'2024'!$C$273:$U$528,VLOOKUP($L$4,Master!$D$9:$G$20,4,FALSE),FALSE)</f>
        <v>5896000</v>
      </c>
      <c r="L237" s="83">
        <f>VLOOKUP($C237,'2024'!$C$8:$U$263,VLOOKUP($L$4,Master!$D$9:$G$20,4,FALSE),FALSE)</f>
        <v>5705277.6400000006</v>
      </c>
      <c r="M237" s="154">
        <f t="shared" si="34"/>
        <v>0.96765224559023078</v>
      </c>
      <c r="N237" s="154">
        <f t="shared" si="35"/>
        <v>7.8372427984669711E-4</v>
      </c>
      <c r="O237" s="83">
        <f t="shared" si="36"/>
        <v>-190722.3599999994</v>
      </c>
      <c r="P237" s="87">
        <f t="shared" si="37"/>
        <v>-3.2347754409769232E-2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IFERROR(VLOOKUP($C238,'2024'!$C$273:$U$528,19,FALSE),0)</f>
        <v>4742763.7899999991</v>
      </c>
      <c r="F238" s="83">
        <f>IFERROR(VLOOKUP($C238,'2024'!$C$8:$U$263,19,FALSE),0)</f>
        <v>3401275.9700000007</v>
      </c>
      <c r="G238" s="84">
        <f t="shared" si="30"/>
        <v>0.7171506152533903</v>
      </c>
      <c r="H238" s="85">
        <f t="shared" si="31"/>
        <v>4.672274915175077E-4</v>
      </c>
      <c r="I238" s="86">
        <f t="shared" si="32"/>
        <v>-1341487.8199999984</v>
      </c>
      <c r="J238" s="87">
        <f t="shared" si="33"/>
        <v>-0.2828493847466097</v>
      </c>
      <c r="K238" s="82">
        <f>VLOOKUP($C238,'2024'!$C$273:$U$528,VLOOKUP($L$4,Master!$D$9:$G$20,4,FALSE),FALSE)</f>
        <v>573123.04</v>
      </c>
      <c r="L238" s="83">
        <f>VLOOKUP($C238,'2024'!$C$8:$U$263,VLOOKUP($L$4,Master!$D$9:$G$20,4,FALSE),FALSE)</f>
        <v>398542.74000000011</v>
      </c>
      <c r="M238" s="154">
        <f t="shared" si="34"/>
        <v>0.69538774780368295</v>
      </c>
      <c r="N238" s="154">
        <f t="shared" si="35"/>
        <v>5.4747137931508184E-5</v>
      </c>
      <c r="O238" s="83">
        <f t="shared" si="36"/>
        <v>-174580.29999999993</v>
      </c>
      <c r="P238" s="87">
        <f t="shared" si="37"/>
        <v>-0.3046122521963171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IFERROR(VLOOKUP($C239,'2024'!$C$273:$U$528,19,FALSE),0)</f>
        <v>5002935.9499999993</v>
      </c>
      <c r="F239" s="83">
        <f>IFERROR(VLOOKUP($C239,'2024'!$C$8:$U$263,19,FALSE),0)</f>
        <v>4667372.2200000007</v>
      </c>
      <c r="G239" s="84">
        <f t="shared" si="30"/>
        <v>0.93292663880695925</v>
      </c>
      <c r="H239" s="85">
        <f t="shared" si="31"/>
        <v>6.4114897866670336E-4</v>
      </c>
      <c r="I239" s="86">
        <f t="shared" si="32"/>
        <v>-335563.72999999858</v>
      </c>
      <c r="J239" s="87">
        <f t="shared" si="33"/>
        <v>-6.707336119304079E-2</v>
      </c>
      <c r="K239" s="82">
        <f>VLOOKUP($C239,'2024'!$C$273:$U$528,VLOOKUP($L$4,Master!$D$9:$G$20,4,FALSE),FALSE)</f>
        <v>645358.87</v>
      </c>
      <c r="L239" s="83">
        <f>VLOOKUP($C239,'2024'!$C$8:$U$263,VLOOKUP($L$4,Master!$D$9:$G$20,4,FALSE),FALSE)</f>
        <v>576582.30000000005</v>
      </c>
      <c r="M239" s="154">
        <f t="shared" si="34"/>
        <v>0.89342895372306586</v>
      </c>
      <c r="N239" s="154">
        <f t="shared" si="35"/>
        <v>7.9204129291042224E-5</v>
      </c>
      <c r="O239" s="83">
        <f t="shared" si="36"/>
        <v>-68776.569999999949</v>
      </c>
      <c r="P239" s="87">
        <f t="shared" si="37"/>
        <v>-0.10657104627693419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IFERROR(VLOOKUP($C240,'2024'!$C$273:$U$528,19,FALSE),0)</f>
        <v>3959769.56</v>
      </c>
      <c r="F240" s="83">
        <f>IFERROR(VLOOKUP($C240,'2024'!$C$8:$U$263,19,FALSE),0)</f>
        <v>2921656.33</v>
      </c>
      <c r="G240" s="84">
        <f t="shared" si="30"/>
        <v>0.73783493855637394</v>
      </c>
      <c r="H240" s="85">
        <f t="shared" si="31"/>
        <v>4.0134295781419564E-4</v>
      </c>
      <c r="I240" s="86">
        <f t="shared" si="32"/>
        <v>-1038113.23</v>
      </c>
      <c r="J240" s="87">
        <f t="shared" si="33"/>
        <v>-0.262165061443626</v>
      </c>
      <c r="K240" s="82">
        <f>VLOOKUP($C240,'2024'!$C$273:$U$528,VLOOKUP($L$4,Master!$D$9:$G$20,4,FALSE),FALSE)</f>
        <v>1587810.7799999998</v>
      </c>
      <c r="L240" s="83">
        <f>VLOOKUP($C240,'2024'!$C$8:$U$263,VLOOKUP($L$4,Master!$D$9:$G$20,4,FALSE),FALSE)</f>
        <v>604067.49</v>
      </c>
      <c r="M240" s="154">
        <f t="shared" si="34"/>
        <v>0.38044047666687342</v>
      </c>
      <c r="N240" s="154">
        <f t="shared" si="35"/>
        <v>8.2979723065510942E-5</v>
      </c>
      <c r="O240" s="83">
        <f t="shared" si="36"/>
        <v>-983743.2899999998</v>
      </c>
      <c r="P240" s="87">
        <f t="shared" si="37"/>
        <v>-0.61955952333312658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IFERROR(VLOOKUP($C241,'2024'!$C$273:$U$528,19,FALSE),0)</f>
        <v>603594.05999999994</v>
      </c>
      <c r="F241" s="83">
        <f>IFERROR(VLOOKUP($C241,'2024'!$C$8:$U$263,19,FALSE),0)</f>
        <v>5085804.55</v>
      </c>
      <c r="G241" s="84">
        <f t="shared" si="30"/>
        <v>8.4258691180625611</v>
      </c>
      <c r="H241" s="85">
        <f t="shared" si="31"/>
        <v>6.9862831572729638E-4</v>
      </c>
      <c r="I241" s="86">
        <f t="shared" si="32"/>
        <v>4482210.49</v>
      </c>
      <c r="J241" s="87">
        <f t="shared" si="33"/>
        <v>7.4258691180625611</v>
      </c>
      <c r="K241" s="82">
        <f>VLOOKUP($C241,'2024'!$C$273:$U$528,VLOOKUP($L$4,Master!$D$9:$G$20,4,FALSE),FALSE)</f>
        <v>176237.09</v>
      </c>
      <c r="L241" s="83">
        <f>VLOOKUP($C241,'2024'!$C$8:$U$263,VLOOKUP($L$4,Master!$D$9:$G$20,4,FALSE),FALSE)</f>
        <v>937516.71</v>
      </c>
      <c r="M241" s="154">
        <f t="shared" si="34"/>
        <v>5.3196333983953092</v>
      </c>
      <c r="N241" s="154">
        <f t="shared" si="35"/>
        <v>1.2878507493440663E-4</v>
      </c>
      <c r="O241" s="83">
        <f t="shared" si="36"/>
        <v>761279.62</v>
      </c>
      <c r="P241" s="87">
        <f t="shared" si="37"/>
        <v>4.3196333983953092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IFERROR(VLOOKUP($C242,'2024'!$C$273:$U$528,19,FALSE),0)</f>
        <v>1736543.83</v>
      </c>
      <c r="F242" s="83">
        <f>IFERROR(VLOOKUP($C242,'2024'!$C$8:$U$263,19,FALSE),0)</f>
        <v>1293469.56</v>
      </c>
      <c r="G242" s="84">
        <f t="shared" si="30"/>
        <v>0.74485281491570532</v>
      </c>
      <c r="H242" s="85">
        <f t="shared" si="31"/>
        <v>1.7768171215846808E-4</v>
      </c>
      <c r="I242" s="86">
        <f t="shared" si="32"/>
        <v>-443074.27</v>
      </c>
      <c r="J242" s="87">
        <f t="shared" si="33"/>
        <v>-0.25514718508429468</v>
      </c>
      <c r="K242" s="82">
        <f>VLOOKUP($C242,'2024'!$C$273:$U$528,VLOOKUP($L$4,Master!$D$9:$G$20,4,FALSE),FALSE)</f>
        <v>279498.58</v>
      </c>
      <c r="L242" s="83">
        <f>VLOOKUP($C242,'2024'!$C$8:$U$263,VLOOKUP($L$4,Master!$D$9:$G$20,4,FALSE),FALSE)</f>
        <v>126257.29999999994</v>
      </c>
      <c r="M242" s="154">
        <f t="shared" si="34"/>
        <v>0.45172787639922873</v>
      </c>
      <c r="N242" s="154">
        <f t="shared" si="35"/>
        <v>1.7343750429275923E-5</v>
      </c>
      <c r="O242" s="83">
        <f t="shared" si="36"/>
        <v>-153241.28000000009</v>
      </c>
      <c r="P242" s="87">
        <f t="shared" si="37"/>
        <v>-0.54827212360077138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IFERROR(VLOOKUP($C243,'2024'!$C$273:$U$528,19,FALSE),0)</f>
        <v>544198275.18999994</v>
      </c>
      <c r="F243" s="83">
        <f>IFERROR(VLOOKUP($C243,'2024'!$C$8:$U$263,19,FALSE),0)</f>
        <v>541208348.95999992</v>
      </c>
      <c r="G243" s="84">
        <f t="shared" si="30"/>
        <v>0.99450581457841603</v>
      </c>
      <c r="H243" s="85">
        <f t="shared" si="31"/>
        <v>7.4344869838042768E-2</v>
      </c>
      <c r="I243" s="86">
        <f t="shared" si="32"/>
        <v>-2989926.2300000191</v>
      </c>
      <c r="J243" s="87">
        <f t="shared" si="33"/>
        <v>-5.4941854215839331E-3</v>
      </c>
      <c r="K243" s="82">
        <f>VLOOKUP($C243,'2024'!$C$273:$U$528,VLOOKUP($L$4,Master!$D$9:$G$20,4,FALSE),FALSE)</f>
        <v>64325640.68999999</v>
      </c>
      <c r="L243" s="83">
        <f>VLOOKUP($C243,'2024'!$C$8:$U$263,VLOOKUP($L$4,Master!$D$9:$G$20,4,FALSE),FALSE)</f>
        <v>62041259.769999959</v>
      </c>
      <c r="M243" s="154">
        <f t="shared" si="34"/>
        <v>0.9644872418603806</v>
      </c>
      <c r="N243" s="154">
        <f t="shared" si="35"/>
        <v>8.5225022693242794E-3</v>
      </c>
      <c r="O243" s="83">
        <f t="shared" si="36"/>
        <v>-2284380.9200000316</v>
      </c>
      <c r="P243" s="87">
        <f t="shared" si="37"/>
        <v>-3.5512758139619426E-2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IFERROR(VLOOKUP($C244,'2024'!$C$273:$U$528,19,FALSE),0)</f>
        <v>1592500.04</v>
      </c>
      <c r="F244" s="83">
        <f>IFERROR(VLOOKUP($C244,'2024'!$C$8:$U$263,19,FALSE),0)</f>
        <v>568950</v>
      </c>
      <c r="G244" s="84">
        <f t="shared" si="30"/>
        <v>0.35726843686609888</v>
      </c>
      <c r="H244" s="85">
        <f t="shared" si="31"/>
        <v>7.815569322911658E-5</v>
      </c>
      <c r="I244" s="86">
        <f t="shared" si="32"/>
        <v>-1023550.04</v>
      </c>
      <c r="J244" s="87">
        <f t="shared" si="33"/>
        <v>-0.64273156313390112</v>
      </c>
      <c r="K244" s="82">
        <f>VLOOKUP($C244,'2024'!$C$273:$U$528,VLOOKUP($L$4,Master!$D$9:$G$20,4,FALSE),FALSE)</f>
        <v>424166.66000000003</v>
      </c>
      <c r="L244" s="83">
        <f>VLOOKUP($C244,'2024'!$C$8:$U$263,VLOOKUP($L$4,Master!$D$9:$G$20,4,FALSE),FALSE)</f>
        <v>57500</v>
      </c>
      <c r="M244" s="154">
        <f t="shared" si="34"/>
        <v>0.13555992354514615</v>
      </c>
      <c r="N244" s="154">
        <f t="shared" si="35"/>
        <v>7.8986771432888722E-6</v>
      </c>
      <c r="O244" s="83">
        <f t="shared" si="36"/>
        <v>-366666.66000000003</v>
      </c>
      <c r="P244" s="87">
        <f t="shared" si="37"/>
        <v>-0.86444007645485388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IFERROR(VLOOKUP($C245,'2024'!$C$273:$U$528,19,FALSE),0)</f>
        <v>2941437.0599999996</v>
      </c>
      <c r="F245" s="83">
        <f>IFERROR(VLOOKUP($C245,'2024'!$C$8:$U$263,19,FALSE),0)</f>
        <v>2571682.79</v>
      </c>
      <c r="G245" s="84">
        <f t="shared" si="30"/>
        <v>0.87429468574112557</v>
      </c>
      <c r="H245" s="85">
        <f t="shared" si="31"/>
        <v>3.5326768822891054E-4</v>
      </c>
      <c r="I245" s="86">
        <f t="shared" si="32"/>
        <v>-369754.26999999955</v>
      </c>
      <c r="J245" s="87">
        <f t="shared" si="33"/>
        <v>-0.12570531425887441</v>
      </c>
      <c r="K245" s="82">
        <f>VLOOKUP($C245,'2024'!$C$273:$U$528,VLOOKUP($L$4,Master!$D$9:$G$20,4,FALSE),FALSE)</f>
        <v>320762.89999999991</v>
      </c>
      <c r="L245" s="83">
        <f>VLOOKUP($C245,'2024'!$C$8:$U$263,VLOOKUP($L$4,Master!$D$9:$G$20,4,FALSE),FALSE)</f>
        <v>276723.69000000018</v>
      </c>
      <c r="M245" s="154">
        <f t="shared" si="34"/>
        <v>0.86270478911370441</v>
      </c>
      <c r="N245" s="154">
        <f t="shared" si="35"/>
        <v>3.8013062351470555E-5</v>
      </c>
      <c r="O245" s="83">
        <f t="shared" si="36"/>
        <v>-44039.20999999973</v>
      </c>
      <c r="P245" s="87">
        <f t="shared" si="37"/>
        <v>-0.13729521088629559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IFERROR(VLOOKUP($C246,'2024'!$C$273:$U$528,19,FALSE),0)</f>
        <v>383824.07999999996</v>
      </c>
      <c r="F246" s="83">
        <f>IFERROR(VLOOKUP($C246,'2024'!$C$8:$U$263,19,FALSE),0)</f>
        <v>216608.59000000003</v>
      </c>
      <c r="G246" s="84">
        <f t="shared" si="30"/>
        <v>0.56434340961619722</v>
      </c>
      <c r="H246" s="85">
        <f t="shared" si="31"/>
        <v>2.9755153371704882E-5</v>
      </c>
      <c r="I246" s="86">
        <f t="shared" si="32"/>
        <v>-167215.48999999993</v>
      </c>
      <c r="J246" s="87">
        <f t="shared" si="33"/>
        <v>-0.43565659038380278</v>
      </c>
      <c r="K246" s="82">
        <f>VLOOKUP($C246,'2024'!$C$273:$U$528,VLOOKUP($L$4,Master!$D$9:$G$20,4,FALSE),FALSE)</f>
        <v>205391.97</v>
      </c>
      <c r="L246" s="83">
        <f>VLOOKUP($C246,'2024'!$C$8:$U$263,VLOOKUP($L$4,Master!$D$9:$G$20,4,FALSE),FALSE)</f>
        <v>48098.75</v>
      </c>
      <c r="M246" s="154">
        <f t="shared" si="34"/>
        <v>0.23418028465280313</v>
      </c>
      <c r="N246" s="154">
        <f t="shared" si="35"/>
        <v>6.6072434303611412E-6</v>
      </c>
      <c r="O246" s="83">
        <f t="shared" si="36"/>
        <v>-157293.22</v>
      </c>
      <c r="P246" s="87">
        <f t="shared" si="37"/>
        <v>-0.76581971534719684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IFERROR(VLOOKUP($C247,'2024'!$C$273:$U$528,19,FALSE),0)</f>
        <v>11616534.18</v>
      </c>
      <c r="F247" s="83">
        <f>IFERROR(VLOOKUP($C247,'2024'!$C$8:$U$263,19,FALSE),0)</f>
        <v>10863126.030000001</v>
      </c>
      <c r="G247" s="84">
        <f t="shared" si="30"/>
        <v>0.93514346548412608</v>
      </c>
      <c r="H247" s="85">
        <f t="shared" si="31"/>
        <v>1.4922491352665633E-3</v>
      </c>
      <c r="I247" s="86">
        <f t="shared" si="32"/>
        <v>-753408.14999999851</v>
      </c>
      <c r="J247" s="87">
        <f t="shared" si="33"/>
        <v>-6.4856534515873865E-2</v>
      </c>
      <c r="K247" s="82">
        <f>VLOOKUP($C247,'2024'!$C$273:$U$528,VLOOKUP($L$4,Master!$D$9:$G$20,4,FALSE),FALSE)</f>
        <v>1879053.7099999976</v>
      </c>
      <c r="L247" s="83">
        <f>VLOOKUP($C247,'2024'!$C$8:$U$263,VLOOKUP($L$4,Master!$D$9:$G$20,4,FALSE),FALSE)</f>
        <v>1126342.2000000002</v>
      </c>
      <c r="M247" s="154">
        <f t="shared" si="34"/>
        <v>0.59941990694880221</v>
      </c>
      <c r="N247" s="154">
        <f t="shared" si="35"/>
        <v>1.547237111419427E-4</v>
      </c>
      <c r="O247" s="83">
        <f t="shared" si="36"/>
        <v>-752711.50999999745</v>
      </c>
      <c r="P247" s="87">
        <f t="shared" si="37"/>
        <v>-0.40058009305119779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IFERROR(VLOOKUP($C248,'2024'!$C$273:$U$528,19,FALSE),0)</f>
        <v>164894975.69000003</v>
      </c>
      <c r="F248" s="83">
        <f>IFERROR(VLOOKUP($C248,'2024'!$C$8:$U$263,19,FALSE),0)</f>
        <v>161657492.09</v>
      </c>
      <c r="G248" s="84">
        <f t="shared" si="30"/>
        <v>0.98036639026475592</v>
      </c>
      <c r="H248" s="85">
        <f t="shared" si="31"/>
        <v>2.2206614570655384E-2</v>
      </c>
      <c r="I248" s="86">
        <f t="shared" si="32"/>
        <v>-3237483.6000000238</v>
      </c>
      <c r="J248" s="87">
        <f t="shared" si="33"/>
        <v>-1.9633609735244101E-2</v>
      </c>
      <c r="K248" s="82">
        <f>VLOOKUP($C248,'2024'!$C$273:$U$528,VLOOKUP($L$4,Master!$D$9:$G$20,4,FALSE),FALSE)</f>
        <v>19563118.300000001</v>
      </c>
      <c r="L248" s="83">
        <f>VLOOKUP($C248,'2024'!$C$8:$U$263,VLOOKUP($L$4,Master!$D$9:$G$20,4,FALSE),FALSE)</f>
        <v>16326123.240000002</v>
      </c>
      <c r="M248" s="154">
        <f t="shared" si="34"/>
        <v>0.8345358336865959</v>
      </c>
      <c r="N248" s="154">
        <f t="shared" si="35"/>
        <v>2.2426917647705266E-3</v>
      </c>
      <c r="O248" s="83">
        <f t="shared" si="36"/>
        <v>-3236995.0599999987</v>
      </c>
      <c r="P248" s="87">
        <f t="shared" si="37"/>
        <v>-0.16546416631340405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IFERROR(VLOOKUP($C249,'2024'!$C$273:$U$528,19,FALSE),0)</f>
        <v>52127.58</v>
      </c>
      <c r="F249" s="83">
        <f>IFERROR(VLOOKUP($C249,'2024'!$C$8:$U$263,19,FALSE),0)</f>
        <v>38800.910000000003</v>
      </c>
      <c r="G249" s="84">
        <f t="shared" si="30"/>
        <v>0.74434512402071995</v>
      </c>
      <c r="H249" s="85">
        <f t="shared" si="31"/>
        <v>5.3300149731444985E-6</v>
      </c>
      <c r="I249" s="86">
        <f t="shared" si="32"/>
        <v>-13326.669999999998</v>
      </c>
      <c r="J249" s="87">
        <f t="shared" si="33"/>
        <v>-0.25565487597928005</v>
      </c>
      <c r="K249" s="82">
        <f>VLOOKUP($C249,'2024'!$C$273:$U$528,VLOOKUP($L$4,Master!$D$9:$G$20,4,FALSE),FALSE)</f>
        <v>8407.36</v>
      </c>
      <c r="L249" s="83">
        <f>VLOOKUP($C249,'2024'!$C$8:$U$263,VLOOKUP($L$4,Master!$D$9:$G$20,4,FALSE),FALSE)</f>
        <v>4361.28</v>
      </c>
      <c r="M249" s="154">
        <f t="shared" si="34"/>
        <v>0.51874548015072497</v>
      </c>
      <c r="N249" s="154">
        <f t="shared" si="35"/>
        <v>5.9910161133013716E-7</v>
      </c>
      <c r="O249" s="83">
        <f t="shared" si="36"/>
        <v>-4046.0800000000008</v>
      </c>
      <c r="P249" s="87">
        <f t="shared" si="37"/>
        <v>-0.48125451984927498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IFERROR(VLOOKUP($C250,'2024'!$C$273:$U$528,19,FALSE),0)</f>
        <v>279267.80000000005</v>
      </c>
      <c r="F250" s="83">
        <f>IFERROR(VLOOKUP($C250,'2024'!$C$8:$U$263,19,FALSE),0)</f>
        <v>258972.18000000002</v>
      </c>
      <c r="G250" s="84">
        <f t="shared" si="30"/>
        <v>0.92732559929931047</v>
      </c>
      <c r="H250" s="85">
        <f t="shared" si="31"/>
        <v>3.5574567633281594E-5</v>
      </c>
      <c r="I250" s="86">
        <f t="shared" si="32"/>
        <v>-20295.620000000024</v>
      </c>
      <c r="J250" s="87">
        <f t="shared" si="33"/>
        <v>-7.267440070068952E-2</v>
      </c>
      <c r="K250" s="82">
        <f>VLOOKUP($C250,'2024'!$C$273:$U$528,VLOOKUP($L$4,Master!$D$9:$G$20,4,FALSE),FALSE)</f>
        <v>43169.290000000008</v>
      </c>
      <c r="L250" s="83">
        <f>VLOOKUP($C250,'2024'!$C$8:$U$263,VLOOKUP($L$4,Master!$D$9:$G$20,4,FALSE),FALSE)</f>
        <v>27852.27</v>
      </c>
      <c r="M250" s="154">
        <f t="shared" si="34"/>
        <v>0.64518712260498134</v>
      </c>
      <c r="N250" s="154">
        <f t="shared" si="35"/>
        <v>3.8260189293514846E-6</v>
      </c>
      <c r="O250" s="83">
        <f t="shared" si="36"/>
        <v>-15317.020000000008</v>
      </c>
      <c r="P250" s="87">
        <f t="shared" si="37"/>
        <v>-0.35481287739501866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IFERROR(VLOOKUP($C251,'2024'!$C$273:$U$528,19,FALSE),0)</f>
        <v>862809.53999999992</v>
      </c>
      <c r="F251" s="83">
        <f>IFERROR(VLOOKUP($C251,'2024'!$C$8:$U$263,19,FALSE),0)</f>
        <v>522048.57999999996</v>
      </c>
      <c r="G251" s="84">
        <f t="shared" si="30"/>
        <v>0.60505656903144578</v>
      </c>
      <c r="H251" s="85">
        <f t="shared" si="31"/>
        <v>7.171292498317238E-5</v>
      </c>
      <c r="I251" s="86">
        <f t="shared" si="32"/>
        <v>-340760.95999999996</v>
      </c>
      <c r="J251" s="87">
        <f t="shared" si="33"/>
        <v>-0.39494343096855417</v>
      </c>
      <c r="K251" s="82">
        <f>VLOOKUP($C251,'2024'!$C$273:$U$528,VLOOKUP($L$4,Master!$D$9:$G$20,4,FALSE),FALSE)</f>
        <v>285963.49</v>
      </c>
      <c r="L251" s="83">
        <f>VLOOKUP($C251,'2024'!$C$8:$U$263,VLOOKUP($L$4,Master!$D$9:$G$20,4,FALSE),FALSE)</f>
        <v>0</v>
      </c>
      <c r="M251" s="154">
        <f t="shared" si="34"/>
        <v>0</v>
      </c>
      <c r="N251" s="154">
        <f t="shared" si="35"/>
        <v>0</v>
      </c>
      <c r="O251" s="83">
        <f t="shared" si="36"/>
        <v>-285963.49</v>
      </c>
      <c r="P251" s="87">
        <f t="shared" si="37"/>
        <v>-1</v>
      </c>
      <c r="Q251" s="78"/>
    </row>
    <row r="252" spans="2:17" s="79" customFormat="1" ht="12.75" x14ac:dyDescent="0.2">
      <c r="B252" s="72"/>
      <c r="C252" s="80" t="s">
        <v>274</v>
      </c>
      <c r="D252" s="81" t="s">
        <v>395</v>
      </c>
      <c r="E252" s="82">
        <f>IFERROR(VLOOKUP($C252,'2024'!$C$273:$U$528,19,FALSE),0)</f>
        <v>882041.77999999991</v>
      </c>
      <c r="F252" s="83">
        <f>IFERROR(VLOOKUP($C252,'2024'!$C$8:$U$263,19,FALSE),0)</f>
        <v>979682.45000000007</v>
      </c>
      <c r="G252" s="84">
        <f t="shared" ref="G252:G263" si="38">IFERROR(F252/E252,0)</f>
        <v>1.110698463739439</v>
      </c>
      <c r="H252" s="85">
        <f t="shared" ref="H252:H263" si="39">F252/$D$4</f>
        <v>1.3457731087819554E-4</v>
      </c>
      <c r="I252" s="86">
        <f t="shared" ref="I252:I263" si="40">F252-E252</f>
        <v>97640.670000000158</v>
      </c>
      <c r="J252" s="87">
        <f t="shared" ref="J252:J263" si="41">IFERROR(I252/E252,0)</f>
        <v>0.11069846373943892</v>
      </c>
      <c r="K252" s="82">
        <f>VLOOKUP($C252,'2024'!$C$273:$U$528,VLOOKUP($L$4,Master!$D$9:$G$20,4,FALSE),FALSE)</f>
        <v>69413.62</v>
      </c>
      <c r="L252" s="83">
        <f>VLOOKUP($C252,'2024'!$C$8:$U$263,VLOOKUP($L$4,Master!$D$9:$G$20,4,FALSE),FALSE)</f>
        <v>56440.11</v>
      </c>
      <c r="M252" s="154">
        <f t="shared" ref="M252:M263" si="42">IFERROR(L252/K252,0)</f>
        <v>0.81309849565546366</v>
      </c>
      <c r="N252" s="154">
        <f t="shared" ref="N252:N263" si="43">L252/$D$4</f>
        <v>7.7530818577688646E-6</v>
      </c>
      <c r="O252" s="83">
        <f t="shared" ref="O252:O263" si="44">L252-K252</f>
        <v>-12973.509999999995</v>
      </c>
      <c r="P252" s="87">
        <f t="shared" ref="P252:P263" si="45">IFERROR(O252/K252,0)</f>
        <v>-0.18690150434453637</v>
      </c>
      <c r="Q252" s="78"/>
    </row>
    <row r="253" spans="2:17" s="79" customFormat="1" ht="12.75" x14ac:dyDescent="0.2">
      <c r="B253" s="72"/>
      <c r="C253" s="80" t="s">
        <v>540</v>
      </c>
      <c r="D253" s="81" t="s">
        <v>541</v>
      </c>
      <c r="E253" s="82">
        <f>IFERROR(VLOOKUP($C253,'2024'!$C$273:$U$528,19,FALSE),0)</f>
        <v>0</v>
      </c>
      <c r="F253" s="83">
        <f>IFERROR(VLOOKUP($C253,'2024'!$C$8:$U$263,19,FALSE),0)</f>
        <v>0</v>
      </c>
      <c r="G253" s="84">
        <f t="shared" si="38"/>
        <v>0</v>
      </c>
      <c r="H253" s="85">
        <f t="shared" si="39"/>
        <v>0</v>
      </c>
      <c r="I253" s="86">
        <f t="shared" si="40"/>
        <v>0</v>
      </c>
      <c r="J253" s="87">
        <f t="shared" si="41"/>
        <v>0</v>
      </c>
      <c r="K253" s="82">
        <f>VLOOKUP($C253,'2024'!$C$273:$U$528,VLOOKUP($L$4,Master!$D$9:$G$20,4,FALSE),FALSE)</f>
        <v>0</v>
      </c>
      <c r="L253" s="83">
        <f>VLOOKUP($C253,'2024'!$C$8:$U$263,VLOOKUP($L$4,Master!$D$9:$G$20,4,FALSE),FALSE)</f>
        <v>0</v>
      </c>
      <c r="M253" s="154">
        <f t="shared" si="42"/>
        <v>0</v>
      </c>
      <c r="N253" s="154">
        <f t="shared" si="43"/>
        <v>0</v>
      </c>
      <c r="O253" s="83">
        <f t="shared" si="44"/>
        <v>0</v>
      </c>
      <c r="P253" s="87">
        <f t="shared" si="45"/>
        <v>0</v>
      </c>
      <c r="Q253" s="78"/>
    </row>
    <row r="254" spans="2:17" s="79" customFormat="1" ht="25.5" x14ac:dyDescent="0.2">
      <c r="B254" s="72"/>
      <c r="C254" s="80" t="s">
        <v>542</v>
      </c>
      <c r="D254" s="81" t="s">
        <v>543</v>
      </c>
      <c r="E254" s="82">
        <f>IFERROR(VLOOKUP($C254,'2024'!$C$273:$U$528,19,FALSE),0)</f>
        <v>0</v>
      </c>
      <c r="F254" s="83">
        <f>IFERROR(VLOOKUP($C254,'2024'!$C$8:$U$263,19,FALSE),0)</f>
        <v>0</v>
      </c>
      <c r="G254" s="84">
        <f t="shared" si="38"/>
        <v>0</v>
      </c>
      <c r="H254" s="85">
        <f t="shared" si="39"/>
        <v>0</v>
      </c>
      <c r="I254" s="86">
        <f t="shared" si="40"/>
        <v>0</v>
      </c>
      <c r="J254" s="87">
        <f t="shared" si="41"/>
        <v>0</v>
      </c>
      <c r="K254" s="82">
        <f>VLOOKUP($C254,'2024'!$C$273:$U$528,VLOOKUP($L$4,Master!$D$9:$G$20,4,FALSE),FALSE)</f>
        <v>0</v>
      </c>
      <c r="L254" s="83">
        <f>VLOOKUP($C254,'2024'!$C$8:$U$263,VLOOKUP($L$4,Master!$D$9:$G$20,4,FALSE),FALSE)</f>
        <v>0</v>
      </c>
      <c r="M254" s="154">
        <f t="shared" si="42"/>
        <v>0</v>
      </c>
      <c r="N254" s="154">
        <f t="shared" si="43"/>
        <v>0</v>
      </c>
      <c r="O254" s="83">
        <f t="shared" si="44"/>
        <v>0</v>
      </c>
      <c r="P254" s="87">
        <f t="shared" si="45"/>
        <v>0</v>
      </c>
      <c r="Q254" s="78"/>
    </row>
    <row r="255" spans="2:17" s="79" customFormat="1" ht="25.5" x14ac:dyDescent="0.2">
      <c r="B255" s="72"/>
      <c r="C255" s="80" t="s">
        <v>544</v>
      </c>
      <c r="D255" s="81" t="s">
        <v>545</v>
      </c>
      <c r="E255" s="82">
        <f>IFERROR(VLOOKUP($C255,'2024'!$C$273:$U$528,19,FALSE),0)</f>
        <v>0</v>
      </c>
      <c r="F255" s="83">
        <f>IFERROR(VLOOKUP($C255,'2024'!$C$8:$U$263,19,FALSE),0)</f>
        <v>0</v>
      </c>
      <c r="G255" s="84">
        <f t="shared" si="38"/>
        <v>0</v>
      </c>
      <c r="H255" s="85">
        <f t="shared" si="39"/>
        <v>0</v>
      </c>
      <c r="I255" s="86">
        <f t="shared" si="40"/>
        <v>0</v>
      </c>
      <c r="J255" s="87">
        <f t="shared" si="41"/>
        <v>0</v>
      </c>
      <c r="K255" s="82">
        <f>VLOOKUP($C255,'2024'!$C$273:$U$528,VLOOKUP($L$4,Master!$D$9:$G$20,4,FALSE),FALSE)</f>
        <v>0</v>
      </c>
      <c r="L255" s="83">
        <f>VLOOKUP($C255,'2024'!$C$8:$U$263,VLOOKUP($L$4,Master!$D$9:$G$20,4,FALSE),FALSE)</f>
        <v>0</v>
      </c>
      <c r="M255" s="154">
        <f t="shared" si="42"/>
        <v>0</v>
      </c>
      <c r="N255" s="154">
        <f t="shared" si="43"/>
        <v>0</v>
      </c>
      <c r="O255" s="83">
        <f t="shared" si="44"/>
        <v>0</v>
      </c>
      <c r="P255" s="87">
        <f t="shared" si="45"/>
        <v>0</v>
      </c>
      <c r="Q255" s="78"/>
    </row>
    <row r="256" spans="2:17" s="79" customFormat="1" ht="25.5" x14ac:dyDescent="0.2">
      <c r="B256" s="72"/>
      <c r="C256" s="80" t="s">
        <v>546</v>
      </c>
      <c r="D256" s="81" t="s">
        <v>547</v>
      </c>
      <c r="E256" s="82">
        <f>IFERROR(VLOOKUP($C256,'2024'!$C$273:$U$528,19,FALSE),0)</f>
        <v>0</v>
      </c>
      <c r="F256" s="83">
        <f>IFERROR(VLOOKUP($C256,'2024'!$C$8:$U$263,19,FALSE),0)</f>
        <v>0</v>
      </c>
      <c r="G256" s="84">
        <f t="shared" si="38"/>
        <v>0</v>
      </c>
      <c r="H256" s="85">
        <f t="shared" si="39"/>
        <v>0</v>
      </c>
      <c r="I256" s="86">
        <f t="shared" si="40"/>
        <v>0</v>
      </c>
      <c r="J256" s="87">
        <f t="shared" si="41"/>
        <v>0</v>
      </c>
      <c r="K256" s="82">
        <f>VLOOKUP($C256,'2024'!$C$273:$U$528,VLOOKUP($L$4,Master!$D$9:$G$20,4,FALSE),FALSE)</f>
        <v>0</v>
      </c>
      <c r="L256" s="83">
        <f>VLOOKUP($C256,'2024'!$C$8:$U$263,VLOOKUP($L$4,Master!$D$9:$G$20,4,FALSE),FALSE)</f>
        <v>0</v>
      </c>
      <c r="M256" s="154">
        <f t="shared" si="42"/>
        <v>0</v>
      </c>
      <c r="N256" s="154">
        <f t="shared" si="43"/>
        <v>0</v>
      </c>
      <c r="O256" s="83">
        <f t="shared" si="44"/>
        <v>0</v>
      </c>
      <c r="P256" s="87">
        <f t="shared" si="45"/>
        <v>0</v>
      </c>
      <c r="Q256" s="78"/>
    </row>
    <row r="257" spans="2:17" s="79" customFormat="1" ht="12.75" x14ac:dyDescent="0.2">
      <c r="B257" s="72"/>
      <c r="C257" s="80" t="s">
        <v>548</v>
      </c>
      <c r="D257" s="81" t="s">
        <v>373</v>
      </c>
      <c r="E257" s="82">
        <f>IFERROR(VLOOKUP($C257,'2024'!$C$273:$U$528,19,FALSE),0)</f>
        <v>0</v>
      </c>
      <c r="F257" s="83">
        <f>IFERROR(VLOOKUP($C257,'2024'!$C$8:$U$263,19,FALSE),0)</f>
        <v>0</v>
      </c>
      <c r="G257" s="84">
        <f t="shared" si="38"/>
        <v>0</v>
      </c>
      <c r="H257" s="85">
        <f t="shared" si="39"/>
        <v>0</v>
      </c>
      <c r="I257" s="86">
        <f t="shared" si="40"/>
        <v>0</v>
      </c>
      <c r="J257" s="87">
        <f t="shared" si="41"/>
        <v>0</v>
      </c>
      <c r="K257" s="82">
        <f>VLOOKUP($C257,'2024'!$C$273:$U$528,VLOOKUP($L$4,Master!$D$9:$G$20,4,FALSE),FALSE)</f>
        <v>0</v>
      </c>
      <c r="L257" s="83">
        <f>VLOOKUP($C257,'2024'!$C$8:$U$263,VLOOKUP($L$4,Master!$D$9:$G$20,4,FALSE),FALSE)</f>
        <v>0</v>
      </c>
      <c r="M257" s="154">
        <f t="shared" si="42"/>
        <v>0</v>
      </c>
      <c r="N257" s="154">
        <f t="shared" si="43"/>
        <v>0</v>
      </c>
      <c r="O257" s="83">
        <f t="shared" si="44"/>
        <v>0</v>
      </c>
      <c r="P257" s="87">
        <f t="shared" si="45"/>
        <v>0</v>
      </c>
      <c r="Q257" s="78"/>
    </row>
    <row r="258" spans="2:17" s="79" customFormat="1" ht="12.75" x14ac:dyDescent="0.2">
      <c r="B258" s="72"/>
      <c r="C258" s="80" t="s">
        <v>549</v>
      </c>
      <c r="D258" s="81" t="s">
        <v>550</v>
      </c>
      <c r="E258" s="82">
        <f>IFERROR(VLOOKUP($C258,'2024'!$C$273:$U$528,19,FALSE),0)</f>
        <v>73505.53</v>
      </c>
      <c r="F258" s="83">
        <f>IFERROR(VLOOKUP($C258,'2024'!$C$8:$U$263,19,FALSE),0)</f>
        <v>27898.550000000003</v>
      </c>
      <c r="G258" s="84">
        <f t="shared" si="38"/>
        <v>0.37954355270957169</v>
      </c>
      <c r="H258" s="85">
        <f t="shared" si="39"/>
        <v>3.8323763341895963E-6</v>
      </c>
      <c r="I258" s="86">
        <f t="shared" si="40"/>
        <v>-45606.979999999996</v>
      </c>
      <c r="J258" s="87">
        <f t="shared" si="41"/>
        <v>-0.62045644729042826</v>
      </c>
      <c r="K258" s="82">
        <f>VLOOKUP($C258,'2024'!$C$273:$U$528,VLOOKUP($L$4,Master!$D$9:$G$20,4,FALSE),FALSE)</f>
        <v>73505.53</v>
      </c>
      <c r="L258" s="83">
        <f>VLOOKUP($C258,'2024'!$C$8:$U$263,VLOOKUP($L$4,Master!$D$9:$G$20,4,FALSE),FALSE)</f>
        <v>27898.550000000003</v>
      </c>
      <c r="M258" s="154">
        <f t="shared" si="42"/>
        <v>0.37954355270957169</v>
      </c>
      <c r="N258" s="154">
        <f t="shared" si="43"/>
        <v>3.8323763341895963E-6</v>
      </c>
      <c r="O258" s="83">
        <f t="shared" si="44"/>
        <v>-45606.979999999996</v>
      </c>
      <c r="P258" s="87">
        <f t="shared" si="45"/>
        <v>-0.62045644729042826</v>
      </c>
      <c r="Q258" s="78"/>
    </row>
    <row r="259" spans="2:17" s="79" customFormat="1" ht="12.75" x14ac:dyDescent="0.2">
      <c r="B259" s="72"/>
      <c r="C259" s="80" t="s">
        <v>551</v>
      </c>
      <c r="D259" s="81" t="s">
        <v>552</v>
      </c>
      <c r="E259" s="82">
        <f>IFERROR(VLOOKUP($C259,'2024'!$C$273:$U$528,19,FALSE),0)</f>
        <v>8640.0700000000015</v>
      </c>
      <c r="F259" s="83">
        <f>IFERROR(VLOOKUP($C259,'2024'!$C$8:$U$263,19,FALSE),0)</f>
        <v>4079.4999999999995</v>
      </c>
      <c r="G259" s="84">
        <f t="shared" si="38"/>
        <v>0.4721605264772159</v>
      </c>
      <c r="H259" s="85">
        <f t="shared" si="39"/>
        <v>5.6039397227907736E-7</v>
      </c>
      <c r="I259" s="86">
        <f t="shared" si="40"/>
        <v>-4560.5700000000015</v>
      </c>
      <c r="J259" s="87">
        <f t="shared" si="41"/>
        <v>-0.52783947352278404</v>
      </c>
      <c r="K259" s="82">
        <f>VLOOKUP($C259,'2024'!$C$273:$U$528,VLOOKUP($L$4,Master!$D$9:$G$20,4,FALSE),FALSE)</f>
        <v>8640.0700000000015</v>
      </c>
      <c r="L259" s="83">
        <f>VLOOKUP($C259,'2024'!$C$8:$U$263,VLOOKUP($L$4,Master!$D$9:$G$20,4,FALSE),FALSE)</f>
        <v>4079.4999999999995</v>
      </c>
      <c r="M259" s="154">
        <f t="shared" si="42"/>
        <v>0.4721605264772159</v>
      </c>
      <c r="N259" s="154">
        <f t="shared" si="43"/>
        <v>5.6039397227907736E-7</v>
      </c>
      <c r="O259" s="83">
        <f t="shared" si="44"/>
        <v>-4560.5700000000015</v>
      </c>
      <c r="P259" s="87">
        <f t="shared" si="45"/>
        <v>-0.52783947352278404</v>
      </c>
      <c r="Q259" s="78"/>
    </row>
    <row r="260" spans="2:17" s="79" customFormat="1" ht="25.5" x14ac:dyDescent="0.2">
      <c r="B260" s="72"/>
      <c r="C260" s="80" t="s">
        <v>553</v>
      </c>
      <c r="D260" s="81" t="s">
        <v>554</v>
      </c>
      <c r="E260" s="82">
        <f>IFERROR(VLOOKUP($C260,'2024'!$C$273:$U$528,19,FALSE),0)</f>
        <v>416709.3</v>
      </c>
      <c r="F260" s="83">
        <f>IFERROR(VLOOKUP($C260,'2024'!$C$8:$U$263,19,FALSE),0)</f>
        <v>54704.719999999994</v>
      </c>
      <c r="G260" s="84">
        <f t="shared" si="38"/>
        <v>0.13127789564571751</v>
      </c>
      <c r="H260" s="85">
        <f t="shared" si="39"/>
        <v>7.5146942868524794E-6</v>
      </c>
      <c r="I260" s="86">
        <f t="shared" si="40"/>
        <v>-362004.58</v>
      </c>
      <c r="J260" s="87">
        <f t="shared" si="41"/>
        <v>-0.86872210435428254</v>
      </c>
      <c r="K260" s="82">
        <f>VLOOKUP($C260,'2024'!$C$273:$U$528,VLOOKUP($L$4,Master!$D$9:$G$20,4,FALSE),FALSE)</f>
        <v>416709.3</v>
      </c>
      <c r="L260" s="83">
        <f>VLOOKUP($C260,'2024'!$C$8:$U$263,VLOOKUP($L$4,Master!$D$9:$G$20,4,FALSE),FALSE)</f>
        <v>54704.719999999994</v>
      </c>
      <c r="M260" s="154">
        <f t="shared" si="42"/>
        <v>0.13127789564571751</v>
      </c>
      <c r="N260" s="154">
        <f t="shared" si="43"/>
        <v>7.5146942868524794E-6</v>
      </c>
      <c r="O260" s="83">
        <f t="shared" si="44"/>
        <v>-362004.58</v>
      </c>
      <c r="P260" s="87">
        <f t="shared" si="45"/>
        <v>-0.86872210435428254</v>
      </c>
      <c r="Q260" s="78"/>
    </row>
    <row r="261" spans="2:17" s="79" customFormat="1" ht="25.5" x14ac:dyDescent="0.2">
      <c r="B261" s="72"/>
      <c r="C261" s="80" t="s">
        <v>555</v>
      </c>
      <c r="D261" s="81" t="s">
        <v>556</v>
      </c>
      <c r="E261" s="82">
        <f>IFERROR(VLOOKUP($C261,'2024'!$C$273:$U$528,19,FALSE),0)</f>
        <v>183961.00999999998</v>
      </c>
      <c r="F261" s="83">
        <f>IFERROR(VLOOKUP($C261,'2024'!$C$8:$U$263,19,FALSE),0)</f>
        <v>48330.53</v>
      </c>
      <c r="G261" s="84">
        <f t="shared" si="38"/>
        <v>0.26272159519019822</v>
      </c>
      <c r="H261" s="85">
        <f t="shared" si="39"/>
        <v>6.6390826545049931E-6</v>
      </c>
      <c r="I261" s="86">
        <f t="shared" si="40"/>
        <v>-135630.47999999998</v>
      </c>
      <c r="J261" s="87">
        <f t="shared" si="41"/>
        <v>-0.73727840480980178</v>
      </c>
      <c r="K261" s="82">
        <f>VLOOKUP($C261,'2024'!$C$273:$U$528,VLOOKUP($L$4,Master!$D$9:$G$20,4,FALSE),FALSE)</f>
        <v>183961.00999999998</v>
      </c>
      <c r="L261" s="83">
        <f>VLOOKUP($C261,'2024'!$C$8:$U$263,VLOOKUP($L$4,Master!$D$9:$G$20,4,FALSE),FALSE)</f>
        <v>43557.619999999995</v>
      </c>
      <c r="M261" s="154">
        <f t="shared" si="42"/>
        <v>0.2367763690795131</v>
      </c>
      <c r="N261" s="154">
        <f t="shared" si="43"/>
        <v>5.9834361306097771E-6</v>
      </c>
      <c r="O261" s="83">
        <f t="shared" si="44"/>
        <v>-140403.38999999998</v>
      </c>
      <c r="P261" s="87">
        <f t="shared" si="45"/>
        <v>-0.76322363092048695</v>
      </c>
      <c r="Q261" s="78"/>
    </row>
    <row r="262" spans="2:17" s="79" customFormat="1" ht="12.75" x14ac:dyDescent="0.2">
      <c r="B262" s="72"/>
      <c r="C262" s="80" t="s">
        <v>557</v>
      </c>
      <c r="D262" s="81" t="s">
        <v>558</v>
      </c>
      <c r="E262" s="82">
        <f>IFERROR(VLOOKUP($C262,'2024'!$C$273:$U$528,19,FALSE),0)</f>
        <v>32486.320000000003</v>
      </c>
      <c r="F262" s="83">
        <f>IFERROR(VLOOKUP($C262,'2024'!$C$8:$U$263,19,FALSE),0)</f>
        <v>13924.550000000001</v>
      </c>
      <c r="G262" s="84">
        <f t="shared" si="38"/>
        <v>0.42862811177135485</v>
      </c>
      <c r="H262" s="85">
        <f t="shared" si="39"/>
        <v>1.9127917359231837E-6</v>
      </c>
      <c r="I262" s="86">
        <f t="shared" si="40"/>
        <v>-18561.770000000004</v>
      </c>
      <c r="J262" s="87">
        <f t="shared" si="41"/>
        <v>-0.57137188822864526</v>
      </c>
      <c r="K262" s="82">
        <f>VLOOKUP($C262,'2024'!$C$273:$U$528,VLOOKUP($L$4,Master!$D$9:$G$20,4,FALSE),FALSE)</f>
        <v>32486.320000000003</v>
      </c>
      <c r="L262" s="83">
        <f>VLOOKUP($C262,'2024'!$C$8:$U$263,VLOOKUP($L$4,Master!$D$9:$G$20,4,FALSE),FALSE)</f>
        <v>13924.550000000001</v>
      </c>
      <c r="M262" s="154">
        <f t="shared" si="42"/>
        <v>0.42862811177135485</v>
      </c>
      <c r="N262" s="154">
        <f t="shared" si="43"/>
        <v>1.9127917359231837E-6</v>
      </c>
      <c r="O262" s="83">
        <f t="shared" si="44"/>
        <v>-18561.770000000004</v>
      </c>
      <c r="P262" s="87">
        <f t="shared" si="45"/>
        <v>-0.57137188822864526</v>
      </c>
      <c r="Q262" s="78"/>
    </row>
    <row r="263" spans="2:17" s="79" customFormat="1" ht="12.75" x14ac:dyDescent="0.2">
      <c r="B263" s="72"/>
      <c r="C263" s="80" t="s">
        <v>559</v>
      </c>
      <c r="D263" s="81" t="s">
        <v>560</v>
      </c>
      <c r="E263" s="82">
        <f>IFERROR(VLOOKUP($C263,'2024'!$C$273:$U$528,19,FALSE),0)</f>
        <v>463579.93</v>
      </c>
      <c r="F263" s="83">
        <f>IFERROR(VLOOKUP($C263,'2024'!$C$8:$U$263,19,FALSE),0)</f>
        <v>0</v>
      </c>
      <c r="G263" s="84">
        <f t="shared" si="38"/>
        <v>0</v>
      </c>
      <c r="H263" s="85">
        <f t="shared" si="39"/>
        <v>0</v>
      </c>
      <c r="I263" s="86">
        <f t="shared" si="40"/>
        <v>-463579.93</v>
      </c>
      <c r="J263" s="87">
        <f t="shared" si="41"/>
        <v>-1</v>
      </c>
      <c r="K263" s="82">
        <f>VLOOKUP($C263,'2024'!$C$273:$U$528,VLOOKUP($L$4,Master!$D$9:$G$20,4,FALSE),FALSE)</f>
        <v>463579.93</v>
      </c>
      <c r="L263" s="83">
        <f>VLOOKUP($C263,'2024'!$C$8:$U$263,VLOOKUP($L$4,Master!$D$9:$G$20,4,FALSE),FALSE)</f>
        <v>0</v>
      </c>
      <c r="M263" s="154">
        <f t="shared" si="42"/>
        <v>0</v>
      </c>
      <c r="N263" s="154">
        <f t="shared" si="43"/>
        <v>0</v>
      </c>
      <c r="O263" s="83">
        <f t="shared" si="44"/>
        <v>-463579.93</v>
      </c>
      <c r="P263" s="87">
        <f t="shared" si="45"/>
        <v>-1</v>
      </c>
      <c r="Q263" s="78"/>
    </row>
    <row r="264" spans="2:17" s="79" customFormat="1" ht="26.25" thickBot="1" x14ac:dyDescent="0.25">
      <c r="B264" s="72"/>
      <c r="C264" s="80" t="s">
        <v>561</v>
      </c>
      <c r="D264" s="81" t="s">
        <v>562</v>
      </c>
      <c r="E264" s="82">
        <f>IFERROR(VLOOKUP($C264,'2024'!$C$273:$U$528,19,FALSE),0)</f>
        <v>341699.26</v>
      </c>
      <c r="F264" s="83">
        <f>IFERROR(VLOOKUP($C264,'2024'!$C$8:$U$263,19,FALSE),0)</f>
        <v>20446.140000000003</v>
      </c>
      <c r="G264" s="84">
        <f t="shared" si="30"/>
        <v>5.9836652850813909E-2</v>
      </c>
      <c r="H264" s="85">
        <f t="shared" si="31"/>
        <v>2.8086514554171193E-6</v>
      </c>
      <c r="I264" s="86">
        <f t="shared" si="32"/>
        <v>-321253.12</v>
      </c>
      <c r="J264" s="87">
        <f t="shared" si="33"/>
        <v>-0.94016334714918603</v>
      </c>
      <c r="K264" s="82">
        <f>VLOOKUP($C264,'2024'!$C$273:$U$528,VLOOKUP($L$4,Master!$D$9:$G$20,4,FALSE),FALSE)</f>
        <v>341699.26</v>
      </c>
      <c r="L264" s="83">
        <f>VLOOKUP($C264,'2024'!$C$8:$U$263,VLOOKUP($L$4,Master!$D$9:$G$20,4,FALSE),FALSE)</f>
        <v>15900.270000000002</v>
      </c>
      <c r="M264" s="154">
        <f t="shared" si="34"/>
        <v>4.6532936594594912E-2</v>
      </c>
      <c r="N264" s="154">
        <f t="shared" si="35"/>
        <v>2.1841930299325526E-6</v>
      </c>
      <c r="O264" s="83">
        <f t="shared" si="36"/>
        <v>-325798.99</v>
      </c>
      <c r="P264" s="87">
        <f t="shared" si="37"/>
        <v>-0.95346706340540499</v>
      </c>
      <c r="Q264" s="78"/>
    </row>
    <row r="265" spans="2:17" ht="16.5" thickTop="1" thickBot="1" x14ac:dyDescent="0.25">
      <c r="B265" s="88"/>
      <c r="C265" s="89"/>
      <c r="D265" s="90"/>
      <c r="E265" s="91"/>
      <c r="F265" s="91"/>
      <c r="G265" s="92"/>
      <c r="H265" s="92"/>
      <c r="I265" s="91"/>
      <c r="J265" s="92"/>
      <c r="K265" s="93"/>
      <c r="L265" s="91"/>
      <c r="M265" s="91"/>
      <c r="N265" s="92"/>
      <c r="O265" s="91"/>
      <c r="P265" s="92"/>
      <c r="Q265" s="94"/>
    </row>
    <row r="266" spans="2:17" ht="15.75" thickTop="1" x14ac:dyDescent="0.2"/>
    <row r="267" spans="2:17" x14ac:dyDescent="0.2">
      <c r="E267" s="100"/>
      <c r="F267" s="100"/>
      <c r="G267" s="101"/>
      <c r="H267" s="101"/>
      <c r="I267" s="102"/>
      <c r="J267" s="101"/>
      <c r="K267" s="100"/>
      <c r="L267" s="100"/>
      <c r="M267" s="100"/>
      <c r="N267" s="101"/>
      <c r="O267" s="102"/>
      <c r="P267" s="101"/>
    </row>
    <row r="268" spans="2:17" x14ac:dyDescent="0.2">
      <c r="E268" s="103"/>
      <c r="F268" s="103"/>
    </row>
  </sheetData>
  <sheetProtection algorithmName="SHA-512" hashValue="dKc0wR7gA70/BbOUMr3VBdPALPJbe8OYuzuk9aNahTz44Ysxm7wGlf0lsYVsLqYYQFE3wrCasJf86erjmUpRlw==" saltValue="kYym4TWj1h6lIujw2H+iu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30"/>
  <sheetViews>
    <sheetView showGridLines="0" zoomScale="80" zoomScaleNormal="80" workbookViewId="0">
      <selection activeCell="C1" sqref="C1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76.5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173442628.48000005</v>
      </c>
      <c r="F7" s="114">
        <v>221676386.61000001</v>
      </c>
      <c r="G7" s="114">
        <v>293214497.68999976</v>
      </c>
      <c r="H7" s="114">
        <v>377037085.11000007</v>
      </c>
      <c r="I7" s="114">
        <v>256095703.3599999</v>
      </c>
      <c r="J7" s="114">
        <v>275312574.66999996</v>
      </c>
      <c r="K7" s="114">
        <v>284256986.61000001</v>
      </c>
      <c r="L7" s="114">
        <v>211865437.27000007</v>
      </c>
      <c r="M7" s="114">
        <v>299751523.79999995</v>
      </c>
      <c r="N7" s="114">
        <f t="shared" ref="N7:Q7" si="0">SUM(N8:N263)</f>
        <v>0</v>
      </c>
      <c r="O7" s="114">
        <f t="shared" si="0"/>
        <v>0</v>
      </c>
      <c r="P7" s="114">
        <f t="shared" si="0"/>
        <v>0</v>
      </c>
      <c r="Q7" s="114">
        <f t="shared" si="0"/>
        <v>2392652823.5999999</v>
      </c>
      <c r="R7" s="115"/>
      <c r="S7" s="116"/>
      <c r="T7" s="113"/>
      <c r="U7" s="114">
        <f>SUM(U8:U263)</f>
        <v>2392652823.5999999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19726.499999999996</v>
      </c>
      <c r="F8" s="119">
        <v>32742.279999999995</v>
      </c>
      <c r="G8" s="119">
        <v>32668.229999999992</v>
      </c>
      <c r="H8" s="119">
        <v>30495.97</v>
      </c>
      <c r="I8" s="119">
        <v>28105.09</v>
      </c>
      <c r="J8" s="119">
        <v>35795.429999999993</v>
      </c>
      <c r="K8" s="119">
        <v>28849.14</v>
      </c>
      <c r="L8" s="119">
        <v>25901.000000000004</v>
      </c>
      <c r="M8" s="119">
        <v>34442.729999999996</v>
      </c>
      <c r="N8" s="119"/>
      <c r="O8" s="119"/>
      <c r="P8" s="119"/>
      <c r="Q8" s="119">
        <f t="shared" ref="Q8:Q71" si="1">SUM(E8:P8)</f>
        <v>268726.36999999994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268726.36999999994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>
        <v>5760</v>
      </c>
      <c r="G9" s="119">
        <v>0</v>
      </c>
      <c r="H9" s="119">
        <v>5760</v>
      </c>
      <c r="I9" s="119">
        <v>2880</v>
      </c>
      <c r="J9" s="119">
        <v>3480</v>
      </c>
      <c r="K9" s="119">
        <v>4480</v>
      </c>
      <c r="L9" s="119">
        <v>4220</v>
      </c>
      <c r="M9" s="119">
        <v>2880</v>
      </c>
      <c r="N9" s="119"/>
      <c r="O9" s="119"/>
      <c r="P9" s="119"/>
      <c r="Q9" s="119">
        <f t="shared" si="1"/>
        <v>29460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29460</v>
      </c>
      <c r="V9" s="115"/>
    </row>
    <row r="10" spans="2:22" x14ac:dyDescent="0.2">
      <c r="B10" s="113"/>
      <c r="C10" s="117" t="s">
        <v>47</v>
      </c>
      <c r="D10" s="118" t="s">
        <v>277</v>
      </c>
      <c r="E10" s="119">
        <v>62541.040000000008</v>
      </c>
      <c r="F10" s="119">
        <v>125274.64000000001</v>
      </c>
      <c r="G10" s="119">
        <v>134172.27000000005</v>
      </c>
      <c r="H10" s="119">
        <v>201707.50999999995</v>
      </c>
      <c r="I10" s="119">
        <v>125872.23000000001</v>
      </c>
      <c r="J10" s="119">
        <v>108636.29000000001</v>
      </c>
      <c r="K10" s="119">
        <v>158638.47</v>
      </c>
      <c r="L10" s="119">
        <v>155931.03999999998</v>
      </c>
      <c r="M10" s="119">
        <v>150822.68999999994</v>
      </c>
      <c r="N10" s="119"/>
      <c r="O10" s="119"/>
      <c r="P10" s="119"/>
      <c r="Q10" s="119">
        <f t="shared" si="1"/>
        <v>1223596.18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1223596.18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28623.399999999994</v>
      </c>
      <c r="F11" s="119">
        <v>32722.94</v>
      </c>
      <c r="G11" s="119">
        <v>27706.079999999998</v>
      </c>
      <c r="H11" s="119">
        <v>50213.679999999993</v>
      </c>
      <c r="I11" s="119">
        <v>29419.29</v>
      </c>
      <c r="J11" s="119">
        <v>35459.090000000004</v>
      </c>
      <c r="K11" s="119">
        <v>32137.37999999999</v>
      </c>
      <c r="L11" s="119">
        <v>103725.89</v>
      </c>
      <c r="M11" s="119">
        <v>66305.61</v>
      </c>
      <c r="N11" s="119"/>
      <c r="O11" s="119"/>
      <c r="P11" s="119"/>
      <c r="Q11" s="119">
        <f t="shared" si="1"/>
        <v>406313.36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406313.36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91905.46</v>
      </c>
      <c r="F12" s="119">
        <v>129698.67999999998</v>
      </c>
      <c r="G12" s="119">
        <v>128955.41999999997</v>
      </c>
      <c r="H12" s="119">
        <v>145067.81999999998</v>
      </c>
      <c r="I12" s="119">
        <v>125439.43</v>
      </c>
      <c r="J12" s="119">
        <v>177335.78999999998</v>
      </c>
      <c r="K12" s="119">
        <v>179126.99999999997</v>
      </c>
      <c r="L12" s="119">
        <v>124434.75000000001</v>
      </c>
      <c r="M12" s="119">
        <v>137834.04000000004</v>
      </c>
      <c r="N12" s="119"/>
      <c r="O12" s="119"/>
      <c r="P12" s="119"/>
      <c r="Q12" s="119">
        <f t="shared" si="1"/>
        <v>1239798.3899999999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1239798.3899999999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>
        <v>583138.76</v>
      </c>
      <c r="G13" s="119">
        <v>580441.51000000013</v>
      </c>
      <c r="H13" s="119">
        <v>529350.55999999982</v>
      </c>
      <c r="I13" s="119">
        <v>535128.07999999984</v>
      </c>
      <c r="J13" s="119">
        <v>555830.47000000009</v>
      </c>
      <c r="K13" s="119">
        <v>613511.61000000022</v>
      </c>
      <c r="L13" s="119">
        <v>601028.19999999972</v>
      </c>
      <c r="M13" s="119">
        <v>652765.73999999987</v>
      </c>
      <c r="N13" s="119"/>
      <c r="O13" s="119"/>
      <c r="P13" s="119"/>
      <c r="Q13" s="119">
        <f t="shared" si="1"/>
        <v>5088730.9000000004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5088730.9000000004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60138.100000000006</v>
      </c>
      <c r="F14" s="119">
        <v>83541.210000000006</v>
      </c>
      <c r="G14" s="119">
        <v>83259.119999999981</v>
      </c>
      <c r="H14" s="119">
        <v>59816.650000000009</v>
      </c>
      <c r="I14" s="119">
        <v>60267.389999999985</v>
      </c>
      <c r="J14" s="119">
        <v>49858.149999999994</v>
      </c>
      <c r="K14" s="119">
        <v>46822.97</v>
      </c>
      <c r="L14" s="119">
        <v>43961.709999999992</v>
      </c>
      <c r="M14" s="119">
        <v>88107.500000000015</v>
      </c>
      <c r="N14" s="119"/>
      <c r="O14" s="119"/>
      <c r="P14" s="119"/>
      <c r="Q14" s="119">
        <f t="shared" si="1"/>
        <v>575772.79999999993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575772.79999999993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>
        <v>71424.199999999983</v>
      </c>
      <c r="G15" s="119">
        <v>82461.78</v>
      </c>
      <c r="H15" s="119">
        <v>55422.950000000004</v>
      </c>
      <c r="I15" s="119">
        <v>59651.61</v>
      </c>
      <c r="J15" s="119">
        <v>56044.97</v>
      </c>
      <c r="K15" s="119">
        <v>70912.45</v>
      </c>
      <c r="L15" s="119">
        <v>35827.54</v>
      </c>
      <c r="M15" s="119">
        <v>41057.530000000006</v>
      </c>
      <c r="N15" s="119"/>
      <c r="O15" s="119"/>
      <c r="P15" s="119"/>
      <c r="Q15" s="119">
        <f t="shared" si="1"/>
        <v>524444.47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524444.47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>
        <v>18214.559999999998</v>
      </c>
      <c r="G16" s="119">
        <v>0</v>
      </c>
      <c r="H16" s="119">
        <v>43158.25</v>
      </c>
      <c r="I16" s="119">
        <v>8214.56</v>
      </c>
      <c r="J16" s="119">
        <v>0</v>
      </c>
      <c r="K16" s="119">
        <v>0</v>
      </c>
      <c r="L16" s="119">
        <v>32858.240000000005</v>
      </c>
      <c r="M16" s="119">
        <v>8713.6</v>
      </c>
      <c r="N16" s="119"/>
      <c r="O16" s="119"/>
      <c r="P16" s="119"/>
      <c r="Q16" s="119">
        <f t="shared" si="1"/>
        <v>111159.21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111159.21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</v>
      </c>
      <c r="F17" s="119">
        <v>137025.43000000002</v>
      </c>
      <c r="G17" s="119">
        <v>141718.29</v>
      </c>
      <c r="H17" s="119">
        <v>174797.22</v>
      </c>
      <c r="I17" s="119">
        <v>173191.28</v>
      </c>
      <c r="J17" s="119">
        <v>97235.299999999988</v>
      </c>
      <c r="K17" s="119">
        <v>121416.01999999999</v>
      </c>
      <c r="L17" s="119">
        <v>80700.26999999999</v>
      </c>
      <c r="M17" s="119">
        <v>65664.38</v>
      </c>
      <c r="N17" s="119"/>
      <c r="O17" s="119"/>
      <c r="P17" s="119"/>
      <c r="Q17" s="119">
        <f t="shared" si="1"/>
        <v>1083988.17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1083988.17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255528.37</v>
      </c>
      <c r="F18" s="119">
        <v>436695.35999999987</v>
      </c>
      <c r="G18" s="119">
        <v>455216.73000000004</v>
      </c>
      <c r="H18" s="119">
        <v>484046.16</v>
      </c>
      <c r="I18" s="119">
        <v>444005.58999999991</v>
      </c>
      <c r="J18" s="119">
        <v>509404.21999999986</v>
      </c>
      <c r="K18" s="119">
        <v>381561.24</v>
      </c>
      <c r="L18" s="119">
        <v>301903.85000000003</v>
      </c>
      <c r="M18" s="119">
        <v>321854.05000000005</v>
      </c>
      <c r="N18" s="119"/>
      <c r="O18" s="119"/>
      <c r="P18" s="119"/>
      <c r="Q18" s="119">
        <f t="shared" si="1"/>
        <v>3590215.5700000003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3590215.5700000003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326023.50999999995</v>
      </c>
      <c r="F19" s="119">
        <v>441170.9800000001</v>
      </c>
      <c r="G19" s="119">
        <v>500525.97999999981</v>
      </c>
      <c r="H19" s="119">
        <v>589997.72999999986</v>
      </c>
      <c r="I19" s="119">
        <v>461005.47000000015</v>
      </c>
      <c r="J19" s="119">
        <v>406979.64999999991</v>
      </c>
      <c r="K19" s="119">
        <v>431944.84000000008</v>
      </c>
      <c r="L19" s="119">
        <v>345464.64000000007</v>
      </c>
      <c r="M19" s="119">
        <v>355001.34</v>
      </c>
      <c r="N19" s="119"/>
      <c r="O19" s="119"/>
      <c r="P19" s="119"/>
      <c r="Q19" s="119">
        <f t="shared" si="1"/>
        <v>3858114.14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3858114.14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247086.12000000008</v>
      </c>
      <c r="F20" s="119">
        <v>425073.46999999991</v>
      </c>
      <c r="G20" s="119">
        <v>467263.00999999983</v>
      </c>
      <c r="H20" s="119">
        <v>351355.76999999996</v>
      </c>
      <c r="I20" s="119">
        <v>416295.73000000004</v>
      </c>
      <c r="J20" s="119">
        <v>372679.22999999992</v>
      </c>
      <c r="K20" s="119">
        <v>441314.51000000007</v>
      </c>
      <c r="L20" s="119">
        <v>308899.58999999997</v>
      </c>
      <c r="M20" s="119">
        <v>407950.02</v>
      </c>
      <c r="N20" s="119"/>
      <c r="O20" s="119"/>
      <c r="P20" s="119"/>
      <c r="Q20" s="119">
        <f t="shared" si="1"/>
        <v>3437917.4499999997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3437917.4499999997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12085.109999999997</v>
      </c>
      <c r="F21" s="119">
        <v>16487.73</v>
      </c>
      <c r="G21" s="119">
        <v>16845.210000000003</v>
      </c>
      <c r="H21" s="119">
        <v>16048.76</v>
      </c>
      <c r="I21" s="119">
        <v>15175.750000000002</v>
      </c>
      <c r="J21" s="119">
        <v>15247.36</v>
      </c>
      <c r="K21" s="119">
        <v>15668.099999999999</v>
      </c>
      <c r="L21" s="119">
        <v>15167.580000000002</v>
      </c>
      <c r="M21" s="119">
        <v>17625.580000000002</v>
      </c>
      <c r="N21" s="119"/>
      <c r="O21" s="119"/>
      <c r="P21" s="119"/>
      <c r="Q21" s="119">
        <f t="shared" si="1"/>
        <v>140351.18000000002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140351.18000000002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>
        <v>1028.1600000000001</v>
      </c>
      <c r="G22" s="119">
        <v>3704.77</v>
      </c>
      <c r="H22" s="119">
        <v>3605.25</v>
      </c>
      <c r="I22" s="119">
        <v>7161.8200000000006</v>
      </c>
      <c r="J22" s="119">
        <v>5855.7999999999993</v>
      </c>
      <c r="K22" s="119">
        <v>3605.2300000000005</v>
      </c>
      <c r="L22" s="119">
        <v>2835.19</v>
      </c>
      <c r="M22" s="119">
        <v>1677.9</v>
      </c>
      <c r="N22" s="119"/>
      <c r="O22" s="119"/>
      <c r="P22" s="119"/>
      <c r="Q22" s="119">
        <f t="shared" si="1"/>
        <v>29474.12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29474.12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>
        <v>81517.11</v>
      </c>
      <c r="G23" s="119">
        <v>86048.47</v>
      </c>
      <c r="H23" s="119">
        <v>67085.08</v>
      </c>
      <c r="I23" s="119">
        <v>76705.290000000008</v>
      </c>
      <c r="J23" s="119">
        <v>93943.88</v>
      </c>
      <c r="K23" s="119">
        <v>101130.75</v>
      </c>
      <c r="L23" s="119">
        <v>66182.25</v>
      </c>
      <c r="M23" s="119">
        <v>83444.87</v>
      </c>
      <c r="N23" s="119"/>
      <c r="O23" s="119"/>
      <c r="P23" s="119"/>
      <c r="Q23" s="119">
        <f t="shared" si="1"/>
        <v>740362.19000000006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740362.19000000006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>
        <v>26580</v>
      </c>
      <c r="G24" s="119">
        <v>46839.82</v>
      </c>
      <c r="H24" s="119">
        <v>93039.15</v>
      </c>
      <c r="I24" s="119">
        <v>19920</v>
      </c>
      <c r="J24" s="119">
        <v>34374.979999999996</v>
      </c>
      <c r="K24" s="119">
        <v>90112.07</v>
      </c>
      <c r="L24" s="119">
        <v>26410</v>
      </c>
      <c r="M24" s="119">
        <v>17520</v>
      </c>
      <c r="N24" s="119"/>
      <c r="O24" s="119"/>
      <c r="P24" s="119"/>
      <c r="Q24" s="119">
        <f t="shared" si="1"/>
        <v>381426.02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381426.02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>
        <v>31057.429999999997</v>
      </c>
      <c r="G25" s="119">
        <v>41450.990000000005</v>
      </c>
      <c r="H25" s="119">
        <v>30832.610000000011</v>
      </c>
      <c r="I25" s="119">
        <v>28115.16</v>
      </c>
      <c r="J25" s="119">
        <v>37882.549999999996</v>
      </c>
      <c r="K25" s="119">
        <v>31160.330000000005</v>
      </c>
      <c r="L25" s="119">
        <v>28574.139999999996</v>
      </c>
      <c r="M25" s="119">
        <v>37999.120000000003</v>
      </c>
      <c r="N25" s="119"/>
      <c r="O25" s="119"/>
      <c r="P25" s="119"/>
      <c r="Q25" s="119">
        <f t="shared" si="1"/>
        <v>296090.16000000003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296090.16000000003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>
        <v>2800</v>
      </c>
      <c r="G26" s="119">
        <v>2800</v>
      </c>
      <c r="H26" s="119">
        <v>3150</v>
      </c>
      <c r="I26" s="119">
        <v>0</v>
      </c>
      <c r="J26" s="119">
        <v>0</v>
      </c>
      <c r="K26" s="119">
        <v>8225</v>
      </c>
      <c r="L26" s="119">
        <v>2900</v>
      </c>
      <c r="M26" s="119">
        <v>2900</v>
      </c>
      <c r="N26" s="119"/>
      <c r="O26" s="119"/>
      <c r="P26" s="119"/>
      <c r="Q26" s="119">
        <f t="shared" si="1"/>
        <v>22775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22775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/>
      <c r="O27" s="119"/>
      <c r="P27" s="119"/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>
        <v>635708.25999999989</v>
      </c>
      <c r="G28" s="119">
        <v>635708.25999999978</v>
      </c>
      <c r="H28" s="119">
        <v>1271416.5199999998</v>
      </c>
      <c r="I28" s="119">
        <v>0</v>
      </c>
      <c r="J28" s="119">
        <v>635708.25999999989</v>
      </c>
      <c r="K28" s="119">
        <v>635708.25999999989</v>
      </c>
      <c r="L28" s="119">
        <v>635708.26</v>
      </c>
      <c r="M28" s="119">
        <v>635440.71</v>
      </c>
      <c r="N28" s="119"/>
      <c r="O28" s="119"/>
      <c r="P28" s="119"/>
      <c r="Q28" s="119">
        <f t="shared" si="1"/>
        <v>5085398.5299999984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5085398.5299999984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581305.43000000005</v>
      </c>
      <c r="F29" s="119">
        <v>1324174.7099999995</v>
      </c>
      <c r="G29" s="119">
        <v>1232031.03</v>
      </c>
      <c r="H29" s="119">
        <v>1267746.0200000003</v>
      </c>
      <c r="I29" s="119">
        <v>1159235.0100000002</v>
      </c>
      <c r="J29" s="119">
        <v>1256553.8299999998</v>
      </c>
      <c r="K29" s="119">
        <v>1134924.1200000001</v>
      </c>
      <c r="L29" s="119">
        <v>1154263.97</v>
      </c>
      <c r="M29" s="119">
        <v>1257779.0799999998</v>
      </c>
      <c r="N29" s="119"/>
      <c r="O29" s="119"/>
      <c r="P29" s="119"/>
      <c r="Q29" s="119">
        <f t="shared" si="1"/>
        <v>10368013.200000001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10368013.200000001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125651.55999999997</v>
      </c>
      <c r="F30" s="119">
        <v>404687.3</v>
      </c>
      <c r="G30" s="119">
        <v>330422.84999999998</v>
      </c>
      <c r="H30" s="119">
        <v>317002.26</v>
      </c>
      <c r="I30" s="119">
        <v>435616.83999999997</v>
      </c>
      <c r="J30" s="119">
        <v>275346.66000000003</v>
      </c>
      <c r="K30" s="119">
        <v>186153.16999999998</v>
      </c>
      <c r="L30" s="119">
        <v>199304.21</v>
      </c>
      <c r="M30" s="119">
        <v>211888.11999999997</v>
      </c>
      <c r="N30" s="119"/>
      <c r="O30" s="119"/>
      <c r="P30" s="119"/>
      <c r="Q30" s="119">
        <f t="shared" si="1"/>
        <v>2486072.9700000002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2486072.9700000002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>
        <v>23660.059999999998</v>
      </c>
      <c r="G31" s="119">
        <v>23501.889999999996</v>
      </c>
      <c r="H31" s="119">
        <v>24772.440000000002</v>
      </c>
      <c r="I31" s="119">
        <v>25624.04</v>
      </c>
      <c r="J31" s="119">
        <v>34379.299999999988</v>
      </c>
      <c r="K31" s="119">
        <v>21872.5</v>
      </c>
      <c r="L31" s="119">
        <v>22306.81</v>
      </c>
      <c r="M31" s="119">
        <v>325204.53999999992</v>
      </c>
      <c r="N31" s="119"/>
      <c r="O31" s="119"/>
      <c r="P31" s="119"/>
      <c r="Q31" s="119">
        <f t="shared" si="1"/>
        <v>511164.59999999992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511164.59999999992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>
        <v>0</v>
      </c>
      <c r="G33" s="119">
        <v>0</v>
      </c>
      <c r="H33" s="119">
        <v>6730.36</v>
      </c>
      <c r="I33" s="119">
        <v>0</v>
      </c>
      <c r="J33" s="119">
        <v>700</v>
      </c>
      <c r="K33" s="119">
        <v>0</v>
      </c>
      <c r="L33" s="119">
        <v>0</v>
      </c>
      <c r="M33" s="119">
        <v>0</v>
      </c>
      <c r="N33" s="119"/>
      <c r="O33" s="119"/>
      <c r="P33" s="119"/>
      <c r="Q33" s="119">
        <f t="shared" si="1"/>
        <v>7430.36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7430.36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42118.089999999989</v>
      </c>
      <c r="F34" s="119">
        <v>138686.75999999998</v>
      </c>
      <c r="G34" s="119">
        <v>1342476.0499999998</v>
      </c>
      <c r="H34" s="119">
        <v>155396.74</v>
      </c>
      <c r="I34" s="119">
        <v>761701.12000000011</v>
      </c>
      <c r="J34" s="119">
        <v>104135.54000000001</v>
      </c>
      <c r="K34" s="119">
        <v>587332.94999999995</v>
      </c>
      <c r="L34" s="119">
        <v>279667.34000000003</v>
      </c>
      <c r="M34" s="119">
        <v>228286.47</v>
      </c>
      <c r="N34" s="119"/>
      <c r="O34" s="119"/>
      <c r="P34" s="119"/>
      <c r="Q34" s="119">
        <f t="shared" si="1"/>
        <v>3639801.06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3639801.06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>
        <v>0</v>
      </c>
      <c r="G35" s="119">
        <v>11434.059999999998</v>
      </c>
      <c r="H35" s="119">
        <v>10222.94</v>
      </c>
      <c r="I35" s="119">
        <v>14990.019999999997</v>
      </c>
      <c r="J35" s="119">
        <v>8868.8100000000013</v>
      </c>
      <c r="K35" s="119">
        <v>21310.5</v>
      </c>
      <c r="L35" s="119">
        <v>3538.79</v>
      </c>
      <c r="M35" s="119">
        <v>31434.739999999998</v>
      </c>
      <c r="N35" s="119"/>
      <c r="O35" s="119"/>
      <c r="P35" s="119"/>
      <c r="Q35" s="119">
        <f t="shared" si="1"/>
        <v>101799.85999999999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101799.85999999999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>
        <v>3118952.72</v>
      </c>
      <c r="G36" s="119">
        <v>1413625</v>
      </c>
      <c r="H36" s="119">
        <v>1705327.72</v>
      </c>
      <c r="I36" s="119">
        <v>1559476.36</v>
      </c>
      <c r="J36" s="119">
        <v>1559476.3599999999</v>
      </c>
      <c r="K36" s="119">
        <v>1559476.36</v>
      </c>
      <c r="L36" s="119">
        <v>1559476.36</v>
      </c>
      <c r="M36" s="119">
        <v>1559476.3599999999</v>
      </c>
      <c r="N36" s="119"/>
      <c r="O36" s="119"/>
      <c r="P36" s="119"/>
      <c r="Q36" s="119">
        <f t="shared" si="1"/>
        <v>14035287.239999998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14035287.239999998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6302.85</v>
      </c>
      <c r="F37" s="119">
        <v>8793.7199999999993</v>
      </c>
      <c r="G37" s="119">
        <v>71083.45</v>
      </c>
      <c r="H37" s="119">
        <v>139235.94</v>
      </c>
      <c r="I37" s="119">
        <v>8772.0400000000009</v>
      </c>
      <c r="J37" s="119">
        <v>139266.91999999998</v>
      </c>
      <c r="K37" s="119">
        <v>7949.87</v>
      </c>
      <c r="L37" s="119">
        <v>70398.62</v>
      </c>
      <c r="M37" s="119">
        <v>9652.9599999999991</v>
      </c>
      <c r="N37" s="119"/>
      <c r="O37" s="119"/>
      <c r="P37" s="119"/>
      <c r="Q37" s="119">
        <f t="shared" si="1"/>
        <v>461456.37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461456.37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>
        <v>97632.569999999992</v>
      </c>
      <c r="G38" s="119">
        <v>119401.93</v>
      </c>
      <c r="H38" s="119">
        <v>96433.640000000014</v>
      </c>
      <c r="I38" s="119">
        <v>69184.159999999989</v>
      </c>
      <c r="J38" s="119">
        <v>105859.7</v>
      </c>
      <c r="K38" s="119">
        <v>85653.120000000024</v>
      </c>
      <c r="L38" s="119">
        <v>65684.94</v>
      </c>
      <c r="M38" s="119">
        <v>92400.10000000002</v>
      </c>
      <c r="N38" s="119"/>
      <c r="O38" s="119"/>
      <c r="P38" s="119"/>
      <c r="Q38" s="119">
        <f t="shared" si="1"/>
        <v>790420.33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790420.33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>
        <v>160402.69999999998</v>
      </c>
      <c r="G39" s="119">
        <v>141909.96999999997</v>
      </c>
      <c r="H39" s="119">
        <v>471229.81999999995</v>
      </c>
      <c r="I39" s="119">
        <v>236525.82999999996</v>
      </c>
      <c r="J39" s="119">
        <v>204401.5</v>
      </c>
      <c r="K39" s="119">
        <v>323656.69999999995</v>
      </c>
      <c r="L39" s="119">
        <v>221715.01000000004</v>
      </c>
      <c r="M39" s="119">
        <v>173528.42000000007</v>
      </c>
      <c r="N39" s="119"/>
      <c r="O39" s="119"/>
      <c r="P39" s="119"/>
      <c r="Q39" s="119">
        <f t="shared" si="1"/>
        <v>2019482.8099999998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2019482.8099999998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77986.37</v>
      </c>
      <c r="F40" s="119">
        <v>88589.03</v>
      </c>
      <c r="G40" s="119">
        <v>101923.6</v>
      </c>
      <c r="H40" s="119">
        <v>87423.71</v>
      </c>
      <c r="I40" s="119">
        <v>83082.059999999969</v>
      </c>
      <c r="J40" s="119">
        <v>97780.89</v>
      </c>
      <c r="K40" s="119">
        <v>72508.94</v>
      </c>
      <c r="L40" s="119">
        <v>89802.51</v>
      </c>
      <c r="M40" s="119">
        <v>75811.69</v>
      </c>
      <c r="N40" s="119"/>
      <c r="O40" s="119"/>
      <c r="P40" s="119"/>
      <c r="Q40" s="119">
        <f t="shared" si="1"/>
        <v>774908.8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774908.8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189610.92</v>
      </c>
      <c r="F41" s="119">
        <v>217766.57000000004</v>
      </c>
      <c r="G41" s="119">
        <v>234198.52999999991</v>
      </c>
      <c r="H41" s="119">
        <v>224407.85999999993</v>
      </c>
      <c r="I41" s="119">
        <v>220155.61000000004</v>
      </c>
      <c r="J41" s="119">
        <v>218082.01000000007</v>
      </c>
      <c r="K41" s="119">
        <v>226449.99</v>
      </c>
      <c r="L41" s="119">
        <v>201887.56999999998</v>
      </c>
      <c r="M41" s="119">
        <v>216055.38000000003</v>
      </c>
      <c r="N41" s="119"/>
      <c r="O41" s="119"/>
      <c r="P41" s="119"/>
      <c r="Q41" s="119">
        <f t="shared" si="1"/>
        <v>1948614.4400000002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1948614.4400000002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188560.65000000005</v>
      </c>
      <c r="F42" s="119">
        <v>222767.62999999995</v>
      </c>
      <c r="G42" s="119">
        <v>222433.77</v>
      </c>
      <c r="H42" s="119">
        <v>246012.85</v>
      </c>
      <c r="I42" s="119">
        <v>214542.00000000003</v>
      </c>
      <c r="J42" s="119">
        <v>236704.71000000011</v>
      </c>
      <c r="K42" s="119">
        <v>249441.97999999998</v>
      </c>
      <c r="L42" s="119">
        <v>188436.45000000007</v>
      </c>
      <c r="M42" s="119">
        <v>216461.87999999995</v>
      </c>
      <c r="N42" s="119"/>
      <c r="O42" s="119"/>
      <c r="P42" s="119"/>
      <c r="Q42" s="119">
        <f t="shared" si="1"/>
        <v>1985361.9200000004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1985361.9200000004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331340.8299999999</v>
      </c>
      <c r="F43" s="119">
        <v>539230.43999999994</v>
      </c>
      <c r="G43" s="119">
        <v>509343.50999999978</v>
      </c>
      <c r="H43" s="119">
        <v>450123.60999999987</v>
      </c>
      <c r="I43" s="119">
        <v>436095.46999999991</v>
      </c>
      <c r="J43" s="119">
        <v>509803.7699999999</v>
      </c>
      <c r="K43" s="119">
        <v>475714.37</v>
      </c>
      <c r="L43" s="119">
        <v>479868.94999999984</v>
      </c>
      <c r="M43" s="119">
        <v>478371.9800000001</v>
      </c>
      <c r="N43" s="119"/>
      <c r="O43" s="119"/>
      <c r="P43" s="119"/>
      <c r="Q43" s="119">
        <f t="shared" si="1"/>
        <v>4209892.93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4209892.93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896829.80999999982</v>
      </c>
      <c r="F44" s="119">
        <v>1125876.3599999994</v>
      </c>
      <c r="G44" s="119">
        <v>1082555.0699999998</v>
      </c>
      <c r="H44" s="119">
        <v>1059603.5899999994</v>
      </c>
      <c r="I44" s="119">
        <v>1070151.3999999997</v>
      </c>
      <c r="J44" s="119">
        <v>1071529.97</v>
      </c>
      <c r="K44" s="119">
        <v>1070250.7900000003</v>
      </c>
      <c r="L44" s="119">
        <v>972265.38</v>
      </c>
      <c r="M44" s="119">
        <v>1059367.9200000004</v>
      </c>
      <c r="N44" s="119"/>
      <c r="O44" s="119"/>
      <c r="P44" s="119"/>
      <c r="Q44" s="119">
        <f t="shared" si="1"/>
        <v>9408430.2899999991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9408430.2899999991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429961.25000000012</v>
      </c>
      <c r="F45" s="119">
        <v>574898.78</v>
      </c>
      <c r="G45" s="119">
        <v>488875.50000000006</v>
      </c>
      <c r="H45" s="119">
        <v>567281.51000000013</v>
      </c>
      <c r="I45" s="119">
        <v>451465.28999999969</v>
      </c>
      <c r="J45" s="119">
        <v>498334.43</v>
      </c>
      <c r="K45" s="119">
        <v>485836.36</v>
      </c>
      <c r="L45" s="119">
        <v>465530.16000000015</v>
      </c>
      <c r="M45" s="119">
        <v>477873.67</v>
      </c>
      <c r="N45" s="119"/>
      <c r="O45" s="119"/>
      <c r="P45" s="119"/>
      <c r="Q45" s="119">
        <f t="shared" si="1"/>
        <v>4440056.95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4440056.95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376743.99999999988</v>
      </c>
      <c r="F46" s="119">
        <v>454067.4200000001</v>
      </c>
      <c r="G46" s="119">
        <v>549481.38</v>
      </c>
      <c r="H46" s="119">
        <v>474914.44</v>
      </c>
      <c r="I46" s="119">
        <v>454332.89999999973</v>
      </c>
      <c r="J46" s="119">
        <v>522223.64</v>
      </c>
      <c r="K46" s="119">
        <v>546797.96000000031</v>
      </c>
      <c r="L46" s="119">
        <v>452222.83000000007</v>
      </c>
      <c r="M46" s="119">
        <v>585637.27000000025</v>
      </c>
      <c r="N46" s="119"/>
      <c r="O46" s="119"/>
      <c r="P46" s="119"/>
      <c r="Q46" s="119">
        <f t="shared" si="1"/>
        <v>4416421.8400000008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4416421.8400000008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112857.93000000004</v>
      </c>
      <c r="F47" s="119">
        <v>130083.80000000005</v>
      </c>
      <c r="G47" s="119">
        <v>136563.24000000002</v>
      </c>
      <c r="H47" s="119">
        <v>151933.74</v>
      </c>
      <c r="I47" s="119">
        <v>116606.17</v>
      </c>
      <c r="J47" s="119">
        <v>141593.17000000001</v>
      </c>
      <c r="K47" s="119">
        <v>151059.21999999997</v>
      </c>
      <c r="L47" s="119">
        <v>107118.60000000003</v>
      </c>
      <c r="M47" s="119">
        <v>147462.63</v>
      </c>
      <c r="N47" s="119"/>
      <c r="O47" s="119"/>
      <c r="P47" s="119"/>
      <c r="Q47" s="119">
        <f t="shared" si="1"/>
        <v>1195278.5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1195278.5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146797.63999999998</v>
      </c>
      <c r="F48" s="119">
        <v>161353.15000000002</v>
      </c>
      <c r="G48" s="119">
        <v>173185.36000000004</v>
      </c>
      <c r="H48" s="119">
        <v>187459.26</v>
      </c>
      <c r="I48" s="119">
        <v>157520.47</v>
      </c>
      <c r="J48" s="119">
        <v>174557.64</v>
      </c>
      <c r="K48" s="119">
        <v>173971.82999999996</v>
      </c>
      <c r="L48" s="119">
        <v>161400.43999999997</v>
      </c>
      <c r="M48" s="119">
        <v>192297.91</v>
      </c>
      <c r="N48" s="119"/>
      <c r="O48" s="119"/>
      <c r="P48" s="119"/>
      <c r="Q48" s="119">
        <f t="shared" si="1"/>
        <v>1528543.7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1528543.7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71047.72</v>
      </c>
      <c r="F49" s="119">
        <v>77279.950000000012</v>
      </c>
      <c r="G49" s="119">
        <v>81345.150000000009</v>
      </c>
      <c r="H49" s="119">
        <v>87527.77</v>
      </c>
      <c r="I49" s="119">
        <v>96126.569999999978</v>
      </c>
      <c r="J49" s="119">
        <v>87070.830000000016</v>
      </c>
      <c r="K49" s="119">
        <v>84425.349999999991</v>
      </c>
      <c r="L49" s="119">
        <v>76396.460000000006</v>
      </c>
      <c r="M49" s="119">
        <v>78226.47</v>
      </c>
      <c r="N49" s="119"/>
      <c r="O49" s="119"/>
      <c r="P49" s="119"/>
      <c r="Q49" s="119">
        <f t="shared" si="1"/>
        <v>739446.27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739446.27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646327.51</v>
      </c>
      <c r="F50" s="119">
        <v>1486531.2200000002</v>
      </c>
      <c r="G50" s="119">
        <v>1175130.6700000002</v>
      </c>
      <c r="H50" s="119">
        <v>1059092.8500000003</v>
      </c>
      <c r="I50" s="119">
        <v>1093234.26</v>
      </c>
      <c r="J50" s="119">
        <v>1223375.0100000005</v>
      </c>
      <c r="K50" s="119">
        <v>934653.58000000007</v>
      </c>
      <c r="L50" s="119">
        <v>1005444.5200000001</v>
      </c>
      <c r="M50" s="119">
        <v>1102042.0899999999</v>
      </c>
      <c r="N50" s="119"/>
      <c r="O50" s="119"/>
      <c r="P50" s="119"/>
      <c r="Q50" s="119">
        <f t="shared" si="1"/>
        <v>9725831.7100000009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9725831.7100000009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30506.18</v>
      </c>
      <c r="F51" s="119">
        <v>37324.839999999997</v>
      </c>
      <c r="G51" s="119">
        <v>39540.909999999996</v>
      </c>
      <c r="H51" s="119">
        <v>37046.200000000004</v>
      </c>
      <c r="I51" s="119">
        <v>34710.410000000003</v>
      </c>
      <c r="J51" s="119">
        <v>31060.65</v>
      </c>
      <c r="K51" s="119">
        <v>753064.09999999986</v>
      </c>
      <c r="L51" s="119">
        <v>478354.08999999991</v>
      </c>
      <c r="M51" s="119">
        <v>51163.46</v>
      </c>
      <c r="N51" s="119"/>
      <c r="O51" s="119"/>
      <c r="P51" s="119"/>
      <c r="Q51" s="119">
        <f t="shared" si="1"/>
        <v>1492770.8399999996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1492770.8399999996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>
        <v>60320.890000000014</v>
      </c>
      <c r="G52" s="119">
        <v>63050.550000000017</v>
      </c>
      <c r="H52" s="119">
        <v>62176.55</v>
      </c>
      <c r="I52" s="119">
        <v>66118.789999999994</v>
      </c>
      <c r="J52" s="119">
        <v>66055.790000000008</v>
      </c>
      <c r="K52" s="119">
        <v>63959.560000000005</v>
      </c>
      <c r="L52" s="119">
        <v>55976.630000000012</v>
      </c>
      <c r="M52" s="119">
        <v>60581.649999999987</v>
      </c>
      <c r="N52" s="119"/>
      <c r="O52" s="119"/>
      <c r="P52" s="119"/>
      <c r="Q52" s="119">
        <f t="shared" si="1"/>
        <v>545041.02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545041.02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>
        <v>76561.010000000009</v>
      </c>
      <c r="G53" s="119">
        <v>90445.319999999992</v>
      </c>
      <c r="H53" s="119">
        <v>78710.729999999981</v>
      </c>
      <c r="I53" s="119">
        <v>89811.91</v>
      </c>
      <c r="J53" s="119">
        <v>95127.11</v>
      </c>
      <c r="K53" s="119">
        <v>124711.43999999999</v>
      </c>
      <c r="L53" s="119">
        <v>108200.68000000002</v>
      </c>
      <c r="M53" s="119">
        <v>97891.199999999997</v>
      </c>
      <c r="N53" s="119"/>
      <c r="O53" s="119"/>
      <c r="P53" s="119"/>
      <c r="Q53" s="119">
        <f t="shared" si="1"/>
        <v>823400.71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823400.71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>
        <v>146174.99000000002</v>
      </c>
      <c r="G54" s="119">
        <v>259236.91999999998</v>
      </c>
      <c r="H54" s="119">
        <v>194360.14999999997</v>
      </c>
      <c r="I54" s="119">
        <v>131114.13000000003</v>
      </c>
      <c r="J54" s="119">
        <v>128743.12000000001</v>
      </c>
      <c r="K54" s="119">
        <v>306000.52</v>
      </c>
      <c r="L54" s="119">
        <v>58814.63</v>
      </c>
      <c r="M54" s="119">
        <v>110144.72</v>
      </c>
      <c r="N54" s="119"/>
      <c r="O54" s="119"/>
      <c r="P54" s="119"/>
      <c r="Q54" s="119">
        <f t="shared" si="1"/>
        <v>1384679.7699999998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1384679.7699999998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>
        <v>118211.06999999996</v>
      </c>
      <c r="G55" s="119">
        <v>137847.29999999999</v>
      </c>
      <c r="H55" s="119">
        <v>105475.24000000002</v>
      </c>
      <c r="I55" s="119">
        <v>157973.57000000004</v>
      </c>
      <c r="J55" s="119">
        <v>264868.15000000002</v>
      </c>
      <c r="K55" s="119">
        <v>120853.73000000003</v>
      </c>
      <c r="L55" s="119">
        <v>502024.54000000004</v>
      </c>
      <c r="M55" s="119">
        <v>181836.3</v>
      </c>
      <c r="N55" s="119"/>
      <c r="O55" s="119"/>
      <c r="P55" s="119"/>
      <c r="Q55" s="119">
        <f t="shared" si="1"/>
        <v>1648291.3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1648291.3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>
        <v>42312.619999999995</v>
      </c>
      <c r="G56" s="119">
        <v>48105.69</v>
      </c>
      <c r="H56" s="119">
        <v>38901.550000000003</v>
      </c>
      <c r="I56" s="119">
        <v>41910.71</v>
      </c>
      <c r="J56" s="119">
        <v>47570.73</v>
      </c>
      <c r="K56" s="119">
        <v>45772.229999999996</v>
      </c>
      <c r="L56" s="119">
        <v>37453.56</v>
      </c>
      <c r="M56" s="119">
        <v>62702.76</v>
      </c>
      <c r="N56" s="119"/>
      <c r="O56" s="119"/>
      <c r="P56" s="119"/>
      <c r="Q56" s="119">
        <f t="shared" si="1"/>
        <v>395745.56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395745.56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20457.62</v>
      </c>
      <c r="F57" s="119">
        <v>39914.880000000005</v>
      </c>
      <c r="G57" s="119">
        <v>47805.61</v>
      </c>
      <c r="H57" s="119">
        <v>53847.83</v>
      </c>
      <c r="I57" s="119">
        <v>41580.009999999995</v>
      </c>
      <c r="J57" s="119">
        <v>34718.909999999996</v>
      </c>
      <c r="K57" s="119">
        <v>47768.060000000012</v>
      </c>
      <c r="L57" s="119">
        <v>61230.879999999997</v>
      </c>
      <c r="M57" s="119">
        <v>45567.909999999996</v>
      </c>
      <c r="N57" s="119"/>
      <c r="O57" s="119"/>
      <c r="P57" s="119"/>
      <c r="Q57" s="119">
        <f t="shared" si="1"/>
        <v>392891.71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392891.71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17405.990000000002</v>
      </c>
      <c r="F58" s="119">
        <v>41799.590000000004</v>
      </c>
      <c r="G58" s="119">
        <v>66193.660000000018</v>
      </c>
      <c r="H58" s="119">
        <v>27447.939999999995</v>
      </c>
      <c r="I58" s="119">
        <v>34139.159999999989</v>
      </c>
      <c r="J58" s="119">
        <v>32919.430000000008</v>
      </c>
      <c r="K58" s="119">
        <v>30969.919999999998</v>
      </c>
      <c r="L58" s="119">
        <v>30884.629999999997</v>
      </c>
      <c r="M58" s="119">
        <v>21945.28000000001</v>
      </c>
      <c r="N58" s="119"/>
      <c r="O58" s="119"/>
      <c r="P58" s="119"/>
      <c r="Q58" s="119">
        <f t="shared" si="1"/>
        <v>303705.60000000003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303705.60000000003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>
        <v>40206.81</v>
      </c>
      <c r="G59" s="119">
        <v>38124.899999999972</v>
      </c>
      <c r="H59" s="119">
        <v>29795.359999999982</v>
      </c>
      <c r="I59" s="119">
        <v>17952.13</v>
      </c>
      <c r="J59" s="119">
        <v>24242.279999999988</v>
      </c>
      <c r="K59" s="119">
        <v>19864.549999999996</v>
      </c>
      <c r="L59" s="119">
        <v>15613.230000000005</v>
      </c>
      <c r="M59" s="119">
        <v>22749.889999999992</v>
      </c>
      <c r="N59" s="119"/>
      <c r="O59" s="119"/>
      <c r="P59" s="119"/>
      <c r="Q59" s="119">
        <f t="shared" si="1"/>
        <v>208549.14999999994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208549.14999999994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>
        <v>0</v>
      </c>
      <c r="G60" s="119">
        <v>563447.61</v>
      </c>
      <c r="H60" s="119">
        <v>450731.28</v>
      </c>
      <c r="I60" s="119">
        <v>0</v>
      </c>
      <c r="J60" s="119">
        <v>0</v>
      </c>
      <c r="K60" s="119">
        <v>515068.91000000003</v>
      </c>
      <c r="L60" s="119">
        <v>0</v>
      </c>
      <c r="M60" s="119">
        <v>0</v>
      </c>
      <c r="N60" s="119"/>
      <c r="O60" s="119"/>
      <c r="P60" s="119"/>
      <c r="Q60" s="119">
        <f t="shared" si="1"/>
        <v>1529247.8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1529247.8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>
        <v>0</v>
      </c>
      <c r="G61" s="119">
        <v>415052.41000000003</v>
      </c>
      <c r="H61" s="119">
        <v>273675.53000000003</v>
      </c>
      <c r="I61" s="119">
        <v>124016.14</v>
      </c>
      <c r="J61" s="119">
        <v>323372.66000000003</v>
      </c>
      <c r="K61" s="119">
        <v>0</v>
      </c>
      <c r="L61" s="119">
        <v>436273.68000000005</v>
      </c>
      <c r="M61" s="119">
        <v>110230.25</v>
      </c>
      <c r="N61" s="119"/>
      <c r="O61" s="119"/>
      <c r="P61" s="119"/>
      <c r="Q61" s="119">
        <f t="shared" si="1"/>
        <v>1682620.6700000004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1682620.6700000004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>
        <v>132293.15</v>
      </c>
      <c r="G62" s="119">
        <v>162203.96999999997</v>
      </c>
      <c r="H62" s="119">
        <v>137156.84</v>
      </c>
      <c r="I62" s="119">
        <v>152146.95000000001</v>
      </c>
      <c r="J62" s="119">
        <v>170447.15000000002</v>
      </c>
      <c r="K62" s="119">
        <v>178073.31</v>
      </c>
      <c r="L62" s="119">
        <v>114975.72</v>
      </c>
      <c r="M62" s="119">
        <v>139752.26</v>
      </c>
      <c r="N62" s="119"/>
      <c r="O62" s="119"/>
      <c r="P62" s="119"/>
      <c r="Q62" s="119">
        <f t="shared" si="1"/>
        <v>1274052.3299999998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1274052.3299999998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13406.569999999998</v>
      </c>
      <c r="F63" s="119">
        <v>35834.179999999993</v>
      </c>
      <c r="G63" s="119">
        <v>19031.509999999998</v>
      </c>
      <c r="H63" s="119">
        <v>36910.139999999992</v>
      </c>
      <c r="I63" s="119">
        <v>29412.830000000005</v>
      </c>
      <c r="J63" s="119">
        <v>30734.830000000005</v>
      </c>
      <c r="K63" s="119">
        <v>35383.279999999999</v>
      </c>
      <c r="L63" s="119">
        <v>28409.27</v>
      </c>
      <c r="M63" s="119">
        <v>28198.790000000005</v>
      </c>
      <c r="N63" s="119"/>
      <c r="O63" s="119"/>
      <c r="P63" s="119"/>
      <c r="Q63" s="119">
        <f t="shared" si="1"/>
        <v>257321.40000000002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257321.40000000002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>
        <v>135147.69</v>
      </c>
      <c r="G64" s="119">
        <v>92411.11</v>
      </c>
      <c r="H64" s="119">
        <v>114674.98999999999</v>
      </c>
      <c r="I64" s="119">
        <v>108309.46</v>
      </c>
      <c r="J64" s="119">
        <v>103215.11999999998</v>
      </c>
      <c r="K64" s="119">
        <v>89683.450000000012</v>
      </c>
      <c r="L64" s="119">
        <v>71220.98</v>
      </c>
      <c r="M64" s="119">
        <v>86246.700000000012</v>
      </c>
      <c r="N64" s="119"/>
      <c r="O64" s="119"/>
      <c r="P64" s="119"/>
      <c r="Q64" s="119">
        <f t="shared" si="1"/>
        <v>848969.45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848969.45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>
        <v>0</v>
      </c>
      <c r="G65" s="119">
        <v>0</v>
      </c>
      <c r="H65" s="119">
        <v>206220</v>
      </c>
      <c r="I65" s="119">
        <v>0</v>
      </c>
      <c r="J65" s="119">
        <v>0</v>
      </c>
      <c r="K65" s="119">
        <v>0</v>
      </c>
      <c r="L65" s="119">
        <v>0</v>
      </c>
      <c r="M65" s="119">
        <v>112680</v>
      </c>
      <c r="N65" s="119"/>
      <c r="O65" s="119"/>
      <c r="P65" s="119"/>
      <c r="Q65" s="119">
        <f t="shared" si="1"/>
        <v>318900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318900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>
        <v>302292.69999999995</v>
      </c>
      <c r="G66" s="119">
        <v>411149.57999999996</v>
      </c>
      <c r="H66" s="119">
        <v>303700.80999999988</v>
      </c>
      <c r="I66" s="119">
        <v>578854.92999999993</v>
      </c>
      <c r="J66" s="119">
        <v>435798.17999999988</v>
      </c>
      <c r="K66" s="119">
        <v>942138.23</v>
      </c>
      <c r="L66" s="119">
        <v>763487.17</v>
      </c>
      <c r="M66" s="119">
        <v>209150.37</v>
      </c>
      <c r="N66" s="119"/>
      <c r="O66" s="119"/>
      <c r="P66" s="119"/>
      <c r="Q66" s="119">
        <f t="shared" si="1"/>
        <v>4178929.9999999995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4178929.9999999995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>
        <v>39846.200000000004</v>
      </c>
      <c r="G67" s="119">
        <v>31370.07</v>
      </c>
      <c r="H67" s="119">
        <v>38190.199999999997</v>
      </c>
      <c r="I67" s="119">
        <v>32716.969999999994</v>
      </c>
      <c r="J67" s="119">
        <v>53615.619999999995</v>
      </c>
      <c r="K67" s="119">
        <v>45077.909999999989</v>
      </c>
      <c r="L67" s="119">
        <v>34511.250000000007</v>
      </c>
      <c r="M67" s="119">
        <v>34535.729999999996</v>
      </c>
      <c r="N67" s="119"/>
      <c r="O67" s="119"/>
      <c r="P67" s="119"/>
      <c r="Q67" s="119">
        <f t="shared" si="1"/>
        <v>340187.35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340187.35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679230.62000000011</v>
      </c>
      <c r="F68" s="119">
        <v>858826.38999999966</v>
      </c>
      <c r="G68" s="119">
        <v>900940.57999999973</v>
      </c>
      <c r="H68" s="119">
        <v>826678.29000000027</v>
      </c>
      <c r="I68" s="119">
        <v>895148.41000000015</v>
      </c>
      <c r="J68" s="119">
        <v>1141091.6899999997</v>
      </c>
      <c r="K68" s="119">
        <v>1729722.1400000001</v>
      </c>
      <c r="L68" s="119">
        <v>1422605.34</v>
      </c>
      <c r="M68" s="119">
        <v>1200377.3299999996</v>
      </c>
      <c r="N68" s="119"/>
      <c r="O68" s="119"/>
      <c r="P68" s="119"/>
      <c r="Q68" s="119">
        <f t="shared" si="1"/>
        <v>9654620.7899999991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9654620.7899999991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>
        <v>49806.270000000004</v>
      </c>
      <c r="G69" s="119">
        <v>30973.430000000008</v>
      </c>
      <c r="H69" s="119">
        <v>41242.610000000022</v>
      </c>
      <c r="I69" s="119">
        <v>36132.780000000021</v>
      </c>
      <c r="J69" s="119">
        <v>36237.420000000013</v>
      </c>
      <c r="K69" s="119">
        <v>39657.360000000008</v>
      </c>
      <c r="L69" s="119">
        <v>39609.62000000001</v>
      </c>
      <c r="M69" s="119">
        <v>39669.039999999994</v>
      </c>
      <c r="N69" s="119"/>
      <c r="O69" s="119"/>
      <c r="P69" s="119"/>
      <c r="Q69" s="119">
        <f t="shared" si="1"/>
        <v>333797.59000000008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333797.59000000008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841148.39000000025</v>
      </c>
      <c r="F70" s="119">
        <v>1039388.6900000003</v>
      </c>
      <c r="G70" s="119">
        <v>1144195.8300000003</v>
      </c>
      <c r="H70" s="119">
        <v>1113748.5899999999</v>
      </c>
      <c r="I70" s="119">
        <v>1080894.7399999998</v>
      </c>
      <c r="J70" s="119">
        <v>1294571.3399999999</v>
      </c>
      <c r="K70" s="119">
        <v>1709296.2599999998</v>
      </c>
      <c r="L70" s="119">
        <v>1045777.9600000001</v>
      </c>
      <c r="M70" s="119">
        <v>889648.98</v>
      </c>
      <c r="N70" s="119"/>
      <c r="O70" s="119"/>
      <c r="P70" s="119"/>
      <c r="Q70" s="119">
        <f t="shared" si="1"/>
        <v>10158670.780000001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10158670.780000001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6003842.0599999987</v>
      </c>
      <c r="F71" s="119">
        <v>7353547.9000000004</v>
      </c>
      <c r="G71" s="119">
        <v>7134484.5099999988</v>
      </c>
      <c r="H71" s="119">
        <v>6834732.209999999</v>
      </c>
      <c r="I71" s="119">
        <v>6749538.6399999959</v>
      </c>
      <c r="J71" s="119">
        <v>7374138.4799999995</v>
      </c>
      <c r="K71" s="119">
        <v>7224989.4700000007</v>
      </c>
      <c r="L71" s="119">
        <v>7048566.2699999986</v>
      </c>
      <c r="M71" s="119">
        <v>4287362.5799999991</v>
      </c>
      <c r="N71" s="119"/>
      <c r="O71" s="119"/>
      <c r="P71" s="119"/>
      <c r="Q71" s="119">
        <f t="shared" si="1"/>
        <v>60011202.119999982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60011202.119999982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>
        <v>0</v>
      </c>
      <c r="G72" s="119">
        <v>0</v>
      </c>
      <c r="H72" s="119">
        <v>134197.24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/>
      <c r="O72" s="119"/>
      <c r="P72" s="119"/>
      <c r="Q72" s="119">
        <f t="shared" ref="Q72:Q135" si="2">SUM(E72:P72)</f>
        <v>134197.24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134197.24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>
        <v>604691.14000000013</v>
      </c>
      <c r="G73" s="119">
        <v>640997.47</v>
      </c>
      <c r="H73" s="119">
        <v>1004567.3399999999</v>
      </c>
      <c r="I73" s="119">
        <v>138977.87</v>
      </c>
      <c r="J73" s="119">
        <v>10781.099999999999</v>
      </c>
      <c r="K73" s="119">
        <v>331636.17</v>
      </c>
      <c r="L73" s="119">
        <v>0</v>
      </c>
      <c r="M73" s="119">
        <v>247815.59</v>
      </c>
      <c r="N73" s="119"/>
      <c r="O73" s="119"/>
      <c r="P73" s="119"/>
      <c r="Q73" s="119">
        <f t="shared" si="2"/>
        <v>2979466.68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2979466.68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297446.46000000002</v>
      </c>
      <c r="F74" s="119">
        <v>523193.07</v>
      </c>
      <c r="G74" s="119">
        <v>620404.44999999995</v>
      </c>
      <c r="H74" s="119">
        <v>683984.25999999989</v>
      </c>
      <c r="I74" s="119">
        <v>471103.41999999987</v>
      </c>
      <c r="J74" s="119">
        <v>525838.47</v>
      </c>
      <c r="K74" s="119">
        <v>566067.89</v>
      </c>
      <c r="L74" s="119">
        <v>512735.89999999991</v>
      </c>
      <c r="M74" s="119">
        <v>257550.80999999997</v>
      </c>
      <c r="N74" s="119"/>
      <c r="O74" s="119"/>
      <c r="P74" s="119"/>
      <c r="Q74" s="119">
        <f t="shared" si="2"/>
        <v>4458324.7299999995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4458324.7299999995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>
        <v>39067.68</v>
      </c>
      <c r="G75" s="119">
        <v>38212.479999999996</v>
      </c>
      <c r="H75" s="119">
        <v>28402.85</v>
      </c>
      <c r="I75" s="119">
        <v>26530.1</v>
      </c>
      <c r="J75" s="119">
        <v>29685.8</v>
      </c>
      <c r="K75" s="119">
        <v>53657.64</v>
      </c>
      <c r="L75" s="119">
        <v>48064.040000000008</v>
      </c>
      <c r="M75" s="119">
        <v>23955.7</v>
      </c>
      <c r="N75" s="119"/>
      <c r="O75" s="119"/>
      <c r="P75" s="119"/>
      <c r="Q75" s="119">
        <f t="shared" si="2"/>
        <v>287576.28999999998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287576.28999999998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478069.98000000004</v>
      </c>
      <c r="F76" s="119">
        <v>612214.71</v>
      </c>
      <c r="G76" s="119">
        <v>691857.49000000011</v>
      </c>
      <c r="H76" s="119">
        <v>649545.78</v>
      </c>
      <c r="I76" s="119">
        <v>618675.62</v>
      </c>
      <c r="J76" s="119">
        <v>656693.7699999999</v>
      </c>
      <c r="K76" s="119">
        <v>617259.2699999999</v>
      </c>
      <c r="L76" s="119">
        <v>586740.21</v>
      </c>
      <c r="M76" s="119">
        <v>646362.87</v>
      </c>
      <c r="N76" s="119"/>
      <c r="O76" s="119"/>
      <c r="P76" s="119"/>
      <c r="Q76" s="119">
        <f t="shared" si="2"/>
        <v>5557419.7000000002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5557419.7000000002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>
        <v>123600.19000000003</v>
      </c>
      <c r="G77" s="119">
        <v>416321.12</v>
      </c>
      <c r="H77" s="119">
        <v>226942.01</v>
      </c>
      <c r="I77" s="119">
        <v>354465.37</v>
      </c>
      <c r="J77" s="119">
        <v>273689.34000000003</v>
      </c>
      <c r="K77" s="119">
        <v>311934</v>
      </c>
      <c r="L77" s="119">
        <v>154271.54000000004</v>
      </c>
      <c r="M77" s="119">
        <v>126892.71</v>
      </c>
      <c r="N77" s="119"/>
      <c r="O77" s="119"/>
      <c r="P77" s="119"/>
      <c r="Q77" s="119">
        <f t="shared" si="2"/>
        <v>2020316.32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2020316.32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>
        <v>144634.74</v>
      </c>
      <c r="G78" s="119">
        <v>330324.78999999998</v>
      </c>
      <c r="H78" s="119">
        <v>191232.76</v>
      </c>
      <c r="I78" s="119">
        <v>166417.82999999999</v>
      </c>
      <c r="J78" s="119">
        <v>169282.87</v>
      </c>
      <c r="K78" s="119">
        <v>170796.99</v>
      </c>
      <c r="L78" s="119">
        <v>93443.599999999991</v>
      </c>
      <c r="M78" s="119">
        <v>241006.84000000003</v>
      </c>
      <c r="N78" s="119"/>
      <c r="O78" s="119"/>
      <c r="P78" s="119"/>
      <c r="Q78" s="119">
        <f t="shared" si="2"/>
        <v>1507140.4200000002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1507140.4200000002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2240995.73</v>
      </c>
      <c r="F79" s="119">
        <v>3461443.7700000005</v>
      </c>
      <c r="G79" s="119">
        <v>2900475.52</v>
      </c>
      <c r="H79" s="119">
        <v>2979770.4699999988</v>
      </c>
      <c r="I79" s="119">
        <v>2692503.9400000004</v>
      </c>
      <c r="J79" s="119">
        <v>2699711.42</v>
      </c>
      <c r="K79" s="119">
        <v>3001370.3500000006</v>
      </c>
      <c r="L79" s="119">
        <v>2254579.7999999998</v>
      </c>
      <c r="M79" s="119">
        <v>3535649.2299999991</v>
      </c>
      <c r="N79" s="119"/>
      <c r="O79" s="119"/>
      <c r="P79" s="119"/>
      <c r="Q79" s="119">
        <f t="shared" si="2"/>
        <v>25766500.230000004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25766500.230000004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</v>
      </c>
      <c r="F80" s="119">
        <v>61774.21</v>
      </c>
      <c r="G80" s="119">
        <v>108293.51999999997</v>
      </c>
      <c r="H80" s="119">
        <v>54384.04</v>
      </c>
      <c r="I80" s="119">
        <v>191401.13</v>
      </c>
      <c r="J80" s="119">
        <v>66433.61</v>
      </c>
      <c r="K80" s="119">
        <v>88244.739999999991</v>
      </c>
      <c r="L80" s="119">
        <v>77699.239999999991</v>
      </c>
      <c r="M80" s="119">
        <v>43210.07</v>
      </c>
      <c r="N80" s="119"/>
      <c r="O80" s="119"/>
      <c r="P80" s="119"/>
      <c r="Q80" s="119">
        <f t="shared" si="2"/>
        <v>702436.02999999991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702436.02999999991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>
        <v>32903.31</v>
      </c>
      <c r="G81" s="119">
        <v>19807.239999999998</v>
      </c>
      <c r="H81" s="119">
        <v>40769.71</v>
      </c>
      <c r="I81" s="119">
        <v>39293.29</v>
      </c>
      <c r="J81" s="119">
        <v>98640.84</v>
      </c>
      <c r="K81" s="119">
        <v>39175.570000000007</v>
      </c>
      <c r="L81" s="119">
        <v>68587.799999999988</v>
      </c>
      <c r="M81" s="119">
        <v>50326.599999999991</v>
      </c>
      <c r="N81" s="119"/>
      <c r="O81" s="119"/>
      <c r="P81" s="119"/>
      <c r="Q81" s="119">
        <f t="shared" si="2"/>
        <v>389504.35999999993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389504.35999999993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>
        <v>586801.55000000005</v>
      </c>
      <c r="G82" s="119">
        <v>48010.03</v>
      </c>
      <c r="H82" s="119">
        <v>3225518.87</v>
      </c>
      <c r="I82" s="119">
        <v>115948.06</v>
      </c>
      <c r="J82" s="119">
        <v>843443.55999999994</v>
      </c>
      <c r="K82" s="119">
        <v>92240.06</v>
      </c>
      <c r="L82" s="119">
        <v>239252.72999999998</v>
      </c>
      <c r="M82" s="119">
        <v>174143.44</v>
      </c>
      <c r="N82" s="119"/>
      <c r="O82" s="119"/>
      <c r="P82" s="119"/>
      <c r="Q82" s="119">
        <f t="shared" si="2"/>
        <v>5325358.3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5325358.3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199883.22</v>
      </c>
      <c r="N83" s="119"/>
      <c r="O83" s="119"/>
      <c r="P83" s="119"/>
      <c r="Q83" s="119">
        <f t="shared" si="2"/>
        <v>199883.22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199883.22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>
        <v>188874.58000000002</v>
      </c>
      <c r="G84" s="119">
        <v>204376.49000000002</v>
      </c>
      <c r="H84" s="119">
        <v>239592.24</v>
      </c>
      <c r="I84" s="119">
        <v>194225.51000000004</v>
      </c>
      <c r="J84" s="119">
        <v>265997.76</v>
      </c>
      <c r="K84" s="119">
        <v>178551.59</v>
      </c>
      <c r="L84" s="119">
        <v>141393.06000000003</v>
      </c>
      <c r="M84" s="119">
        <v>165019.19000000003</v>
      </c>
      <c r="N84" s="119"/>
      <c r="O84" s="119"/>
      <c r="P84" s="119"/>
      <c r="Q84" s="119">
        <f t="shared" si="2"/>
        <v>1730106.85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1730106.85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5106.2000000000007</v>
      </c>
      <c r="F85" s="119">
        <v>44614.709999999992</v>
      </c>
      <c r="G85" s="119">
        <v>85946.669999999984</v>
      </c>
      <c r="H85" s="119">
        <v>31912.020000000004</v>
      </c>
      <c r="I85" s="119">
        <v>45655.67</v>
      </c>
      <c r="J85" s="119">
        <v>39483.360000000001</v>
      </c>
      <c r="K85" s="119">
        <v>44412.540000000008</v>
      </c>
      <c r="L85" s="119">
        <v>49893.5</v>
      </c>
      <c r="M85" s="119">
        <v>41052.210000000006</v>
      </c>
      <c r="N85" s="119"/>
      <c r="O85" s="119"/>
      <c r="P85" s="119"/>
      <c r="Q85" s="119">
        <f t="shared" si="2"/>
        <v>388076.87999999995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388076.87999999995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57145.360000000008</v>
      </c>
      <c r="F86" s="119">
        <v>97338.62999999999</v>
      </c>
      <c r="G86" s="119">
        <v>321000.15999999997</v>
      </c>
      <c r="H86" s="119">
        <v>148012.44999999998</v>
      </c>
      <c r="I86" s="119">
        <v>95904.549999999988</v>
      </c>
      <c r="J86" s="119">
        <v>284457.74</v>
      </c>
      <c r="K86" s="119">
        <v>138853.71</v>
      </c>
      <c r="L86" s="119">
        <v>175190.96999999997</v>
      </c>
      <c r="M86" s="119">
        <v>70976.33</v>
      </c>
      <c r="N86" s="119"/>
      <c r="O86" s="119"/>
      <c r="P86" s="119"/>
      <c r="Q86" s="119">
        <f t="shared" si="2"/>
        <v>1388879.9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1388879.9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1478801.7200000002</v>
      </c>
      <c r="F87" s="119">
        <v>839563.19</v>
      </c>
      <c r="G87" s="119">
        <v>2690699.97</v>
      </c>
      <c r="H87" s="119">
        <v>4479599.3100000005</v>
      </c>
      <c r="I87" s="119">
        <v>573985.38000000012</v>
      </c>
      <c r="J87" s="119">
        <v>2918839.8299999996</v>
      </c>
      <c r="K87" s="119">
        <v>2786684.0100000007</v>
      </c>
      <c r="L87" s="119">
        <v>2457508.1700000009</v>
      </c>
      <c r="M87" s="119">
        <v>2462469.3700000006</v>
      </c>
      <c r="N87" s="119"/>
      <c r="O87" s="119"/>
      <c r="P87" s="119"/>
      <c r="Q87" s="119">
        <f t="shared" si="2"/>
        <v>20688150.950000007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20688150.950000007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</v>
      </c>
      <c r="F88" s="119">
        <v>57568.61</v>
      </c>
      <c r="G88" s="119">
        <v>163905.23000000001</v>
      </c>
      <c r="H88" s="119">
        <v>76053.179999999993</v>
      </c>
      <c r="I88" s="119">
        <v>53817.59</v>
      </c>
      <c r="J88" s="119">
        <v>159020.26</v>
      </c>
      <c r="K88" s="119">
        <v>84255.72</v>
      </c>
      <c r="L88" s="119">
        <v>430539.77999999997</v>
      </c>
      <c r="M88" s="119">
        <v>65413.929999999993</v>
      </c>
      <c r="N88" s="119"/>
      <c r="O88" s="119"/>
      <c r="P88" s="119"/>
      <c r="Q88" s="119">
        <f t="shared" si="2"/>
        <v>1139708.2799999998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1139708.2799999998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>
        <v>0</v>
      </c>
      <c r="G89" s="119">
        <v>754804.72</v>
      </c>
      <c r="H89" s="119">
        <v>2241991.63</v>
      </c>
      <c r="I89" s="119">
        <v>8144950</v>
      </c>
      <c r="J89" s="119">
        <v>3778637.9000000004</v>
      </c>
      <c r="K89" s="119">
        <v>5528221.54</v>
      </c>
      <c r="L89" s="119">
        <v>13662.199999999999</v>
      </c>
      <c r="M89" s="119">
        <v>5725</v>
      </c>
      <c r="N89" s="119"/>
      <c r="O89" s="119"/>
      <c r="P89" s="119"/>
      <c r="Q89" s="119">
        <f t="shared" si="2"/>
        <v>20467992.989999998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20467992.989999998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39866462.340000004</v>
      </c>
      <c r="F90" s="119">
        <v>13316142.290000001</v>
      </c>
      <c r="G90" s="119">
        <v>73131419.659999996</v>
      </c>
      <c r="H90" s="119">
        <v>148512013.25</v>
      </c>
      <c r="I90" s="119">
        <v>47591228</v>
      </c>
      <c r="J90" s="119">
        <v>56817773.989999995</v>
      </c>
      <c r="K90" s="119">
        <v>39275582.460000001</v>
      </c>
      <c r="L90" s="119">
        <v>15233966.810000001</v>
      </c>
      <c r="M90" s="119">
        <v>70857696.020000011</v>
      </c>
      <c r="N90" s="119"/>
      <c r="O90" s="119"/>
      <c r="P90" s="119"/>
      <c r="Q90" s="119">
        <f t="shared" si="2"/>
        <v>504602284.81999993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504602284.81999993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130466.26000000002</v>
      </c>
      <c r="F91" s="119">
        <v>77385.67</v>
      </c>
      <c r="G91" s="119">
        <v>69548.869999999981</v>
      </c>
      <c r="H91" s="119">
        <v>67898.00999999998</v>
      </c>
      <c r="I91" s="119">
        <v>62020.709999999992</v>
      </c>
      <c r="J91" s="119">
        <v>80822.909999999974</v>
      </c>
      <c r="K91" s="119">
        <v>78001.200000000012</v>
      </c>
      <c r="L91" s="119">
        <v>60140.62</v>
      </c>
      <c r="M91" s="119">
        <v>82939.840000000026</v>
      </c>
      <c r="N91" s="119"/>
      <c r="O91" s="119"/>
      <c r="P91" s="119"/>
      <c r="Q91" s="119">
        <f t="shared" si="2"/>
        <v>709224.08999999985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709224.08999999985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>
        <v>4197718.1599999983</v>
      </c>
      <c r="G92" s="119">
        <v>330316.55</v>
      </c>
      <c r="H92" s="119">
        <v>338710.79</v>
      </c>
      <c r="I92" s="119">
        <v>493509.01000000007</v>
      </c>
      <c r="J92" s="119">
        <v>277165.65999999997</v>
      </c>
      <c r="K92" s="119">
        <v>299792.14</v>
      </c>
      <c r="L92" s="119">
        <v>218313.29</v>
      </c>
      <c r="M92" s="119">
        <v>320645.20999999996</v>
      </c>
      <c r="N92" s="119"/>
      <c r="O92" s="119"/>
      <c r="P92" s="119"/>
      <c r="Q92" s="119">
        <f t="shared" si="2"/>
        <v>6599873.2399999974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6599873.2399999974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27153.62</v>
      </c>
      <c r="F93" s="119">
        <v>31200.420000000002</v>
      </c>
      <c r="G93" s="119">
        <v>46597.55000000001</v>
      </c>
      <c r="H93" s="119">
        <v>38160.39</v>
      </c>
      <c r="I93" s="119">
        <v>35639.550000000003</v>
      </c>
      <c r="J93" s="119">
        <v>35118.920000000006</v>
      </c>
      <c r="K93" s="119">
        <v>34377.290000000015</v>
      </c>
      <c r="L93" s="119">
        <v>33591.300000000003</v>
      </c>
      <c r="M93" s="119">
        <v>30362.139999999996</v>
      </c>
      <c r="N93" s="119"/>
      <c r="O93" s="119"/>
      <c r="P93" s="119"/>
      <c r="Q93" s="119">
        <f t="shared" si="2"/>
        <v>312201.18000000005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312201.18000000005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</v>
      </c>
      <c r="F94" s="119">
        <v>36190.179999999993</v>
      </c>
      <c r="G94" s="119">
        <v>41575.030000000021</v>
      </c>
      <c r="H94" s="119">
        <v>36827.979999999996</v>
      </c>
      <c r="I94" s="119">
        <v>38258.97</v>
      </c>
      <c r="J94" s="119">
        <v>42772.439999999995</v>
      </c>
      <c r="K94" s="119">
        <v>38890.62999999999</v>
      </c>
      <c r="L94" s="119">
        <v>37964.969999999987</v>
      </c>
      <c r="M94" s="119">
        <v>41357.29</v>
      </c>
      <c r="N94" s="119"/>
      <c r="O94" s="119"/>
      <c r="P94" s="119"/>
      <c r="Q94" s="119">
        <f t="shared" si="2"/>
        <v>345689.80999999994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345689.80999999994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>
        <v>1362.28</v>
      </c>
      <c r="G95" s="119">
        <v>1552.29</v>
      </c>
      <c r="H95" s="119">
        <v>617.79999999999995</v>
      </c>
      <c r="I95" s="119">
        <v>1350.15</v>
      </c>
      <c r="J95" s="119">
        <v>1195.3900000000001</v>
      </c>
      <c r="K95" s="119">
        <v>1420.47</v>
      </c>
      <c r="L95" s="119">
        <v>2034.2900000000002</v>
      </c>
      <c r="M95" s="119">
        <v>1520.8500000000001</v>
      </c>
      <c r="N95" s="119"/>
      <c r="O95" s="119"/>
      <c r="P95" s="119"/>
      <c r="Q95" s="119">
        <f t="shared" si="2"/>
        <v>11444.470000000001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11444.470000000001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63107.920000000006</v>
      </c>
      <c r="F96" s="119">
        <v>80616.12000000001</v>
      </c>
      <c r="G96" s="119">
        <v>69115.179999999993</v>
      </c>
      <c r="H96" s="119">
        <v>124186.84999999996</v>
      </c>
      <c r="I96" s="119">
        <v>294895.11</v>
      </c>
      <c r="J96" s="119">
        <v>93592.59</v>
      </c>
      <c r="K96" s="119">
        <v>65443.499999999993</v>
      </c>
      <c r="L96" s="119">
        <v>76768.709999999992</v>
      </c>
      <c r="M96" s="119">
        <v>75640.480000000025</v>
      </c>
      <c r="N96" s="119"/>
      <c r="O96" s="119"/>
      <c r="P96" s="119"/>
      <c r="Q96" s="119">
        <f t="shared" si="2"/>
        <v>943366.45999999985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943366.45999999985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7906.9700000000012</v>
      </c>
      <c r="F97" s="119">
        <v>15933.31</v>
      </c>
      <c r="G97" s="119">
        <v>16568.879999999997</v>
      </c>
      <c r="H97" s="119">
        <v>17229.16</v>
      </c>
      <c r="I97" s="119">
        <v>14775.35</v>
      </c>
      <c r="J97" s="119">
        <v>19266.3</v>
      </c>
      <c r="K97" s="119">
        <v>7451961.9500000002</v>
      </c>
      <c r="L97" s="119">
        <v>14248.24</v>
      </c>
      <c r="M97" s="119">
        <v>14429.68</v>
      </c>
      <c r="N97" s="119"/>
      <c r="O97" s="119"/>
      <c r="P97" s="119"/>
      <c r="Q97" s="119">
        <f t="shared" si="2"/>
        <v>7572319.8399999999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7572319.8399999999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61404.219999999994</v>
      </c>
      <c r="F98" s="119">
        <v>62146.740000000005</v>
      </c>
      <c r="G98" s="119">
        <v>59767.24</v>
      </c>
      <c r="H98" s="119">
        <v>75051.56</v>
      </c>
      <c r="I98" s="119">
        <v>64105.82</v>
      </c>
      <c r="J98" s="119">
        <v>74254.350000000006</v>
      </c>
      <c r="K98" s="119">
        <v>68598.290000000008</v>
      </c>
      <c r="L98" s="119">
        <v>62062.150000000016</v>
      </c>
      <c r="M98" s="119">
        <v>45395.820000000022</v>
      </c>
      <c r="N98" s="119"/>
      <c r="O98" s="119"/>
      <c r="P98" s="119"/>
      <c r="Q98" s="119">
        <f t="shared" si="2"/>
        <v>572786.19000000006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572786.19000000006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>
        <v>134607.44000000003</v>
      </c>
      <c r="G99" s="119">
        <v>139440.87000000002</v>
      </c>
      <c r="H99" s="119">
        <v>157871.71000000005</v>
      </c>
      <c r="I99" s="119">
        <v>142531.44</v>
      </c>
      <c r="J99" s="119">
        <v>145975.23000000004</v>
      </c>
      <c r="K99" s="119">
        <v>172493.08</v>
      </c>
      <c r="L99" s="119">
        <v>142316.61999999997</v>
      </c>
      <c r="M99" s="119">
        <v>136361.13999999998</v>
      </c>
      <c r="N99" s="119"/>
      <c r="O99" s="119"/>
      <c r="P99" s="119"/>
      <c r="Q99" s="119">
        <f t="shared" si="2"/>
        <v>1304661.6099999999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1304661.6099999999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>
        <v>1030.06</v>
      </c>
      <c r="G100" s="119">
        <v>6670.0999999999995</v>
      </c>
      <c r="H100" s="119">
        <v>17143.05</v>
      </c>
      <c r="I100" s="119">
        <v>7302.49</v>
      </c>
      <c r="J100" s="119">
        <v>9599.9500000000007</v>
      </c>
      <c r="K100" s="119">
        <v>11792.23</v>
      </c>
      <c r="L100" s="119">
        <v>1953</v>
      </c>
      <c r="M100" s="119">
        <v>6131.8499999999995</v>
      </c>
      <c r="N100" s="119"/>
      <c r="O100" s="119"/>
      <c r="P100" s="119"/>
      <c r="Q100" s="119">
        <f t="shared" si="2"/>
        <v>61622.729999999989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61622.729999999989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</v>
      </c>
      <c r="F101" s="119">
        <v>35866.85</v>
      </c>
      <c r="G101" s="119">
        <v>33497.25</v>
      </c>
      <c r="H101" s="119">
        <v>38975.32</v>
      </c>
      <c r="I101" s="119">
        <v>27489.360000000001</v>
      </c>
      <c r="J101" s="119">
        <v>40055.159999999996</v>
      </c>
      <c r="K101" s="119">
        <v>45585.890000000007</v>
      </c>
      <c r="L101" s="119">
        <v>25785.259999999995</v>
      </c>
      <c r="M101" s="119">
        <v>31804.74</v>
      </c>
      <c r="N101" s="119"/>
      <c r="O101" s="119"/>
      <c r="P101" s="119"/>
      <c r="Q101" s="119">
        <f t="shared" si="2"/>
        <v>303626.28999999998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303626.28999999998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>
        <v>1231711.2699999998</v>
      </c>
      <c r="G102" s="119">
        <v>1079831.58</v>
      </c>
      <c r="H102" s="119">
        <v>1947206.4000000001</v>
      </c>
      <c r="I102" s="119">
        <v>2482297.17</v>
      </c>
      <c r="J102" s="119">
        <v>985664.84000000008</v>
      </c>
      <c r="K102" s="119">
        <v>879980.35000000009</v>
      </c>
      <c r="L102" s="119">
        <v>1613647.6900000002</v>
      </c>
      <c r="M102" s="119">
        <v>486591.52</v>
      </c>
      <c r="N102" s="119"/>
      <c r="O102" s="119"/>
      <c r="P102" s="119"/>
      <c r="Q102" s="119">
        <f t="shared" si="2"/>
        <v>10706930.819999998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10706930.819999998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29862.420000000002</v>
      </c>
      <c r="F103" s="119">
        <v>55894.84</v>
      </c>
      <c r="G103" s="119">
        <v>60221.830000000009</v>
      </c>
      <c r="H103" s="119">
        <v>93434.85000000002</v>
      </c>
      <c r="I103" s="119">
        <v>63003.040000000001</v>
      </c>
      <c r="J103" s="119">
        <v>163080.43</v>
      </c>
      <c r="K103" s="119">
        <v>65507.09</v>
      </c>
      <c r="L103" s="119">
        <v>78449.840000000011</v>
      </c>
      <c r="M103" s="119">
        <v>92653.3</v>
      </c>
      <c r="N103" s="119"/>
      <c r="O103" s="119"/>
      <c r="P103" s="119"/>
      <c r="Q103" s="119">
        <f t="shared" si="2"/>
        <v>702107.64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702107.64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>
        <v>200441.34999999998</v>
      </c>
      <c r="G104" s="119">
        <v>328989.11999999994</v>
      </c>
      <c r="H104" s="119">
        <v>306971.71000000002</v>
      </c>
      <c r="I104" s="119">
        <v>252481.77000000002</v>
      </c>
      <c r="J104" s="119">
        <v>341016.01999999996</v>
      </c>
      <c r="K104" s="119">
        <v>308904.06999999995</v>
      </c>
      <c r="L104" s="119">
        <v>268698.71000000002</v>
      </c>
      <c r="M104" s="119">
        <v>397042.06</v>
      </c>
      <c r="N104" s="119"/>
      <c r="O104" s="119"/>
      <c r="P104" s="119"/>
      <c r="Q104" s="119">
        <f t="shared" si="2"/>
        <v>2606153.23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2606153.23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377279.12000000011</v>
      </c>
      <c r="F105" s="119">
        <v>386510.66000000009</v>
      </c>
      <c r="G105" s="119">
        <v>439252.36000000004</v>
      </c>
      <c r="H105" s="119">
        <v>429101.61</v>
      </c>
      <c r="I105" s="119">
        <v>404471.43</v>
      </c>
      <c r="J105" s="119">
        <v>428985.79</v>
      </c>
      <c r="K105" s="119">
        <v>438172.79000000015</v>
      </c>
      <c r="L105" s="119">
        <v>411396.06000000017</v>
      </c>
      <c r="M105" s="119">
        <v>420018.22000000003</v>
      </c>
      <c r="N105" s="119"/>
      <c r="O105" s="119"/>
      <c r="P105" s="119"/>
      <c r="Q105" s="119">
        <f t="shared" si="2"/>
        <v>3735188.0400000005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3735188.0400000005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</v>
      </c>
      <c r="F106" s="119">
        <v>41536.310000000005</v>
      </c>
      <c r="G106" s="119">
        <v>38355.720000000008</v>
      </c>
      <c r="H106" s="119">
        <v>36524.240000000005</v>
      </c>
      <c r="I106" s="119">
        <v>36692.17</v>
      </c>
      <c r="J106" s="119">
        <v>39386.44</v>
      </c>
      <c r="K106" s="119">
        <v>34634.980000000003</v>
      </c>
      <c r="L106" s="119">
        <v>41310.120000000003</v>
      </c>
      <c r="M106" s="119">
        <v>39060.870000000003</v>
      </c>
      <c r="N106" s="119"/>
      <c r="O106" s="119"/>
      <c r="P106" s="119"/>
      <c r="Q106" s="119">
        <f t="shared" si="2"/>
        <v>328276.92000000004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328276.92000000004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89240.02</v>
      </c>
      <c r="F107" s="119">
        <v>129106.43</v>
      </c>
      <c r="G107" s="119">
        <v>185429</v>
      </c>
      <c r="H107" s="119">
        <v>242382.93</v>
      </c>
      <c r="I107" s="119">
        <v>196857.08999999997</v>
      </c>
      <c r="J107" s="119">
        <v>163021.97000000003</v>
      </c>
      <c r="K107" s="119">
        <v>144923.31999999998</v>
      </c>
      <c r="L107" s="119">
        <v>122017.59</v>
      </c>
      <c r="M107" s="119">
        <v>170916.41999999998</v>
      </c>
      <c r="N107" s="119"/>
      <c r="O107" s="119"/>
      <c r="P107" s="119"/>
      <c r="Q107" s="119">
        <f t="shared" si="2"/>
        <v>1443894.77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1443894.77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>
        <v>460892.33999999997</v>
      </c>
      <c r="G108" s="119">
        <v>445338.80000000005</v>
      </c>
      <c r="H108" s="119">
        <v>431610.0799999999</v>
      </c>
      <c r="I108" s="119">
        <v>434184.49000000011</v>
      </c>
      <c r="J108" s="119">
        <v>460980.2300000001</v>
      </c>
      <c r="K108" s="119">
        <v>417518.21000000008</v>
      </c>
      <c r="L108" s="119">
        <v>446757.20000000019</v>
      </c>
      <c r="M108" s="119">
        <v>480306.25999999983</v>
      </c>
      <c r="N108" s="119"/>
      <c r="O108" s="119"/>
      <c r="P108" s="119"/>
      <c r="Q108" s="119">
        <f t="shared" si="2"/>
        <v>3980285.2899999996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3980285.2899999996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123831.82</v>
      </c>
      <c r="F109" s="119">
        <v>134817.49</v>
      </c>
      <c r="G109" s="119">
        <v>142699.88</v>
      </c>
      <c r="H109" s="119">
        <v>178475.07</v>
      </c>
      <c r="I109" s="119">
        <v>100928.39000000001</v>
      </c>
      <c r="J109" s="119">
        <v>153040.76</v>
      </c>
      <c r="K109" s="119">
        <v>124225.04000000001</v>
      </c>
      <c r="L109" s="119">
        <v>130881.45000000003</v>
      </c>
      <c r="M109" s="119">
        <v>191251.88000000003</v>
      </c>
      <c r="N109" s="119"/>
      <c r="O109" s="119"/>
      <c r="P109" s="119"/>
      <c r="Q109" s="119">
        <f t="shared" si="2"/>
        <v>1280151.7800000003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1280151.7800000003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>
        <v>93012.76</v>
      </c>
      <c r="G110" s="119">
        <v>30837.670000000002</v>
      </c>
      <c r="H110" s="119">
        <v>53061.72</v>
      </c>
      <c r="I110" s="119">
        <v>52497.4</v>
      </c>
      <c r="J110" s="119">
        <v>29933.97</v>
      </c>
      <c r="K110" s="119">
        <v>72391.239999999991</v>
      </c>
      <c r="L110" s="119">
        <v>55253.880000000005</v>
      </c>
      <c r="M110" s="119">
        <v>75130.67</v>
      </c>
      <c r="N110" s="119"/>
      <c r="O110" s="119"/>
      <c r="P110" s="119"/>
      <c r="Q110" s="119">
        <f t="shared" si="2"/>
        <v>505037.52999999997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505037.52999999997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73571.240000000005</v>
      </c>
      <c r="F111" s="119">
        <v>80108.73000000001</v>
      </c>
      <c r="G111" s="119">
        <v>161703.74</v>
      </c>
      <c r="H111" s="119">
        <v>155060.46000000002</v>
      </c>
      <c r="I111" s="119">
        <v>127331.61000000004</v>
      </c>
      <c r="J111" s="119">
        <v>132075.17000000001</v>
      </c>
      <c r="K111" s="119">
        <v>466330.37999999995</v>
      </c>
      <c r="L111" s="119">
        <v>241573.88000000003</v>
      </c>
      <c r="M111" s="119">
        <v>113810.65000000002</v>
      </c>
      <c r="N111" s="119"/>
      <c r="O111" s="119"/>
      <c r="P111" s="119"/>
      <c r="Q111" s="119">
        <f t="shared" si="2"/>
        <v>1551565.8600000003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1551565.8600000003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</v>
      </c>
      <c r="F112" s="119">
        <v>304248.2</v>
      </c>
      <c r="G112" s="119">
        <v>136388.25</v>
      </c>
      <c r="H112" s="119">
        <v>149383.24000000005</v>
      </c>
      <c r="I112" s="119">
        <v>107698.97999999998</v>
      </c>
      <c r="J112" s="119">
        <v>116212.13000000003</v>
      </c>
      <c r="K112" s="119">
        <v>104038.98999999999</v>
      </c>
      <c r="L112" s="119">
        <v>167514.45000000001</v>
      </c>
      <c r="M112" s="119">
        <v>116647.84000000001</v>
      </c>
      <c r="N112" s="119"/>
      <c r="O112" s="119"/>
      <c r="P112" s="119"/>
      <c r="Q112" s="119">
        <f t="shared" si="2"/>
        <v>1300018.2600000002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1300018.2600000002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162448.65999999997</v>
      </c>
      <c r="F113" s="119">
        <v>181620.59</v>
      </c>
      <c r="G113" s="119">
        <v>181699.66999999998</v>
      </c>
      <c r="H113" s="119">
        <v>187382.67000000004</v>
      </c>
      <c r="I113" s="119">
        <v>182269.33</v>
      </c>
      <c r="J113" s="119">
        <v>171247.99</v>
      </c>
      <c r="K113" s="119">
        <v>183429.33000000002</v>
      </c>
      <c r="L113" s="119">
        <v>177994.46999999997</v>
      </c>
      <c r="M113" s="119">
        <v>172410.41000000003</v>
      </c>
      <c r="N113" s="119"/>
      <c r="O113" s="119"/>
      <c r="P113" s="119"/>
      <c r="Q113" s="119">
        <f t="shared" si="2"/>
        <v>1600503.12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1600503.12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</v>
      </c>
      <c r="F114" s="119">
        <v>26401.769999999997</v>
      </c>
      <c r="G114" s="119">
        <v>24812.599999999995</v>
      </c>
      <c r="H114" s="119">
        <v>25676.06</v>
      </c>
      <c r="I114" s="119">
        <v>25261.299999999996</v>
      </c>
      <c r="J114" s="119">
        <v>29262.14</v>
      </c>
      <c r="K114" s="119">
        <v>26461.600000000002</v>
      </c>
      <c r="L114" s="119">
        <v>25238.949999999993</v>
      </c>
      <c r="M114" s="119">
        <v>44986.76</v>
      </c>
      <c r="N114" s="119"/>
      <c r="O114" s="119"/>
      <c r="P114" s="119"/>
      <c r="Q114" s="119">
        <f t="shared" si="2"/>
        <v>252434.57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252434.57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34069.489999999991</v>
      </c>
      <c r="F115" s="119">
        <v>37078.30999999999</v>
      </c>
      <c r="G115" s="119">
        <v>35035.519999999997</v>
      </c>
      <c r="H115" s="119">
        <v>36143.82</v>
      </c>
      <c r="I115" s="119">
        <v>38738.19999999999</v>
      </c>
      <c r="J115" s="119">
        <v>36397.19000000001</v>
      </c>
      <c r="K115" s="119">
        <v>37199.770000000004</v>
      </c>
      <c r="L115" s="119">
        <v>36412.699999999997</v>
      </c>
      <c r="M115" s="119">
        <v>37536.220000000008</v>
      </c>
      <c r="N115" s="119"/>
      <c r="O115" s="119"/>
      <c r="P115" s="119"/>
      <c r="Q115" s="119">
        <f t="shared" si="2"/>
        <v>328611.22000000003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328611.22000000003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40122.270000000004</v>
      </c>
      <c r="F116" s="119">
        <v>62823.839999999989</v>
      </c>
      <c r="G116" s="119">
        <v>67045.84</v>
      </c>
      <c r="H116" s="119">
        <v>56049.919999999991</v>
      </c>
      <c r="I116" s="119">
        <v>57086.73</v>
      </c>
      <c r="J116" s="119">
        <v>46649.369999999988</v>
      </c>
      <c r="K116" s="119">
        <v>67790.34</v>
      </c>
      <c r="L116" s="119">
        <v>57565.320000000007</v>
      </c>
      <c r="M116" s="119">
        <v>70695.570000000007</v>
      </c>
      <c r="N116" s="119"/>
      <c r="O116" s="119"/>
      <c r="P116" s="119"/>
      <c r="Q116" s="119">
        <f t="shared" si="2"/>
        <v>525829.19999999995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525829.19999999995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>
        <v>0</v>
      </c>
      <c r="G117" s="119">
        <v>0</v>
      </c>
      <c r="H117" s="119">
        <v>125107.97</v>
      </c>
      <c r="I117" s="119">
        <v>80249</v>
      </c>
      <c r="J117" s="119">
        <v>0</v>
      </c>
      <c r="K117" s="119">
        <v>0</v>
      </c>
      <c r="L117" s="119">
        <v>282035.03000000003</v>
      </c>
      <c r="M117" s="119">
        <v>299340</v>
      </c>
      <c r="N117" s="119"/>
      <c r="O117" s="119"/>
      <c r="P117" s="119"/>
      <c r="Q117" s="119">
        <f t="shared" si="2"/>
        <v>786732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786732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39371.949999999997</v>
      </c>
      <c r="F118" s="119">
        <v>39496.42</v>
      </c>
      <c r="G118" s="119">
        <v>38940.960000000006</v>
      </c>
      <c r="H118" s="119">
        <v>39652.840000000004</v>
      </c>
      <c r="I118" s="119">
        <v>74897.19</v>
      </c>
      <c r="J118" s="119">
        <v>49666.42</v>
      </c>
      <c r="K118" s="119">
        <v>46547.19</v>
      </c>
      <c r="L118" s="119">
        <v>38236.170000000006</v>
      </c>
      <c r="M118" s="119">
        <v>36194.1</v>
      </c>
      <c r="N118" s="119"/>
      <c r="O118" s="119"/>
      <c r="P118" s="119"/>
      <c r="Q118" s="119">
        <f t="shared" si="2"/>
        <v>403003.24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403003.24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>
        <v>300</v>
      </c>
      <c r="G119" s="119">
        <v>2540.06</v>
      </c>
      <c r="H119" s="119">
        <v>12445.27</v>
      </c>
      <c r="I119" s="119">
        <v>0</v>
      </c>
      <c r="J119" s="119">
        <v>11624.6</v>
      </c>
      <c r="K119" s="119">
        <v>32971.82</v>
      </c>
      <c r="L119" s="119">
        <v>803.1</v>
      </c>
      <c r="M119" s="119">
        <v>5522.56</v>
      </c>
      <c r="N119" s="119"/>
      <c r="O119" s="119"/>
      <c r="P119" s="119"/>
      <c r="Q119" s="119">
        <f t="shared" si="2"/>
        <v>66507.41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66507.41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>
        <v>6400</v>
      </c>
      <c r="G120" s="119">
        <v>0</v>
      </c>
      <c r="H120" s="119">
        <v>237024.56</v>
      </c>
      <c r="I120" s="119">
        <v>0</v>
      </c>
      <c r="J120" s="119">
        <v>47975.44</v>
      </c>
      <c r="K120" s="119">
        <v>0</v>
      </c>
      <c r="L120" s="119">
        <v>0</v>
      </c>
      <c r="M120" s="119">
        <v>0</v>
      </c>
      <c r="N120" s="119"/>
      <c r="O120" s="119"/>
      <c r="P120" s="119"/>
      <c r="Q120" s="119">
        <f t="shared" si="2"/>
        <v>291400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291400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>
        <v>0</v>
      </c>
      <c r="G121" s="119">
        <v>172.54</v>
      </c>
      <c r="H121" s="119">
        <v>0</v>
      </c>
      <c r="I121" s="119">
        <v>0</v>
      </c>
      <c r="J121" s="119">
        <v>0</v>
      </c>
      <c r="K121" s="119">
        <v>0</v>
      </c>
      <c r="L121" s="119">
        <v>478</v>
      </c>
      <c r="M121" s="119">
        <v>456.44</v>
      </c>
      <c r="N121" s="119"/>
      <c r="O121" s="119"/>
      <c r="P121" s="119"/>
      <c r="Q121" s="119">
        <f t="shared" si="2"/>
        <v>1106.98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1106.98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29654.100000000002</v>
      </c>
      <c r="F122" s="119">
        <v>171134.12</v>
      </c>
      <c r="G122" s="119">
        <v>185021.15</v>
      </c>
      <c r="H122" s="119">
        <v>302993.28000000003</v>
      </c>
      <c r="I122" s="119">
        <v>176605.28</v>
      </c>
      <c r="J122" s="119">
        <v>538705.30999999994</v>
      </c>
      <c r="K122" s="119">
        <v>477078.67</v>
      </c>
      <c r="L122" s="119">
        <v>248873.49999999997</v>
      </c>
      <c r="M122" s="119">
        <v>40684.400000000001</v>
      </c>
      <c r="N122" s="119"/>
      <c r="O122" s="119"/>
      <c r="P122" s="119"/>
      <c r="Q122" s="119">
        <f t="shared" si="2"/>
        <v>2170749.8099999996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2170749.8099999996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>
        <v>46275.28</v>
      </c>
      <c r="G123" s="119">
        <v>812339.17999999993</v>
      </c>
      <c r="H123" s="119">
        <v>444620.31</v>
      </c>
      <c r="I123" s="119">
        <v>1862.63</v>
      </c>
      <c r="J123" s="119">
        <v>333707.45</v>
      </c>
      <c r="K123" s="119">
        <v>667980.01</v>
      </c>
      <c r="L123" s="119">
        <v>458772.4</v>
      </c>
      <c r="M123" s="119">
        <v>4861984.92</v>
      </c>
      <c r="N123" s="119"/>
      <c r="O123" s="119"/>
      <c r="P123" s="119"/>
      <c r="Q123" s="119">
        <f t="shared" si="2"/>
        <v>7627542.1799999997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7627542.1799999997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24019.33</v>
      </c>
      <c r="F124" s="119">
        <v>36537.020000000004</v>
      </c>
      <c r="G124" s="119">
        <v>62338.020000000004</v>
      </c>
      <c r="H124" s="119">
        <v>34904.759999999995</v>
      </c>
      <c r="I124" s="119">
        <v>51280.469999999994</v>
      </c>
      <c r="J124" s="119">
        <v>93636.790000000008</v>
      </c>
      <c r="K124" s="119">
        <v>89950.33</v>
      </c>
      <c r="L124" s="119">
        <v>73767.91</v>
      </c>
      <c r="M124" s="119">
        <v>1418739.37</v>
      </c>
      <c r="N124" s="119"/>
      <c r="O124" s="119"/>
      <c r="P124" s="119"/>
      <c r="Q124" s="119">
        <f t="shared" si="2"/>
        <v>1885174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1885174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1261570.0099999986</v>
      </c>
      <c r="F125" s="119">
        <v>3090495.0299999933</v>
      </c>
      <c r="G125" s="119">
        <v>3487882.6799999913</v>
      </c>
      <c r="H125" s="119">
        <v>2345036.6799999992</v>
      </c>
      <c r="I125" s="119">
        <v>2112030.2099999962</v>
      </c>
      <c r="J125" s="119">
        <v>2896108.2599999961</v>
      </c>
      <c r="K125" s="119">
        <v>3456957.8499999992</v>
      </c>
      <c r="L125" s="119">
        <v>2095635.9800000014</v>
      </c>
      <c r="M125" s="119">
        <v>4336987.1599999964</v>
      </c>
      <c r="N125" s="119"/>
      <c r="O125" s="119"/>
      <c r="P125" s="119"/>
      <c r="Q125" s="119">
        <f t="shared" si="2"/>
        <v>25082703.85999997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25082703.85999997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>
        <v>59354.329999999973</v>
      </c>
      <c r="G126" s="119">
        <v>6643.94</v>
      </c>
      <c r="H126" s="119">
        <v>14864.400000000001</v>
      </c>
      <c r="I126" s="119">
        <v>1190.46</v>
      </c>
      <c r="J126" s="119">
        <v>7595.23</v>
      </c>
      <c r="K126" s="119">
        <v>9406.5399999999991</v>
      </c>
      <c r="L126" s="119">
        <v>106236.19</v>
      </c>
      <c r="M126" s="119">
        <v>475547.77000000089</v>
      </c>
      <c r="N126" s="119"/>
      <c r="O126" s="119"/>
      <c r="P126" s="119"/>
      <c r="Q126" s="119">
        <f t="shared" si="2"/>
        <v>680838.8600000008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680838.8600000008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348587.33999999997</v>
      </c>
      <c r="F127" s="119">
        <v>410699.85999999993</v>
      </c>
      <c r="G127" s="119">
        <v>449993.67000000004</v>
      </c>
      <c r="H127" s="119">
        <v>431995.09999999992</v>
      </c>
      <c r="I127" s="119">
        <v>404892.62</v>
      </c>
      <c r="J127" s="119">
        <v>459171.93000000011</v>
      </c>
      <c r="K127" s="119">
        <v>412584.18999999989</v>
      </c>
      <c r="L127" s="119">
        <v>392234.20000000007</v>
      </c>
      <c r="M127" s="119">
        <v>439663.20000000013</v>
      </c>
      <c r="N127" s="119"/>
      <c r="O127" s="119"/>
      <c r="P127" s="119"/>
      <c r="Q127" s="119">
        <f t="shared" si="2"/>
        <v>3749822.1100000003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3749822.1100000003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>
        <v>18804.23</v>
      </c>
      <c r="G128" s="119">
        <v>3852</v>
      </c>
      <c r="H128" s="119">
        <v>6014.46</v>
      </c>
      <c r="I128" s="119">
        <v>6792.46</v>
      </c>
      <c r="J128" s="119">
        <v>5399.4</v>
      </c>
      <c r="K128" s="119">
        <v>74856.05</v>
      </c>
      <c r="L128" s="119">
        <v>23526</v>
      </c>
      <c r="M128" s="119">
        <v>100954.39</v>
      </c>
      <c r="N128" s="119"/>
      <c r="O128" s="119"/>
      <c r="P128" s="119"/>
      <c r="Q128" s="119">
        <f t="shared" si="2"/>
        <v>240198.99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240198.99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11388.289999999999</v>
      </c>
      <c r="F129" s="119">
        <v>19693.079999999998</v>
      </c>
      <c r="G129" s="119">
        <v>19082.589999999997</v>
      </c>
      <c r="H129" s="119">
        <v>17666.290000000005</v>
      </c>
      <c r="I129" s="119">
        <v>19149.100000000006</v>
      </c>
      <c r="J129" s="119">
        <v>17307.509999999998</v>
      </c>
      <c r="K129" s="119">
        <v>17779.830000000002</v>
      </c>
      <c r="L129" s="119">
        <v>18331.38</v>
      </c>
      <c r="M129" s="119">
        <v>27864.59</v>
      </c>
      <c r="N129" s="119"/>
      <c r="O129" s="119"/>
      <c r="P129" s="119"/>
      <c r="Q129" s="119">
        <f t="shared" si="2"/>
        <v>168262.66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168262.66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>
        <v>24848.810000000005</v>
      </c>
      <c r="G130" s="119">
        <v>32008.299999999992</v>
      </c>
      <c r="H130" s="119">
        <v>25742.21</v>
      </c>
      <c r="I130" s="119">
        <v>25300.020000000004</v>
      </c>
      <c r="J130" s="119">
        <v>24985.789999999997</v>
      </c>
      <c r="K130" s="119">
        <v>25659.880000000005</v>
      </c>
      <c r="L130" s="119">
        <v>20628.009999999998</v>
      </c>
      <c r="M130" s="119">
        <v>22610.909999999996</v>
      </c>
      <c r="N130" s="119"/>
      <c r="O130" s="119"/>
      <c r="P130" s="119"/>
      <c r="Q130" s="119">
        <f t="shared" si="2"/>
        <v>223504.23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223504.23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>
        <v>1958497.18</v>
      </c>
      <c r="G131" s="119">
        <v>1958846.7999999998</v>
      </c>
      <c r="H131" s="119">
        <v>1905471.3</v>
      </c>
      <c r="I131" s="119">
        <v>1869681.8399999999</v>
      </c>
      <c r="J131" s="119">
        <v>1844784.76</v>
      </c>
      <c r="K131" s="119">
        <v>1831233.0099999998</v>
      </c>
      <c r="L131" s="119">
        <v>1825262.09</v>
      </c>
      <c r="M131" s="119">
        <v>1813427.88</v>
      </c>
      <c r="N131" s="119"/>
      <c r="O131" s="119"/>
      <c r="P131" s="119"/>
      <c r="Q131" s="119">
        <f t="shared" si="2"/>
        <v>15007204.859999999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15007204.859999999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14875.329999999998</v>
      </c>
      <c r="F132" s="119">
        <v>31286.91</v>
      </c>
      <c r="G132" s="119">
        <v>40415.81</v>
      </c>
      <c r="H132" s="119">
        <v>45045.71</v>
      </c>
      <c r="I132" s="119">
        <v>34748.89</v>
      </c>
      <c r="J132" s="119">
        <v>50111.01</v>
      </c>
      <c r="K132" s="119">
        <v>42062.64</v>
      </c>
      <c r="L132" s="119">
        <v>35072.57</v>
      </c>
      <c r="M132" s="119">
        <v>35860.100000000006</v>
      </c>
      <c r="N132" s="119"/>
      <c r="O132" s="119"/>
      <c r="P132" s="119"/>
      <c r="Q132" s="119">
        <f t="shared" si="2"/>
        <v>329478.96999999997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329478.96999999997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>
        <v>18</v>
      </c>
      <c r="G133" s="119">
        <v>2762</v>
      </c>
      <c r="H133" s="119">
        <v>363</v>
      </c>
      <c r="I133" s="119">
        <v>978.73</v>
      </c>
      <c r="J133" s="119">
        <v>782.89</v>
      </c>
      <c r="K133" s="119">
        <v>72</v>
      </c>
      <c r="L133" s="119">
        <v>0</v>
      </c>
      <c r="M133" s="119">
        <v>0</v>
      </c>
      <c r="N133" s="119"/>
      <c r="O133" s="119"/>
      <c r="P133" s="119"/>
      <c r="Q133" s="119">
        <f t="shared" si="2"/>
        <v>4976.62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4976.62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24205.240000000005</v>
      </c>
      <c r="F134" s="119">
        <v>109635.14000000001</v>
      </c>
      <c r="G134" s="119">
        <v>86916.35</v>
      </c>
      <c r="H134" s="119">
        <v>71500.73</v>
      </c>
      <c r="I134" s="119">
        <v>73319.200000000012</v>
      </c>
      <c r="J134" s="119">
        <v>110391.82999999997</v>
      </c>
      <c r="K134" s="119">
        <v>102027.11999999998</v>
      </c>
      <c r="L134" s="119">
        <v>31542.259999999995</v>
      </c>
      <c r="M134" s="119">
        <v>76627.350000000006</v>
      </c>
      <c r="N134" s="119"/>
      <c r="O134" s="119"/>
      <c r="P134" s="119"/>
      <c r="Q134" s="119">
        <f t="shared" si="2"/>
        <v>686165.22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686165.22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36655.230000000003</v>
      </c>
      <c r="F135" s="119">
        <v>49790.649999999994</v>
      </c>
      <c r="G135" s="119">
        <v>49783.13</v>
      </c>
      <c r="H135" s="119">
        <v>47803.849999999991</v>
      </c>
      <c r="I135" s="119">
        <v>50070.479999999996</v>
      </c>
      <c r="J135" s="119">
        <v>54220.39</v>
      </c>
      <c r="K135" s="119">
        <v>46672.93</v>
      </c>
      <c r="L135" s="119">
        <v>43648.569999999992</v>
      </c>
      <c r="M135" s="119">
        <v>50840.870000000017</v>
      </c>
      <c r="N135" s="119"/>
      <c r="O135" s="119"/>
      <c r="P135" s="119"/>
      <c r="Q135" s="119">
        <f t="shared" si="2"/>
        <v>429486.1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429486.1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>
        <v>0</v>
      </c>
      <c r="G136" s="119">
        <v>0</v>
      </c>
      <c r="H136" s="119">
        <v>1500000</v>
      </c>
      <c r="I136" s="119">
        <v>0</v>
      </c>
      <c r="J136" s="119">
        <v>1085.4100000000001</v>
      </c>
      <c r="K136" s="119">
        <v>35593.949999999997</v>
      </c>
      <c r="L136" s="119">
        <v>35210.07</v>
      </c>
      <c r="M136" s="119">
        <v>36900.35</v>
      </c>
      <c r="N136" s="119"/>
      <c r="O136" s="119"/>
      <c r="P136" s="119"/>
      <c r="Q136" s="119">
        <f t="shared" ref="Q136:Q199" si="3">SUM(E136:P136)</f>
        <v>1608789.78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1608789.78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>
        <v>19795.88</v>
      </c>
      <c r="G137" s="119">
        <v>21521.83</v>
      </c>
      <c r="H137" s="119">
        <v>22076.929999999997</v>
      </c>
      <c r="I137" s="119">
        <v>21612.2</v>
      </c>
      <c r="J137" s="119">
        <v>22290.629999999994</v>
      </c>
      <c r="K137" s="119">
        <v>22334.01</v>
      </c>
      <c r="L137" s="119">
        <v>20138.72</v>
      </c>
      <c r="M137" s="119">
        <v>11801.51</v>
      </c>
      <c r="N137" s="119"/>
      <c r="O137" s="119"/>
      <c r="P137" s="119"/>
      <c r="Q137" s="119">
        <f t="shared" si="3"/>
        <v>181350.28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181350.28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</v>
      </c>
      <c r="F138" s="119">
        <v>7437.66</v>
      </c>
      <c r="G138" s="119">
        <v>7503.83</v>
      </c>
      <c r="H138" s="119">
        <v>6835.3899999999994</v>
      </c>
      <c r="I138" s="119">
        <v>7678.78</v>
      </c>
      <c r="J138" s="119">
        <v>9721.6299999999992</v>
      </c>
      <c r="K138" s="119">
        <v>6185.4399999999987</v>
      </c>
      <c r="L138" s="119">
        <v>6117.880000000001</v>
      </c>
      <c r="M138" s="119">
        <v>5337.67</v>
      </c>
      <c r="N138" s="119"/>
      <c r="O138" s="119"/>
      <c r="P138" s="119"/>
      <c r="Q138" s="119">
        <f t="shared" si="3"/>
        <v>64195.599999999991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64195.599999999991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>
        <v>873593.51</v>
      </c>
      <c r="G139" s="119">
        <v>783117.59</v>
      </c>
      <c r="H139" s="119">
        <v>158149.91</v>
      </c>
      <c r="I139" s="119">
        <v>207578.11</v>
      </c>
      <c r="J139" s="119">
        <v>1615529.1900000002</v>
      </c>
      <c r="K139" s="119">
        <v>1241118.8099999998</v>
      </c>
      <c r="L139" s="119">
        <v>263042.87</v>
      </c>
      <c r="M139" s="119">
        <v>192449.38</v>
      </c>
      <c r="N139" s="119"/>
      <c r="O139" s="119"/>
      <c r="P139" s="119"/>
      <c r="Q139" s="119">
        <f t="shared" si="3"/>
        <v>5334579.37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5334579.37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48668.450000000004</v>
      </c>
      <c r="F140" s="119">
        <v>76365.06</v>
      </c>
      <c r="G140" s="119">
        <v>71914.690000000017</v>
      </c>
      <c r="H140" s="119">
        <v>90184.24</v>
      </c>
      <c r="I140" s="119">
        <v>72188.73000000001</v>
      </c>
      <c r="J140" s="119">
        <v>73927.10000000002</v>
      </c>
      <c r="K140" s="119">
        <v>84685.599999999991</v>
      </c>
      <c r="L140" s="119">
        <v>54107.219999999994</v>
      </c>
      <c r="M140" s="119">
        <v>98680.459999999992</v>
      </c>
      <c r="N140" s="119"/>
      <c r="O140" s="119"/>
      <c r="P140" s="119"/>
      <c r="Q140" s="119">
        <f t="shared" si="3"/>
        <v>670721.55000000005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670721.55000000005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</v>
      </c>
      <c r="F141" s="119">
        <v>47256.55</v>
      </c>
      <c r="G141" s="119">
        <v>57608.109999999993</v>
      </c>
      <c r="H141" s="119">
        <v>804017.89</v>
      </c>
      <c r="I141" s="119">
        <v>66120.48000000001</v>
      </c>
      <c r="J141" s="119">
        <v>2474602.25</v>
      </c>
      <c r="K141" s="119">
        <v>70012.790000000008</v>
      </c>
      <c r="L141" s="119">
        <v>30899</v>
      </c>
      <c r="M141" s="119">
        <v>123120.17</v>
      </c>
      <c r="N141" s="119"/>
      <c r="O141" s="119"/>
      <c r="P141" s="119"/>
      <c r="Q141" s="119">
        <f t="shared" si="3"/>
        <v>4068147.98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4068147.98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>
        <v>6367.4999999999991</v>
      </c>
      <c r="G142" s="119">
        <v>115838.2</v>
      </c>
      <c r="H142" s="119">
        <v>55928.45</v>
      </c>
      <c r="I142" s="119">
        <v>55625.759999999995</v>
      </c>
      <c r="J142" s="119">
        <v>55732.9</v>
      </c>
      <c r="K142" s="119">
        <v>57549.250000000007</v>
      </c>
      <c r="L142" s="119">
        <v>8089.7700000000013</v>
      </c>
      <c r="M142" s="119">
        <v>49187.43</v>
      </c>
      <c r="N142" s="119"/>
      <c r="O142" s="119"/>
      <c r="P142" s="119"/>
      <c r="Q142" s="119">
        <f t="shared" si="3"/>
        <v>410845.31000000006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410845.31000000006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10803.289999999999</v>
      </c>
      <c r="F143" s="119">
        <v>15907.499999999998</v>
      </c>
      <c r="G143" s="119">
        <v>13671.87</v>
      </c>
      <c r="H143" s="119">
        <v>10938.93</v>
      </c>
      <c r="I143" s="119">
        <v>14726.959999999997</v>
      </c>
      <c r="J143" s="119">
        <v>14223.059999999998</v>
      </c>
      <c r="K143" s="119">
        <v>23174.34</v>
      </c>
      <c r="L143" s="119">
        <v>12213.1</v>
      </c>
      <c r="M143" s="119">
        <v>12280.46</v>
      </c>
      <c r="N143" s="119"/>
      <c r="O143" s="119"/>
      <c r="P143" s="119"/>
      <c r="Q143" s="119">
        <f t="shared" si="3"/>
        <v>127939.50999999998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127939.50999999998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>
        <v>17640.240000000002</v>
      </c>
      <c r="G144" s="119">
        <v>18734.48</v>
      </c>
      <c r="H144" s="119">
        <v>19198.659999999996</v>
      </c>
      <c r="I144" s="119">
        <v>21598.680000000004</v>
      </c>
      <c r="J144" s="119">
        <v>20489.280000000002</v>
      </c>
      <c r="K144" s="119">
        <v>20835.080000000002</v>
      </c>
      <c r="L144" s="119">
        <v>20297.750000000007</v>
      </c>
      <c r="M144" s="119">
        <v>29460.800000000007</v>
      </c>
      <c r="N144" s="119"/>
      <c r="O144" s="119"/>
      <c r="P144" s="119"/>
      <c r="Q144" s="119">
        <f t="shared" si="3"/>
        <v>186014.96000000002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186014.96000000002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>
        <v>1787.1799999999998</v>
      </c>
      <c r="G145" s="119">
        <v>0</v>
      </c>
      <c r="H145" s="119">
        <v>71861.099999999991</v>
      </c>
      <c r="I145" s="119">
        <v>49085.71</v>
      </c>
      <c r="J145" s="119">
        <v>2419.8599999999997</v>
      </c>
      <c r="K145" s="119">
        <v>143177.54</v>
      </c>
      <c r="L145" s="119">
        <v>0</v>
      </c>
      <c r="M145" s="119">
        <v>0</v>
      </c>
      <c r="N145" s="119"/>
      <c r="O145" s="119"/>
      <c r="P145" s="119"/>
      <c r="Q145" s="119">
        <f t="shared" si="3"/>
        <v>268331.39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268331.39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>
        <v>55</v>
      </c>
      <c r="G146" s="119">
        <v>0</v>
      </c>
      <c r="H146" s="119">
        <v>0</v>
      </c>
      <c r="I146" s="119">
        <v>510.32</v>
      </c>
      <c r="J146" s="119">
        <v>4153.45</v>
      </c>
      <c r="K146" s="119">
        <v>8</v>
      </c>
      <c r="L146" s="119">
        <v>0</v>
      </c>
      <c r="M146" s="119">
        <v>432.47</v>
      </c>
      <c r="N146" s="119"/>
      <c r="O146" s="119"/>
      <c r="P146" s="119"/>
      <c r="Q146" s="119">
        <f t="shared" si="3"/>
        <v>5159.24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5159.24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>
        <v>8770.35</v>
      </c>
      <c r="G147" s="119">
        <v>14891.83</v>
      </c>
      <c r="H147" s="119">
        <v>24714.879999999997</v>
      </c>
      <c r="I147" s="119">
        <v>10369.14</v>
      </c>
      <c r="J147" s="119">
        <v>20656.2</v>
      </c>
      <c r="K147" s="119">
        <v>10280.39</v>
      </c>
      <c r="L147" s="119">
        <v>11502.5</v>
      </c>
      <c r="M147" s="119">
        <v>53461.3</v>
      </c>
      <c r="N147" s="119"/>
      <c r="O147" s="119"/>
      <c r="P147" s="119"/>
      <c r="Q147" s="119">
        <f t="shared" si="3"/>
        <v>162293.08000000002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162293.08000000002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>
        <v>0</v>
      </c>
      <c r="G148" s="119">
        <v>0</v>
      </c>
      <c r="H148" s="119">
        <v>0</v>
      </c>
      <c r="I148" s="119">
        <v>800000</v>
      </c>
      <c r="J148" s="119">
        <v>2750000</v>
      </c>
      <c r="K148" s="119">
        <v>0</v>
      </c>
      <c r="L148" s="119">
        <v>0</v>
      </c>
      <c r="M148" s="119">
        <v>0</v>
      </c>
      <c r="N148" s="119"/>
      <c r="O148" s="119"/>
      <c r="P148" s="119"/>
      <c r="Q148" s="119">
        <f t="shared" si="3"/>
        <v>3550000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3550000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>
        <v>9522.86</v>
      </c>
      <c r="G149" s="119">
        <v>9666.2000000000007</v>
      </c>
      <c r="H149" s="119">
        <v>10357.49</v>
      </c>
      <c r="I149" s="119">
        <v>9542.68</v>
      </c>
      <c r="J149" s="119">
        <v>18128.45</v>
      </c>
      <c r="K149" s="119">
        <v>12621.49</v>
      </c>
      <c r="L149" s="119">
        <v>11351.89</v>
      </c>
      <c r="M149" s="119">
        <v>11351.890000000001</v>
      </c>
      <c r="N149" s="119"/>
      <c r="O149" s="119"/>
      <c r="P149" s="119"/>
      <c r="Q149" s="119">
        <f t="shared" si="3"/>
        <v>102110.59000000001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102110.59000000001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>
        <v>2510.9499999999998</v>
      </c>
      <c r="G150" s="119">
        <v>46455.12</v>
      </c>
      <c r="H150" s="119">
        <v>11791.630000000001</v>
      </c>
      <c r="I150" s="119">
        <v>334.2</v>
      </c>
      <c r="J150" s="119">
        <v>2877.74</v>
      </c>
      <c r="K150" s="119">
        <v>2241.73</v>
      </c>
      <c r="L150" s="119">
        <v>680.94999999999993</v>
      </c>
      <c r="M150" s="119">
        <v>1533.33</v>
      </c>
      <c r="N150" s="119"/>
      <c r="O150" s="119"/>
      <c r="P150" s="119"/>
      <c r="Q150" s="119">
        <f t="shared" si="3"/>
        <v>68425.649999999994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68425.649999999994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>
        <v>91203.68</v>
      </c>
      <c r="G151" s="119">
        <v>152118.59000000003</v>
      </c>
      <c r="H151" s="119">
        <v>78652.179999999993</v>
      </c>
      <c r="I151" s="119">
        <v>49030.739999999991</v>
      </c>
      <c r="J151" s="119">
        <v>58871.369999999995</v>
      </c>
      <c r="K151" s="119">
        <v>57724.3</v>
      </c>
      <c r="L151" s="119">
        <v>57619.929999999993</v>
      </c>
      <c r="M151" s="119">
        <v>123625.12999999999</v>
      </c>
      <c r="N151" s="119"/>
      <c r="O151" s="119"/>
      <c r="P151" s="119"/>
      <c r="Q151" s="119">
        <f t="shared" si="3"/>
        <v>717836.65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717836.65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130475.16999999998</v>
      </c>
      <c r="F152" s="119">
        <v>147006</v>
      </c>
      <c r="G152" s="119">
        <v>107097.32999999999</v>
      </c>
      <c r="H152" s="119">
        <v>187817.17</v>
      </c>
      <c r="I152" s="119">
        <v>125462</v>
      </c>
      <c r="J152" s="119">
        <v>135108.65999999997</v>
      </c>
      <c r="K152" s="119">
        <v>72795.340000000011</v>
      </c>
      <c r="L152" s="119">
        <v>64942.479999999996</v>
      </c>
      <c r="M152" s="119">
        <v>75374.48</v>
      </c>
      <c r="N152" s="119"/>
      <c r="O152" s="119"/>
      <c r="P152" s="119"/>
      <c r="Q152" s="119">
        <f t="shared" si="3"/>
        <v>1046078.63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1046078.63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>
        <v>89889.609999999986</v>
      </c>
      <c r="G153" s="119">
        <v>90351.569999999992</v>
      </c>
      <c r="H153" s="119">
        <v>90359.63</v>
      </c>
      <c r="I153" s="119">
        <v>2113380.25</v>
      </c>
      <c r="J153" s="119">
        <v>103778.83000000002</v>
      </c>
      <c r="K153" s="119">
        <v>97938.13</v>
      </c>
      <c r="L153" s="119">
        <v>52156.579999999987</v>
      </c>
      <c r="M153" s="119">
        <v>40299.46</v>
      </c>
      <c r="N153" s="119"/>
      <c r="O153" s="119"/>
      <c r="P153" s="119"/>
      <c r="Q153" s="119">
        <f t="shared" si="3"/>
        <v>2728569.29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2728569.29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</v>
      </c>
      <c r="F154" s="119">
        <v>32665.829999999998</v>
      </c>
      <c r="G154" s="119">
        <v>29982.090000000004</v>
      </c>
      <c r="H154" s="119">
        <v>31959.87</v>
      </c>
      <c r="I154" s="119">
        <v>61552.709999999992</v>
      </c>
      <c r="J154" s="119">
        <v>33398.909999999996</v>
      </c>
      <c r="K154" s="119">
        <v>39834.159999999996</v>
      </c>
      <c r="L154" s="119">
        <v>16005.36</v>
      </c>
      <c r="M154" s="119">
        <v>23859.789999999997</v>
      </c>
      <c r="N154" s="119"/>
      <c r="O154" s="119"/>
      <c r="P154" s="119"/>
      <c r="Q154" s="119">
        <f t="shared" si="3"/>
        <v>295272.09999999998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295272.09999999998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>
        <v>81614.289999999994</v>
      </c>
      <c r="G155" s="119">
        <v>1971799.86</v>
      </c>
      <c r="H155" s="119">
        <v>2810618.0000000005</v>
      </c>
      <c r="I155" s="119">
        <v>1680530.8499999999</v>
      </c>
      <c r="J155" s="119">
        <v>1839351.41</v>
      </c>
      <c r="K155" s="119">
        <v>2172576.89</v>
      </c>
      <c r="L155" s="119">
        <v>1989247.85</v>
      </c>
      <c r="M155" s="119">
        <v>2954170.98</v>
      </c>
      <c r="N155" s="119"/>
      <c r="O155" s="119"/>
      <c r="P155" s="119"/>
      <c r="Q155" s="119">
        <f t="shared" si="3"/>
        <v>15569722.020000001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15569722.020000001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114657.66</v>
      </c>
      <c r="F156" s="119">
        <v>532797.56000000006</v>
      </c>
      <c r="G156" s="119">
        <v>244464.86000000002</v>
      </c>
      <c r="H156" s="119">
        <v>178821.96000000005</v>
      </c>
      <c r="I156" s="119">
        <v>176882.03000000006</v>
      </c>
      <c r="J156" s="119">
        <v>211032.69</v>
      </c>
      <c r="K156" s="119">
        <v>428294.12</v>
      </c>
      <c r="L156" s="119">
        <v>408977.25</v>
      </c>
      <c r="M156" s="119">
        <v>378449.14</v>
      </c>
      <c r="N156" s="119"/>
      <c r="O156" s="119"/>
      <c r="P156" s="119"/>
      <c r="Q156" s="119">
        <f t="shared" si="3"/>
        <v>2674377.27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2674377.27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</v>
      </c>
      <c r="F157" s="119">
        <v>15151.89</v>
      </c>
      <c r="G157" s="119">
        <v>92862.720000000016</v>
      </c>
      <c r="H157" s="119">
        <v>68298.090000000011</v>
      </c>
      <c r="I157" s="119">
        <v>197404.91</v>
      </c>
      <c r="J157" s="119">
        <v>1156550.49</v>
      </c>
      <c r="K157" s="119">
        <v>565043.64</v>
      </c>
      <c r="L157" s="119">
        <v>310348.65000000002</v>
      </c>
      <c r="M157" s="119">
        <v>405694.30000000005</v>
      </c>
      <c r="N157" s="119"/>
      <c r="O157" s="119"/>
      <c r="P157" s="119"/>
      <c r="Q157" s="119">
        <f t="shared" si="3"/>
        <v>2823125.66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2823125.66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87879.739999999991</v>
      </c>
      <c r="F158" s="119">
        <v>168506.94999999998</v>
      </c>
      <c r="G158" s="119">
        <v>1210511.3499999999</v>
      </c>
      <c r="H158" s="119">
        <v>1841797.65</v>
      </c>
      <c r="I158" s="119">
        <v>1077556.8</v>
      </c>
      <c r="J158" s="119">
        <v>1569674.9400000002</v>
      </c>
      <c r="K158" s="119">
        <v>1492982.7699999996</v>
      </c>
      <c r="L158" s="119">
        <v>1808535.4800000004</v>
      </c>
      <c r="M158" s="119">
        <v>2127598.21</v>
      </c>
      <c r="N158" s="119"/>
      <c r="O158" s="119"/>
      <c r="P158" s="119"/>
      <c r="Q158" s="119">
        <f t="shared" si="3"/>
        <v>11385043.890000001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11385043.890000001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>
        <v>0</v>
      </c>
      <c r="G159" s="119">
        <v>0</v>
      </c>
      <c r="H159" s="119">
        <v>0</v>
      </c>
      <c r="I159" s="119">
        <v>0</v>
      </c>
      <c r="J159" s="119">
        <v>0</v>
      </c>
      <c r="K159" s="119">
        <v>0</v>
      </c>
      <c r="L159" s="119">
        <v>0</v>
      </c>
      <c r="M159" s="119">
        <v>0</v>
      </c>
      <c r="N159" s="119"/>
      <c r="O159" s="119"/>
      <c r="P159" s="119"/>
      <c r="Q159" s="119">
        <f t="shared" si="3"/>
        <v>0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13772.999999999996</v>
      </c>
      <c r="F160" s="119">
        <v>15222.099999999997</v>
      </c>
      <c r="G160" s="119">
        <v>13431.89</v>
      </c>
      <c r="H160" s="119">
        <v>16689.390000000003</v>
      </c>
      <c r="I160" s="119">
        <v>44333.13</v>
      </c>
      <c r="J160" s="119">
        <v>29508.12</v>
      </c>
      <c r="K160" s="119">
        <v>73845.679999999993</v>
      </c>
      <c r="L160" s="119">
        <v>35685.99</v>
      </c>
      <c r="M160" s="119">
        <v>83704.439999999988</v>
      </c>
      <c r="N160" s="119"/>
      <c r="O160" s="119"/>
      <c r="P160" s="119"/>
      <c r="Q160" s="119">
        <f t="shared" si="3"/>
        <v>326193.73999999993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326193.73999999993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10236.880000000001</v>
      </c>
      <c r="F161" s="119">
        <v>13722.200000000003</v>
      </c>
      <c r="G161" s="119">
        <v>26749.63</v>
      </c>
      <c r="H161" s="119">
        <v>23930.809999999994</v>
      </c>
      <c r="I161" s="119">
        <v>23355.87</v>
      </c>
      <c r="J161" s="119">
        <v>21548.29</v>
      </c>
      <c r="K161" s="119">
        <v>12102.520000000002</v>
      </c>
      <c r="L161" s="119">
        <v>12168.400000000001</v>
      </c>
      <c r="M161" s="119">
        <v>12686.380000000001</v>
      </c>
      <c r="N161" s="119"/>
      <c r="O161" s="119"/>
      <c r="P161" s="119"/>
      <c r="Q161" s="119">
        <f t="shared" si="3"/>
        <v>156500.97999999998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156500.97999999998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378893.39</v>
      </c>
      <c r="F162" s="119">
        <v>570123.17999999993</v>
      </c>
      <c r="G162" s="119">
        <v>475632.99</v>
      </c>
      <c r="H162" s="119">
        <v>562542.03999999992</v>
      </c>
      <c r="I162" s="119">
        <v>797186.35000000009</v>
      </c>
      <c r="J162" s="119">
        <v>612196.6100000001</v>
      </c>
      <c r="K162" s="119">
        <v>587254.97000000032</v>
      </c>
      <c r="L162" s="119">
        <v>520335.94000000024</v>
      </c>
      <c r="M162" s="119">
        <v>616749.20000000007</v>
      </c>
      <c r="N162" s="119"/>
      <c r="O162" s="119"/>
      <c r="P162" s="119"/>
      <c r="Q162" s="119">
        <f t="shared" si="3"/>
        <v>5120914.6700000009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5120914.6700000009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>
        <v>16875.64</v>
      </c>
      <c r="G163" s="119">
        <v>96752.65</v>
      </c>
      <c r="H163" s="119">
        <v>18513.739999999998</v>
      </c>
      <c r="I163" s="119">
        <v>21979.35</v>
      </c>
      <c r="J163" s="119">
        <v>36673.97</v>
      </c>
      <c r="K163" s="119">
        <v>882980.87999999989</v>
      </c>
      <c r="L163" s="119">
        <v>305363.77</v>
      </c>
      <c r="M163" s="119">
        <v>236593.64</v>
      </c>
      <c r="N163" s="119"/>
      <c r="O163" s="119"/>
      <c r="P163" s="119"/>
      <c r="Q163" s="119">
        <f t="shared" si="3"/>
        <v>1624616.6099999999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1624616.6099999999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>
        <v>16158.69</v>
      </c>
      <c r="G164" s="119">
        <v>31822.149999999994</v>
      </c>
      <c r="H164" s="119">
        <v>16036.600000000002</v>
      </c>
      <c r="I164" s="119">
        <v>15204.39</v>
      </c>
      <c r="J164" s="119">
        <v>29568.68</v>
      </c>
      <c r="K164" s="119">
        <v>22398.18</v>
      </c>
      <c r="L164" s="119">
        <v>29442.629999999997</v>
      </c>
      <c r="M164" s="119">
        <v>19699.84</v>
      </c>
      <c r="N164" s="119"/>
      <c r="O164" s="119"/>
      <c r="P164" s="119"/>
      <c r="Q164" s="119">
        <f t="shared" si="3"/>
        <v>190346.03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190346.03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>
        <v>101515.79</v>
      </c>
      <c r="G165" s="119">
        <v>112235.75000000001</v>
      </c>
      <c r="H165" s="119">
        <v>111798.85000000002</v>
      </c>
      <c r="I165" s="119">
        <v>89561.11</v>
      </c>
      <c r="J165" s="119">
        <v>140422.93</v>
      </c>
      <c r="K165" s="119">
        <v>68340.58</v>
      </c>
      <c r="L165" s="119">
        <v>143682.76000000004</v>
      </c>
      <c r="M165" s="119">
        <v>93865.12999999999</v>
      </c>
      <c r="N165" s="119"/>
      <c r="O165" s="119"/>
      <c r="P165" s="119"/>
      <c r="Q165" s="119">
        <f t="shared" si="3"/>
        <v>913745.57000000007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913745.57000000007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>
        <v>43657.1</v>
      </c>
      <c r="G166" s="119">
        <v>47178.080000000002</v>
      </c>
      <c r="H166" s="119">
        <v>47789.209999999992</v>
      </c>
      <c r="I166" s="119">
        <v>42347.97</v>
      </c>
      <c r="J166" s="119">
        <v>43050.19</v>
      </c>
      <c r="K166" s="119">
        <v>44878.790000000008</v>
      </c>
      <c r="L166" s="119">
        <v>41224.620000000003</v>
      </c>
      <c r="M166" s="119">
        <v>44934.76</v>
      </c>
      <c r="N166" s="119"/>
      <c r="O166" s="119"/>
      <c r="P166" s="119"/>
      <c r="Q166" s="119">
        <f t="shared" si="3"/>
        <v>370007.22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370007.22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>
        <v>9540.7899999999991</v>
      </c>
      <c r="G167" s="119">
        <v>12226.54</v>
      </c>
      <c r="H167" s="119">
        <v>12091.39</v>
      </c>
      <c r="I167" s="119">
        <v>9099.8700000000008</v>
      </c>
      <c r="J167" s="119">
        <v>10866.770000000002</v>
      </c>
      <c r="K167" s="119">
        <v>9508.9699999999993</v>
      </c>
      <c r="L167" s="119">
        <v>9266.5299999999988</v>
      </c>
      <c r="M167" s="119">
        <v>8160.2599999999993</v>
      </c>
      <c r="N167" s="119"/>
      <c r="O167" s="119"/>
      <c r="P167" s="119"/>
      <c r="Q167" s="119">
        <f t="shared" si="3"/>
        <v>88257.799999999988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88257.799999999988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50649.720000000008</v>
      </c>
      <c r="F168" s="119">
        <v>69681.819999999992</v>
      </c>
      <c r="G168" s="119">
        <v>104292.20000000001</v>
      </c>
      <c r="H168" s="119">
        <v>89740.559999999983</v>
      </c>
      <c r="I168" s="119">
        <v>70547.930000000008</v>
      </c>
      <c r="J168" s="119">
        <v>66164.540000000008</v>
      </c>
      <c r="K168" s="119">
        <v>91391.910000000018</v>
      </c>
      <c r="L168" s="119">
        <v>47501.61</v>
      </c>
      <c r="M168" s="119">
        <v>48635.3</v>
      </c>
      <c r="N168" s="119"/>
      <c r="O168" s="119"/>
      <c r="P168" s="119"/>
      <c r="Q168" s="119">
        <f t="shared" si="3"/>
        <v>638605.59000000008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638605.59000000008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7704.47</v>
      </c>
      <c r="F169" s="119">
        <v>44693.490000000005</v>
      </c>
      <c r="G169" s="119">
        <v>11042.109999999999</v>
      </c>
      <c r="H169" s="119">
        <v>12920.239999999998</v>
      </c>
      <c r="I169" s="119">
        <v>11284.839999999998</v>
      </c>
      <c r="J169" s="119">
        <v>32120.089999999997</v>
      </c>
      <c r="K169" s="119">
        <v>40068.300000000003</v>
      </c>
      <c r="L169" s="119">
        <v>7246.590000000002</v>
      </c>
      <c r="M169" s="119">
        <v>8112.5499999999993</v>
      </c>
      <c r="N169" s="119"/>
      <c r="O169" s="119"/>
      <c r="P169" s="119"/>
      <c r="Q169" s="119">
        <f t="shared" si="3"/>
        <v>175192.67999999996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175192.67999999996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25086.200000000004</v>
      </c>
      <c r="F170" s="119">
        <v>27023.540000000005</v>
      </c>
      <c r="G170" s="119">
        <v>26749.200000000004</v>
      </c>
      <c r="H170" s="119">
        <v>23797.200000000001</v>
      </c>
      <c r="I170" s="119">
        <v>22830.25</v>
      </c>
      <c r="J170" s="119">
        <v>46175.360000000001</v>
      </c>
      <c r="K170" s="119">
        <v>29607.02</v>
      </c>
      <c r="L170" s="119">
        <v>22705.31</v>
      </c>
      <c r="M170" s="119">
        <v>19554.93</v>
      </c>
      <c r="N170" s="119"/>
      <c r="O170" s="119"/>
      <c r="P170" s="119"/>
      <c r="Q170" s="119">
        <f t="shared" si="3"/>
        <v>243529.00999999998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243529.00999999998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>
        <v>87217.150000000009</v>
      </c>
      <c r="G171" s="119">
        <v>94879.64999999998</v>
      </c>
      <c r="H171" s="119">
        <v>95038.489999999976</v>
      </c>
      <c r="I171" s="119">
        <v>141972.5</v>
      </c>
      <c r="J171" s="119">
        <v>111276.03</v>
      </c>
      <c r="K171" s="119">
        <v>104407.10000000003</v>
      </c>
      <c r="L171" s="119">
        <v>88092.47</v>
      </c>
      <c r="M171" s="119">
        <v>139495.98000000001</v>
      </c>
      <c r="N171" s="119"/>
      <c r="O171" s="119"/>
      <c r="P171" s="119"/>
      <c r="Q171" s="119">
        <f t="shared" si="3"/>
        <v>927237.90999999992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927237.90999999992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>
        <v>1499236.31</v>
      </c>
      <c r="G172" s="119">
        <v>2874934.0100000002</v>
      </c>
      <c r="H172" s="119">
        <v>1617741.16</v>
      </c>
      <c r="I172" s="119">
        <v>278984.67000000004</v>
      </c>
      <c r="J172" s="119">
        <v>1900206.5200000003</v>
      </c>
      <c r="K172" s="119">
        <v>2396892.2200000002</v>
      </c>
      <c r="L172" s="119">
        <v>990796.24</v>
      </c>
      <c r="M172" s="119">
        <v>2258204.4999999995</v>
      </c>
      <c r="N172" s="119"/>
      <c r="O172" s="119"/>
      <c r="P172" s="119"/>
      <c r="Q172" s="119">
        <f t="shared" si="3"/>
        <v>14382232.360000001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14382232.360000001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>
        <v>884791.78</v>
      </c>
      <c r="G173" s="119">
        <v>3393333.59</v>
      </c>
      <c r="H173" s="119">
        <v>2182874.9300000002</v>
      </c>
      <c r="I173" s="119">
        <v>615118.01000000013</v>
      </c>
      <c r="J173" s="119">
        <v>1369960.4400000002</v>
      </c>
      <c r="K173" s="119">
        <v>2425879.5699999998</v>
      </c>
      <c r="L173" s="119">
        <v>1184413.78</v>
      </c>
      <c r="M173" s="119">
        <v>4156032.7399999998</v>
      </c>
      <c r="N173" s="119"/>
      <c r="O173" s="119"/>
      <c r="P173" s="119"/>
      <c r="Q173" s="119">
        <f t="shared" si="3"/>
        <v>16226190.629999999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16226190.629999999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>
        <v>2347.9299999999998</v>
      </c>
      <c r="G174" s="119">
        <v>924.5</v>
      </c>
      <c r="H174" s="119">
        <v>13267.61</v>
      </c>
      <c r="I174" s="119">
        <v>5108.71</v>
      </c>
      <c r="J174" s="119">
        <v>4306.49</v>
      </c>
      <c r="K174" s="119">
        <v>6874.0299999999988</v>
      </c>
      <c r="L174" s="119">
        <v>3655.48</v>
      </c>
      <c r="M174" s="119">
        <v>4229.1900000000005</v>
      </c>
      <c r="N174" s="119"/>
      <c r="O174" s="119"/>
      <c r="P174" s="119"/>
      <c r="Q174" s="119">
        <f t="shared" si="3"/>
        <v>40713.94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40713.94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>
        <v>0</v>
      </c>
      <c r="G175" s="119">
        <v>804790.86</v>
      </c>
      <c r="H175" s="119">
        <v>39391.279999999999</v>
      </c>
      <c r="I175" s="119">
        <v>0</v>
      </c>
      <c r="J175" s="119">
        <v>645793.82999999996</v>
      </c>
      <c r="K175" s="119">
        <v>185923.01</v>
      </c>
      <c r="L175" s="119">
        <v>0</v>
      </c>
      <c r="M175" s="119">
        <v>0</v>
      </c>
      <c r="N175" s="119"/>
      <c r="O175" s="119"/>
      <c r="P175" s="119"/>
      <c r="Q175" s="119">
        <f t="shared" si="3"/>
        <v>1675898.98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1675898.98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>
        <v>4236967.34</v>
      </c>
      <c r="G176" s="119">
        <v>3429625.6300000004</v>
      </c>
      <c r="H176" s="119">
        <v>5981909.6000000006</v>
      </c>
      <c r="I176" s="119">
        <v>2672482.9699999997</v>
      </c>
      <c r="J176" s="119">
        <v>2406645.3699999996</v>
      </c>
      <c r="K176" s="119">
        <v>7567103.21</v>
      </c>
      <c r="L176" s="119">
        <v>2755135.37</v>
      </c>
      <c r="M176" s="119">
        <v>7544079.3500000006</v>
      </c>
      <c r="N176" s="119"/>
      <c r="O176" s="119"/>
      <c r="P176" s="119"/>
      <c r="Q176" s="119">
        <f t="shared" si="3"/>
        <v>38494530.870000005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38494530.870000005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>
        <v>24679.42</v>
      </c>
      <c r="G177" s="119">
        <v>5182.68</v>
      </c>
      <c r="H177" s="119">
        <v>0</v>
      </c>
      <c r="I177" s="119">
        <v>0</v>
      </c>
      <c r="J177" s="119">
        <v>58895.01</v>
      </c>
      <c r="K177" s="119">
        <v>0</v>
      </c>
      <c r="L177" s="119">
        <v>0</v>
      </c>
      <c r="M177" s="119">
        <v>0</v>
      </c>
      <c r="N177" s="119"/>
      <c r="O177" s="119"/>
      <c r="P177" s="119"/>
      <c r="Q177" s="119">
        <f t="shared" si="3"/>
        <v>88757.11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88757.11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>
        <v>144018.03</v>
      </c>
      <c r="G178" s="119">
        <v>53475.31</v>
      </c>
      <c r="H178" s="119">
        <v>111027.36</v>
      </c>
      <c r="I178" s="119">
        <v>166293.50999999998</v>
      </c>
      <c r="J178" s="119">
        <v>316253.49</v>
      </c>
      <c r="K178" s="119">
        <v>55935.31</v>
      </c>
      <c r="L178" s="119">
        <v>424715.77</v>
      </c>
      <c r="M178" s="119">
        <v>15656</v>
      </c>
      <c r="N178" s="119"/>
      <c r="O178" s="119"/>
      <c r="P178" s="119"/>
      <c r="Q178" s="119">
        <f t="shared" si="3"/>
        <v>1287374.78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1287374.78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>
        <v>504623.42000000004</v>
      </c>
      <c r="G179" s="119">
        <v>2688356.2299999995</v>
      </c>
      <c r="H179" s="119">
        <v>1688569.9900000002</v>
      </c>
      <c r="I179" s="119">
        <v>1089922.7199999997</v>
      </c>
      <c r="J179" s="119">
        <v>688989.27</v>
      </c>
      <c r="K179" s="119">
        <v>2710628.92</v>
      </c>
      <c r="L179" s="119">
        <v>1585555.38</v>
      </c>
      <c r="M179" s="119">
        <v>4206601.9699999988</v>
      </c>
      <c r="N179" s="119"/>
      <c r="O179" s="119"/>
      <c r="P179" s="119"/>
      <c r="Q179" s="119">
        <f t="shared" si="3"/>
        <v>15522496.389999997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15522496.389999997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>
        <v>154308</v>
      </c>
      <c r="G180" s="119">
        <v>376089.85</v>
      </c>
      <c r="H180" s="119">
        <v>1177998.56</v>
      </c>
      <c r="I180" s="119">
        <v>163132.21</v>
      </c>
      <c r="J180" s="119">
        <v>576218.49</v>
      </c>
      <c r="K180" s="119">
        <v>807221.8</v>
      </c>
      <c r="L180" s="119">
        <v>218684.79</v>
      </c>
      <c r="M180" s="119">
        <v>1104098.2999999998</v>
      </c>
      <c r="N180" s="119"/>
      <c r="O180" s="119"/>
      <c r="P180" s="119"/>
      <c r="Q180" s="119">
        <f t="shared" si="3"/>
        <v>4577752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4577752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28992.82</v>
      </c>
      <c r="F181" s="119">
        <v>30308.459999999995</v>
      </c>
      <c r="G181" s="119">
        <v>35973.379999999997</v>
      </c>
      <c r="H181" s="119">
        <v>102555.20999999999</v>
      </c>
      <c r="I181" s="119">
        <v>64679.86</v>
      </c>
      <c r="J181" s="119">
        <v>59387.930000000008</v>
      </c>
      <c r="K181" s="119">
        <v>59723.94</v>
      </c>
      <c r="L181" s="119">
        <v>29168.44</v>
      </c>
      <c r="M181" s="119">
        <v>24584.379999999997</v>
      </c>
      <c r="N181" s="119"/>
      <c r="O181" s="119"/>
      <c r="P181" s="119"/>
      <c r="Q181" s="119">
        <f t="shared" si="3"/>
        <v>435374.42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435374.42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>
        <v>512951.44</v>
      </c>
      <c r="G182" s="119">
        <v>286254.96999999997</v>
      </c>
      <c r="H182" s="119">
        <v>98856.040000000008</v>
      </c>
      <c r="I182" s="119">
        <v>46369.87</v>
      </c>
      <c r="J182" s="119">
        <v>51329.600000000006</v>
      </c>
      <c r="K182" s="119">
        <v>53667.379999999983</v>
      </c>
      <c r="L182" s="119">
        <v>29342.979999999996</v>
      </c>
      <c r="M182" s="119">
        <v>8998.9</v>
      </c>
      <c r="N182" s="119"/>
      <c r="O182" s="119"/>
      <c r="P182" s="119"/>
      <c r="Q182" s="119">
        <f t="shared" si="3"/>
        <v>1101724.5199999998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1101724.5199999998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586072.27</v>
      </c>
      <c r="F183" s="119">
        <v>1895769.09</v>
      </c>
      <c r="G183" s="119">
        <v>237548.76999999993</v>
      </c>
      <c r="H183" s="119">
        <v>157551.09999999998</v>
      </c>
      <c r="I183" s="119">
        <v>169735.58000000005</v>
      </c>
      <c r="J183" s="119">
        <v>188392.01999999996</v>
      </c>
      <c r="K183" s="119">
        <v>234034.70000000004</v>
      </c>
      <c r="L183" s="119">
        <v>158134.25</v>
      </c>
      <c r="M183" s="119">
        <v>193034.4</v>
      </c>
      <c r="N183" s="119"/>
      <c r="O183" s="119"/>
      <c r="P183" s="119"/>
      <c r="Q183" s="119">
        <f t="shared" si="3"/>
        <v>3820272.1800000006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3820272.1800000006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>
        <v>712968</v>
      </c>
      <c r="G184" s="119">
        <v>595788.69000000006</v>
      </c>
      <c r="H184" s="119">
        <v>2246451.59</v>
      </c>
      <c r="I184" s="119">
        <v>491046.46</v>
      </c>
      <c r="J184" s="119">
        <v>602687.27</v>
      </c>
      <c r="K184" s="119">
        <v>1297758.4000000001</v>
      </c>
      <c r="L184" s="119">
        <v>1015.9799999999999</v>
      </c>
      <c r="M184" s="119">
        <v>805863.61</v>
      </c>
      <c r="N184" s="119"/>
      <c r="O184" s="119"/>
      <c r="P184" s="119"/>
      <c r="Q184" s="119">
        <f t="shared" si="3"/>
        <v>6753580.0000000009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6753580.0000000009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>
        <v>0</v>
      </c>
      <c r="G185" s="119">
        <v>0</v>
      </c>
      <c r="H185" s="119">
        <v>0</v>
      </c>
      <c r="I185" s="119">
        <v>329060.74</v>
      </c>
      <c r="J185" s="119">
        <v>0</v>
      </c>
      <c r="K185" s="119">
        <v>394633.04000000004</v>
      </c>
      <c r="L185" s="119">
        <v>0</v>
      </c>
      <c r="M185" s="119">
        <v>0</v>
      </c>
      <c r="N185" s="119"/>
      <c r="O185" s="119"/>
      <c r="P185" s="119"/>
      <c r="Q185" s="119">
        <f t="shared" si="3"/>
        <v>723693.78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723693.78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60832.639999999999</v>
      </c>
      <c r="F186" s="119">
        <v>224143.45000000004</v>
      </c>
      <c r="G186" s="119">
        <v>134869.93999999997</v>
      </c>
      <c r="H186" s="119">
        <v>108591.37000000001</v>
      </c>
      <c r="I186" s="119">
        <v>84284.460000000021</v>
      </c>
      <c r="J186" s="119">
        <v>98729.14999999998</v>
      </c>
      <c r="K186" s="119">
        <v>119649.77</v>
      </c>
      <c r="L186" s="119">
        <v>426166.25</v>
      </c>
      <c r="M186" s="119">
        <v>95442.760000000024</v>
      </c>
      <c r="N186" s="119"/>
      <c r="O186" s="119"/>
      <c r="P186" s="119"/>
      <c r="Q186" s="119">
        <f t="shared" si="3"/>
        <v>1352709.7900000003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1352709.7900000003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>
        <v>117676.26000000001</v>
      </c>
      <c r="G187" s="119">
        <v>116620.57</v>
      </c>
      <c r="H187" s="119">
        <v>71281.72</v>
      </c>
      <c r="I187" s="119">
        <v>65271.820000000007</v>
      </c>
      <c r="J187" s="119">
        <v>66138.03</v>
      </c>
      <c r="K187" s="119">
        <v>63953.52</v>
      </c>
      <c r="L187" s="119">
        <v>67148.62000000001</v>
      </c>
      <c r="M187" s="119">
        <v>73066.069999999992</v>
      </c>
      <c r="N187" s="119"/>
      <c r="O187" s="119"/>
      <c r="P187" s="119"/>
      <c r="Q187" s="119">
        <f t="shared" si="3"/>
        <v>707160.85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707160.85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80436.08</v>
      </c>
      <c r="F188" s="119">
        <v>121512.09</v>
      </c>
      <c r="G188" s="119">
        <v>387308.48</v>
      </c>
      <c r="H188" s="119">
        <v>116615.98999999998</v>
      </c>
      <c r="I188" s="119">
        <v>101342.62999999999</v>
      </c>
      <c r="J188" s="119">
        <v>114532.31</v>
      </c>
      <c r="K188" s="119">
        <v>337453.11</v>
      </c>
      <c r="L188" s="119">
        <v>84227.999999999985</v>
      </c>
      <c r="M188" s="119">
        <v>163225.46999999997</v>
      </c>
      <c r="N188" s="119"/>
      <c r="O188" s="119"/>
      <c r="P188" s="119"/>
      <c r="Q188" s="119">
        <f t="shared" si="3"/>
        <v>1506654.16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1506654.16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109375.54999999999</v>
      </c>
      <c r="F189" s="119">
        <v>144213.82</v>
      </c>
      <c r="G189" s="119">
        <v>123347.32000000007</v>
      </c>
      <c r="H189" s="119">
        <v>140871.28000000003</v>
      </c>
      <c r="I189" s="119">
        <v>144136.22999999998</v>
      </c>
      <c r="J189" s="119">
        <v>143894.01000000004</v>
      </c>
      <c r="K189" s="119">
        <v>126236.73000000001</v>
      </c>
      <c r="L189" s="119">
        <v>122332.64</v>
      </c>
      <c r="M189" s="119">
        <v>119707.57999999999</v>
      </c>
      <c r="N189" s="119"/>
      <c r="O189" s="119"/>
      <c r="P189" s="119"/>
      <c r="Q189" s="119">
        <f t="shared" si="3"/>
        <v>1174115.1600000001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1174115.1600000001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8070.2099999999991</v>
      </c>
      <c r="F190" s="119">
        <v>10932.429999999998</v>
      </c>
      <c r="G190" s="119">
        <v>13409.599999999999</v>
      </c>
      <c r="H190" s="119">
        <v>12008.219999999998</v>
      </c>
      <c r="I190" s="119">
        <v>11676.509999999998</v>
      </c>
      <c r="J190" s="119">
        <v>10814.08</v>
      </c>
      <c r="K190" s="119">
        <v>10108.040000000001</v>
      </c>
      <c r="L190" s="119">
        <v>9053.51</v>
      </c>
      <c r="M190" s="119">
        <v>10726.420000000002</v>
      </c>
      <c r="N190" s="119"/>
      <c r="O190" s="119"/>
      <c r="P190" s="119"/>
      <c r="Q190" s="119">
        <f t="shared" si="3"/>
        <v>96799.01999999999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96799.01999999999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351627.70000000007</v>
      </c>
      <c r="F191" s="119">
        <v>279188.19</v>
      </c>
      <c r="G191" s="119">
        <v>213562.38</v>
      </c>
      <c r="H191" s="119">
        <v>401992.44000000006</v>
      </c>
      <c r="I191" s="119">
        <v>1166680.56</v>
      </c>
      <c r="J191" s="119">
        <v>911975.53999999992</v>
      </c>
      <c r="K191" s="119">
        <v>270948.93000000005</v>
      </c>
      <c r="L191" s="119">
        <v>151226.19</v>
      </c>
      <c r="M191" s="119">
        <v>357257.02999999997</v>
      </c>
      <c r="N191" s="119"/>
      <c r="O191" s="119"/>
      <c r="P191" s="119"/>
      <c r="Q191" s="119">
        <f t="shared" si="3"/>
        <v>4104458.9600000004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4104458.9600000004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37311.35</v>
      </c>
      <c r="F192" s="119">
        <v>114264.83000000002</v>
      </c>
      <c r="G192" s="119">
        <v>39166.42</v>
      </c>
      <c r="H192" s="119">
        <v>79224.819999999992</v>
      </c>
      <c r="I192" s="119">
        <v>54478.749999999985</v>
      </c>
      <c r="J192" s="119">
        <v>93779.699999999983</v>
      </c>
      <c r="K192" s="119">
        <v>88100.489999999976</v>
      </c>
      <c r="L192" s="119">
        <v>43167.56</v>
      </c>
      <c r="M192" s="119">
        <v>174851.56</v>
      </c>
      <c r="N192" s="119"/>
      <c r="O192" s="119"/>
      <c r="P192" s="119"/>
      <c r="Q192" s="119">
        <f t="shared" si="3"/>
        <v>724345.48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724345.48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>
        <v>73605.919999999998</v>
      </c>
      <c r="G193" s="119">
        <v>60044.900000000009</v>
      </c>
      <c r="H193" s="119">
        <v>109292.61000000002</v>
      </c>
      <c r="I193" s="119">
        <v>67409.14</v>
      </c>
      <c r="J193" s="119">
        <v>84054.200000000012</v>
      </c>
      <c r="K193" s="119">
        <v>66282.33</v>
      </c>
      <c r="L193" s="119">
        <v>98290.23000000001</v>
      </c>
      <c r="M193" s="119">
        <v>112793.99999999999</v>
      </c>
      <c r="N193" s="119"/>
      <c r="O193" s="119"/>
      <c r="P193" s="119"/>
      <c r="Q193" s="119">
        <f t="shared" si="3"/>
        <v>721345.52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721345.52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</v>
      </c>
      <c r="F194" s="119">
        <v>351514.23</v>
      </c>
      <c r="G194" s="119">
        <v>240265.89999999997</v>
      </c>
      <c r="H194" s="119">
        <v>405475.1399999999</v>
      </c>
      <c r="I194" s="119">
        <v>285349.26999999996</v>
      </c>
      <c r="J194" s="119">
        <v>316384.90000000002</v>
      </c>
      <c r="K194" s="119">
        <v>237537.18</v>
      </c>
      <c r="L194" s="119">
        <v>380391.38000000006</v>
      </c>
      <c r="M194" s="119">
        <v>318148.57000000007</v>
      </c>
      <c r="N194" s="119"/>
      <c r="O194" s="119"/>
      <c r="P194" s="119"/>
      <c r="Q194" s="119">
        <f t="shared" si="3"/>
        <v>2725798.55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2725798.55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255766.94</v>
      </c>
      <c r="F195" s="119">
        <v>283202.4599999999</v>
      </c>
      <c r="G195" s="119">
        <v>301715.25999999995</v>
      </c>
      <c r="H195" s="119">
        <v>309967.20000000007</v>
      </c>
      <c r="I195" s="119">
        <v>2912023.9799999995</v>
      </c>
      <c r="J195" s="119">
        <v>1155240.8400000001</v>
      </c>
      <c r="K195" s="119">
        <v>2047192.33</v>
      </c>
      <c r="L195" s="119">
        <v>325579.03000000003</v>
      </c>
      <c r="M195" s="119">
        <v>424330.74000000005</v>
      </c>
      <c r="N195" s="119"/>
      <c r="O195" s="119"/>
      <c r="P195" s="119"/>
      <c r="Q195" s="119">
        <f t="shared" si="3"/>
        <v>8015018.7800000003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8015018.7800000003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>
        <v>69168.810000000012</v>
      </c>
      <c r="G196" s="119">
        <v>216360.99999999997</v>
      </c>
      <c r="H196" s="119">
        <v>77147.06</v>
      </c>
      <c r="I196" s="119">
        <v>143360.85</v>
      </c>
      <c r="J196" s="119">
        <v>141743.48999999996</v>
      </c>
      <c r="K196" s="119">
        <v>1547071.3099999998</v>
      </c>
      <c r="L196" s="119">
        <v>77221.75</v>
      </c>
      <c r="M196" s="119">
        <v>2300448.96</v>
      </c>
      <c r="N196" s="119"/>
      <c r="O196" s="119"/>
      <c r="P196" s="119"/>
      <c r="Q196" s="119">
        <f t="shared" si="3"/>
        <v>4641504.41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4641504.41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69856.810000000012</v>
      </c>
      <c r="F197" s="119">
        <v>205570.09000000003</v>
      </c>
      <c r="G197" s="119">
        <v>146126.17000000001</v>
      </c>
      <c r="H197" s="119">
        <v>184399.65000000002</v>
      </c>
      <c r="I197" s="119">
        <v>144919.43000000002</v>
      </c>
      <c r="J197" s="119">
        <v>131146.21</v>
      </c>
      <c r="K197" s="119">
        <v>104775.31999999999</v>
      </c>
      <c r="L197" s="119">
        <v>80606.979999999967</v>
      </c>
      <c r="M197" s="119">
        <v>94966.629999999976</v>
      </c>
      <c r="N197" s="119"/>
      <c r="O197" s="119"/>
      <c r="P197" s="119"/>
      <c r="Q197" s="119">
        <f t="shared" si="3"/>
        <v>1162367.2899999998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1162367.2899999998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>
        <v>76783.050000000017</v>
      </c>
      <c r="G198" s="119">
        <v>100116.23</v>
      </c>
      <c r="H198" s="119">
        <v>111686.39000000001</v>
      </c>
      <c r="I198" s="119">
        <v>70174.549999999988</v>
      </c>
      <c r="J198" s="119">
        <v>72971.839999999982</v>
      </c>
      <c r="K198" s="119">
        <v>163313.47</v>
      </c>
      <c r="L198" s="119">
        <v>71313.820000000007</v>
      </c>
      <c r="M198" s="119">
        <v>109050.83</v>
      </c>
      <c r="N198" s="119"/>
      <c r="O198" s="119"/>
      <c r="P198" s="119"/>
      <c r="Q198" s="119">
        <f t="shared" si="3"/>
        <v>834218.79999999993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834218.79999999993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>
        <v>61640.65</v>
      </c>
      <c r="G199" s="119">
        <v>44196.05000000001</v>
      </c>
      <c r="H199" s="119">
        <v>65649.25</v>
      </c>
      <c r="I199" s="119">
        <v>90848.49000000002</v>
      </c>
      <c r="J199" s="119">
        <v>46370.270000000004</v>
      </c>
      <c r="K199" s="119">
        <v>58986.98000000001</v>
      </c>
      <c r="L199" s="119">
        <v>40733.619999999995</v>
      </c>
      <c r="M199" s="119">
        <v>57898.640000000007</v>
      </c>
      <c r="N199" s="119"/>
      <c r="O199" s="119"/>
      <c r="P199" s="119"/>
      <c r="Q199" s="119">
        <f t="shared" si="3"/>
        <v>501120.06000000006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501120.06000000006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18957.039999999997</v>
      </c>
      <c r="F200" s="119">
        <v>28061.670000000006</v>
      </c>
      <c r="G200" s="119">
        <v>26494.12</v>
      </c>
      <c r="H200" s="119">
        <v>28701.880000000005</v>
      </c>
      <c r="I200" s="119">
        <v>29591.579999999998</v>
      </c>
      <c r="J200" s="119">
        <v>23623.659999999996</v>
      </c>
      <c r="K200" s="119">
        <v>42650.420000000006</v>
      </c>
      <c r="L200" s="119">
        <v>22491.200000000001</v>
      </c>
      <c r="M200" s="119">
        <v>30615.619999999995</v>
      </c>
      <c r="N200" s="119"/>
      <c r="O200" s="119"/>
      <c r="P200" s="119"/>
      <c r="Q200" s="119">
        <f t="shared" ref="Q200:Q263" si="4">SUM(E200:P200)</f>
        <v>251187.19000000003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251187.19000000003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>
        <v>0</v>
      </c>
      <c r="G201" s="119">
        <v>0</v>
      </c>
      <c r="H201" s="119">
        <v>0</v>
      </c>
      <c r="I201" s="119">
        <v>0</v>
      </c>
      <c r="J201" s="119">
        <v>0</v>
      </c>
      <c r="K201" s="119">
        <v>0</v>
      </c>
      <c r="L201" s="119">
        <v>0</v>
      </c>
      <c r="M201" s="119">
        <v>0</v>
      </c>
      <c r="N201" s="119"/>
      <c r="O201" s="119"/>
      <c r="P201" s="119"/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>
        <v>283039.32</v>
      </c>
      <c r="G202" s="119">
        <v>688354.49</v>
      </c>
      <c r="H202" s="119">
        <v>850629.53</v>
      </c>
      <c r="I202" s="119">
        <v>658381.1</v>
      </c>
      <c r="J202" s="119">
        <v>1258066.8399999999</v>
      </c>
      <c r="K202" s="119">
        <v>106218.7</v>
      </c>
      <c r="L202" s="119">
        <v>372317.6</v>
      </c>
      <c r="M202" s="119">
        <v>2459047.5699999998</v>
      </c>
      <c r="N202" s="119"/>
      <c r="O202" s="119"/>
      <c r="P202" s="119"/>
      <c r="Q202" s="119">
        <f t="shared" si="4"/>
        <v>6676055.1500000004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6676055.1500000004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2974928.2899999996</v>
      </c>
      <c r="F203" s="119">
        <v>3216070.4900000007</v>
      </c>
      <c r="G203" s="119">
        <v>3149451.4799999995</v>
      </c>
      <c r="H203" s="119">
        <v>3341084.7800000007</v>
      </c>
      <c r="I203" s="119">
        <v>3235030.77</v>
      </c>
      <c r="J203" s="119">
        <v>3110908.16</v>
      </c>
      <c r="K203" s="119">
        <v>3684009.59</v>
      </c>
      <c r="L203" s="119">
        <v>3448316.47</v>
      </c>
      <c r="M203" s="119">
        <v>3732150.169999999</v>
      </c>
      <c r="N203" s="119"/>
      <c r="O203" s="119"/>
      <c r="P203" s="119"/>
      <c r="Q203" s="119">
        <f t="shared" si="4"/>
        <v>29891950.199999996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29891950.199999996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8877361.0600000005</v>
      </c>
      <c r="F204" s="119">
        <v>9907856.6300000008</v>
      </c>
      <c r="G204" s="119">
        <v>10053725.320000008</v>
      </c>
      <c r="H204" s="119">
        <v>10120257.190000001</v>
      </c>
      <c r="I204" s="119">
        <v>9439494.7100000028</v>
      </c>
      <c r="J204" s="119">
        <v>10134426.110000001</v>
      </c>
      <c r="K204" s="119">
        <v>9969224.2199999988</v>
      </c>
      <c r="L204" s="119">
        <v>10146724.429999998</v>
      </c>
      <c r="M204" s="119">
        <v>11814461.700000001</v>
      </c>
      <c r="N204" s="119"/>
      <c r="O204" s="119"/>
      <c r="P204" s="119"/>
      <c r="Q204" s="119">
        <f t="shared" si="4"/>
        <v>90463531.370000005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90463531.370000005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3414505.7799999993</v>
      </c>
      <c r="F205" s="119">
        <v>3850409.0499999989</v>
      </c>
      <c r="G205" s="119">
        <v>3988378.6900000004</v>
      </c>
      <c r="H205" s="119">
        <v>3852945.24</v>
      </c>
      <c r="I205" s="119">
        <v>3809219.9199999995</v>
      </c>
      <c r="J205" s="119">
        <v>3652980.91</v>
      </c>
      <c r="K205" s="119">
        <v>3840337.6400000006</v>
      </c>
      <c r="L205" s="119">
        <v>3712058.7</v>
      </c>
      <c r="M205" s="119">
        <v>4440953.8</v>
      </c>
      <c r="N205" s="119"/>
      <c r="O205" s="119"/>
      <c r="P205" s="119"/>
      <c r="Q205" s="119">
        <f t="shared" si="4"/>
        <v>34561789.729999997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34561789.729999997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>
        <v>473779.8</v>
      </c>
      <c r="G206" s="119">
        <v>993068.67</v>
      </c>
      <c r="H206" s="119">
        <v>1021213.6000000001</v>
      </c>
      <c r="I206" s="119">
        <v>991474.57000000007</v>
      </c>
      <c r="J206" s="119">
        <v>973283.80999999994</v>
      </c>
      <c r="K206" s="119">
        <v>977967.04</v>
      </c>
      <c r="L206" s="119">
        <v>969076.04</v>
      </c>
      <c r="M206" s="119">
        <v>1028029.52</v>
      </c>
      <c r="N206" s="119"/>
      <c r="O206" s="119"/>
      <c r="P206" s="119"/>
      <c r="Q206" s="119">
        <f t="shared" si="4"/>
        <v>7427893.0500000007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7427893.0500000007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111478.56000000001</v>
      </c>
      <c r="F207" s="119">
        <v>3120620.07</v>
      </c>
      <c r="G207" s="119">
        <v>6031655.46</v>
      </c>
      <c r="H207" s="119">
        <v>3311028.75</v>
      </c>
      <c r="I207" s="119">
        <v>3193358.72</v>
      </c>
      <c r="J207" s="119">
        <v>3203902.59</v>
      </c>
      <c r="K207" s="119">
        <v>3225199.02</v>
      </c>
      <c r="L207" s="119">
        <v>3099455.98</v>
      </c>
      <c r="M207" s="119">
        <v>3136349.04</v>
      </c>
      <c r="N207" s="119"/>
      <c r="O207" s="119"/>
      <c r="P207" s="119"/>
      <c r="Q207" s="119">
        <f t="shared" si="4"/>
        <v>28433048.189999998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28433048.189999998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>
        <v>594649.76</v>
      </c>
      <c r="G208" s="119">
        <v>652062.53</v>
      </c>
      <c r="H208" s="119">
        <v>574245.87999999989</v>
      </c>
      <c r="I208" s="119">
        <v>503870.33000000007</v>
      </c>
      <c r="J208" s="119">
        <v>477661.5</v>
      </c>
      <c r="K208" s="119">
        <v>265579.08999999997</v>
      </c>
      <c r="L208" s="119">
        <v>147408.59</v>
      </c>
      <c r="M208" s="119">
        <v>163870.23000000004</v>
      </c>
      <c r="N208" s="119"/>
      <c r="O208" s="119"/>
      <c r="P208" s="119"/>
      <c r="Q208" s="119">
        <f t="shared" si="4"/>
        <v>3379347.9099999997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3379347.9099999997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231171.90000000002</v>
      </c>
      <c r="F209" s="119">
        <v>955355.26</v>
      </c>
      <c r="G209" s="119">
        <v>694394.13</v>
      </c>
      <c r="H209" s="119">
        <v>1340841.04</v>
      </c>
      <c r="I209" s="119">
        <v>824075.32000000007</v>
      </c>
      <c r="J209" s="119">
        <v>782989.96</v>
      </c>
      <c r="K209" s="119">
        <v>242867.14000000004</v>
      </c>
      <c r="L209" s="119">
        <v>239045.48999999996</v>
      </c>
      <c r="M209" s="119">
        <v>890881.56</v>
      </c>
      <c r="N209" s="119"/>
      <c r="O209" s="119"/>
      <c r="P209" s="119"/>
      <c r="Q209" s="119">
        <f t="shared" si="4"/>
        <v>6201621.8000000007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6201621.8000000007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>
        <v>181340.53</v>
      </c>
      <c r="G210" s="119">
        <v>282174.88999999996</v>
      </c>
      <c r="H210" s="119">
        <v>183102.97999999998</v>
      </c>
      <c r="I210" s="119">
        <v>188167.33</v>
      </c>
      <c r="J210" s="119">
        <v>372669.44</v>
      </c>
      <c r="K210" s="119">
        <v>236516.08</v>
      </c>
      <c r="L210" s="119">
        <v>42363.93</v>
      </c>
      <c r="M210" s="119">
        <v>313361.93999999989</v>
      </c>
      <c r="N210" s="119"/>
      <c r="O210" s="119"/>
      <c r="P210" s="119"/>
      <c r="Q210" s="119">
        <f t="shared" si="4"/>
        <v>1913578.22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1913578.22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>
        <v>3350594.19</v>
      </c>
      <c r="G211" s="119">
        <v>364083.20000000001</v>
      </c>
      <c r="H211" s="119">
        <v>136716.74999999991</v>
      </c>
      <c r="I211" s="119">
        <v>649187.59999999986</v>
      </c>
      <c r="J211" s="119">
        <v>153631.31999999986</v>
      </c>
      <c r="K211" s="119">
        <v>3699362.69</v>
      </c>
      <c r="L211" s="119">
        <v>426086.73000000004</v>
      </c>
      <c r="M211" s="119">
        <v>408423.39999999991</v>
      </c>
      <c r="N211" s="119"/>
      <c r="O211" s="119"/>
      <c r="P211" s="119"/>
      <c r="Q211" s="119">
        <f t="shared" si="4"/>
        <v>9188085.8800000008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9188085.8800000008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41950.750000000007</v>
      </c>
      <c r="F212" s="119">
        <v>59523.049999999988</v>
      </c>
      <c r="G212" s="119">
        <v>54457.029999999992</v>
      </c>
      <c r="H212" s="119">
        <v>65392.479999999996</v>
      </c>
      <c r="I212" s="119">
        <v>63091.15</v>
      </c>
      <c r="J212" s="119">
        <v>75291.26999999999</v>
      </c>
      <c r="K212" s="119">
        <v>71544.66</v>
      </c>
      <c r="L212" s="119">
        <v>66138.290000000008</v>
      </c>
      <c r="M212" s="119">
        <v>72010.23000000001</v>
      </c>
      <c r="N212" s="119"/>
      <c r="O212" s="119"/>
      <c r="P212" s="119"/>
      <c r="Q212" s="119">
        <f t="shared" si="4"/>
        <v>569398.91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569398.91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>
        <v>0</v>
      </c>
      <c r="G213" s="119">
        <v>487631.04000000004</v>
      </c>
      <c r="H213" s="119">
        <v>667469.42000000004</v>
      </c>
      <c r="I213" s="119">
        <v>0</v>
      </c>
      <c r="J213" s="119">
        <v>222500</v>
      </c>
      <c r="K213" s="119">
        <v>725918.05</v>
      </c>
      <c r="L213" s="119">
        <v>554520.56999999995</v>
      </c>
      <c r="M213" s="119">
        <v>0</v>
      </c>
      <c r="N213" s="119"/>
      <c r="O213" s="119"/>
      <c r="P213" s="119"/>
      <c r="Q213" s="119">
        <f t="shared" si="4"/>
        <v>2658039.0799999996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2658039.0799999996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>
        <v>4685</v>
      </c>
      <c r="G214" s="119">
        <v>6790</v>
      </c>
      <c r="H214" s="119">
        <v>12299.250000000002</v>
      </c>
      <c r="I214" s="119">
        <v>10271.799999999999</v>
      </c>
      <c r="J214" s="119">
        <v>71736</v>
      </c>
      <c r="K214" s="119">
        <v>10410</v>
      </c>
      <c r="L214" s="119">
        <v>3960</v>
      </c>
      <c r="M214" s="119">
        <v>10697.779999999999</v>
      </c>
      <c r="N214" s="119"/>
      <c r="O214" s="119"/>
      <c r="P214" s="119"/>
      <c r="Q214" s="119">
        <f t="shared" si="4"/>
        <v>130849.83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130849.83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>
        <v>95594.77</v>
      </c>
      <c r="G215" s="119">
        <v>191570.32</v>
      </c>
      <c r="H215" s="119">
        <v>74799.78</v>
      </c>
      <c r="I215" s="119">
        <v>955018.58</v>
      </c>
      <c r="J215" s="119">
        <v>123562.95</v>
      </c>
      <c r="K215" s="119">
        <v>615678.01</v>
      </c>
      <c r="L215" s="119">
        <v>54322.240000000005</v>
      </c>
      <c r="M215" s="119">
        <v>72872.899999999994</v>
      </c>
      <c r="N215" s="119"/>
      <c r="O215" s="119"/>
      <c r="P215" s="119"/>
      <c r="Q215" s="119">
        <f t="shared" si="4"/>
        <v>2199333.85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2199333.85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>
        <v>0</v>
      </c>
      <c r="G216" s="119">
        <v>836018.39999999991</v>
      </c>
      <c r="H216" s="119">
        <v>1007122.35</v>
      </c>
      <c r="I216" s="119">
        <v>350146.77999999997</v>
      </c>
      <c r="J216" s="119">
        <v>0</v>
      </c>
      <c r="K216" s="119">
        <v>287683.95999999996</v>
      </c>
      <c r="L216" s="119">
        <v>771071.84</v>
      </c>
      <c r="M216" s="119">
        <v>224743.84</v>
      </c>
      <c r="N216" s="119"/>
      <c r="O216" s="119"/>
      <c r="P216" s="119"/>
      <c r="Q216" s="119">
        <f t="shared" si="4"/>
        <v>3476787.1699999995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3476787.1699999995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>
        <v>1800</v>
      </c>
      <c r="G217" s="119">
        <v>0</v>
      </c>
      <c r="H217" s="119">
        <v>5331.58</v>
      </c>
      <c r="I217" s="119">
        <v>5914.1900000000005</v>
      </c>
      <c r="J217" s="119">
        <v>1691.2</v>
      </c>
      <c r="K217" s="119">
        <v>4608.2300000000005</v>
      </c>
      <c r="L217" s="119">
        <v>1691.24</v>
      </c>
      <c r="M217" s="119">
        <v>1789.04</v>
      </c>
      <c r="N217" s="119"/>
      <c r="O217" s="119"/>
      <c r="P217" s="119"/>
      <c r="Q217" s="119">
        <f t="shared" si="4"/>
        <v>22825.480000000003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22825.480000000003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157473.76</v>
      </c>
      <c r="F218" s="119">
        <v>854542.94000000029</v>
      </c>
      <c r="G218" s="119">
        <v>1171035.8699999999</v>
      </c>
      <c r="H218" s="119">
        <v>494208.97000000009</v>
      </c>
      <c r="I218" s="119">
        <v>403413.88</v>
      </c>
      <c r="J218" s="119">
        <v>491436.67000000004</v>
      </c>
      <c r="K218" s="119">
        <v>384993.46</v>
      </c>
      <c r="L218" s="119">
        <v>413011.51</v>
      </c>
      <c r="M218" s="119">
        <v>692215.29</v>
      </c>
      <c r="N218" s="119"/>
      <c r="O218" s="119"/>
      <c r="P218" s="119"/>
      <c r="Q218" s="119">
        <f t="shared" si="4"/>
        <v>5062332.3500000006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5062332.3500000006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>
        <v>47776.67</v>
      </c>
      <c r="G219" s="119">
        <v>294974.53000000003</v>
      </c>
      <c r="H219" s="119">
        <v>116327.08</v>
      </c>
      <c r="I219" s="119">
        <v>64304.1</v>
      </c>
      <c r="J219" s="119">
        <v>259097.25</v>
      </c>
      <c r="K219" s="119">
        <v>437696.08999999997</v>
      </c>
      <c r="L219" s="119">
        <v>389923.53</v>
      </c>
      <c r="M219" s="119">
        <v>272839.23</v>
      </c>
      <c r="N219" s="119"/>
      <c r="O219" s="119"/>
      <c r="P219" s="119"/>
      <c r="Q219" s="119">
        <f t="shared" si="4"/>
        <v>1882938.48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1882938.48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>
        <v>618161.69000000018</v>
      </c>
      <c r="G220" s="119">
        <v>601476.56999999995</v>
      </c>
      <c r="H220" s="119">
        <v>920499.70999999961</v>
      </c>
      <c r="I220" s="119">
        <v>366935.52000000014</v>
      </c>
      <c r="J220" s="119">
        <v>808593.67</v>
      </c>
      <c r="K220" s="119">
        <v>798608.1399999999</v>
      </c>
      <c r="L220" s="119">
        <v>369566.88000000006</v>
      </c>
      <c r="M220" s="119">
        <v>551273.98999999976</v>
      </c>
      <c r="N220" s="119"/>
      <c r="O220" s="119"/>
      <c r="P220" s="119"/>
      <c r="Q220" s="119">
        <f t="shared" si="4"/>
        <v>5370088.1399999987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5370088.1399999987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>
        <v>1078.1599999999999</v>
      </c>
      <c r="G221" s="119">
        <v>1648.77</v>
      </c>
      <c r="H221" s="119">
        <v>3252.43</v>
      </c>
      <c r="I221" s="119">
        <v>1693.88</v>
      </c>
      <c r="J221" s="119">
        <v>1581.31</v>
      </c>
      <c r="K221" s="119">
        <v>58.66</v>
      </c>
      <c r="L221" s="119">
        <v>1648.77</v>
      </c>
      <c r="M221" s="119">
        <v>1648.77</v>
      </c>
      <c r="N221" s="119"/>
      <c r="O221" s="119"/>
      <c r="P221" s="119"/>
      <c r="Q221" s="119">
        <f t="shared" si="4"/>
        <v>12610.75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12610.75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>
        <v>2692.62</v>
      </c>
      <c r="G222" s="119">
        <v>28202.82</v>
      </c>
      <c r="H222" s="119">
        <v>9867.3399999999983</v>
      </c>
      <c r="I222" s="119">
        <v>6270.54</v>
      </c>
      <c r="J222" s="119">
        <v>14018.900000000001</v>
      </c>
      <c r="K222" s="119">
        <v>1787.67</v>
      </c>
      <c r="L222" s="119">
        <v>18167.32</v>
      </c>
      <c r="M222" s="119">
        <v>5535.0300000000007</v>
      </c>
      <c r="N222" s="119"/>
      <c r="O222" s="119"/>
      <c r="P222" s="119"/>
      <c r="Q222" s="119">
        <f t="shared" si="4"/>
        <v>87142.5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87142.5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232871.92999999996</v>
      </c>
      <c r="F223" s="119">
        <v>372494.49999999988</v>
      </c>
      <c r="G223" s="119">
        <v>380293.01000000007</v>
      </c>
      <c r="H223" s="119">
        <v>337995.19000000006</v>
      </c>
      <c r="I223" s="119">
        <v>350779.88000000012</v>
      </c>
      <c r="J223" s="119">
        <v>389346.44999999995</v>
      </c>
      <c r="K223" s="119">
        <v>566184.35999999987</v>
      </c>
      <c r="L223" s="119">
        <v>240970.91000000006</v>
      </c>
      <c r="M223" s="119">
        <v>293341.18000000011</v>
      </c>
      <c r="N223" s="119"/>
      <c r="O223" s="119"/>
      <c r="P223" s="119"/>
      <c r="Q223" s="119">
        <f t="shared" si="4"/>
        <v>3164277.41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3164277.41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111994.51999999999</v>
      </c>
      <c r="F224" s="119">
        <v>145958.62999999998</v>
      </c>
      <c r="G224" s="119">
        <v>144342.37999999998</v>
      </c>
      <c r="H224" s="119">
        <v>140865.87999999995</v>
      </c>
      <c r="I224" s="119">
        <v>136794.58999999997</v>
      </c>
      <c r="J224" s="119">
        <v>118646.17</v>
      </c>
      <c r="K224" s="119">
        <v>178519.46999999994</v>
      </c>
      <c r="L224" s="119">
        <v>111182.85</v>
      </c>
      <c r="M224" s="119">
        <v>161875.48000000004</v>
      </c>
      <c r="N224" s="119"/>
      <c r="O224" s="119"/>
      <c r="P224" s="119"/>
      <c r="Q224" s="119">
        <f t="shared" si="4"/>
        <v>1250179.97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1250179.97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70486.760000000009</v>
      </c>
      <c r="F225" s="119">
        <v>81179.939999999973</v>
      </c>
      <c r="G225" s="119">
        <v>88251.440000000017</v>
      </c>
      <c r="H225" s="119">
        <v>81451.41</v>
      </c>
      <c r="I225" s="119">
        <v>86571.66</v>
      </c>
      <c r="J225" s="119">
        <v>105064.27</v>
      </c>
      <c r="K225" s="119">
        <v>92269.989999999962</v>
      </c>
      <c r="L225" s="119">
        <v>69922.240000000005</v>
      </c>
      <c r="M225" s="119">
        <v>99727.57</v>
      </c>
      <c r="N225" s="119"/>
      <c r="O225" s="119"/>
      <c r="P225" s="119"/>
      <c r="Q225" s="119">
        <f t="shared" si="4"/>
        <v>774925.28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774925.28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158558.65</v>
      </c>
      <c r="F226" s="119">
        <v>172357.82</v>
      </c>
      <c r="G226" s="119">
        <v>181090.99</v>
      </c>
      <c r="H226" s="119">
        <v>169324.25999999995</v>
      </c>
      <c r="I226" s="119">
        <v>171812.51</v>
      </c>
      <c r="J226" s="119">
        <v>196570.50000000006</v>
      </c>
      <c r="K226" s="119">
        <v>185987.31</v>
      </c>
      <c r="L226" s="119">
        <v>160744.45000000001</v>
      </c>
      <c r="M226" s="119">
        <v>181291.43999999997</v>
      </c>
      <c r="N226" s="119"/>
      <c r="O226" s="119"/>
      <c r="P226" s="119"/>
      <c r="Q226" s="119">
        <f t="shared" si="4"/>
        <v>1577737.93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1577737.93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>
        <v>42853.530000000006</v>
      </c>
      <c r="G227" s="119">
        <v>45643.069999999992</v>
      </c>
      <c r="H227" s="119">
        <v>44673.72</v>
      </c>
      <c r="I227" s="119">
        <v>41888.080000000009</v>
      </c>
      <c r="J227" s="119">
        <v>48675.560000000005</v>
      </c>
      <c r="K227" s="119">
        <v>46317.069999999985</v>
      </c>
      <c r="L227" s="119">
        <v>39992.419999999984</v>
      </c>
      <c r="M227" s="119">
        <v>40374.739999999991</v>
      </c>
      <c r="N227" s="119"/>
      <c r="O227" s="119"/>
      <c r="P227" s="119"/>
      <c r="Q227" s="119">
        <f t="shared" si="4"/>
        <v>387317.83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387317.83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>
        <v>78783.34</v>
      </c>
      <c r="G228" s="119">
        <v>39391.67</v>
      </c>
      <c r="H228" s="119">
        <v>39391.67</v>
      </c>
      <c r="I228" s="119">
        <v>39391.67</v>
      </c>
      <c r="J228" s="119">
        <v>39391.67</v>
      </c>
      <c r="K228" s="119">
        <v>39391.67</v>
      </c>
      <c r="L228" s="119">
        <v>39391.67</v>
      </c>
      <c r="M228" s="119">
        <v>39391.67</v>
      </c>
      <c r="N228" s="119"/>
      <c r="O228" s="119"/>
      <c r="P228" s="119"/>
      <c r="Q228" s="119">
        <f t="shared" si="4"/>
        <v>354525.02999999991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354525.02999999991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>
        <v>10808.99</v>
      </c>
      <c r="G229" s="119">
        <v>27832.41</v>
      </c>
      <c r="H229" s="119">
        <v>29333.22</v>
      </c>
      <c r="I229" s="119">
        <v>16367.41</v>
      </c>
      <c r="J229" s="119">
        <v>42814.5</v>
      </c>
      <c r="K229" s="119">
        <v>27619.79</v>
      </c>
      <c r="L229" s="119">
        <v>28014.5</v>
      </c>
      <c r="M229" s="119">
        <v>26772.01</v>
      </c>
      <c r="N229" s="119"/>
      <c r="O229" s="119"/>
      <c r="P229" s="119"/>
      <c r="Q229" s="119">
        <f t="shared" si="4"/>
        <v>234561.01000000004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234561.01000000004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>
        <v>1742.4</v>
      </c>
      <c r="G230" s="119">
        <v>17000</v>
      </c>
      <c r="H230" s="119">
        <v>0</v>
      </c>
      <c r="I230" s="119">
        <v>659849.66999999993</v>
      </c>
      <c r="J230" s="119">
        <v>0</v>
      </c>
      <c r="K230" s="119">
        <v>466692.4</v>
      </c>
      <c r="L230" s="119">
        <v>0</v>
      </c>
      <c r="M230" s="119">
        <v>1306.8</v>
      </c>
      <c r="N230" s="119"/>
      <c r="O230" s="119"/>
      <c r="P230" s="119"/>
      <c r="Q230" s="119">
        <f t="shared" si="4"/>
        <v>1146591.27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1146591.27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6933.4299999999994</v>
      </c>
      <c r="F231" s="119">
        <v>8238.6899999999987</v>
      </c>
      <c r="G231" s="119">
        <v>8580.239999999998</v>
      </c>
      <c r="H231" s="119">
        <v>7917.4499999999989</v>
      </c>
      <c r="I231" s="119">
        <v>8131.8300000000008</v>
      </c>
      <c r="J231" s="119">
        <v>6179.1200000000008</v>
      </c>
      <c r="K231" s="119">
        <v>6492.9999999999991</v>
      </c>
      <c r="L231" s="119">
        <v>6517.5900000000011</v>
      </c>
      <c r="M231" s="119">
        <v>6495.760000000002</v>
      </c>
      <c r="N231" s="119"/>
      <c r="O231" s="119"/>
      <c r="P231" s="119"/>
      <c r="Q231" s="119">
        <f t="shared" si="4"/>
        <v>65487.110000000008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65487.110000000008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>
        <v>77384.830000000016</v>
      </c>
      <c r="G232" s="119">
        <v>137243.21</v>
      </c>
      <c r="H232" s="119">
        <v>89747.260000000009</v>
      </c>
      <c r="I232" s="119">
        <v>83061.87</v>
      </c>
      <c r="J232" s="119">
        <v>98998.720000000016</v>
      </c>
      <c r="K232" s="119">
        <v>141134.49</v>
      </c>
      <c r="L232" s="119">
        <v>82417.23</v>
      </c>
      <c r="M232" s="119">
        <v>87416.479999999981</v>
      </c>
      <c r="N232" s="119"/>
      <c r="O232" s="119"/>
      <c r="P232" s="119"/>
      <c r="Q232" s="119">
        <f t="shared" si="4"/>
        <v>844331.14999999991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844331.14999999991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>
        <v>60000</v>
      </c>
      <c r="G233" s="119">
        <v>30000</v>
      </c>
      <c r="H233" s="119">
        <v>30000</v>
      </c>
      <c r="I233" s="119">
        <v>30000</v>
      </c>
      <c r="J233" s="119">
        <v>30000</v>
      </c>
      <c r="K233" s="119">
        <v>30000</v>
      </c>
      <c r="L233" s="119">
        <v>0</v>
      </c>
      <c r="M233" s="119">
        <v>0</v>
      </c>
      <c r="N233" s="119"/>
      <c r="O233" s="119"/>
      <c r="P233" s="119"/>
      <c r="Q233" s="119">
        <f t="shared" si="4"/>
        <v>210000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210000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>
        <v>6624.9299999999994</v>
      </c>
      <c r="G234" s="119">
        <v>158894.95000000001</v>
      </c>
      <c r="H234" s="119">
        <v>170061.11</v>
      </c>
      <c r="I234" s="119">
        <v>8072.6399999999994</v>
      </c>
      <c r="J234" s="119">
        <v>10301.730000000003</v>
      </c>
      <c r="K234" s="119">
        <v>12443.56</v>
      </c>
      <c r="L234" s="119">
        <v>7169.68</v>
      </c>
      <c r="M234" s="119">
        <v>23635.279999999999</v>
      </c>
      <c r="N234" s="119"/>
      <c r="O234" s="119"/>
      <c r="P234" s="119"/>
      <c r="Q234" s="119">
        <f t="shared" si="4"/>
        <v>397203.88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397203.88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15974692.66</v>
      </c>
      <c r="F235" s="119">
        <v>31288201.320000004</v>
      </c>
      <c r="G235" s="119">
        <v>29418498.18</v>
      </c>
      <c r="H235" s="119">
        <v>28407990.960000005</v>
      </c>
      <c r="I235" s="119">
        <v>30831007.069999997</v>
      </c>
      <c r="J235" s="119">
        <v>29500029.520000011</v>
      </c>
      <c r="K235" s="119">
        <v>27747158.079999998</v>
      </c>
      <c r="L235" s="119">
        <v>24478524.890000001</v>
      </c>
      <c r="M235" s="119">
        <v>30776749.199999992</v>
      </c>
      <c r="N235" s="119"/>
      <c r="O235" s="119"/>
      <c r="P235" s="119"/>
      <c r="Q235" s="119">
        <f t="shared" si="4"/>
        <v>248422851.88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248422851.88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930863.33999999973</v>
      </c>
      <c r="F236" s="119">
        <v>5507601.5000000028</v>
      </c>
      <c r="G236" s="119">
        <v>6229947.2899999991</v>
      </c>
      <c r="H236" s="119">
        <v>7368990.6600000001</v>
      </c>
      <c r="I236" s="119">
        <v>2718377.5399999991</v>
      </c>
      <c r="J236" s="119">
        <v>5125986.5999999996</v>
      </c>
      <c r="K236" s="119">
        <v>10878709.07</v>
      </c>
      <c r="L236" s="119">
        <v>4986270.6300000008</v>
      </c>
      <c r="M236" s="119">
        <v>5705277.6400000006</v>
      </c>
      <c r="N236" s="119"/>
      <c r="O236" s="119"/>
      <c r="P236" s="119"/>
      <c r="Q236" s="119">
        <f t="shared" si="4"/>
        <v>49452024.270000003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49452024.270000003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252860.84999999995</v>
      </c>
      <c r="F237" s="119">
        <v>354570.58999999997</v>
      </c>
      <c r="G237" s="119">
        <v>408339.91999999993</v>
      </c>
      <c r="H237" s="119">
        <v>469752.16</v>
      </c>
      <c r="I237" s="119">
        <v>365353.27</v>
      </c>
      <c r="J237" s="119">
        <v>403822.86</v>
      </c>
      <c r="K237" s="119">
        <v>383517.38000000012</v>
      </c>
      <c r="L237" s="119">
        <v>364516.2</v>
      </c>
      <c r="M237" s="119">
        <v>398542.74000000011</v>
      </c>
      <c r="N237" s="119"/>
      <c r="O237" s="119"/>
      <c r="P237" s="119"/>
      <c r="Q237" s="119">
        <f t="shared" si="4"/>
        <v>3401275.9700000007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3401275.9700000007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>
        <v>436943.82000000007</v>
      </c>
      <c r="G238" s="119">
        <v>647491.99</v>
      </c>
      <c r="H238" s="119">
        <v>575210.5</v>
      </c>
      <c r="I238" s="119">
        <v>373014.57</v>
      </c>
      <c r="J238" s="119">
        <v>719954.7</v>
      </c>
      <c r="K238" s="119">
        <v>472335.01999999996</v>
      </c>
      <c r="L238" s="119">
        <v>484187.82999999996</v>
      </c>
      <c r="M238" s="119">
        <v>576582.30000000005</v>
      </c>
      <c r="N238" s="119"/>
      <c r="O238" s="119"/>
      <c r="P238" s="119"/>
      <c r="Q238" s="119">
        <f t="shared" si="4"/>
        <v>4667372.2200000007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4667372.2200000007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>
        <v>31093.31</v>
      </c>
      <c r="G239" s="119">
        <v>889832.63000000012</v>
      </c>
      <c r="H239" s="119">
        <v>585459.06999999995</v>
      </c>
      <c r="I239" s="119">
        <v>4741.24</v>
      </c>
      <c r="J239" s="119">
        <v>415283.69</v>
      </c>
      <c r="K239" s="119">
        <v>164451.01999999999</v>
      </c>
      <c r="L239" s="119">
        <v>226727.88</v>
      </c>
      <c r="M239" s="119">
        <v>604067.49</v>
      </c>
      <c r="N239" s="119"/>
      <c r="O239" s="119"/>
      <c r="P239" s="119"/>
      <c r="Q239" s="119">
        <f t="shared" si="4"/>
        <v>2921656.33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2921656.33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>
        <v>0</v>
      </c>
      <c r="G240" s="119">
        <v>751469.54</v>
      </c>
      <c r="H240" s="119">
        <v>878129.82000000007</v>
      </c>
      <c r="I240" s="119">
        <v>0</v>
      </c>
      <c r="J240" s="119">
        <v>316573.36000000004</v>
      </c>
      <c r="K240" s="119">
        <v>1113288.95</v>
      </c>
      <c r="L240" s="119">
        <v>894078.17999999993</v>
      </c>
      <c r="M240" s="119">
        <v>937516.71</v>
      </c>
      <c r="N240" s="119"/>
      <c r="O240" s="119"/>
      <c r="P240" s="119"/>
      <c r="Q240" s="119">
        <f t="shared" si="4"/>
        <v>5085804.55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5085804.55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</v>
      </c>
      <c r="F241" s="119">
        <v>108611.39</v>
      </c>
      <c r="G241" s="119">
        <v>131631.49</v>
      </c>
      <c r="H241" s="119">
        <v>189617.37</v>
      </c>
      <c r="I241" s="119">
        <v>127425.13999999997</v>
      </c>
      <c r="J241" s="119">
        <v>284739.67</v>
      </c>
      <c r="K241" s="119">
        <v>130320.31999999998</v>
      </c>
      <c r="L241" s="119">
        <v>102061.84000000001</v>
      </c>
      <c r="M241" s="119">
        <v>126257.29999999994</v>
      </c>
      <c r="N241" s="119"/>
      <c r="O241" s="119"/>
      <c r="P241" s="119"/>
      <c r="Q241" s="119">
        <f t="shared" si="4"/>
        <v>1293469.56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1293469.56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49992836.859999999</v>
      </c>
      <c r="F242" s="119">
        <v>60436837.38000001</v>
      </c>
      <c r="G242" s="119">
        <v>61009059.659999996</v>
      </c>
      <c r="H242" s="119">
        <v>61180414.660000004</v>
      </c>
      <c r="I242" s="119">
        <v>60912897.669999987</v>
      </c>
      <c r="J242" s="119">
        <v>61972227.069999956</v>
      </c>
      <c r="K242" s="119">
        <v>61550827.919999957</v>
      </c>
      <c r="L242" s="119">
        <v>62111987.969999999</v>
      </c>
      <c r="M242" s="119">
        <v>62041259.769999959</v>
      </c>
      <c r="N242" s="119"/>
      <c r="O242" s="119"/>
      <c r="P242" s="119"/>
      <c r="Q242" s="119">
        <f t="shared" si="4"/>
        <v>541208348.95999992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541208348.95999992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>
        <v>22900</v>
      </c>
      <c r="G243" s="119">
        <v>186350</v>
      </c>
      <c r="H243" s="119">
        <v>65150</v>
      </c>
      <c r="I243" s="119">
        <v>63400</v>
      </c>
      <c r="J243" s="119">
        <v>58650</v>
      </c>
      <c r="K243" s="119">
        <v>57500</v>
      </c>
      <c r="L243" s="119">
        <v>57500</v>
      </c>
      <c r="M243" s="119">
        <v>57500</v>
      </c>
      <c r="N243" s="119"/>
      <c r="O243" s="119"/>
      <c r="P243" s="119"/>
      <c r="Q243" s="119">
        <f t="shared" si="4"/>
        <v>568950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568950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203484.97000000003</v>
      </c>
      <c r="F244" s="119">
        <v>302960.18999999994</v>
      </c>
      <c r="G244" s="119">
        <v>332565.98</v>
      </c>
      <c r="H244" s="119">
        <v>269040.90000000002</v>
      </c>
      <c r="I244" s="119">
        <v>262093.42000000004</v>
      </c>
      <c r="J244" s="119">
        <v>252205.53999999992</v>
      </c>
      <c r="K244" s="119">
        <v>357978.93</v>
      </c>
      <c r="L244" s="119">
        <v>314629.17000000004</v>
      </c>
      <c r="M244" s="119">
        <v>276723.69000000018</v>
      </c>
      <c r="N244" s="119"/>
      <c r="O244" s="119"/>
      <c r="P244" s="119"/>
      <c r="Q244" s="119">
        <f t="shared" si="4"/>
        <v>2571682.79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2571682.79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>
        <v>0</v>
      </c>
      <c r="G245" s="119">
        <v>0</v>
      </c>
      <c r="H245" s="119">
        <v>0</v>
      </c>
      <c r="I245" s="119">
        <v>63696.290000000008</v>
      </c>
      <c r="J245" s="119">
        <v>26897.280000000002</v>
      </c>
      <c r="K245" s="119">
        <v>35302.75</v>
      </c>
      <c r="L245" s="119">
        <v>42613.520000000004</v>
      </c>
      <c r="M245" s="119">
        <v>48098.75</v>
      </c>
      <c r="N245" s="119"/>
      <c r="O245" s="119"/>
      <c r="P245" s="119"/>
      <c r="Q245" s="119">
        <f t="shared" si="4"/>
        <v>216608.59000000003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216608.59000000003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</v>
      </c>
      <c r="F246" s="119">
        <v>1115280.3400000003</v>
      </c>
      <c r="G246" s="119">
        <v>1159978.5299999998</v>
      </c>
      <c r="H246" s="119">
        <v>1311378.4700000009</v>
      </c>
      <c r="I246" s="119">
        <v>1312139.42</v>
      </c>
      <c r="J246" s="119">
        <v>1236794.3300000008</v>
      </c>
      <c r="K246" s="119">
        <v>1151428.5399999989</v>
      </c>
      <c r="L246" s="119">
        <v>1257052.7700000007</v>
      </c>
      <c r="M246" s="119">
        <v>1126342.2000000002</v>
      </c>
      <c r="N246" s="119"/>
      <c r="O246" s="119"/>
      <c r="P246" s="119"/>
      <c r="Q246" s="119">
        <f t="shared" si="4"/>
        <v>10863126.030000001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10863126.030000001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>
        <v>18106708.800000001</v>
      </c>
      <c r="G247" s="119">
        <v>17700704.399999999</v>
      </c>
      <c r="H247" s="119">
        <v>19124053.890000001</v>
      </c>
      <c r="I247" s="119">
        <v>17960670.779999997</v>
      </c>
      <c r="J247" s="119">
        <v>18095824.150000002</v>
      </c>
      <c r="K247" s="119">
        <v>18392354.060000006</v>
      </c>
      <c r="L247" s="119">
        <v>18705395.41</v>
      </c>
      <c r="M247" s="119">
        <v>16326123.240000002</v>
      </c>
      <c r="N247" s="119"/>
      <c r="O247" s="119"/>
      <c r="P247" s="119"/>
      <c r="Q247" s="119">
        <f t="shared" si="4"/>
        <v>161657492.09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161657492.09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</v>
      </c>
      <c r="F248" s="119">
        <v>4548.55</v>
      </c>
      <c r="G248" s="119">
        <v>4697.8300000000008</v>
      </c>
      <c r="H248" s="119">
        <v>4326.9500000000007</v>
      </c>
      <c r="I248" s="119">
        <v>4992.9500000000007</v>
      </c>
      <c r="J248" s="119">
        <v>1838.0499999999997</v>
      </c>
      <c r="K248" s="119">
        <v>10947.95</v>
      </c>
      <c r="L248" s="119">
        <v>1550.0000000000002</v>
      </c>
      <c r="M248" s="119">
        <v>4361.28</v>
      </c>
      <c r="N248" s="119"/>
      <c r="O248" s="119"/>
      <c r="P248" s="119"/>
      <c r="Q248" s="119">
        <f t="shared" si="4"/>
        <v>38800.910000000003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38800.910000000003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>
        <v>25483.570000000007</v>
      </c>
      <c r="G249" s="119">
        <v>25482.93</v>
      </c>
      <c r="H249" s="119">
        <v>30694.750000000011</v>
      </c>
      <c r="I249" s="119">
        <v>34033</v>
      </c>
      <c r="J249" s="119">
        <v>36299.5</v>
      </c>
      <c r="K249" s="119">
        <v>30242.11</v>
      </c>
      <c r="L249" s="119">
        <v>23318.690000000006</v>
      </c>
      <c r="M249" s="119">
        <v>27852.27</v>
      </c>
      <c r="N249" s="119"/>
      <c r="O249" s="119"/>
      <c r="P249" s="119"/>
      <c r="Q249" s="119">
        <f t="shared" si="4"/>
        <v>258972.18000000002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258972.18000000002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>
        <v>0</v>
      </c>
      <c r="G250" s="119">
        <v>113212.2</v>
      </c>
      <c r="H250" s="119">
        <v>156105.68</v>
      </c>
      <c r="I250" s="119">
        <v>53567.34</v>
      </c>
      <c r="J250" s="119">
        <v>105353.09</v>
      </c>
      <c r="K250" s="119">
        <v>93810.27</v>
      </c>
      <c r="L250" s="119">
        <v>0</v>
      </c>
      <c r="M250" s="119">
        <v>0</v>
      </c>
      <c r="N250" s="119"/>
      <c r="O250" s="119"/>
      <c r="P250" s="119"/>
      <c r="Q250" s="119">
        <f t="shared" si="4"/>
        <v>522048.57999999996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522048.57999999996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71869.110000000015</v>
      </c>
      <c r="F251" s="119">
        <v>100063.01999999997</v>
      </c>
      <c r="G251" s="119">
        <v>133522.77000000002</v>
      </c>
      <c r="H251" s="119">
        <v>125454.67000000004</v>
      </c>
      <c r="I251" s="119">
        <v>159008.87000000005</v>
      </c>
      <c r="J251" s="119">
        <v>138751.97999999998</v>
      </c>
      <c r="K251" s="119">
        <v>102696.91999999998</v>
      </c>
      <c r="L251" s="119">
        <v>91875</v>
      </c>
      <c r="M251" s="119">
        <v>56440.11</v>
      </c>
      <c r="N251" s="119"/>
      <c r="O251" s="119"/>
      <c r="P251" s="119"/>
      <c r="Q251" s="119">
        <f t="shared" si="4"/>
        <v>979682.45000000007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979682.45000000007</v>
      </c>
      <c r="V251" s="115"/>
    </row>
    <row r="252" spans="2:22" x14ac:dyDescent="0.2">
      <c r="B252" s="113"/>
      <c r="C252" s="117" t="s">
        <v>540</v>
      </c>
      <c r="D252" s="118" t="s">
        <v>541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/>
      <c r="O252" s="119"/>
      <c r="P252" s="119"/>
      <c r="Q252" s="119">
        <f t="shared" si="4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ht="25.5" x14ac:dyDescent="0.2">
      <c r="B253" s="113"/>
      <c r="C253" s="117" t="s">
        <v>542</v>
      </c>
      <c r="D253" s="118" t="s">
        <v>543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/>
      <c r="O253" s="119"/>
      <c r="P253" s="119"/>
      <c r="Q253" s="119">
        <f t="shared" si="4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ht="25.5" x14ac:dyDescent="0.2">
      <c r="B254" s="113"/>
      <c r="C254" s="117" t="s">
        <v>544</v>
      </c>
      <c r="D254" s="118" t="s">
        <v>545</v>
      </c>
      <c r="E254" s="119">
        <v>0</v>
      </c>
      <c r="F254" s="119">
        <v>0</v>
      </c>
      <c r="G254" s="119">
        <v>0</v>
      </c>
      <c r="H254" s="119">
        <v>0</v>
      </c>
      <c r="I254" s="119">
        <v>0</v>
      </c>
      <c r="J254" s="119">
        <v>0</v>
      </c>
      <c r="K254" s="119">
        <v>0</v>
      </c>
      <c r="L254" s="119">
        <v>0</v>
      </c>
      <c r="M254" s="119">
        <v>0</v>
      </c>
      <c r="N254" s="119"/>
      <c r="O254" s="119"/>
      <c r="P254" s="119"/>
      <c r="Q254" s="119">
        <f t="shared" si="4"/>
        <v>0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115"/>
    </row>
    <row r="255" spans="2:22" ht="25.5" x14ac:dyDescent="0.2">
      <c r="B255" s="113"/>
      <c r="C255" s="117" t="s">
        <v>546</v>
      </c>
      <c r="D255" s="118" t="s">
        <v>547</v>
      </c>
      <c r="E255" s="119">
        <v>0</v>
      </c>
      <c r="F255" s="119">
        <v>0</v>
      </c>
      <c r="G255" s="119">
        <v>0</v>
      </c>
      <c r="H255" s="119">
        <v>0</v>
      </c>
      <c r="I255" s="119">
        <v>0</v>
      </c>
      <c r="J255" s="119">
        <v>0</v>
      </c>
      <c r="K255" s="119">
        <v>0</v>
      </c>
      <c r="L255" s="119">
        <v>0</v>
      </c>
      <c r="M255" s="119">
        <v>0</v>
      </c>
      <c r="N255" s="119"/>
      <c r="O255" s="119"/>
      <c r="P255" s="119"/>
      <c r="Q255" s="119">
        <f t="shared" si="4"/>
        <v>0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0</v>
      </c>
      <c r="V255" s="115"/>
    </row>
    <row r="256" spans="2:22" x14ac:dyDescent="0.2">
      <c r="B256" s="113"/>
      <c r="C256" s="117" t="s">
        <v>548</v>
      </c>
      <c r="D256" s="118" t="s">
        <v>373</v>
      </c>
      <c r="E256" s="119">
        <v>0</v>
      </c>
      <c r="F256" s="119">
        <v>0</v>
      </c>
      <c r="G256" s="119">
        <v>0</v>
      </c>
      <c r="H256" s="119">
        <v>0</v>
      </c>
      <c r="I256" s="119">
        <v>0</v>
      </c>
      <c r="J256" s="119">
        <v>0</v>
      </c>
      <c r="K256" s="119">
        <v>0</v>
      </c>
      <c r="L256" s="119">
        <v>0</v>
      </c>
      <c r="M256" s="119">
        <v>0</v>
      </c>
      <c r="N256" s="119"/>
      <c r="O256" s="119"/>
      <c r="P256" s="119"/>
      <c r="Q256" s="119">
        <f t="shared" si="4"/>
        <v>0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0</v>
      </c>
      <c r="V256" s="115"/>
    </row>
    <row r="257" spans="2:22" x14ac:dyDescent="0.2">
      <c r="B257" s="113"/>
      <c r="C257" s="117" t="s">
        <v>549</v>
      </c>
      <c r="D257" s="118" t="s">
        <v>550</v>
      </c>
      <c r="E257" s="119">
        <v>0</v>
      </c>
      <c r="F257" s="119">
        <v>0</v>
      </c>
      <c r="G257" s="119">
        <v>0</v>
      </c>
      <c r="H257" s="119">
        <v>0</v>
      </c>
      <c r="I257" s="119">
        <v>0</v>
      </c>
      <c r="J257" s="119">
        <v>0</v>
      </c>
      <c r="K257" s="119">
        <v>0</v>
      </c>
      <c r="L257" s="119">
        <v>0</v>
      </c>
      <c r="M257" s="119">
        <v>27898.550000000003</v>
      </c>
      <c r="N257" s="119"/>
      <c r="O257" s="119"/>
      <c r="P257" s="119"/>
      <c r="Q257" s="119">
        <f t="shared" si="4"/>
        <v>27898.550000000003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27898.550000000003</v>
      </c>
      <c r="V257" s="115"/>
    </row>
    <row r="258" spans="2:22" x14ac:dyDescent="0.2">
      <c r="B258" s="113"/>
      <c r="C258" s="117" t="s">
        <v>551</v>
      </c>
      <c r="D258" s="118" t="s">
        <v>552</v>
      </c>
      <c r="E258" s="119">
        <v>0</v>
      </c>
      <c r="F258" s="119">
        <v>0</v>
      </c>
      <c r="G258" s="119">
        <v>0</v>
      </c>
      <c r="H258" s="119">
        <v>0</v>
      </c>
      <c r="I258" s="119">
        <v>0</v>
      </c>
      <c r="J258" s="119">
        <v>0</v>
      </c>
      <c r="K258" s="119">
        <v>0</v>
      </c>
      <c r="L258" s="119">
        <v>0</v>
      </c>
      <c r="M258" s="119">
        <v>4079.4999999999995</v>
      </c>
      <c r="N258" s="119"/>
      <c r="O258" s="119"/>
      <c r="P258" s="119"/>
      <c r="Q258" s="119">
        <f t="shared" si="4"/>
        <v>4079.4999999999995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4079.4999999999995</v>
      </c>
      <c r="V258" s="115"/>
    </row>
    <row r="259" spans="2:22" ht="25.5" x14ac:dyDescent="0.2">
      <c r="B259" s="113"/>
      <c r="C259" s="117" t="s">
        <v>553</v>
      </c>
      <c r="D259" s="118" t="s">
        <v>554</v>
      </c>
      <c r="E259" s="119">
        <v>0</v>
      </c>
      <c r="F259" s="119">
        <v>0</v>
      </c>
      <c r="G259" s="119">
        <v>0</v>
      </c>
      <c r="H259" s="119">
        <v>0</v>
      </c>
      <c r="I259" s="119">
        <v>0</v>
      </c>
      <c r="J259" s="119">
        <v>0</v>
      </c>
      <c r="K259" s="119">
        <v>0</v>
      </c>
      <c r="L259" s="119">
        <v>0</v>
      </c>
      <c r="M259" s="119">
        <v>54704.719999999994</v>
      </c>
      <c r="N259" s="119"/>
      <c r="O259" s="119"/>
      <c r="P259" s="119"/>
      <c r="Q259" s="119">
        <f t="shared" si="4"/>
        <v>54704.719999999994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54704.719999999994</v>
      </c>
      <c r="V259" s="115"/>
    </row>
    <row r="260" spans="2:22" ht="25.5" x14ac:dyDescent="0.2">
      <c r="B260" s="113"/>
      <c r="C260" s="117" t="s">
        <v>555</v>
      </c>
      <c r="D260" s="118" t="s">
        <v>556</v>
      </c>
      <c r="E260" s="119">
        <v>0</v>
      </c>
      <c r="F260" s="119">
        <v>0</v>
      </c>
      <c r="G260" s="119">
        <v>0</v>
      </c>
      <c r="H260" s="119">
        <v>0</v>
      </c>
      <c r="I260" s="119">
        <v>0</v>
      </c>
      <c r="J260" s="119">
        <v>0</v>
      </c>
      <c r="K260" s="119">
        <v>0</v>
      </c>
      <c r="L260" s="119">
        <v>4772.9100000000008</v>
      </c>
      <c r="M260" s="119">
        <v>43557.619999999995</v>
      </c>
      <c r="N260" s="119"/>
      <c r="O260" s="119"/>
      <c r="P260" s="119"/>
      <c r="Q260" s="119">
        <f t="shared" si="4"/>
        <v>48330.53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48330.53</v>
      </c>
      <c r="V260" s="115"/>
    </row>
    <row r="261" spans="2:22" x14ac:dyDescent="0.2">
      <c r="B261" s="113"/>
      <c r="C261" s="117" t="s">
        <v>557</v>
      </c>
      <c r="D261" s="118" t="s">
        <v>558</v>
      </c>
      <c r="E261" s="119">
        <v>0</v>
      </c>
      <c r="F261" s="119">
        <v>0</v>
      </c>
      <c r="G261" s="119">
        <v>0</v>
      </c>
      <c r="H261" s="119">
        <v>0</v>
      </c>
      <c r="I261" s="119">
        <v>0</v>
      </c>
      <c r="J261" s="119">
        <v>0</v>
      </c>
      <c r="K261" s="119">
        <v>0</v>
      </c>
      <c r="L261" s="119">
        <v>0</v>
      </c>
      <c r="M261" s="119">
        <v>13924.550000000001</v>
      </c>
      <c r="N261" s="119"/>
      <c r="O261" s="119"/>
      <c r="P261" s="119"/>
      <c r="Q261" s="119">
        <f t="shared" si="4"/>
        <v>13924.550000000001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13924.550000000001</v>
      </c>
      <c r="V261" s="115"/>
    </row>
    <row r="262" spans="2:22" x14ac:dyDescent="0.2">
      <c r="B262" s="113"/>
      <c r="C262" s="117" t="s">
        <v>559</v>
      </c>
      <c r="D262" s="118" t="s">
        <v>560</v>
      </c>
      <c r="E262" s="119">
        <v>0</v>
      </c>
      <c r="F262" s="119">
        <v>0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  <c r="L262" s="119">
        <v>0</v>
      </c>
      <c r="M262" s="119">
        <v>0</v>
      </c>
      <c r="N262" s="119"/>
      <c r="O262" s="119"/>
      <c r="P262" s="119"/>
      <c r="Q262" s="119">
        <f t="shared" si="4"/>
        <v>0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ht="25.5" x14ac:dyDescent="0.2">
      <c r="B263" s="113"/>
      <c r="C263" s="117" t="s">
        <v>561</v>
      </c>
      <c r="D263" s="118" t="s">
        <v>562</v>
      </c>
      <c r="E263" s="119">
        <v>0</v>
      </c>
      <c r="F263" s="119">
        <v>0</v>
      </c>
      <c r="G263" s="119">
        <v>0</v>
      </c>
      <c r="H263" s="119">
        <v>0</v>
      </c>
      <c r="I263" s="119">
        <v>0</v>
      </c>
      <c r="J263" s="119">
        <v>0</v>
      </c>
      <c r="K263" s="119">
        <v>0</v>
      </c>
      <c r="L263" s="119">
        <v>4545.87</v>
      </c>
      <c r="M263" s="119">
        <v>15900.270000000002</v>
      </c>
      <c r="N263" s="119"/>
      <c r="O263" s="119"/>
      <c r="P263" s="119"/>
      <c r="Q263" s="119">
        <f t="shared" si="4"/>
        <v>20446.140000000003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20446.140000000003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537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508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Q272" si="5">SUM(E273:E528)</f>
        <v>218634976.22999999</v>
      </c>
      <c r="F272" s="114">
        <f t="shared" si="5"/>
        <v>216888372.37</v>
      </c>
      <c r="G272" s="114">
        <f t="shared" si="5"/>
        <v>284705733.53000009</v>
      </c>
      <c r="H272" s="114">
        <f t="shared" si="5"/>
        <v>348800863.02000004</v>
      </c>
      <c r="I272" s="114">
        <f t="shared" si="5"/>
        <v>285781177.75999987</v>
      </c>
      <c r="J272" s="114">
        <f t="shared" si="5"/>
        <v>269860260.66000003</v>
      </c>
      <c r="K272" s="114">
        <f t="shared" si="5"/>
        <v>284626702.52000004</v>
      </c>
      <c r="L272" s="114">
        <f t="shared" si="5"/>
        <v>203635256.55000001</v>
      </c>
      <c r="M272" s="114">
        <f t="shared" si="5"/>
        <v>364575713.23000002</v>
      </c>
      <c r="N272" s="114">
        <f t="shared" si="5"/>
        <v>347940075.94000024</v>
      </c>
      <c r="O272" s="114">
        <f t="shared" si="5"/>
        <v>347940075.93000025</v>
      </c>
      <c r="P272" s="114">
        <f>SUM(P273:P528)</f>
        <v>347940046.27000016</v>
      </c>
      <c r="Q272" s="114">
        <f t="shared" si="5"/>
        <v>3521329254.0100007</v>
      </c>
      <c r="R272" s="115"/>
      <c r="S272" s="116"/>
      <c r="T272" s="113"/>
      <c r="U272" s="114">
        <f>SUM(U273:U528)</f>
        <v>2477509055.8700004</v>
      </c>
      <c r="V272" s="115"/>
    </row>
    <row r="273" spans="2:22" x14ac:dyDescent="0.2">
      <c r="B273" s="113"/>
      <c r="C273" s="117" t="s">
        <v>45</v>
      </c>
      <c r="D273" s="118" t="s">
        <v>275</v>
      </c>
      <c r="E273" s="119">
        <v>36855.360000000001</v>
      </c>
      <c r="F273" s="119">
        <v>36515.360000000001</v>
      </c>
      <c r="G273" s="119">
        <v>31294.780000000002</v>
      </c>
      <c r="H273" s="119">
        <v>33672.61</v>
      </c>
      <c r="I273" s="119">
        <v>36578.920000000006</v>
      </c>
      <c r="J273" s="119">
        <v>42172.280000000006</v>
      </c>
      <c r="K273" s="119">
        <v>34220.850000000006</v>
      </c>
      <c r="L273" s="119">
        <v>26475.239999999998</v>
      </c>
      <c r="M273" s="119">
        <v>54898.920000000006</v>
      </c>
      <c r="N273" s="119">
        <v>54898.920000000006</v>
      </c>
      <c r="O273" s="119">
        <v>54898.920000000006</v>
      </c>
      <c r="P273" s="119">
        <v>54898.839999999989</v>
      </c>
      <c r="Q273" s="119">
        <f t="shared" ref="Q273:Q336" si="6">SUM(E273:P273)</f>
        <v>497380.99999999994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332684.32</v>
      </c>
      <c r="V273" s="115"/>
    </row>
    <row r="274" spans="2:22" ht="25.5" x14ac:dyDescent="0.2">
      <c r="B274" s="113"/>
      <c r="C274" s="117" t="s">
        <v>46</v>
      </c>
      <c r="D274" s="118" t="s">
        <v>276</v>
      </c>
      <c r="E274" s="119">
        <v>3658.34</v>
      </c>
      <c r="F274" s="119">
        <v>3658.34</v>
      </c>
      <c r="G274" s="119">
        <v>91.67</v>
      </c>
      <c r="H274" s="119">
        <v>6891.67</v>
      </c>
      <c r="I274" s="119">
        <v>3491.67</v>
      </c>
      <c r="J274" s="119">
        <v>4491.67</v>
      </c>
      <c r="K274" s="119">
        <v>3491.67</v>
      </c>
      <c r="L274" s="119">
        <v>3400</v>
      </c>
      <c r="M274" s="119">
        <v>3681.5</v>
      </c>
      <c r="N274" s="119">
        <v>3681.5</v>
      </c>
      <c r="O274" s="119">
        <v>3681.5</v>
      </c>
      <c r="P274" s="119">
        <v>3681.4700000000003</v>
      </c>
      <c r="Q274" s="119">
        <f t="shared" si="6"/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32856.53</v>
      </c>
      <c r="V274" s="115"/>
    </row>
    <row r="275" spans="2:22" ht="25.5" x14ac:dyDescent="0.2">
      <c r="B275" s="113"/>
      <c r="C275" s="117" t="s">
        <v>47</v>
      </c>
      <c r="D275" s="118" t="s">
        <v>277</v>
      </c>
      <c r="E275" s="119">
        <v>66525.12000000001</v>
      </c>
      <c r="F275" s="119">
        <v>119310.35</v>
      </c>
      <c r="G275" s="119">
        <v>110112.87000000002</v>
      </c>
      <c r="H275" s="119">
        <v>190669.31000000003</v>
      </c>
      <c r="I275" s="119">
        <v>101874.35</v>
      </c>
      <c r="J275" s="119">
        <v>90435.470000000016</v>
      </c>
      <c r="K275" s="119">
        <v>136864.9</v>
      </c>
      <c r="L275" s="119">
        <v>153703.12999999998</v>
      </c>
      <c r="M275" s="119">
        <v>200275.70000000004</v>
      </c>
      <c r="N275" s="119">
        <v>200275.70000000004</v>
      </c>
      <c r="O275" s="119">
        <v>200275.70000000004</v>
      </c>
      <c r="P275" s="119">
        <v>200275.38999999996</v>
      </c>
      <c r="Q275" s="119">
        <f t="shared" si="6"/>
        <v>1770597.99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1169771.2000000002</v>
      </c>
      <c r="V275" s="115"/>
    </row>
    <row r="276" spans="2:22" x14ac:dyDescent="0.2">
      <c r="B276" s="113"/>
      <c r="C276" s="117" t="s">
        <v>48</v>
      </c>
      <c r="D276" s="118" t="s">
        <v>278</v>
      </c>
      <c r="E276" s="119">
        <v>34631.65</v>
      </c>
      <c r="F276" s="119">
        <v>33926.31</v>
      </c>
      <c r="G276" s="119">
        <v>29008.249999999996</v>
      </c>
      <c r="H276" s="119">
        <v>49246.929999999993</v>
      </c>
      <c r="I276" s="119">
        <v>59052.45</v>
      </c>
      <c r="J276" s="119">
        <v>40087.19</v>
      </c>
      <c r="K276" s="119">
        <v>112972.72000000002</v>
      </c>
      <c r="L276" s="119">
        <v>31361.160000000003</v>
      </c>
      <c r="M276" s="119">
        <v>42561.5</v>
      </c>
      <c r="N276" s="119">
        <v>42561.5</v>
      </c>
      <c r="O276" s="119">
        <v>42561.5</v>
      </c>
      <c r="P276" s="119">
        <v>42561.279999999999</v>
      </c>
      <c r="Q276" s="119">
        <f t="shared" si="6"/>
        <v>560532.44000000006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432848.16000000003</v>
      </c>
      <c r="V276" s="115"/>
    </row>
    <row r="277" spans="2:22" x14ac:dyDescent="0.2">
      <c r="B277" s="113"/>
      <c r="C277" s="117" t="s">
        <v>49</v>
      </c>
      <c r="D277" s="118" t="s">
        <v>279</v>
      </c>
      <c r="E277" s="119">
        <v>154951.31000000006</v>
      </c>
      <c r="F277" s="119">
        <v>158086.79000000004</v>
      </c>
      <c r="G277" s="119">
        <v>165100.93000000002</v>
      </c>
      <c r="H277" s="119">
        <v>166362.02000000002</v>
      </c>
      <c r="I277" s="119">
        <v>196383.35000000003</v>
      </c>
      <c r="J277" s="119">
        <v>146001.74</v>
      </c>
      <c r="K277" s="119">
        <v>156736.72</v>
      </c>
      <c r="L277" s="119">
        <v>105591.19000000003</v>
      </c>
      <c r="M277" s="119">
        <v>228799.41000000003</v>
      </c>
      <c r="N277" s="119">
        <v>228799.41000000003</v>
      </c>
      <c r="O277" s="119">
        <v>228799.41000000003</v>
      </c>
      <c r="P277" s="119">
        <v>228799.3</v>
      </c>
      <c r="Q277" s="119">
        <f t="shared" si="6"/>
        <v>2164411.58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1478013.46</v>
      </c>
      <c r="V277" s="115"/>
    </row>
    <row r="278" spans="2:22" x14ac:dyDescent="0.2">
      <c r="B278" s="113"/>
      <c r="C278" s="117" t="s">
        <v>50</v>
      </c>
      <c r="D278" s="118" t="s">
        <v>280</v>
      </c>
      <c r="E278" s="119">
        <v>533339.03</v>
      </c>
      <c r="F278" s="119">
        <v>571895.38</v>
      </c>
      <c r="G278" s="119">
        <v>576986.43999999983</v>
      </c>
      <c r="H278" s="119">
        <v>554827.49000000011</v>
      </c>
      <c r="I278" s="119">
        <v>539924.56000000006</v>
      </c>
      <c r="J278" s="119">
        <v>573935.81999999995</v>
      </c>
      <c r="K278" s="119">
        <v>708786.07999999984</v>
      </c>
      <c r="L278" s="119">
        <v>586314.93000000005</v>
      </c>
      <c r="M278" s="119">
        <v>655361.55999999982</v>
      </c>
      <c r="N278" s="119">
        <v>655361.55999999982</v>
      </c>
      <c r="O278" s="119">
        <v>655361.55999999982</v>
      </c>
      <c r="P278" s="119">
        <v>655361.45999999985</v>
      </c>
      <c r="Q278" s="119">
        <f t="shared" si="6"/>
        <v>7267455.8699999982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5301371.2899999991</v>
      </c>
      <c r="V278" s="115"/>
    </row>
    <row r="279" spans="2:22" ht="25.5" x14ac:dyDescent="0.2">
      <c r="B279" s="113"/>
      <c r="C279" s="117" t="s">
        <v>51</v>
      </c>
      <c r="D279" s="118" t="s">
        <v>281</v>
      </c>
      <c r="E279" s="119">
        <v>69416.98</v>
      </c>
      <c r="F279" s="119">
        <v>78559.66</v>
      </c>
      <c r="G279" s="119">
        <v>121203.01</v>
      </c>
      <c r="H279" s="119">
        <v>55810.990000000005</v>
      </c>
      <c r="I279" s="119">
        <v>65819.63</v>
      </c>
      <c r="J279" s="119">
        <v>96074.99</v>
      </c>
      <c r="K279" s="119">
        <v>80345.640000000014</v>
      </c>
      <c r="L279" s="119">
        <v>51880.45</v>
      </c>
      <c r="M279" s="119">
        <v>158173.69999999995</v>
      </c>
      <c r="N279" s="119">
        <v>158173.69999999995</v>
      </c>
      <c r="O279" s="119">
        <v>158173.69999999995</v>
      </c>
      <c r="P279" s="119">
        <v>158173.54999999999</v>
      </c>
      <c r="Q279" s="119">
        <f t="shared" si="6"/>
        <v>1251805.9999999998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777285.04999999993</v>
      </c>
      <c r="V279" s="115"/>
    </row>
    <row r="280" spans="2:22" x14ac:dyDescent="0.2">
      <c r="B280" s="113"/>
      <c r="C280" s="117" t="s">
        <v>52</v>
      </c>
      <c r="D280" s="118" t="s">
        <v>282</v>
      </c>
      <c r="E280" s="119">
        <v>76621.86</v>
      </c>
      <c r="F280" s="119">
        <v>79048.98</v>
      </c>
      <c r="G280" s="119">
        <v>119299.61</v>
      </c>
      <c r="H280" s="119">
        <v>96157.59</v>
      </c>
      <c r="I280" s="119">
        <v>109761.41</v>
      </c>
      <c r="J280" s="119">
        <v>113289.68</v>
      </c>
      <c r="K280" s="119">
        <v>71036.010000000009</v>
      </c>
      <c r="L280" s="119">
        <v>48017.22</v>
      </c>
      <c r="M280" s="119">
        <v>126240.42999999998</v>
      </c>
      <c r="N280" s="119">
        <v>126240.42999999998</v>
      </c>
      <c r="O280" s="119">
        <v>126240.42999999998</v>
      </c>
      <c r="P280" s="119">
        <v>126240.35</v>
      </c>
      <c r="Q280" s="119">
        <f t="shared" si="6"/>
        <v>1218194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839472.79</v>
      </c>
      <c r="V280" s="115"/>
    </row>
    <row r="281" spans="2:22" x14ac:dyDescent="0.2">
      <c r="B281" s="113"/>
      <c r="C281" s="117" t="s">
        <v>53</v>
      </c>
      <c r="D281" s="118" t="s">
        <v>283</v>
      </c>
      <c r="E281" s="119">
        <v>0</v>
      </c>
      <c r="F281" s="119">
        <v>18214.559999999998</v>
      </c>
      <c r="G281" s="119">
        <v>13514.56</v>
      </c>
      <c r="H281" s="119">
        <v>29643.69</v>
      </c>
      <c r="I281" s="119">
        <v>13214.56</v>
      </c>
      <c r="J281" s="119">
        <v>0</v>
      </c>
      <c r="K281" s="119">
        <v>0</v>
      </c>
      <c r="L281" s="119">
        <v>32858.239999999998</v>
      </c>
      <c r="M281" s="119">
        <v>17463.599999999999</v>
      </c>
      <c r="N281" s="119">
        <v>17463.599999999999</v>
      </c>
      <c r="O281" s="119">
        <v>17463.599999999999</v>
      </c>
      <c r="P281" s="119">
        <v>17463.59</v>
      </c>
      <c r="Q281" s="119">
        <f t="shared" si="6"/>
        <v>177300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124909.20999999999</v>
      </c>
      <c r="V281" s="115"/>
    </row>
    <row r="282" spans="2:22" x14ac:dyDescent="0.2">
      <c r="B282" s="113"/>
      <c r="C282" s="117" t="s">
        <v>54</v>
      </c>
      <c r="D282" s="118" t="s">
        <v>284</v>
      </c>
      <c r="E282" s="119">
        <v>146887.60999999999</v>
      </c>
      <c r="F282" s="119">
        <v>122248.79999999999</v>
      </c>
      <c r="G282" s="119">
        <v>138843.75</v>
      </c>
      <c r="H282" s="119">
        <v>235107.34000000003</v>
      </c>
      <c r="I282" s="119">
        <v>148194.39000000001</v>
      </c>
      <c r="J282" s="119">
        <v>100562</v>
      </c>
      <c r="K282" s="119">
        <v>98638.60000000002</v>
      </c>
      <c r="L282" s="119">
        <v>89875.749999999985</v>
      </c>
      <c r="M282" s="119">
        <v>93870.299999999988</v>
      </c>
      <c r="N282" s="119">
        <v>93870.299999999988</v>
      </c>
      <c r="O282" s="119">
        <v>93870.299999999988</v>
      </c>
      <c r="P282" s="119">
        <v>93870.220000000016</v>
      </c>
      <c r="Q282" s="119">
        <f t="shared" si="6"/>
        <v>1455839.36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1174228.54</v>
      </c>
      <c r="V282" s="115"/>
    </row>
    <row r="283" spans="2:22" ht="25.5" x14ac:dyDescent="0.2">
      <c r="B283" s="113"/>
      <c r="C283" s="117" t="s">
        <v>55</v>
      </c>
      <c r="D283" s="118" t="s">
        <v>285</v>
      </c>
      <c r="E283" s="119">
        <v>379467.01999999996</v>
      </c>
      <c r="F283" s="119">
        <v>464306.9</v>
      </c>
      <c r="G283" s="119">
        <v>487894.98000000016</v>
      </c>
      <c r="H283" s="119">
        <v>611762.44999999995</v>
      </c>
      <c r="I283" s="119">
        <v>386877.65999999992</v>
      </c>
      <c r="J283" s="119">
        <v>494639.83999999997</v>
      </c>
      <c r="K283" s="119">
        <v>525578.58000000007</v>
      </c>
      <c r="L283" s="119">
        <v>405520.63</v>
      </c>
      <c r="M283" s="119">
        <v>423114.85000000021</v>
      </c>
      <c r="N283" s="119">
        <v>423114.85000000021</v>
      </c>
      <c r="O283" s="119">
        <v>423114.85000000021</v>
      </c>
      <c r="P283" s="119">
        <v>423114.83000000007</v>
      </c>
      <c r="Q283" s="119">
        <f t="shared" si="6"/>
        <v>5448507.4400000004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4179162.9099999997</v>
      </c>
      <c r="V283" s="115"/>
    </row>
    <row r="284" spans="2:22" x14ac:dyDescent="0.2">
      <c r="B284" s="113"/>
      <c r="C284" s="117" t="s">
        <v>56</v>
      </c>
      <c r="D284" s="118" t="s">
        <v>286</v>
      </c>
      <c r="E284" s="119">
        <v>353586.33999999991</v>
      </c>
      <c r="F284" s="119">
        <v>632423.75</v>
      </c>
      <c r="G284" s="119">
        <v>502685.61999999994</v>
      </c>
      <c r="H284" s="119">
        <v>611896.67000000004</v>
      </c>
      <c r="I284" s="119">
        <v>433735.95000000007</v>
      </c>
      <c r="J284" s="119">
        <v>405704.69999999995</v>
      </c>
      <c r="K284" s="119">
        <v>420475.19</v>
      </c>
      <c r="L284" s="119">
        <v>453085</v>
      </c>
      <c r="M284" s="119">
        <v>531110.55000000016</v>
      </c>
      <c r="N284" s="119">
        <v>530810.63000000012</v>
      </c>
      <c r="O284" s="119">
        <v>530810.63000000012</v>
      </c>
      <c r="P284" s="119">
        <v>530810.55000000005</v>
      </c>
      <c r="Q284" s="119">
        <f t="shared" si="6"/>
        <v>5937135.5800000001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4344703.7700000005</v>
      </c>
      <c r="V284" s="115"/>
    </row>
    <row r="285" spans="2:22" x14ac:dyDescent="0.2">
      <c r="B285" s="113"/>
      <c r="C285" s="117" t="s">
        <v>57</v>
      </c>
      <c r="D285" s="118" t="s">
        <v>287</v>
      </c>
      <c r="E285" s="119">
        <v>425086.47999999992</v>
      </c>
      <c r="F285" s="119">
        <v>562673.29999999993</v>
      </c>
      <c r="G285" s="119">
        <v>503746.04999999987</v>
      </c>
      <c r="H285" s="119">
        <v>461571.56999999989</v>
      </c>
      <c r="I285" s="119">
        <v>517223.6999999999</v>
      </c>
      <c r="J285" s="119">
        <v>485452.89999999991</v>
      </c>
      <c r="K285" s="119">
        <v>408651.11999999982</v>
      </c>
      <c r="L285" s="119">
        <v>343045.22999999986</v>
      </c>
      <c r="M285" s="119">
        <v>466043.81000000011</v>
      </c>
      <c r="N285" s="119">
        <v>466043.81000000011</v>
      </c>
      <c r="O285" s="119">
        <v>466043.81000000011</v>
      </c>
      <c r="P285" s="119">
        <v>466043.39999999991</v>
      </c>
      <c r="Q285" s="119">
        <f t="shared" si="6"/>
        <v>5571625.1799999997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4173494.1599999988</v>
      </c>
      <c r="V285" s="115"/>
    </row>
    <row r="286" spans="2:22" ht="25.5" x14ac:dyDescent="0.2">
      <c r="B286" s="113"/>
      <c r="C286" s="117" t="s">
        <v>58</v>
      </c>
      <c r="D286" s="118" t="s">
        <v>288</v>
      </c>
      <c r="E286" s="119">
        <v>14229.96</v>
      </c>
      <c r="F286" s="119">
        <v>17818.840000000004</v>
      </c>
      <c r="G286" s="119">
        <v>19884.710000000006</v>
      </c>
      <c r="H286" s="119">
        <v>17817.160000000007</v>
      </c>
      <c r="I286" s="119">
        <v>17767.150000000005</v>
      </c>
      <c r="J286" s="119">
        <v>17575.920000000002</v>
      </c>
      <c r="K286" s="119">
        <v>16131.819999999998</v>
      </c>
      <c r="L286" s="119">
        <v>14603.250000000002</v>
      </c>
      <c r="M286" s="119">
        <v>18495.82</v>
      </c>
      <c r="N286" s="119">
        <v>18495.82</v>
      </c>
      <c r="O286" s="119">
        <v>18495.82</v>
      </c>
      <c r="P286" s="119">
        <v>18495.79</v>
      </c>
      <c r="Q286" s="119">
        <f t="shared" si="6"/>
        <v>209812.06000000006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154324.63000000003</v>
      </c>
      <c r="V286" s="115"/>
    </row>
    <row r="287" spans="2:22" x14ac:dyDescent="0.2">
      <c r="B287" s="113"/>
      <c r="C287" s="117" t="s">
        <v>59</v>
      </c>
      <c r="D287" s="118" t="s">
        <v>289</v>
      </c>
      <c r="E287" s="119">
        <v>877.32000000000016</v>
      </c>
      <c r="F287" s="119">
        <v>877.08</v>
      </c>
      <c r="G287" s="119">
        <v>6815.84</v>
      </c>
      <c r="H287" s="119">
        <v>3682.31</v>
      </c>
      <c r="I287" s="119">
        <v>9489.4699999999993</v>
      </c>
      <c r="J287" s="119">
        <v>3682.31</v>
      </c>
      <c r="K287" s="119">
        <v>422.63</v>
      </c>
      <c r="L287" s="119">
        <v>2489.61</v>
      </c>
      <c r="M287" s="119">
        <v>6183.4999999999991</v>
      </c>
      <c r="N287" s="119">
        <v>6183.4999999999991</v>
      </c>
      <c r="O287" s="119">
        <v>6183.4999999999991</v>
      </c>
      <c r="P287" s="119">
        <v>6183.4399999999987</v>
      </c>
      <c r="Q287" s="119">
        <f t="shared" si="6"/>
        <v>53070.509999999995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34520.07</v>
      </c>
      <c r="V287" s="115"/>
    </row>
    <row r="288" spans="2:22" x14ac:dyDescent="0.2">
      <c r="B288" s="113"/>
      <c r="C288" s="117" t="s">
        <v>60</v>
      </c>
      <c r="D288" s="118" t="s">
        <v>290</v>
      </c>
      <c r="E288" s="119">
        <v>85699.44</v>
      </c>
      <c r="F288" s="119">
        <v>87182.37000000001</v>
      </c>
      <c r="G288" s="119">
        <v>88210.11</v>
      </c>
      <c r="H288" s="119">
        <v>74284.38</v>
      </c>
      <c r="I288" s="119">
        <v>79549.73000000001</v>
      </c>
      <c r="J288" s="119">
        <v>111083.80999999998</v>
      </c>
      <c r="K288" s="119">
        <v>105399.34</v>
      </c>
      <c r="L288" s="119">
        <v>61644.49</v>
      </c>
      <c r="M288" s="119">
        <v>112310.74</v>
      </c>
      <c r="N288" s="119">
        <v>112310.74</v>
      </c>
      <c r="O288" s="119">
        <v>112310.74</v>
      </c>
      <c r="P288" s="119">
        <v>112310.74</v>
      </c>
      <c r="Q288" s="119">
        <f t="shared" si="6"/>
        <v>1142296.6299999999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805364.40999999992</v>
      </c>
      <c r="V288" s="115"/>
    </row>
    <row r="289" spans="2:22" x14ac:dyDescent="0.2">
      <c r="B289" s="113"/>
      <c r="C289" s="117" t="s">
        <v>61</v>
      </c>
      <c r="D289" s="118" t="s">
        <v>291</v>
      </c>
      <c r="E289" s="119">
        <v>41849.050000000003</v>
      </c>
      <c r="F289" s="119">
        <v>60042.03</v>
      </c>
      <c r="G289" s="119">
        <v>68267.680000000008</v>
      </c>
      <c r="H289" s="119">
        <v>40899.200000000004</v>
      </c>
      <c r="I289" s="119">
        <v>54416.66</v>
      </c>
      <c r="J289" s="119">
        <v>40949.840000000004</v>
      </c>
      <c r="K289" s="119">
        <v>47715.94</v>
      </c>
      <c r="L289" s="119">
        <v>27333.33</v>
      </c>
      <c r="M289" s="119">
        <v>46756.82</v>
      </c>
      <c r="N289" s="119">
        <v>46756.82</v>
      </c>
      <c r="O289" s="119">
        <v>46756.82</v>
      </c>
      <c r="P289" s="119">
        <v>46756.80999999999</v>
      </c>
      <c r="Q289" s="119">
        <f t="shared" si="6"/>
        <v>568501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428230.55000000005</v>
      </c>
      <c r="V289" s="115"/>
    </row>
    <row r="290" spans="2:22" x14ac:dyDescent="0.2">
      <c r="B290" s="113"/>
      <c r="C290" s="117" t="s">
        <v>62</v>
      </c>
      <c r="D290" s="118" t="s">
        <v>292</v>
      </c>
      <c r="E290" s="119">
        <v>29133.66</v>
      </c>
      <c r="F290" s="119">
        <v>31576.07</v>
      </c>
      <c r="G290" s="119">
        <v>45275.37</v>
      </c>
      <c r="H290" s="119">
        <v>29327.970000000005</v>
      </c>
      <c r="I290" s="119">
        <v>30037.74</v>
      </c>
      <c r="J290" s="119">
        <v>39742.94000000001</v>
      </c>
      <c r="K290" s="119">
        <v>36078.12000000001</v>
      </c>
      <c r="L290" s="119">
        <v>28988.45</v>
      </c>
      <c r="M290" s="119">
        <v>48683.85</v>
      </c>
      <c r="N290" s="119">
        <v>48683.85</v>
      </c>
      <c r="O290" s="119">
        <v>48683.85</v>
      </c>
      <c r="P290" s="119">
        <v>48683.77</v>
      </c>
      <c r="Q290" s="119">
        <f t="shared" si="6"/>
        <v>464895.63999999996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318844.17</v>
      </c>
      <c r="V290" s="115"/>
    </row>
    <row r="291" spans="2:22" x14ac:dyDescent="0.2">
      <c r="B291" s="113"/>
      <c r="C291" s="117" t="s">
        <v>63</v>
      </c>
      <c r="D291" s="118" t="s">
        <v>293</v>
      </c>
      <c r="E291" s="119">
        <v>3246.05</v>
      </c>
      <c r="F291" s="119">
        <v>3265.8100000000004</v>
      </c>
      <c r="G291" s="119">
        <v>488.16</v>
      </c>
      <c r="H291" s="119">
        <v>6492.1</v>
      </c>
      <c r="I291" s="119">
        <v>7.92</v>
      </c>
      <c r="J291" s="119">
        <v>6107.92</v>
      </c>
      <c r="K291" s="119">
        <v>3246.05</v>
      </c>
      <c r="L291" s="119">
        <v>3246.05</v>
      </c>
      <c r="M291" s="119">
        <v>3361.87</v>
      </c>
      <c r="N291" s="119">
        <v>3361.87</v>
      </c>
      <c r="O291" s="119">
        <v>3361.87</v>
      </c>
      <c r="P291" s="119">
        <v>3361.83</v>
      </c>
      <c r="Q291" s="119">
        <f t="shared" si="6"/>
        <v>39547.5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29461.929999999997</v>
      </c>
      <c r="V291" s="115"/>
    </row>
    <row r="292" spans="2:22" x14ac:dyDescent="0.2">
      <c r="B292" s="113"/>
      <c r="C292" s="117" t="s">
        <v>64</v>
      </c>
      <c r="D292" s="118" t="s">
        <v>294</v>
      </c>
      <c r="E292" s="119">
        <v>0</v>
      </c>
      <c r="F292" s="119">
        <v>0</v>
      </c>
      <c r="G292" s="119">
        <v>0</v>
      </c>
      <c r="H292" s="119">
        <v>0</v>
      </c>
      <c r="I292" s="119">
        <v>0</v>
      </c>
      <c r="J292" s="119">
        <v>0</v>
      </c>
      <c r="K292" s="119">
        <v>0</v>
      </c>
      <c r="L292" s="119">
        <v>0</v>
      </c>
      <c r="M292" s="119">
        <v>3150</v>
      </c>
      <c r="N292" s="119">
        <v>3150</v>
      </c>
      <c r="O292" s="119">
        <v>3150</v>
      </c>
      <c r="P292" s="119">
        <v>3150</v>
      </c>
      <c r="Q292" s="119">
        <f t="shared" si="6"/>
        <v>12600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3150</v>
      </c>
      <c r="V292" s="115"/>
    </row>
    <row r="293" spans="2:22" x14ac:dyDescent="0.2">
      <c r="B293" s="113"/>
      <c r="C293" s="117" t="s">
        <v>65</v>
      </c>
      <c r="D293" s="118" t="s">
        <v>295</v>
      </c>
      <c r="E293" s="119">
        <v>635708.34000000008</v>
      </c>
      <c r="F293" s="119">
        <v>635708.34000000008</v>
      </c>
      <c r="G293" s="119">
        <v>0</v>
      </c>
      <c r="H293" s="119">
        <v>1271416.6800000002</v>
      </c>
      <c r="I293" s="119">
        <v>0</v>
      </c>
      <c r="J293" s="119">
        <v>635708.34000000008</v>
      </c>
      <c r="K293" s="119">
        <v>635708.34000000008</v>
      </c>
      <c r="L293" s="119">
        <v>635708.34000000008</v>
      </c>
      <c r="M293" s="119">
        <v>794635.40999999992</v>
      </c>
      <c r="N293" s="119">
        <v>794635.40999999992</v>
      </c>
      <c r="O293" s="119">
        <v>794635.40999999992</v>
      </c>
      <c r="P293" s="119">
        <v>794635.3899999999</v>
      </c>
      <c r="Q293" s="119">
        <f t="shared" si="6"/>
        <v>7628500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5244593.79</v>
      </c>
      <c r="V293" s="115"/>
    </row>
    <row r="294" spans="2:22" x14ac:dyDescent="0.2">
      <c r="B294" s="113"/>
      <c r="C294" s="117" t="s">
        <v>66</v>
      </c>
      <c r="D294" s="118" t="s">
        <v>296</v>
      </c>
      <c r="E294" s="119">
        <v>1320868.0000000002</v>
      </c>
      <c r="F294" s="119">
        <v>1092527.7299999995</v>
      </c>
      <c r="G294" s="119">
        <v>1245634.2299999997</v>
      </c>
      <c r="H294" s="119">
        <v>1222659.57</v>
      </c>
      <c r="I294" s="119">
        <v>1230215.1200000001</v>
      </c>
      <c r="J294" s="119">
        <v>1238183.3800000001</v>
      </c>
      <c r="K294" s="119">
        <v>1190624.5299999998</v>
      </c>
      <c r="L294" s="119">
        <v>1205350.6699999997</v>
      </c>
      <c r="M294" s="119">
        <v>1470165.9799999997</v>
      </c>
      <c r="N294" s="119">
        <v>1451570.3099999996</v>
      </c>
      <c r="O294" s="119">
        <v>1451570.3099999996</v>
      </c>
      <c r="P294" s="119">
        <v>1451570.1399999994</v>
      </c>
      <c r="Q294" s="119">
        <f t="shared" si="6"/>
        <v>15570939.969999997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11216229.209999999</v>
      </c>
      <c r="V294" s="115"/>
    </row>
    <row r="295" spans="2:22" x14ac:dyDescent="0.2">
      <c r="B295" s="113"/>
      <c r="C295" s="117" t="s">
        <v>67</v>
      </c>
      <c r="D295" s="118" t="s">
        <v>297</v>
      </c>
      <c r="E295" s="119">
        <v>422125.74</v>
      </c>
      <c r="F295" s="119">
        <v>436844.19</v>
      </c>
      <c r="G295" s="119">
        <v>427766.46000000008</v>
      </c>
      <c r="H295" s="119">
        <v>378027.2</v>
      </c>
      <c r="I295" s="119">
        <v>252819.59000000003</v>
      </c>
      <c r="J295" s="119">
        <v>245236.41</v>
      </c>
      <c r="K295" s="119">
        <v>194902.23</v>
      </c>
      <c r="L295" s="119">
        <v>192295.73999999996</v>
      </c>
      <c r="M295" s="119">
        <v>449937.91999999993</v>
      </c>
      <c r="N295" s="119">
        <v>449094.38999999996</v>
      </c>
      <c r="O295" s="119">
        <v>449094.38999999996</v>
      </c>
      <c r="P295" s="119">
        <v>449094.06</v>
      </c>
      <c r="Q295" s="119">
        <f t="shared" si="6"/>
        <v>4347238.32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2999955.48</v>
      </c>
      <c r="V295" s="115"/>
    </row>
    <row r="296" spans="2:22" x14ac:dyDescent="0.2">
      <c r="B296" s="113"/>
      <c r="C296" s="117" t="s">
        <v>68</v>
      </c>
      <c r="D296" s="118" t="s">
        <v>298</v>
      </c>
      <c r="E296" s="119">
        <v>23314.030000000002</v>
      </c>
      <c r="F296" s="119">
        <v>29391.94</v>
      </c>
      <c r="G296" s="119">
        <v>31446.779999999995</v>
      </c>
      <c r="H296" s="119">
        <v>29585.03</v>
      </c>
      <c r="I296" s="119">
        <v>30850.63</v>
      </c>
      <c r="J296" s="119">
        <v>50479.88</v>
      </c>
      <c r="K296" s="119">
        <v>95223.449999999983</v>
      </c>
      <c r="L296" s="119">
        <v>16930.820000000003</v>
      </c>
      <c r="M296" s="119">
        <v>165919.4</v>
      </c>
      <c r="N296" s="119">
        <v>165919.4</v>
      </c>
      <c r="O296" s="119">
        <v>165919.4</v>
      </c>
      <c r="P296" s="119">
        <v>165919.22999999998</v>
      </c>
      <c r="Q296" s="119">
        <f t="shared" si="6"/>
        <v>970899.99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473141.95999999996</v>
      </c>
      <c r="V296" s="115"/>
    </row>
    <row r="297" spans="2:22" ht="25.5" x14ac:dyDescent="0.2">
      <c r="B297" s="113"/>
      <c r="C297" s="117" t="s">
        <v>69</v>
      </c>
      <c r="D297" s="118" t="s">
        <v>299</v>
      </c>
      <c r="E297" s="119">
        <v>0</v>
      </c>
      <c r="F297" s="119">
        <v>0</v>
      </c>
      <c r="G297" s="119">
        <v>0</v>
      </c>
      <c r="H297" s="119">
        <v>0</v>
      </c>
      <c r="I297" s="119">
        <v>0</v>
      </c>
      <c r="J297" s="119">
        <v>0</v>
      </c>
      <c r="K297" s="119">
        <v>0</v>
      </c>
      <c r="L297" s="119">
        <v>0</v>
      </c>
      <c r="M297" s="119">
        <v>2225.2200000000003</v>
      </c>
      <c r="N297" s="119">
        <v>2225.2200000000003</v>
      </c>
      <c r="O297" s="119">
        <v>2225.2200000000003</v>
      </c>
      <c r="P297" s="119">
        <v>2225.23</v>
      </c>
      <c r="Q297" s="119">
        <f t="shared" si="6"/>
        <v>8900.8900000000012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2225.2200000000003</v>
      </c>
      <c r="V297" s="115"/>
    </row>
    <row r="298" spans="2:22" x14ac:dyDescent="0.2">
      <c r="B298" s="113"/>
      <c r="C298" s="117" t="s">
        <v>510</v>
      </c>
      <c r="D298" s="118" t="s">
        <v>511</v>
      </c>
      <c r="E298" s="119">
        <v>0</v>
      </c>
      <c r="F298" s="119">
        <v>0</v>
      </c>
      <c r="G298" s="119">
        <v>0</v>
      </c>
      <c r="H298" s="119">
        <v>7120</v>
      </c>
      <c r="I298" s="119">
        <v>0</v>
      </c>
      <c r="J298" s="119">
        <v>747.04</v>
      </c>
      <c r="K298" s="119">
        <v>0</v>
      </c>
      <c r="L298" s="119">
        <v>0</v>
      </c>
      <c r="M298" s="119">
        <v>260.22000000000014</v>
      </c>
      <c r="N298" s="119">
        <v>260.22000000000014</v>
      </c>
      <c r="O298" s="119">
        <v>260.22000000000014</v>
      </c>
      <c r="P298" s="119">
        <v>260.31000000000006</v>
      </c>
      <c r="Q298" s="119">
        <f t="shared" si="6"/>
        <v>8908.0099999999984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8127.26</v>
      </c>
      <c r="V298" s="115"/>
    </row>
    <row r="299" spans="2:22" x14ac:dyDescent="0.2">
      <c r="B299" s="113"/>
      <c r="C299" s="117" t="s">
        <v>70</v>
      </c>
      <c r="D299" s="118" t="s">
        <v>300</v>
      </c>
      <c r="E299" s="119">
        <v>137866</v>
      </c>
      <c r="F299" s="119">
        <v>66819.179999999993</v>
      </c>
      <c r="G299" s="119">
        <v>2401484.2600000002</v>
      </c>
      <c r="H299" s="119">
        <v>317045.34999999998</v>
      </c>
      <c r="I299" s="119">
        <v>219710.65999999997</v>
      </c>
      <c r="J299" s="119">
        <v>795446.17</v>
      </c>
      <c r="K299" s="119">
        <v>288593.42</v>
      </c>
      <c r="L299" s="119">
        <v>126952.92</v>
      </c>
      <c r="M299" s="119">
        <v>751925.53999999992</v>
      </c>
      <c r="N299" s="119">
        <v>751925.53999999992</v>
      </c>
      <c r="O299" s="119">
        <v>751925.53999999992</v>
      </c>
      <c r="P299" s="119">
        <v>751925.34</v>
      </c>
      <c r="Q299" s="119">
        <f t="shared" si="6"/>
        <v>7361619.9200000009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5105843.5000000009</v>
      </c>
      <c r="V299" s="115"/>
    </row>
    <row r="300" spans="2:22" x14ac:dyDescent="0.2">
      <c r="B300" s="113"/>
      <c r="C300" s="117" t="s">
        <v>71</v>
      </c>
      <c r="D300" s="118" t="s">
        <v>301</v>
      </c>
      <c r="E300" s="119">
        <v>0</v>
      </c>
      <c r="F300" s="119">
        <v>0</v>
      </c>
      <c r="G300" s="119">
        <v>14003.33</v>
      </c>
      <c r="H300" s="119">
        <v>16583.330000000002</v>
      </c>
      <c r="I300" s="119">
        <v>20015.170000000002</v>
      </c>
      <c r="J300" s="119">
        <v>37459.72</v>
      </c>
      <c r="K300" s="119">
        <v>19221.57</v>
      </c>
      <c r="L300" s="119">
        <v>17358.809999999998</v>
      </c>
      <c r="M300" s="119">
        <v>213162.02</v>
      </c>
      <c r="N300" s="119">
        <v>213162.02</v>
      </c>
      <c r="O300" s="119">
        <v>213162.02</v>
      </c>
      <c r="P300" s="119">
        <v>213162.01</v>
      </c>
      <c r="Q300" s="119">
        <f t="shared" si="6"/>
        <v>977290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337803.94999999995</v>
      </c>
      <c r="V300" s="115"/>
    </row>
    <row r="301" spans="2:22" x14ac:dyDescent="0.2">
      <c r="B301" s="113"/>
      <c r="C301" s="117" t="s">
        <v>72</v>
      </c>
      <c r="D301" s="118" t="s">
        <v>304</v>
      </c>
      <c r="E301" s="119">
        <v>1559476.36</v>
      </c>
      <c r="F301" s="119">
        <v>1559476.36</v>
      </c>
      <c r="G301" s="119">
        <v>1559476.36</v>
      </c>
      <c r="H301" s="119">
        <v>1559476.36</v>
      </c>
      <c r="I301" s="119">
        <v>1559476.36</v>
      </c>
      <c r="J301" s="119">
        <v>1559476.36</v>
      </c>
      <c r="K301" s="119">
        <v>1559476.36</v>
      </c>
      <c r="L301" s="119">
        <v>1559476.36</v>
      </c>
      <c r="M301" s="119">
        <v>1559476.36</v>
      </c>
      <c r="N301" s="119">
        <v>1559476.36</v>
      </c>
      <c r="O301" s="119">
        <v>1559476.36</v>
      </c>
      <c r="P301" s="119">
        <v>1559476.36</v>
      </c>
      <c r="Q301" s="119">
        <f t="shared" si="6"/>
        <v>18713716.319999997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14035287.239999998</v>
      </c>
      <c r="V301" s="115"/>
    </row>
    <row r="302" spans="2:22" x14ac:dyDescent="0.2">
      <c r="B302" s="113"/>
      <c r="C302" s="117" t="s">
        <v>73</v>
      </c>
      <c r="D302" s="118" t="s">
        <v>302</v>
      </c>
      <c r="E302" s="119">
        <v>6325.8600000000006</v>
      </c>
      <c r="F302" s="119">
        <v>70913.069999999992</v>
      </c>
      <c r="G302" s="119">
        <v>82157.63</v>
      </c>
      <c r="H302" s="119">
        <v>72507.88</v>
      </c>
      <c r="I302" s="119">
        <v>101382.70999999999</v>
      </c>
      <c r="J302" s="119">
        <v>72074.25</v>
      </c>
      <c r="K302" s="119">
        <v>71382.73</v>
      </c>
      <c r="L302" s="119">
        <v>8431.56</v>
      </c>
      <c r="M302" s="119">
        <v>572195.02</v>
      </c>
      <c r="N302" s="119">
        <v>572195.02</v>
      </c>
      <c r="O302" s="119">
        <v>572195.02</v>
      </c>
      <c r="P302" s="119">
        <v>572194.97</v>
      </c>
      <c r="Q302" s="119">
        <f t="shared" si="6"/>
        <v>2773955.7199999997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1057370.71</v>
      </c>
      <c r="V302" s="115"/>
    </row>
    <row r="303" spans="2:22" x14ac:dyDescent="0.2">
      <c r="B303" s="113"/>
      <c r="C303" s="117" t="s">
        <v>74</v>
      </c>
      <c r="D303" s="118" t="s">
        <v>305</v>
      </c>
      <c r="E303" s="119">
        <v>85265.360000000015</v>
      </c>
      <c r="F303" s="119">
        <v>95930.75</v>
      </c>
      <c r="G303" s="119">
        <v>132558.05000000002</v>
      </c>
      <c r="H303" s="119">
        <v>102851.4</v>
      </c>
      <c r="I303" s="119">
        <v>85724.12999999999</v>
      </c>
      <c r="J303" s="119">
        <v>123230.85</v>
      </c>
      <c r="K303" s="119">
        <v>75003.009999999995</v>
      </c>
      <c r="L303" s="119">
        <v>75969.78</v>
      </c>
      <c r="M303" s="119">
        <v>126475.35</v>
      </c>
      <c r="N303" s="119">
        <v>126475.35</v>
      </c>
      <c r="O303" s="119">
        <v>126475.34000000003</v>
      </c>
      <c r="P303" s="119">
        <v>126475.15000000001</v>
      </c>
      <c r="Q303" s="119">
        <f t="shared" si="6"/>
        <v>1282434.52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903008.68</v>
      </c>
      <c r="V303" s="115"/>
    </row>
    <row r="304" spans="2:22" x14ac:dyDescent="0.2">
      <c r="B304" s="113"/>
      <c r="C304" s="117" t="s">
        <v>75</v>
      </c>
      <c r="D304" s="118" t="s">
        <v>303</v>
      </c>
      <c r="E304" s="119">
        <v>117670.18</v>
      </c>
      <c r="F304" s="119">
        <v>132010.34000000003</v>
      </c>
      <c r="G304" s="119">
        <v>146740.48000000001</v>
      </c>
      <c r="H304" s="119">
        <v>546848.80000000005</v>
      </c>
      <c r="I304" s="119">
        <v>328570.96999999997</v>
      </c>
      <c r="J304" s="119">
        <v>361163.14</v>
      </c>
      <c r="K304" s="119">
        <v>199669.95000000004</v>
      </c>
      <c r="L304" s="119">
        <v>116511.55</v>
      </c>
      <c r="M304" s="119">
        <v>156241.99000000002</v>
      </c>
      <c r="N304" s="119">
        <v>152215.45000000001</v>
      </c>
      <c r="O304" s="119">
        <v>152215.45000000001</v>
      </c>
      <c r="P304" s="119">
        <v>152215.36000000002</v>
      </c>
      <c r="Q304" s="119">
        <f t="shared" si="6"/>
        <v>2562073.6600000006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2105427.4000000004</v>
      </c>
      <c r="V304" s="115"/>
    </row>
    <row r="305" spans="2:22" x14ac:dyDescent="0.2">
      <c r="B305" s="113"/>
      <c r="C305" s="117" t="s">
        <v>76</v>
      </c>
      <c r="D305" s="118" t="s">
        <v>306</v>
      </c>
      <c r="E305" s="119">
        <v>92144.090000000011</v>
      </c>
      <c r="F305" s="119">
        <v>87780.410000000018</v>
      </c>
      <c r="G305" s="119">
        <v>99269.530000000013</v>
      </c>
      <c r="H305" s="119">
        <v>88351.130000000019</v>
      </c>
      <c r="I305" s="119">
        <v>85848.46</v>
      </c>
      <c r="J305" s="119">
        <v>99629.110000000015</v>
      </c>
      <c r="K305" s="119">
        <v>78172.09</v>
      </c>
      <c r="L305" s="119">
        <v>91861.229999999981</v>
      </c>
      <c r="M305" s="119">
        <v>142930.63</v>
      </c>
      <c r="N305" s="119">
        <v>142930.63</v>
      </c>
      <c r="O305" s="119">
        <v>142930.63</v>
      </c>
      <c r="P305" s="119">
        <v>142930.57000000004</v>
      </c>
      <c r="Q305" s="119">
        <f t="shared" si="6"/>
        <v>1294778.51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865986.68</v>
      </c>
      <c r="V305" s="115"/>
    </row>
    <row r="306" spans="2:22" x14ac:dyDescent="0.2">
      <c r="B306" s="113"/>
      <c r="C306" s="117" t="s">
        <v>77</v>
      </c>
      <c r="D306" s="118" t="s">
        <v>307</v>
      </c>
      <c r="E306" s="119">
        <v>220375.82999999984</v>
      </c>
      <c r="F306" s="119">
        <v>220006.11999999985</v>
      </c>
      <c r="G306" s="119">
        <v>231181.09999999992</v>
      </c>
      <c r="H306" s="119">
        <v>219015.32999999996</v>
      </c>
      <c r="I306" s="119">
        <v>214820.09000000003</v>
      </c>
      <c r="J306" s="119">
        <v>240271.15000000002</v>
      </c>
      <c r="K306" s="119">
        <v>205593.64</v>
      </c>
      <c r="L306" s="119">
        <v>215413.7</v>
      </c>
      <c r="M306" s="119">
        <v>296649.25</v>
      </c>
      <c r="N306" s="119">
        <v>296649.25</v>
      </c>
      <c r="O306" s="119">
        <v>296649.25</v>
      </c>
      <c r="P306" s="119">
        <v>296649.00000000012</v>
      </c>
      <c r="Q306" s="119">
        <f t="shared" si="6"/>
        <v>2953273.71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2063326.2099999997</v>
      </c>
      <c r="V306" s="115"/>
    </row>
    <row r="307" spans="2:22" x14ac:dyDescent="0.2">
      <c r="B307" s="113"/>
      <c r="C307" s="117" t="s">
        <v>78</v>
      </c>
      <c r="D307" s="118" t="s">
        <v>308</v>
      </c>
      <c r="E307" s="119">
        <v>221814.64999999994</v>
      </c>
      <c r="F307" s="119">
        <v>214573.86999999985</v>
      </c>
      <c r="G307" s="119">
        <v>219435.31999999998</v>
      </c>
      <c r="H307" s="119">
        <v>228366.88</v>
      </c>
      <c r="I307" s="119">
        <v>220791.3</v>
      </c>
      <c r="J307" s="119">
        <v>215805.48000000004</v>
      </c>
      <c r="K307" s="119">
        <v>225521.88999999996</v>
      </c>
      <c r="L307" s="119">
        <v>195069.18000000002</v>
      </c>
      <c r="M307" s="119">
        <v>313222.97999999992</v>
      </c>
      <c r="N307" s="119">
        <v>313222.97999999992</v>
      </c>
      <c r="O307" s="119">
        <v>313222.97999999992</v>
      </c>
      <c r="P307" s="119">
        <v>313222.60000000003</v>
      </c>
      <c r="Q307" s="119">
        <f t="shared" si="6"/>
        <v>2994270.1099999994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2054601.5499999996</v>
      </c>
      <c r="V307" s="115"/>
    </row>
    <row r="308" spans="2:22" x14ac:dyDescent="0.2">
      <c r="B308" s="113"/>
      <c r="C308" s="117" t="s">
        <v>79</v>
      </c>
      <c r="D308" s="118" t="s">
        <v>309</v>
      </c>
      <c r="E308" s="119">
        <v>360884.24000000005</v>
      </c>
      <c r="F308" s="119">
        <v>396933.10000000009</v>
      </c>
      <c r="G308" s="119">
        <v>412153.04</v>
      </c>
      <c r="H308" s="119">
        <v>391977.33999999997</v>
      </c>
      <c r="I308" s="119">
        <v>393599.41000000009</v>
      </c>
      <c r="J308" s="119">
        <v>395965.57</v>
      </c>
      <c r="K308" s="119">
        <v>436404.42000000004</v>
      </c>
      <c r="L308" s="119">
        <v>428099.96</v>
      </c>
      <c r="M308" s="119">
        <v>474083.34</v>
      </c>
      <c r="N308" s="119">
        <v>469504.67000000004</v>
      </c>
      <c r="O308" s="119">
        <v>469504.67000000004</v>
      </c>
      <c r="P308" s="119">
        <v>469504.45000000019</v>
      </c>
      <c r="Q308" s="119">
        <f t="shared" si="6"/>
        <v>5098614.21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3690100.42</v>
      </c>
      <c r="V308" s="115"/>
    </row>
    <row r="309" spans="2:22" x14ac:dyDescent="0.2">
      <c r="B309" s="113"/>
      <c r="C309" s="117" t="s">
        <v>80</v>
      </c>
      <c r="D309" s="118" t="s">
        <v>310</v>
      </c>
      <c r="E309" s="119">
        <v>939305.7799999984</v>
      </c>
      <c r="F309" s="119">
        <v>1056143.389999998</v>
      </c>
      <c r="G309" s="119">
        <v>1058383.0699999998</v>
      </c>
      <c r="H309" s="119">
        <v>1005307.3500000006</v>
      </c>
      <c r="I309" s="119">
        <v>991509.77000000014</v>
      </c>
      <c r="J309" s="119">
        <v>1017563.44</v>
      </c>
      <c r="K309" s="119">
        <v>1033892.0399999999</v>
      </c>
      <c r="L309" s="119">
        <v>937737.07</v>
      </c>
      <c r="M309" s="119">
        <v>1257350.5299999975</v>
      </c>
      <c r="N309" s="119">
        <v>1253278.3199999975</v>
      </c>
      <c r="O309" s="119">
        <v>1253278.3199999975</v>
      </c>
      <c r="P309" s="119">
        <v>1253276.9899999991</v>
      </c>
      <c r="Q309" s="119">
        <f t="shared" si="6"/>
        <v>13057026.069999985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9297192.4399999939</v>
      </c>
      <c r="V309" s="115"/>
    </row>
    <row r="310" spans="2:22" x14ac:dyDescent="0.2">
      <c r="B310" s="113"/>
      <c r="C310" s="117" t="s">
        <v>81</v>
      </c>
      <c r="D310" s="118" t="s">
        <v>311</v>
      </c>
      <c r="E310" s="119">
        <v>474419.90000000037</v>
      </c>
      <c r="F310" s="119">
        <v>441320.4500000003</v>
      </c>
      <c r="G310" s="119">
        <v>423069.99000000005</v>
      </c>
      <c r="H310" s="119">
        <v>409065.48000000004</v>
      </c>
      <c r="I310" s="119">
        <v>401227.18999999989</v>
      </c>
      <c r="J310" s="119">
        <v>434976.58000000007</v>
      </c>
      <c r="K310" s="119">
        <v>424244.94</v>
      </c>
      <c r="L310" s="119">
        <v>490614.39000000007</v>
      </c>
      <c r="M310" s="119">
        <v>549785.69000000006</v>
      </c>
      <c r="N310" s="119">
        <v>480886.83000000007</v>
      </c>
      <c r="O310" s="119">
        <v>480886.83000000007</v>
      </c>
      <c r="P310" s="119">
        <v>480886.31000000006</v>
      </c>
      <c r="Q310" s="119">
        <f t="shared" si="6"/>
        <v>5491384.5800000019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4048724.6100000008</v>
      </c>
      <c r="V310" s="115"/>
    </row>
    <row r="311" spans="2:22" x14ac:dyDescent="0.2">
      <c r="B311" s="113"/>
      <c r="C311" s="117" t="s">
        <v>82</v>
      </c>
      <c r="D311" s="118" t="s">
        <v>312</v>
      </c>
      <c r="E311" s="119">
        <v>463235.14999999997</v>
      </c>
      <c r="F311" s="119">
        <v>429726.24000000005</v>
      </c>
      <c r="G311" s="119">
        <v>507910.85000000015</v>
      </c>
      <c r="H311" s="119">
        <v>437240.43000000011</v>
      </c>
      <c r="I311" s="119">
        <v>436818.51999999967</v>
      </c>
      <c r="J311" s="119">
        <v>491167.84</v>
      </c>
      <c r="K311" s="119">
        <v>431584.99000000005</v>
      </c>
      <c r="L311" s="119">
        <v>468238.99999999983</v>
      </c>
      <c r="M311" s="119">
        <v>737433.2799999991</v>
      </c>
      <c r="N311" s="119">
        <v>702826.9999999986</v>
      </c>
      <c r="O311" s="119">
        <v>702826.9999999986</v>
      </c>
      <c r="P311" s="119">
        <v>702825.67999999865</v>
      </c>
      <c r="Q311" s="119">
        <f t="shared" si="6"/>
        <v>6511835.9799999939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4403356.2999999989</v>
      </c>
      <c r="V311" s="115"/>
    </row>
    <row r="312" spans="2:22" x14ac:dyDescent="0.2">
      <c r="B312" s="113"/>
      <c r="C312" s="117" t="s">
        <v>83</v>
      </c>
      <c r="D312" s="118" t="s">
        <v>313</v>
      </c>
      <c r="E312" s="119">
        <v>104784.75000000001</v>
      </c>
      <c r="F312" s="119">
        <v>119429.62000000001</v>
      </c>
      <c r="G312" s="119">
        <v>135237.73000000007</v>
      </c>
      <c r="H312" s="119">
        <v>127994.42000000001</v>
      </c>
      <c r="I312" s="119">
        <v>119221.59</v>
      </c>
      <c r="J312" s="119">
        <v>151314.04</v>
      </c>
      <c r="K312" s="119">
        <v>123902.54999999999</v>
      </c>
      <c r="L312" s="119">
        <v>110850.70000000001</v>
      </c>
      <c r="M312" s="119">
        <v>206833.22000000003</v>
      </c>
      <c r="N312" s="119">
        <v>197953.36</v>
      </c>
      <c r="O312" s="119">
        <v>197953.36</v>
      </c>
      <c r="P312" s="119">
        <v>197953.00999999995</v>
      </c>
      <c r="Q312" s="119">
        <f t="shared" si="6"/>
        <v>1793428.3499999999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1199568.6200000001</v>
      </c>
      <c r="V312" s="115"/>
    </row>
    <row r="313" spans="2:22" x14ac:dyDescent="0.2">
      <c r="B313" s="113"/>
      <c r="C313" s="117" t="s">
        <v>84</v>
      </c>
      <c r="D313" s="118" t="s">
        <v>314</v>
      </c>
      <c r="E313" s="119">
        <v>153563.12</v>
      </c>
      <c r="F313" s="119">
        <v>258174.02000000002</v>
      </c>
      <c r="G313" s="119">
        <v>175479.42</v>
      </c>
      <c r="H313" s="119">
        <v>180253.9</v>
      </c>
      <c r="I313" s="119">
        <v>199472.89</v>
      </c>
      <c r="J313" s="119">
        <v>272597.4599999999</v>
      </c>
      <c r="K313" s="119">
        <v>161357.5</v>
      </c>
      <c r="L313" s="119">
        <v>189238.58000000002</v>
      </c>
      <c r="M313" s="119">
        <v>350555.89000000007</v>
      </c>
      <c r="N313" s="119">
        <v>350178.49000000005</v>
      </c>
      <c r="O313" s="119">
        <v>350178.49000000005</v>
      </c>
      <c r="P313" s="119">
        <v>350178.29000000015</v>
      </c>
      <c r="Q313" s="119">
        <f t="shared" si="6"/>
        <v>2991228.0500000007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1940692.7800000003</v>
      </c>
      <c r="V313" s="115"/>
    </row>
    <row r="314" spans="2:22" x14ac:dyDescent="0.2">
      <c r="B314" s="113"/>
      <c r="C314" s="117" t="s">
        <v>85</v>
      </c>
      <c r="D314" s="118" t="s">
        <v>315</v>
      </c>
      <c r="E314" s="119">
        <v>79283.650000000009</v>
      </c>
      <c r="F314" s="119">
        <v>77149.510000000024</v>
      </c>
      <c r="G314" s="119">
        <v>91986.489999999976</v>
      </c>
      <c r="H314" s="119">
        <v>86115.379999999976</v>
      </c>
      <c r="I314" s="119">
        <v>82518.820000000007</v>
      </c>
      <c r="J314" s="119">
        <v>93340.25</v>
      </c>
      <c r="K314" s="119">
        <v>75875.48</v>
      </c>
      <c r="L314" s="119">
        <v>79755.040000000008</v>
      </c>
      <c r="M314" s="119">
        <v>167920.08000000002</v>
      </c>
      <c r="N314" s="119">
        <v>166821.93000000002</v>
      </c>
      <c r="O314" s="119">
        <v>166821.93000000002</v>
      </c>
      <c r="P314" s="119">
        <v>166821.97</v>
      </c>
      <c r="Q314" s="119">
        <f t="shared" si="6"/>
        <v>1334410.5300000003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833944.70000000019</v>
      </c>
      <c r="V314" s="115"/>
    </row>
    <row r="315" spans="2:22" x14ac:dyDescent="0.2">
      <c r="B315" s="113"/>
      <c r="C315" s="117" t="s">
        <v>86</v>
      </c>
      <c r="D315" s="118" t="s">
        <v>316</v>
      </c>
      <c r="E315" s="119">
        <v>1139748.3600000001</v>
      </c>
      <c r="F315" s="119">
        <v>1230107.3900000001</v>
      </c>
      <c r="G315" s="119">
        <v>1178611.9700000002</v>
      </c>
      <c r="H315" s="119">
        <v>1115713.6900000004</v>
      </c>
      <c r="I315" s="119">
        <v>1143915.1600000001</v>
      </c>
      <c r="J315" s="119">
        <v>1213884.1300000004</v>
      </c>
      <c r="K315" s="119">
        <v>1140454.6600000001</v>
      </c>
      <c r="L315" s="119">
        <v>1073132.53</v>
      </c>
      <c r="M315" s="119">
        <v>1582369.6099999996</v>
      </c>
      <c r="N315" s="119">
        <v>1582369.6099999996</v>
      </c>
      <c r="O315" s="119">
        <v>1582369.6099999996</v>
      </c>
      <c r="P315" s="119">
        <v>1582369.3199999998</v>
      </c>
      <c r="Q315" s="119">
        <f t="shared" si="6"/>
        <v>15565046.039999999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10817937.5</v>
      </c>
      <c r="V315" s="115"/>
    </row>
    <row r="316" spans="2:22" ht="25.5" x14ac:dyDescent="0.2">
      <c r="B316" s="113"/>
      <c r="C316" s="117" t="s">
        <v>87</v>
      </c>
      <c r="D316" s="118" t="s">
        <v>317</v>
      </c>
      <c r="E316" s="119">
        <v>41138.090000000004</v>
      </c>
      <c r="F316" s="119">
        <v>48282.159999999996</v>
      </c>
      <c r="G316" s="119">
        <v>39971.83</v>
      </c>
      <c r="H316" s="119">
        <v>36892.410000000003</v>
      </c>
      <c r="I316" s="119">
        <v>36671.850000000006</v>
      </c>
      <c r="J316" s="119">
        <v>36297.410000000003</v>
      </c>
      <c r="K316" s="119">
        <v>2615627.75</v>
      </c>
      <c r="L316" s="119">
        <v>29372.71</v>
      </c>
      <c r="M316" s="119">
        <v>51478.03</v>
      </c>
      <c r="N316" s="119">
        <v>51478.03</v>
      </c>
      <c r="O316" s="119">
        <v>51478.03</v>
      </c>
      <c r="P316" s="119">
        <v>51477.900000000009</v>
      </c>
      <c r="Q316" s="119">
        <f t="shared" si="6"/>
        <v>3090166.1999999993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2935732.2399999998</v>
      </c>
      <c r="V316" s="115"/>
    </row>
    <row r="317" spans="2:22" x14ac:dyDescent="0.2">
      <c r="B317" s="113"/>
      <c r="C317" s="117" t="s">
        <v>88</v>
      </c>
      <c r="D317" s="118" t="s">
        <v>318</v>
      </c>
      <c r="E317" s="119">
        <v>46800.61</v>
      </c>
      <c r="F317" s="119">
        <v>63476.660000000011</v>
      </c>
      <c r="G317" s="119">
        <v>69408.69</v>
      </c>
      <c r="H317" s="119">
        <v>64978.360000000015</v>
      </c>
      <c r="I317" s="119">
        <v>65804.570000000007</v>
      </c>
      <c r="J317" s="119">
        <v>66098.16</v>
      </c>
      <c r="K317" s="119">
        <v>71458.889999999985</v>
      </c>
      <c r="L317" s="119">
        <v>49846.77</v>
      </c>
      <c r="M317" s="119">
        <v>93726.360000000015</v>
      </c>
      <c r="N317" s="119">
        <v>93048.200000000012</v>
      </c>
      <c r="O317" s="119">
        <v>93048.200000000012</v>
      </c>
      <c r="P317" s="119">
        <v>93048.11000000003</v>
      </c>
      <c r="Q317" s="119">
        <f t="shared" si="6"/>
        <v>870743.58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591599.07000000007</v>
      </c>
      <c r="V317" s="115"/>
    </row>
    <row r="318" spans="2:22" ht="25.5" x14ac:dyDescent="0.2">
      <c r="B318" s="113"/>
      <c r="C318" s="117" t="s">
        <v>89</v>
      </c>
      <c r="D318" s="118" t="s">
        <v>319</v>
      </c>
      <c r="E318" s="119">
        <v>59612.109999999993</v>
      </c>
      <c r="F318" s="119">
        <v>61082.61</v>
      </c>
      <c r="G318" s="119">
        <v>71285.31</v>
      </c>
      <c r="H318" s="119">
        <v>62436.959999999999</v>
      </c>
      <c r="I318" s="119">
        <v>70996.259999999995</v>
      </c>
      <c r="J318" s="119">
        <v>67350.080000000002</v>
      </c>
      <c r="K318" s="119">
        <v>74922.179999999978</v>
      </c>
      <c r="L318" s="119">
        <v>52963.070000000007</v>
      </c>
      <c r="M318" s="119">
        <v>80023.780000000028</v>
      </c>
      <c r="N318" s="119">
        <v>80023.780000000028</v>
      </c>
      <c r="O318" s="119">
        <v>80023.780000000028</v>
      </c>
      <c r="P318" s="119">
        <v>80023.709999999992</v>
      </c>
      <c r="Q318" s="119">
        <f t="shared" si="6"/>
        <v>840743.63000000012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600672.3600000001</v>
      </c>
      <c r="V318" s="115"/>
    </row>
    <row r="319" spans="2:22" x14ac:dyDescent="0.2">
      <c r="B319" s="113"/>
      <c r="C319" s="117" t="s">
        <v>90</v>
      </c>
      <c r="D319" s="118" t="s">
        <v>320</v>
      </c>
      <c r="E319" s="119">
        <v>133435.57</v>
      </c>
      <c r="F319" s="119">
        <v>355041.85</v>
      </c>
      <c r="G319" s="119">
        <v>358874.82</v>
      </c>
      <c r="H319" s="119">
        <v>164321.38</v>
      </c>
      <c r="I319" s="119">
        <v>167808.23</v>
      </c>
      <c r="J319" s="119">
        <v>140867.86000000002</v>
      </c>
      <c r="K319" s="119">
        <v>105861.33999999998</v>
      </c>
      <c r="L319" s="119">
        <v>54300.959999999999</v>
      </c>
      <c r="M319" s="119">
        <v>336051.50000000006</v>
      </c>
      <c r="N319" s="119">
        <v>336051.50000000006</v>
      </c>
      <c r="O319" s="119">
        <v>336051.50000000006</v>
      </c>
      <c r="P319" s="119">
        <v>336051.36999999994</v>
      </c>
      <c r="Q319" s="119">
        <f t="shared" si="6"/>
        <v>2824717.8800000004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1816563.5100000002</v>
      </c>
      <c r="V319" s="115"/>
    </row>
    <row r="320" spans="2:22" x14ac:dyDescent="0.2">
      <c r="B320" s="113"/>
      <c r="C320" s="117" t="s">
        <v>91</v>
      </c>
      <c r="D320" s="118" t="s">
        <v>321</v>
      </c>
      <c r="E320" s="119">
        <v>242016.6</v>
      </c>
      <c r="F320" s="119">
        <v>240694.07</v>
      </c>
      <c r="G320" s="119">
        <v>118241.92</v>
      </c>
      <c r="H320" s="119">
        <v>100165.72</v>
      </c>
      <c r="I320" s="119">
        <v>132704.85</v>
      </c>
      <c r="J320" s="119">
        <v>153080.84000000003</v>
      </c>
      <c r="K320" s="119">
        <v>634870.97</v>
      </c>
      <c r="L320" s="119">
        <v>253986.03</v>
      </c>
      <c r="M320" s="119">
        <v>312393.63</v>
      </c>
      <c r="N320" s="119">
        <v>312393.63</v>
      </c>
      <c r="O320" s="119">
        <v>312393.63</v>
      </c>
      <c r="P320" s="119">
        <v>312393.58999999997</v>
      </c>
      <c r="Q320" s="119">
        <f t="shared" si="6"/>
        <v>3125335.4799999995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2188154.63</v>
      </c>
      <c r="V320" s="115"/>
    </row>
    <row r="321" spans="2:22" x14ac:dyDescent="0.2">
      <c r="B321" s="113"/>
      <c r="C321" s="117" t="s">
        <v>92</v>
      </c>
      <c r="D321" s="118" t="s">
        <v>322</v>
      </c>
      <c r="E321" s="119">
        <v>40871.939999999995</v>
      </c>
      <c r="F321" s="119">
        <v>48255.909999999982</v>
      </c>
      <c r="G321" s="119">
        <v>43357.470000000008</v>
      </c>
      <c r="H321" s="119">
        <v>36164.01</v>
      </c>
      <c r="I321" s="119">
        <v>51571.73000000001</v>
      </c>
      <c r="J321" s="119">
        <v>39383.290000000008</v>
      </c>
      <c r="K321" s="119">
        <v>42363.659999999996</v>
      </c>
      <c r="L321" s="119">
        <v>42321.68</v>
      </c>
      <c r="M321" s="119">
        <v>111338.10000000002</v>
      </c>
      <c r="N321" s="119">
        <v>111160.65000000001</v>
      </c>
      <c r="O321" s="119">
        <v>111160.65000000001</v>
      </c>
      <c r="P321" s="119">
        <v>111160.54999999997</v>
      </c>
      <c r="Q321" s="119">
        <f t="shared" si="6"/>
        <v>789109.64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455627.79000000004</v>
      </c>
      <c r="V321" s="115"/>
    </row>
    <row r="322" spans="2:22" x14ac:dyDescent="0.2">
      <c r="B322" s="113"/>
      <c r="C322" s="117" t="s">
        <v>93</v>
      </c>
      <c r="D322" s="118" t="s">
        <v>323</v>
      </c>
      <c r="E322" s="119">
        <v>42897.15</v>
      </c>
      <c r="F322" s="119">
        <v>56788.060000000005</v>
      </c>
      <c r="G322" s="119">
        <v>82515.940000000017</v>
      </c>
      <c r="H322" s="119">
        <v>53801.950000000004</v>
      </c>
      <c r="I322" s="119">
        <v>60337.270000000004</v>
      </c>
      <c r="J322" s="119">
        <v>60718.83</v>
      </c>
      <c r="K322" s="119">
        <v>78671.790000000008</v>
      </c>
      <c r="L322" s="119">
        <v>38070.36</v>
      </c>
      <c r="M322" s="119">
        <v>81283.67</v>
      </c>
      <c r="N322" s="119">
        <v>81283.67</v>
      </c>
      <c r="O322" s="119">
        <v>81283.67</v>
      </c>
      <c r="P322" s="119">
        <v>81283.519999999975</v>
      </c>
      <c r="Q322" s="119">
        <f t="shared" si="6"/>
        <v>798935.88000000024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555085.02000000014</v>
      </c>
      <c r="V322" s="115"/>
    </row>
    <row r="323" spans="2:22" ht="25.5" x14ac:dyDescent="0.2">
      <c r="B323" s="113"/>
      <c r="C323" s="117" t="s">
        <v>94</v>
      </c>
      <c r="D323" s="118" t="s">
        <v>324</v>
      </c>
      <c r="E323" s="119">
        <v>33750.980000000003</v>
      </c>
      <c r="F323" s="119">
        <v>62631.200000000004</v>
      </c>
      <c r="G323" s="119">
        <v>48249.340000000004</v>
      </c>
      <c r="H323" s="119">
        <v>54288.54</v>
      </c>
      <c r="I323" s="119">
        <v>38490.680000000008</v>
      </c>
      <c r="J323" s="119">
        <v>33812.510000000009</v>
      </c>
      <c r="K323" s="119">
        <v>37182.1</v>
      </c>
      <c r="L323" s="119">
        <v>30152.590000000007</v>
      </c>
      <c r="M323" s="119">
        <v>39877.07999999998</v>
      </c>
      <c r="N323" s="119">
        <v>39877.07999999998</v>
      </c>
      <c r="O323" s="119">
        <v>39877.07999999998</v>
      </c>
      <c r="P323" s="119">
        <v>39877.06</v>
      </c>
      <c r="Q323" s="119">
        <f t="shared" si="6"/>
        <v>498066.23999999993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378435.02</v>
      </c>
      <c r="V323" s="115"/>
    </row>
    <row r="324" spans="2:22" x14ac:dyDescent="0.2">
      <c r="B324" s="113"/>
      <c r="C324" s="117" t="s">
        <v>95</v>
      </c>
      <c r="D324" s="118" t="s">
        <v>325</v>
      </c>
      <c r="E324" s="119">
        <v>46836.62</v>
      </c>
      <c r="F324" s="119">
        <v>13279.39</v>
      </c>
      <c r="G324" s="119">
        <v>34220.029999999992</v>
      </c>
      <c r="H324" s="119">
        <v>19793.87</v>
      </c>
      <c r="I324" s="119">
        <v>21572.55</v>
      </c>
      <c r="J324" s="119">
        <v>23233.53</v>
      </c>
      <c r="K324" s="119">
        <v>22582.670000000002</v>
      </c>
      <c r="L324" s="119">
        <v>22710.58</v>
      </c>
      <c r="M324" s="119">
        <v>26433.17</v>
      </c>
      <c r="N324" s="119">
        <v>25510.299999999996</v>
      </c>
      <c r="O324" s="119">
        <v>25510.299999999996</v>
      </c>
      <c r="P324" s="119">
        <v>25510.300000000003</v>
      </c>
      <c r="Q324" s="119">
        <f t="shared" si="6"/>
        <v>307193.30999999994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230662.40999999997</v>
      </c>
      <c r="V324" s="115"/>
    </row>
    <row r="325" spans="2:22" ht="25.5" x14ac:dyDescent="0.2">
      <c r="B325" s="113"/>
      <c r="C325" s="117" t="s">
        <v>96</v>
      </c>
      <c r="D325" s="118" t="s">
        <v>326</v>
      </c>
      <c r="E325" s="119">
        <v>0</v>
      </c>
      <c r="F325" s="119">
        <v>0</v>
      </c>
      <c r="G325" s="119">
        <v>252733.91</v>
      </c>
      <c r="H325" s="119">
        <v>252150.86</v>
      </c>
      <c r="I325" s="119">
        <v>0</v>
      </c>
      <c r="J325" s="119">
        <v>370385.64</v>
      </c>
      <c r="K325" s="119">
        <v>13917.24</v>
      </c>
      <c r="L325" s="119">
        <v>0</v>
      </c>
      <c r="M325" s="119">
        <v>224382.4</v>
      </c>
      <c r="N325" s="119">
        <v>224382.4</v>
      </c>
      <c r="O325" s="119">
        <v>224382.4</v>
      </c>
      <c r="P325" s="119">
        <v>224382.39</v>
      </c>
      <c r="Q325" s="119">
        <f t="shared" si="6"/>
        <v>1786717.2399999998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1113570.05</v>
      </c>
      <c r="V325" s="115"/>
    </row>
    <row r="326" spans="2:22" x14ac:dyDescent="0.2">
      <c r="B326" s="113"/>
      <c r="C326" s="117" t="s">
        <v>97</v>
      </c>
      <c r="D326" s="118" t="s">
        <v>327</v>
      </c>
      <c r="E326" s="119">
        <v>0</v>
      </c>
      <c r="F326" s="119">
        <v>0</v>
      </c>
      <c r="G326" s="119">
        <v>294377.27</v>
      </c>
      <c r="H326" s="119">
        <v>180602.93</v>
      </c>
      <c r="I326" s="119">
        <v>85601</v>
      </c>
      <c r="J326" s="119">
        <v>223205.01</v>
      </c>
      <c r="K326" s="119">
        <v>169794.73</v>
      </c>
      <c r="L326" s="119">
        <v>0</v>
      </c>
      <c r="M326" s="119">
        <v>103798.14</v>
      </c>
      <c r="N326" s="119">
        <v>103798.14</v>
      </c>
      <c r="O326" s="119">
        <v>103798.14</v>
      </c>
      <c r="P326" s="119">
        <v>103798.14</v>
      </c>
      <c r="Q326" s="119">
        <f t="shared" si="6"/>
        <v>1368773.4999999995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1057379.0799999998</v>
      </c>
      <c r="V326" s="115"/>
    </row>
    <row r="327" spans="2:22" x14ac:dyDescent="0.2">
      <c r="B327" s="113"/>
      <c r="C327" s="117" t="s">
        <v>98</v>
      </c>
      <c r="D327" s="118" t="s">
        <v>328</v>
      </c>
      <c r="E327" s="119">
        <v>143615.96000000002</v>
      </c>
      <c r="F327" s="119">
        <v>131774.25</v>
      </c>
      <c r="G327" s="119">
        <v>124132.64000000001</v>
      </c>
      <c r="H327" s="119">
        <v>133172.6</v>
      </c>
      <c r="I327" s="119">
        <v>179190.53999999998</v>
      </c>
      <c r="J327" s="119">
        <v>190354.20999999996</v>
      </c>
      <c r="K327" s="119">
        <v>150784.07999999999</v>
      </c>
      <c r="L327" s="119">
        <v>101786.28</v>
      </c>
      <c r="M327" s="119">
        <v>185117.95</v>
      </c>
      <c r="N327" s="119">
        <v>185117.95</v>
      </c>
      <c r="O327" s="119">
        <v>185117.95</v>
      </c>
      <c r="P327" s="119">
        <v>185117.83000000002</v>
      </c>
      <c r="Q327" s="119">
        <f t="shared" si="6"/>
        <v>1895282.24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1339928.51</v>
      </c>
      <c r="V327" s="115"/>
    </row>
    <row r="328" spans="2:22" x14ac:dyDescent="0.2">
      <c r="B328" s="113"/>
      <c r="C328" s="117" t="s">
        <v>99</v>
      </c>
      <c r="D328" s="118" t="s">
        <v>329</v>
      </c>
      <c r="E328" s="119">
        <v>60117.279999999999</v>
      </c>
      <c r="F328" s="119">
        <v>30796.390000000003</v>
      </c>
      <c r="G328" s="119">
        <v>35837.649999999994</v>
      </c>
      <c r="H328" s="119">
        <v>30218.820000000003</v>
      </c>
      <c r="I328" s="119">
        <v>31670.97</v>
      </c>
      <c r="J328" s="119">
        <v>35801.679999999993</v>
      </c>
      <c r="K328" s="119">
        <v>34486.94</v>
      </c>
      <c r="L328" s="119">
        <v>30143.860000000004</v>
      </c>
      <c r="M328" s="119">
        <v>447856.61</v>
      </c>
      <c r="N328" s="119">
        <v>447856.61</v>
      </c>
      <c r="O328" s="119">
        <v>447856.61</v>
      </c>
      <c r="P328" s="119">
        <v>447856.58</v>
      </c>
      <c r="Q328" s="119">
        <f t="shared" si="6"/>
        <v>2080500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736930.2</v>
      </c>
      <c r="V328" s="115"/>
    </row>
    <row r="329" spans="2:22" x14ac:dyDescent="0.2">
      <c r="B329" s="113"/>
      <c r="C329" s="117" t="s">
        <v>100</v>
      </c>
      <c r="D329" s="118" t="s">
        <v>330</v>
      </c>
      <c r="E329" s="119">
        <v>70512.289999999994</v>
      </c>
      <c r="F329" s="119">
        <v>175224.22999999998</v>
      </c>
      <c r="G329" s="119">
        <v>144140.33000000002</v>
      </c>
      <c r="H329" s="119">
        <v>81865.62000000001</v>
      </c>
      <c r="I329" s="119">
        <v>114930.49</v>
      </c>
      <c r="J329" s="119">
        <v>89311.950000000012</v>
      </c>
      <c r="K329" s="119">
        <v>83059.220000000016</v>
      </c>
      <c r="L329" s="119">
        <v>67674.070000000007</v>
      </c>
      <c r="M329" s="119">
        <v>211326.34000000003</v>
      </c>
      <c r="N329" s="119">
        <v>210759.64</v>
      </c>
      <c r="O329" s="119">
        <v>210759.64</v>
      </c>
      <c r="P329" s="119">
        <v>210759.45000000004</v>
      </c>
      <c r="Q329" s="119">
        <f t="shared" si="6"/>
        <v>1670323.2700000003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1038044.54</v>
      </c>
      <c r="V329" s="115"/>
    </row>
    <row r="330" spans="2:22" x14ac:dyDescent="0.2">
      <c r="B330" s="113"/>
      <c r="C330" s="117" t="s">
        <v>101</v>
      </c>
      <c r="D330" s="118" t="s">
        <v>331</v>
      </c>
      <c r="E330" s="119">
        <v>0</v>
      </c>
      <c r="F330" s="119">
        <v>0</v>
      </c>
      <c r="G330" s="119">
        <v>206220</v>
      </c>
      <c r="H330" s="119">
        <v>0</v>
      </c>
      <c r="I330" s="119">
        <v>0</v>
      </c>
      <c r="J330" s="119">
        <v>0</v>
      </c>
      <c r="K330" s="119">
        <v>0</v>
      </c>
      <c r="L330" s="119">
        <v>0</v>
      </c>
      <c r="M330" s="119">
        <v>18331.989999999998</v>
      </c>
      <c r="N330" s="119">
        <v>18331.989999999998</v>
      </c>
      <c r="O330" s="119">
        <v>18331.989999999998</v>
      </c>
      <c r="P330" s="119">
        <v>18331.98</v>
      </c>
      <c r="Q330" s="119">
        <f t="shared" si="6"/>
        <v>279547.94999999995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224551.99</v>
      </c>
      <c r="V330" s="115"/>
    </row>
    <row r="331" spans="2:22" ht="25.5" x14ac:dyDescent="0.2">
      <c r="B331" s="113"/>
      <c r="C331" s="117" t="s">
        <v>102</v>
      </c>
      <c r="D331" s="118" t="s">
        <v>332</v>
      </c>
      <c r="E331" s="119">
        <v>343124.81</v>
      </c>
      <c r="F331" s="119">
        <v>631338.87</v>
      </c>
      <c r="G331" s="119">
        <v>420754.64000000007</v>
      </c>
      <c r="H331" s="119">
        <v>520185.33999999991</v>
      </c>
      <c r="I331" s="119">
        <v>415573.73</v>
      </c>
      <c r="J331" s="119">
        <v>732265.31999999972</v>
      </c>
      <c r="K331" s="119">
        <v>1118582.0999999999</v>
      </c>
      <c r="L331" s="119">
        <v>271616.63</v>
      </c>
      <c r="M331" s="119">
        <v>411513.35000000009</v>
      </c>
      <c r="N331" s="119">
        <v>404127.63000000012</v>
      </c>
      <c r="O331" s="119">
        <v>404127.63000000012</v>
      </c>
      <c r="P331" s="119">
        <v>404127.37999999989</v>
      </c>
      <c r="Q331" s="119">
        <f t="shared" si="6"/>
        <v>6077337.4299999988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4864954.7899999991</v>
      </c>
      <c r="V331" s="115"/>
    </row>
    <row r="332" spans="2:22" x14ac:dyDescent="0.2">
      <c r="B332" s="113"/>
      <c r="C332" s="117" t="s">
        <v>103</v>
      </c>
      <c r="D332" s="118" t="s">
        <v>333</v>
      </c>
      <c r="E332" s="119">
        <v>36599.480000000003</v>
      </c>
      <c r="F332" s="119">
        <v>66403.549999999988</v>
      </c>
      <c r="G332" s="119">
        <v>62378.18</v>
      </c>
      <c r="H332" s="119">
        <v>32555.49</v>
      </c>
      <c r="I332" s="119">
        <v>34876.859999999993</v>
      </c>
      <c r="J332" s="119">
        <v>52085.55</v>
      </c>
      <c r="K332" s="119">
        <v>43880.73</v>
      </c>
      <c r="L332" s="119">
        <v>62786.64</v>
      </c>
      <c r="M332" s="119">
        <v>76019.63</v>
      </c>
      <c r="N332" s="119">
        <v>76019.63</v>
      </c>
      <c r="O332" s="119">
        <v>76019.63</v>
      </c>
      <c r="P332" s="119">
        <v>76019.53</v>
      </c>
      <c r="Q332" s="119">
        <f t="shared" si="6"/>
        <v>695644.9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467586.11</v>
      </c>
      <c r="V332" s="115"/>
    </row>
    <row r="333" spans="2:22" x14ac:dyDescent="0.2">
      <c r="B333" s="113"/>
      <c r="C333" s="117" t="s">
        <v>104</v>
      </c>
      <c r="D333" s="118" t="s">
        <v>334</v>
      </c>
      <c r="E333" s="119">
        <v>721686.04999999958</v>
      </c>
      <c r="F333" s="119">
        <v>884510.91999999969</v>
      </c>
      <c r="G333" s="119">
        <v>961323</v>
      </c>
      <c r="H333" s="119">
        <v>976936.3400000002</v>
      </c>
      <c r="I333" s="119">
        <v>941427.39000000025</v>
      </c>
      <c r="J333" s="119">
        <v>1977501.4199999995</v>
      </c>
      <c r="K333" s="119">
        <v>1950599.54</v>
      </c>
      <c r="L333" s="119">
        <v>756010.97</v>
      </c>
      <c r="M333" s="119">
        <v>1822031.01</v>
      </c>
      <c r="N333" s="119">
        <v>1822031.01</v>
      </c>
      <c r="O333" s="119">
        <v>1822031.01</v>
      </c>
      <c r="P333" s="119">
        <v>1822030.6399999997</v>
      </c>
      <c r="Q333" s="119">
        <f t="shared" si="6"/>
        <v>16458119.300000001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10992026.640000001</v>
      </c>
      <c r="V333" s="115"/>
    </row>
    <row r="334" spans="2:22" ht="25.5" x14ac:dyDescent="0.2">
      <c r="B334" s="113"/>
      <c r="C334" s="117" t="s">
        <v>105</v>
      </c>
      <c r="D334" s="118" t="s">
        <v>335</v>
      </c>
      <c r="E334" s="119">
        <v>31084.750000000004</v>
      </c>
      <c r="F334" s="119">
        <v>39219.790000000015</v>
      </c>
      <c r="G334" s="119">
        <v>36044.290000000008</v>
      </c>
      <c r="H334" s="119">
        <v>37072.05000000001</v>
      </c>
      <c r="I334" s="119">
        <v>35318.200000000019</v>
      </c>
      <c r="J334" s="119">
        <v>36350.980000000018</v>
      </c>
      <c r="K334" s="119">
        <v>39571.950000000012</v>
      </c>
      <c r="L334" s="119">
        <v>40285.44000000001</v>
      </c>
      <c r="M334" s="119">
        <v>47809.229999999996</v>
      </c>
      <c r="N334" s="119">
        <v>47809.229999999996</v>
      </c>
      <c r="O334" s="119">
        <v>47809.229999999996</v>
      </c>
      <c r="P334" s="119">
        <v>47809.100000000013</v>
      </c>
      <c r="Q334" s="119">
        <f t="shared" si="6"/>
        <v>486184.24000000005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342756.68000000005</v>
      </c>
      <c r="V334" s="115"/>
    </row>
    <row r="335" spans="2:22" x14ac:dyDescent="0.2">
      <c r="B335" s="113"/>
      <c r="C335" s="117" t="s">
        <v>106</v>
      </c>
      <c r="D335" s="118" t="s">
        <v>336</v>
      </c>
      <c r="E335" s="119">
        <v>889130.16999999958</v>
      </c>
      <c r="F335" s="119">
        <v>1392952.2799999996</v>
      </c>
      <c r="G335" s="119">
        <v>1433856.3899999997</v>
      </c>
      <c r="H335" s="119">
        <v>1622439.4</v>
      </c>
      <c r="I335" s="119">
        <v>1263902.7699999996</v>
      </c>
      <c r="J335" s="119">
        <v>1737931.2500000005</v>
      </c>
      <c r="K335" s="119">
        <v>1840681.2599999998</v>
      </c>
      <c r="L335" s="119">
        <v>623901.36</v>
      </c>
      <c r="M335" s="119">
        <v>2005590.2900000003</v>
      </c>
      <c r="N335" s="119">
        <v>2004473.8300000003</v>
      </c>
      <c r="O335" s="119">
        <v>2004473.8300000003</v>
      </c>
      <c r="P335" s="119">
        <v>2004473.81</v>
      </c>
      <c r="Q335" s="119">
        <f t="shared" si="6"/>
        <v>18823806.639999997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12810385.169999998</v>
      </c>
      <c r="V335" s="115"/>
    </row>
    <row r="336" spans="2:22" x14ac:dyDescent="0.2">
      <c r="B336" s="113"/>
      <c r="C336" s="117" t="s">
        <v>107</v>
      </c>
      <c r="D336" s="118" t="s">
        <v>338</v>
      </c>
      <c r="E336" s="119">
        <v>6258408.6699999999</v>
      </c>
      <c r="F336" s="119">
        <v>7863101.7200000007</v>
      </c>
      <c r="G336" s="119">
        <v>7609994.0199999986</v>
      </c>
      <c r="H336" s="119">
        <v>7193830.8699999982</v>
      </c>
      <c r="I336" s="119">
        <v>7020948.4099999992</v>
      </c>
      <c r="J336" s="119">
        <v>8013947.6200000001</v>
      </c>
      <c r="K336" s="119">
        <v>6937204.6999999993</v>
      </c>
      <c r="L336" s="119">
        <v>6503981.3999999976</v>
      </c>
      <c r="M336" s="119">
        <v>7812580.0399999982</v>
      </c>
      <c r="N336" s="119">
        <v>7730717.9799999986</v>
      </c>
      <c r="O336" s="119">
        <v>7730717.9799999986</v>
      </c>
      <c r="P336" s="119">
        <v>7730717.5299999993</v>
      </c>
      <c r="Q336" s="119">
        <f t="shared" si="6"/>
        <v>88406150.939999998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65213997.449999988</v>
      </c>
      <c r="V336" s="115"/>
    </row>
    <row r="337" spans="2:22" ht="25.5" x14ac:dyDescent="0.2">
      <c r="B337" s="113"/>
      <c r="C337" s="117" t="s">
        <v>108</v>
      </c>
      <c r="D337" s="118" t="s">
        <v>339</v>
      </c>
      <c r="E337" s="119">
        <v>0</v>
      </c>
      <c r="F337" s="119">
        <v>0</v>
      </c>
      <c r="G337" s="119">
        <v>0</v>
      </c>
      <c r="H337" s="119">
        <v>0</v>
      </c>
      <c r="I337" s="119">
        <v>0</v>
      </c>
      <c r="J337" s="119">
        <v>0</v>
      </c>
      <c r="K337" s="119">
        <v>138600</v>
      </c>
      <c r="L337" s="119">
        <v>0</v>
      </c>
      <c r="M337" s="119">
        <v>11050</v>
      </c>
      <c r="N337" s="119">
        <v>11050</v>
      </c>
      <c r="O337" s="119">
        <v>11050</v>
      </c>
      <c r="P337" s="119">
        <v>11050</v>
      </c>
      <c r="Q337" s="119">
        <f t="shared" ref="Q337:Q400" si="7">SUM(E337:P337)</f>
        <v>182800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149650</v>
      </c>
      <c r="V337" s="115"/>
    </row>
    <row r="338" spans="2:22" ht="25.5" x14ac:dyDescent="0.2">
      <c r="B338" s="113"/>
      <c r="C338" s="117" t="s">
        <v>109</v>
      </c>
      <c r="D338" s="118" t="s">
        <v>341</v>
      </c>
      <c r="E338" s="119">
        <v>0</v>
      </c>
      <c r="F338" s="119">
        <v>810400</v>
      </c>
      <c r="G338" s="119">
        <v>475410</v>
      </c>
      <c r="H338" s="119">
        <v>545336.93000000005</v>
      </c>
      <c r="I338" s="119">
        <v>138977.87</v>
      </c>
      <c r="J338" s="119">
        <v>139969.73000000001</v>
      </c>
      <c r="K338" s="119">
        <v>621711.56000000006</v>
      </c>
      <c r="L338" s="119">
        <v>0</v>
      </c>
      <c r="M338" s="119">
        <v>968673.49000000011</v>
      </c>
      <c r="N338" s="119">
        <v>968673.49000000011</v>
      </c>
      <c r="O338" s="119">
        <v>968673.49000000011</v>
      </c>
      <c r="P338" s="119">
        <v>968673.44000000006</v>
      </c>
      <c r="Q338" s="119">
        <f t="shared" si="7"/>
        <v>6606500.0000000009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3700479.5800000005</v>
      </c>
      <c r="V338" s="115"/>
    </row>
    <row r="339" spans="2:22" ht="25.5" x14ac:dyDescent="0.2">
      <c r="B339" s="113"/>
      <c r="C339" s="117" t="s">
        <v>110</v>
      </c>
      <c r="D339" s="118" t="s">
        <v>342</v>
      </c>
      <c r="E339" s="119">
        <v>439023.33</v>
      </c>
      <c r="F339" s="119">
        <v>692840.7</v>
      </c>
      <c r="G339" s="119">
        <v>896630.39</v>
      </c>
      <c r="H339" s="119">
        <v>826702.49000000011</v>
      </c>
      <c r="I339" s="119">
        <v>715348.67000000016</v>
      </c>
      <c r="J339" s="119">
        <v>608091.34000000008</v>
      </c>
      <c r="K339" s="119">
        <v>689732.02999999991</v>
      </c>
      <c r="L339" s="119">
        <v>413088.7699999999</v>
      </c>
      <c r="M339" s="119">
        <v>544022.18000000005</v>
      </c>
      <c r="N339" s="119">
        <v>544022.18000000005</v>
      </c>
      <c r="O339" s="119">
        <v>544022.18000000005</v>
      </c>
      <c r="P339" s="119">
        <v>544022.14999999991</v>
      </c>
      <c r="Q339" s="119">
        <f t="shared" si="7"/>
        <v>7457546.4099999983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5825479.8999999994</v>
      </c>
      <c r="V339" s="115"/>
    </row>
    <row r="340" spans="2:22" x14ac:dyDescent="0.2">
      <c r="B340" s="113"/>
      <c r="C340" s="117" t="s">
        <v>111</v>
      </c>
      <c r="D340" s="118" t="s">
        <v>337</v>
      </c>
      <c r="E340" s="119">
        <v>10000.08</v>
      </c>
      <c r="F340" s="119">
        <v>401487.17000000004</v>
      </c>
      <c r="G340" s="119">
        <v>388540.49</v>
      </c>
      <c r="H340" s="119">
        <v>272706.42</v>
      </c>
      <c r="I340" s="119">
        <v>70403.459999999992</v>
      </c>
      <c r="J340" s="119">
        <v>45998.97</v>
      </c>
      <c r="K340" s="119">
        <v>79814.11</v>
      </c>
      <c r="L340" s="119">
        <v>0</v>
      </c>
      <c r="M340" s="119">
        <v>290633.08</v>
      </c>
      <c r="N340" s="119">
        <v>290633.08</v>
      </c>
      <c r="O340" s="119">
        <v>290633.08</v>
      </c>
      <c r="P340" s="119">
        <v>290633.03000000003</v>
      </c>
      <c r="Q340" s="119">
        <f t="shared" si="7"/>
        <v>2431482.9699999997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1559583.78</v>
      </c>
      <c r="V340" s="115"/>
    </row>
    <row r="341" spans="2:22" x14ac:dyDescent="0.2">
      <c r="B341" s="113"/>
      <c r="C341" s="117" t="s">
        <v>112</v>
      </c>
      <c r="D341" s="118" t="s">
        <v>340</v>
      </c>
      <c r="E341" s="119">
        <v>662797.32000000007</v>
      </c>
      <c r="F341" s="119">
        <v>640887.53</v>
      </c>
      <c r="G341" s="119">
        <v>644025.25999999989</v>
      </c>
      <c r="H341" s="119">
        <v>711354.88</v>
      </c>
      <c r="I341" s="119">
        <v>671757.2799999998</v>
      </c>
      <c r="J341" s="119">
        <v>669424.6599999998</v>
      </c>
      <c r="K341" s="119">
        <v>692963.85</v>
      </c>
      <c r="L341" s="119">
        <v>631272.54</v>
      </c>
      <c r="M341" s="119">
        <v>714797.4600000002</v>
      </c>
      <c r="N341" s="119">
        <v>714797.4600000002</v>
      </c>
      <c r="O341" s="119">
        <v>714797.4600000002</v>
      </c>
      <c r="P341" s="119">
        <v>714797.39000000013</v>
      </c>
      <c r="Q341" s="119">
        <f t="shared" si="7"/>
        <v>8183673.0899999999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6039280.7799999993</v>
      </c>
      <c r="V341" s="115"/>
    </row>
    <row r="342" spans="2:22" x14ac:dyDescent="0.2">
      <c r="B342" s="113"/>
      <c r="C342" s="117" t="s">
        <v>113</v>
      </c>
      <c r="D342" s="118" t="s">
        <v>343</v>
      </c>
      <c r="E342" s="119">
        <v>213470.24999999997</v>
      </c>
      <c r="F342" s="119">
        <v>235795.05000000002</v>
      </c>
      <c r="G342" s="119">
        <v>247552.74</v>
      </c>
      <c r="H342" s="119">
        <v>490222.12</v>
      </c>
      <c r="I342" s="119">
        <v>261332.18000000002</v>
      </c>
      <c r="J342" s="119">
        <v>277376.79000000004</v>
      </c>
      <c r="K342" s="119">
        <v>310800.56</v>
      </c>
      <c r="L342" s="119">
        <v>141113.75000000003</v>
      </c>
      <c r="M342" s="119">
        <v>313659.93</v>
      </c>
      <c r="N342" s="119">
        <v>313659.93</v>
      </c>
      <c r="O342" s="119">
        <v>313659.93</v>
      </c>
      <c r="P342" s="119">
        <v>313659.73999999993</v>
      </c>
      <c r="Q342" s="119">
        <f t="shared" si="7"/>
        <v>3432302.9700000007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2491323.3700000006</v>
      </c>
      <c r="V342" s="115"/>
    </row>
    <row r="343" spans="2:22" x14ac:dyDescent="0.2">
      <c r="B343" s="113"/>
      <c r="C343" s="117" t="s">
        <v>114</v>
      </c>
      <c r="D343" s="118" t="s">
        <v>344</v>
      </c>
      <c r="E343" s="119">
        <v>202459.72</v>
      </c>
      <c r="F343" s="119">
        <v>238809.46</v>
      </c>
      <c r="G343" s="119">
        <v>210015.69</v>
      </c>
      <c r="H343" s="119">
        <v>452212.22</v>
      </c>
      <c r="I343" s="119">
        <v>434873.41000000003</v>
      </c>
      <c r="J343" s="119">
        <v>208736.23</v>
      </c>
      <c r="K343" s="119">
        <v>208146.18</v>
      </c>
      <c r="L343" s="119">
        <v>76943</v>
      </c>
      <c r="M343" s="119">
        <v>343702.73999999993</v>
      </c>
      <c r="N343" s="119">
        <v>343702.73999999993</v>
      </c>
      <c r="O343" s="119">
        <v>343702.73999999993</v>
      </c>
      <c r="P343" s="119">
        <v>343702.67000000004</v>
      </c>
      <c r="Q343" s="119">
        <f t="shared" si="7"/>
        <v>3407006.7999999993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2375898.65</v>
      </c>
      <c r="V343" s="115"/>
    </row>
    <row r="344" spans="2:22" x14ac:dyDescent="0.2">
      <c r="B344" s="113"/>
      <c r="C344" s="117" t="s">
        <v>115</v>
      </c>
      <c r="D344" s="118" t="s">
        <v>345</v>
      </c>
      <c r="E344" s="119">
        <v>3129207.02</v>
      </c>
      <c r="F344" s="119">
        <v>2941602.3499999996</v>
      </c>
      <c r="G344" s="119">
        <v>3028193.2499999995</v>
      </c>
      <c r="H344" s="119">
        <v>3220606.7499999995</v>
      </c>
      <c r="I344" s="119">
        <v>3059122.48</v>
      </c>
      <c r="J344" s="119">
        <v>3407959.4</v>
      </c>
      <c r="K344" s="119">
        <v>3110544.9</v>
      </c>
      <c r="L344" s="119">
        <v>2435421.2499999991</v>
      </c>
      <c r="M344" s="119">
        <v>4121204.9099999992</v>
      </c>
      <c r="N344" s="119">
        <v>4117871.5799999991</v>
      </c>
      <c r="O344" s="119">
        <v>4117871.5799999991</v>
      </c>
      <c r="P344" s="119">
        <v>4117871.4600000014</v>
      </c>
      <c r="Q344" s="119">
        <f t="shared" si="7"/>
        <v>40807476.93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28453862.309999999</v>
      </c>
      <c r="V344" s="115"/>
    </row>
    <row r="345" spans="2:22" x14ac:dyDescent="0.2">
      <c r="B345" s="113"/>
      <c r="C345" s="117" t="s">
        <v>116</v>
      </c>
      <c r="D345" s="118" t="s">
        <v>346</v>
      </c>
      <c r="E345" s="119">
        <v>83365.06</v>
      </c>
      <c r="F345" s="119">
        <v>102826.35</v>
      </c>
      <c r="G345" s="119">
        <v>94973.79</v>
      </c>
      <c r="H345" s="119">
        <v>117150.37</v>
      </c>
      <c r="I345" s="119">
        <v>179808.18</v>
      </c>
      <c r="J345" s="119">
        <v>79324.23</v>
      </c>
      <c r="K345" s="119">
        <v>126413.99</v>
      </c>
      <c r="L345" s="119">
        <v>77401.959999999992</v>
      </c>
      <c r="M345" s="119">
        <v>130852.91999999998</v>
      </c>
      <c r="N345" s="119">
        <v>130852.91999999998</v>
      </c>
      <c r="O345" s="119">
        <v>130852.91999999998</v>
      </c>
      <c r="P345" s="119">
        <v>130852.84</v>
      </c>
      <c r="Q345" s="119">
        <f t="shared" si="7"/>
        <v>1384675.5299999998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992116.84999999986</v>
      </c>
      <c r="V345" s="115"/>
    </row>
    <row r="346" spans="2:22" x14ac:dyDescent="0.2">
      <c r="B346" s="113"/>
      <c r="C346" s="117" t="s">
        <v>117</v>
      </c>
      <c r="D346" s="118" t="s">
        <v>347</v>
      </c>
      <c r="E346" s="119">
        <v>78586.39</v>
      </c>
      <c r="F346" s="119">
        <v>70717.83</v>
      </c>
      <c r="G346" s="119">
        <v>47376.280000000006</v>
      </c>
      <c r="H346" s="119">
        <v>90007.55</v>
      </c>
      <c r="I346" s="119">
        <v>103961.87</v>
      </c>
      <c r="J346" s="119">
        <v>114618.73999999999</v>
      </c>
      <c r="K346" s="119">
        <v>92025.07</v>
      </c>
      <c r="L346" s="119">
        <v>125862.11</v>
      </c>
      <c r="M346" s="119">
        <v>307849.7</v>
      </c>
      <c r="N346" s="119">
        <v>307849.7</v>
      </c>
      <c r="O346" s="119">
        <v>307849.7</v>
      </c>
      <c r="P346" s="119">
        <v>307849.67000000004</v>
      </c>
      <c r="Q346" s="119">
        <f t="shared" si="7"/>
        <v>1954554.6099999999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1031005.54</v>
      </c>
      <c r="V346" s="115"/>
    </row>
    <row r="347" spans="2:22" x14ac:dyDescent="0.2">
      <c r="B347" s="113"/>
      <c r="C347" s="117" t="s">
        <v>118</v>
      </c>
      <c r="D347" s="118" t="s">
        <v>348</v>
      </c>
      <c r="E347" s="119">
        <v>600000</v>
      </c>
      <c r="F347" s="119">
        <v>150000</v>
      </c>
      <c r="G347" s="119">
        <v>292598.76</v>
      </c>
      <c r="H347" s="119">
        <v>505383.32999999996</v>
      </c>
      <c r="I347" s="119">
        <v>467019.8</v>
      </c>
      <c r="J347" s="119">
        <v>575815.79</v>
      </c>
      <c r="K347" s="119">
        <v>0</v>
      </c>
      <c r="L347" s="119">
        <v>482548.49</v>
      </c>
      <c r="M347" s="119">
        <v>2508921.46</v>
      </c>
      <c r="N347" s="119">
        <v>2508921.46</v>
      </c>
      <c r="O347" s="119">
        <v>2508921.46</v>
      </c>
      <c r="P347" s="119">
        <v>2508921.48</v>
      </c>
      <c r="Q347" s="119">
        <f t="shared" si="7"/>
        <v>13109052.030000001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5582287.6299999999</v>
      </c>
      <c r="V347" s="115"/>
    </row>
    <row r="348" spans="2:22" x14ac:dyDescent="0.2">
      <c r="B348" s="113"/>
      <c r="C348" s="117" t="s">
        <v>119</v>
      </c>
      <c r="D348" s="118" t="s">
        <v>349</v>
      </c>
      <c r="E348" s="119">
        <v>0</v>
      </c>
      <c r="F348" s="119">
        <v>45916.66</v>
      </c>
      <c r="G348" s="119">
        <v>70916.66</v>
      </c>
      <c r="H348" s="119">
        <v>0</v>
      </c>
      <c r="I348" s="119">
        <v>70916.66</v>
      </c>
      <c r="J348" s="119">
        <v>70916.66</v>
      </c>
      <c r="K348" s="119">
        <v>95916.66</v>
      </c>
      <c r="L348" s="119">
        <v>0</v>
      </c>
      <c r="M348" s="119">
        <v>262446.06</v>
      </c>
      <c r="N348" s="119">
        <v>262446.06</v>
      </c>
      <c r="O348" s="119">
        <v>262446.06</v>
      </c>
      <c r="P348" s="119">
        <v>262446.02</v>
      </c>
      <c r="Q348" s="119">
        <f t="shared" si="7"/>
        <v>1404367.5000000002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617029.3600000001</v>
      </c>
      <c r="V348" s="115"/>
    </row>
    <row r="349" spans="2:22" ht="25.5" x14ac:dyDescent="0.2">
      <c r="B349" s="113"/>
      <c r="C349" s="117" t="s">
        <v>120</v>
      </c>
      <c r="D349" s="118" t="s">
        <v>350</v>
      </c>
      <c r="E349" s="119">
        <v>173151.21000000002</v>
      </c>
      <c r="F349" s="119">
        <v>281067.25000000012</v>
      </c>
      <c r="G349" s="119">
        <v>281082.14999999997</v>
      </c>
      <c r="H349" s="119">
        <v>409660.94000000006</v>
      </c>
      <c r="I349" s="119">
        <v>288140.09000000003</v>
      </c>
      <c r="J349" s="119">
        <v>357554.84000000008</v>
      </c>
      <c r="K349" s="119">
        <v>218700.41000000003</v>
      </c>
      <c r="L349" s="119">
        <v>196571.28000000006</v>
      </c>
      <c r="M349" s="119">
        <v>341851.51</v>
      </c>
      <c r="N349" s="119">
        <v>341851.51</v>
      </c>
      <c r="O349" s="119">
        <v>341851.51</v>
      </c>
      <c r="P349" s="119">
        <v>341851.43</v>
      </c>
      <c r="Q349" s="119">
        <f t="shared" si="7"/>
        <v>3573334.1300000004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2547779.6800000006</v>
      </c>
      <c r="V349" s="115"/>
    </row>
    <row r="350" spans="2:22" x14ac:dyDescent="0.2">
      <c r="B350" s="113"/>
      <c r="C350" s="117" t="s">
        <v>121</v>
      </c>
      <c r="D350" s="118" t="s">
        <v>351</v>
      </c>
      <c r="E350" s="119">
        <v>28459.75</v>
      </c>
      <c r="F350" s="119">
        <v>44023.180000000008</v>
      </c>
      <c r="G350" s="119">
        <v>98355.800000000017</v>
      </c>
      <c r="H350" s="119">
        <v>36334.740000000005</v>
      </c>
      <c r="I350" s="119">
        <v>82726.349999999991</v>
      </c>
      <c r="J350" s="119">
        <v>40162.080000000002</v>
      </c>
      <c r="K350" s="119">
        <v>45948.689999999988</v>
      </c>
      <c r="L350" s="119">
        <v>29626.029999999995</v>
      </c>
      <c r="M350" s="119">
        <v>44752.78</v>
      </c>
      <c r="N350" s="119">
        <v>44752.78</v>
      </c>
      <c r="O350" s="119">
        <v>44752.78</v>
      </c>
      <c r="P350" s="119">
        <v>44752.77</v>
      </c>
      <c r="Q350" s="119">
        <f t="shared" si="7"/>
        <v>584647.7300000001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450389.4</v>
      </c>
      <c r="V350" s="115"/>
    </row>
    <row r="351" spans="2:22" x14ac:dyDescent="0.2">
      <c r="B351" s="113"/>
      <c r="C351" s="117" t="s">
        <v>122</v>
      </c>
      <c r="D351" s="118" t="s">
        <v>352</v>
      </c>
      <c r="E351" s="119">
        <v>82603.910000000018</v>
      </c>
      <c r="F351" s="119">
        <v>221763.89999999997</v>
      </c>
      <c r="G351" s="119">
        <v>310026.33000000007</v>
      </c>
      <c r="H351" s="119">
        <v>207819.00999999995</v>
      </c>
      <c r="I351" s="119">
        <v>109541.54999999997</v>
      </c>
      <c r="J351" s="119">
        <v>302771.22000000015</v>
      </c>
      <c r="K351" s="119">
        <v>205683.06999999992</v>
      </c>
      <c r="L351" s="119">
        <v>182527.00999999998</v>
      </c>
      <c r="M351" s="119">
        <v>122398.79999999993</v>
      </c>
      <c r="N351" s="119">
        <v>122398.79999999993</v>
      </c>
      <c r="O351" s="119">
        <v>122398.79999999993</v>
      </c>
      <c r="P351" s="119">
        <v>122398.38000000006</v>
      </c>
      <c r="Q351" s="119">
        <f t="shared" si="7"/>
        <v>2112330.7799999993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1745134.7999999998</v>
      </c>
      <c r="V351" s="115"/>
    </row>
    <row r="352" spans="2:22" x14ac:dyDescent="0.2">
      <c r="B352" s="113"/>
      <c r="C352" s="117" t="s">
        <v>123</v>
      </c>
      <c r="D352" s="118" t="s">
        <v>353</v>
      </c>
      <c r="E352" s="119">
        <v>1585039.12</v>
      </c>
      <c r="F352" s="119">
        <v>1179371.6399999999</v>
      </c>
      <c r="G352" s="119">
        <v>2521480.29</v>
      </c>
      <c r="H352" s="119">
        <v>5397403.1799999997</v>
      </c>
      <c r="I352" s="119">
        <v>236937.72999999998</v>
      </c>
      <c r="J352" s="119">
        <v>2858726.6599999997</v>
      </c>
      <c r="K352" s="119">
        <v>2183211.7199999997</v>
      </c>
      <c r="L352" s="119">
        <v>2729575.1199999996</v>
      </c>
      <c r="M352" s="119">
        <v>2959922.29</v>
      </c>
      <c r="N352" s="119">
        <v>1475730.2</v>
      </c>
      <c r="O352" s="119">
        <v>1475730.2</v>
      </c>
      <c r="P352" s="119">
        <v>1475730.1199999999</v>
      </c>
      <c r="Q352" s="119">
        <f t="shared" si="7"/>
        <v>26078858.27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21651667.75</v>
      </c>
      <c r="V352" s="115"/>
    </row>
    <row r="353" spans="2:22" x14ac:dyDescent="0.2">
      <c r="B353" s="113"/>
      <c r="C353" s="117" t="s">
        <v>124</v>
      </c>
      <c r="D353" s="118" t="s">
        <v>354</v>
      </c>
      <c r="E353" s="119">
        <v>62349.62999999999</v>
      </c>
      <c r="F353" s="119">
        <v>60528.05</v>
      </c>
      <c r="G353" s="119">
        <v>181672.79</v>
      </c>
      <c r="H353" s="119">
        <v>86114.989999999991</v>
      </c>
      <c r="I353" s="119">
        <v>84792.84</v>
      </c>
      <c r="J353" s="119">
        <v>119463.42</v>
      </c>
      <c r="K353" s="119">
        <v>128055.48</v>
      </c>
      <c r="L353" s="119">
        <v>375361.78</v>
      </c>
      <c r="M353" s="119">
        <v>999565.34</v>
      </c>
      <c r="N353" s="119">
        <v>999565.34</v>
      </c>
      <c r="O353" s="119">
        <v>999565.34</v>
      </c>
      <c r="P353" s="119">
        <v>999565.29999999993</v>
      </c>
      <c r="Q353" s="119">
        <f t="shared" si="7"/>
        <v>5096600.3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2097904.3199999998</v>
      </c>
      <c r="V353" s="115"/>
    </row>
    <row r="354" spans="2:22" x14ac:dyDescent="0.2">
      <c r="B354" s="113"/>
      <c r="C354" s="117" t="s">
        <v>125</v>
      </c>
      <c r="D354" s="118" t="s">
        <v>355</v>
      </c>
      <c r="E354" s="119">
        <v>0</v>
      </c>
      <c r="F354" s="119">
        <v>0</v>
      </c>
      <c r="G354" s="119">
        <v>754804.72</v>
      </c>
      <c r="H354" s="119">
        <v>2241991.67</v>
      </c>
      <c r="I354" s="119">
        <v>8318950</v>
      </c>
      <c r="J354" s="119">
        <v>4247049.5</v>
      </c>
      <c r="K354" s="119">
        <v>4935612.49</v>
      </c>
      <c r="L354" s="119">
        <v>10879.4</v>
      </c>
      <c r="M354" s="119">
        <v>10387962.93</v>
      </c>
      <c r="N354" s="119">
        <v>10387962.93</v>
      </c>
      <c r="O354" s="119">
        <v>10387962.93</v>
      </c>
      <c r="P354" s="119">
        <v>10387962.91</v>
      </c>
      <c r="Q354" s="119">
        <f t="shared" si="7"/>
        <v>62061139.480000004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30897250.710000001</v>
      </c>
      <c r="V354" s="115"/>
    </row>
    <row r="355" spans="2:22" x14ac:dyDescent="0.2">
      <c r="B355" s="113"/>
      <c r="C355" s="117" t="s">
        <v>126</v>
      </c>
      <c r="D355" s="118" t="s">
        <v>356</v>
      </c>
      <c r="E355" s="119">
        <v>39511268.879999995</v>
      </c>
      <c r="F355" s="119">
        <v>10591765.949999999</v>
      </c>
      <c r="G355" s="119">
        <v>69730627.700000003</v>
      </c>
      <c r="H355" s="119">
        <v>125840195.05</v>
      </c>
      <c r="I355" s="119">
        <v>70566716.540000007</v>
      </c>
      <c r="J355" s="119">
        <v>49106992.710000001</v>
      </c>
      <c r="K355" s="119">
        <v>46687581.399999999</v>
      </c>
      <c r="L355" s="119">
        <v>12377717.77</v>
      </c>
      <c r="M355" s="119">
        <v>70267570.079999998</v>
      </c>
      <c r="N355" s="119">
        <v>60562846.980000004</v>
      </c>
      <c r="O355" s="119">
        <v>60562846.980000004</v>
      </c>
      <c r="P355" s="119">
        <v>60562846.960000001</v>
      </c>
      <c r="Q355" s="119">
        <f t="shared" si="7"/>
        <v>676368977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494680436.07999992</v>
      </c>
      <c r="V355" s="115"/>
    </row>
    <row r="356" spans="2:22" ht="25.5" x14ac:dyDescent="0.2">
      <c r="B356" s="113"/>
      <c r="C356" s="117" t="s">
        <v>127</v>
      </c>
      <c r="D356" s="118" t="s">
        <v>357</v>
      </c>
      <c r="E356" s="119">
        <v>134991.66</v>
      </c>
      <c r="F356" s="119">
        <v>82343.950000000012</v>
      </c>
      <c r="G356" s="119">
        <v>74679.139999999985</v>
      </c>
      <c r="H356" s="119">
        <v>72451.22</v>
      </c>
      <c r="I356" s="119">
        <v>67542.309999999983</v>
      </c>
      <c r="J356" s="119">
        <v>85613.98000000001</v>
      </c>
      <c r="K356" s="119">
        <v>87890.549999999959</v>
      </c>
      <c r="L356" s="119">
        <v>56227.37</v>
      </c>
      <c r="M356" s="119">
        <v>95401.400000000023</v>
      </c>
      <c r="N356" s="119">
        <v>95401.390000000029</v>
      </c>
      <c r="O356" s="119">
        <v>95401.390000000029</v>
      </c>
      <c r="P356" s="119">
        <v>95401.300000000017</v>
      </c>
      <c r="Q356" s="119">
        <f t="shared" si="7"/>
        <v>1043345.66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757141.58</v>
      </c>
      <c r="V356" s="115"/>
    </row>
    <row r="357" spans="2:22" x14ac:dyDescent="0.2">
      <c r="B357" s="113"/>
      <c r="C357" s="117" t="s">
        <v>128</v>
      </c>
      <c r="D357" s="118" t="s">
        <v>358</v>
      </c>
      <c r="E357" s="119">
        <v>5593700.5499999998</v>
      </c>
      <c r="F357" s="119">
        <v>159442.38999999998</v>
      </c>
      <c r="G357" s="119">
        <v>217938.81999999998</v>
      </c>
      <c r="H357" s="119">
        <v>168454.66</v>
      </c>
      <c r="I357" s="119">
        <v>219256.86000000007</v>
      </c>
      <c r="J357" s="119">
        <v>201741.51000000007</v>
      </c>
      <c r="K357" s="119">
        <v>208184.50000000003</v>
      </c>
      <c r="L357" s="119">
        <v>153940.31</v>
      </c>
      <c r="M357" s="119">
        <v>1060844.0899999999</v>
      </c>
      <c r="N357" s="119">
        <v>1029344.09</v>
      </c>
      <c r="O357" s="119">
        <v>1029344.09</v>
      </c>
      <c r="P357" s="119">
        <v>1029343.6999999997</v>
      </c>
      <c r="Q357" s="119">
        <f t="shared" si="7"/>
        <v>11071535.569999998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7983503.6899999995</v>
      </c>
      <c r="V357" s="115"/>
    </row>
    <row r="358" spans="2:22" ht="25.5" x14ac:dyDescent="0.2">
      <c r="B358" s="113"/>
      <c r="C358" s="117" t="s">
        <v>129</v>
      </c>
      <c r="D358" s="118" t="s">
        <v>359</v>
      </c>
      <c r="E358" s="119">
        <v>36898.789999999994</v>
      </c>
      <c r="F358" s="119">
        <v>31549.460000000003</v>
      </c>
      <c r="G358" s="119">
        <v>44258.749999999993</v>
      </c>
      <c r="H358" s="119">
        <v>38405.30000000001</v>
      </c>
      <c r="I358" s="119">
        <v>37869.21</v>
      </c>
      <c r="J358" s="119">
        <v>37150.680000000008</v>
      </c>
      <c r="K358" s="119">
        <v>38127.870000000003</v>
      </c>
      <c r="L358" s="119">
        <v>33970.07</v>
      </c>
      <c r="M358" s="119">
        <v>52439.63</v>
      </c>
      <c r="N358" s="119">
        <v>52439.63</v>
      </c>
      <c r="O358" s="119">
        <v>52439.63</v>
      </c>
      <c r="P358" s="119">
        <v>52439.599999999984</v>
      </c>
      <c r="Q358" s="119">
        <f t="shared" si="7"/>
        <v>507988.62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350669.76</v>
      </c>
      <c r="V358" s="115"/>
    </row>
    <row r="359" spans="2:22" x14ac:dyDescent="0.2">
      <c r="B359" s="113"/>
      <c r="C359" s="117" t="s">
        <v>130</v>
      </c>
      <c r="D359" s="118" t="s">
        <v>360</v>
      </c>
      <c r="E359" s="119">
        <v>31953.33</v>
      </c>
      <c r="F359" s="119">
        <v>38680.560000000012</v>
      </c>
      <c r="G359" s="119">
        <v>41817.599999999999</v>
      </c>
      <c r="H359" s="119">
        <v>38232.68</v>
      </c>
      <c r="I359" s="119">
        <v>38841.500000000007</v>
      </c>
      <c r="J359" s="119">
        <v>41858.329999999994</v>
      </c>
      <c r="K359" s="119">
        <v>39903.739999999991</v>
      </c>
      <c r="L359" s="119">
        <v>35594.559999999998</v>
      </c>
      <c r="M359" s="119">
        <v>55762.770000000033</v>
      </c>
      <c r="N359" s="119">
        <v>54252.040000000037</v>
      </c>
      <c r="O359" s="119">
        <v>54252.040000000037</v>
      </c>
      <c r="P359" s="119">
        <v>54251.880000000034</v>
      </c>
      <c r="Q359" s="119">
        <f t="shared" si="7"/>
        <v>525401.03000000014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362645.07</v>
      </c>
      <c r="V359" s="115"/>
    </row>
    <row r="360" spans="2:22" x14ac:dyDescent="0.2">
      <c r="B360" s="113"/>
      <c r="C360" s="117" t="s">
        <v>131</v>
      </c>
      <c r="D360" s="118" t="s">
        <v>361</v>
      </c>
      <c r="E360" s="119">
        <v>572.45000000000005</v>
      </c>
      <c r="F360" s="119">
        <v>2977.9799999999996</v>
      </c>
      <c r="G360" s="119">
        <v>1503.16</v>
      </c>
      <c r="H360" s="119">
        <v>1031.45</v>
      </c>
      <c r="I360" s="119">
        <v>1134.98</v>
      </c>
      <c r="J360" s="119">
        <v>767.99</v>
      </c>
      <c r="K360" s="119">
        <v>2750.1899999999996</v>
      </c>
      <c r="L360" s="119">
        <v>390.95</v>
      </c>
      <c r="M360" s="119">
        <v>4326.13</v>
      </c>
      <c r="N360" s="119">
        <v>3084.91</v>
      </c>
      <c r="O360" s="119">
        <v>3084.91</v>
      </c>
      <c r="P360" s="119">
        <v>3084.8999999999996</v>
      </c>
      <c r="Q360" s="119">
        <f t="shared" si="7"/>
        <v>24710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15455.279999999999</v>
      </c>
      <c r="V360" s="115"/>
    </row>
    <row r="361" spans="2:22" x14ac:dyDescent="0.2">
      <c r="B361" s="113"/>
      <c r="C361" s="117" t="s">
        <v>132</v>
      </c>
      <c r="D361" s="118" t="s">
        <v>362</v>
      </c>
      <c r="E361" s="119">
        <v>88244.799999999988</v>
      </c>
      <c r="F361" s="119">
        <v>83558.39</v>
      </c>
      <c r="G361" s="119">
        <v>95472.219999999987</v>
      </c>
      <c r="H361" s="119">
        <v>94185.430000000008</v>
      </c>
      <c r="I361" s="119">
        <v>292595.91000000003</v>
      </c>
      <c r="J361" s="119">
        <v>89495.779999999984</v>
      </c>
      <c r="K361" s="119">
        <v>77060.649999999994</v>
      </c>
      <c r="L361" s="119">
        <v>71147.25</v>
      </c>
      <c r="M361" s="119">
        <v>397583.0199999999</v>
      </c>
      <c r="N361" s="119">
        <v>397583.0199999999</v>
      </c>
      <c r="O361" s="119">
        <v>397583.0199999999</v>
      </c>
      <c r="P361" s="119">
        <v>397582.87999999995</v>
      </c>
      <c r="Q361" s="119">
        <f t="shared" si="7"/>
        <v>2482092.3699999996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1289343.45</v>
      </c>
      <c r="V361" s="115"/>
    </row>
    <row r="362" spans="2:22" x14ac:dyDescent="0.2">
      <c r="B362" s="113"/>
      <c r="C362" s="117" t="s">
        <v>133</v>
      </c>
      <c r="D362" s="118" t="s">
        <v>367</v>
      </c>
      <c r="E362" s="119">
        <v>15114.28</v>
      </c>
      <c r="F362" s="119">
        <v>16481.600000000002</v>
      </c>
      <c r="G362" s="119">
        <v>19753.28</v>
      </c>
      <c r="H362" s="119">
        <v>17651.109999999997</v>
      </c>
      <c r="I362" s="119">
        <v>15227.729999999998</v>
      </c>
      <c r="J362" s="119">
        <v>21239.610000000004</v>
      </c>
      <c r="K362" s="119">
        <v>9066276.5099999998</v>
      </c>
      <c r="L362" s="119">
        <v>17243.18</v>
      </c>
      <c r="M362" s="119">
        <v>26481.190000000002</v>
      </c>
      <c r="N362" s="119">
        <v>26481.190000000002</v>
      </c>
      <c r="O362" s="119">
        <v>26481.190000000002</v>
      </c>
      <c r="P362" s="119">
        <v>26481.170000000002</v>
      </c>
      <c r="Q362" s="119">
        <f t="shared" si="7"/>
        <v>9294912.0399999972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9215468.4899999984</v>
      </c>
      <c r="V362" s="115"/>
    </row>
    <row r="363" spans="2:22" x14ac:dyDescent="0.2">
      <c r="B363" s="113"/>
      <c r="C363" s="117" t="s">
        <v>134</v>
      </c>
      <c r="D363" s="118" t="s">
        <v>368</v>
      </c>
      <c r="E363" s="119">
        <v>65806.030000000013</v>
      </c>
      <c r="F363" s="119">
        <v>66459.300000000017</v>
      </c>
      <c r="G363" s="119">
        <v>65943.760000000009</v>
      </c>
      <c r="H363" s="119">
        <v>84767.05</v>
      </c>
      <c r="I363" s="119">
        <v>66166.000000000015</v>
      </c>
      <c r="J363" s="119">
        <v>84577.200000000012</v>
      </c>
      <c r="K363" s="119">
        <v>81551.3</v>
      </c>
      <c r="L363" s="119">
        <v>63016.910000000011</v>
      </c>
      <c r="M363" s="119">
        <v>80652.139999999985</v>
      </c>
      <c r="N363" s="119">
        <v>80652.139999999985</v>
      </c>
      <c r="O363" s="119">
        <v>80652.139999999985</v>
      </c>
      <c r="P363" s="119">
        <v>80651.960000000006</v>
      </c>
      <c r="Q363" s="119">
        <f t="shared" si="7"/>
        <v>900895.93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658939.69000000006</v>
      </c>
      <c r="V363" s="115"/>
    </row>
    <row r="364" spans="2:22" x14ac:dyDescent="0.2">
      <c r="B364" s="113"/>
      <c r="C364" s="117" t="s">
        <v>135</v>
      </c>
      <c r="D364" s="118" t="s">
        <v>369</v>
      </c>
      <c r="E364" s="119">
        <v>137173.77000000005</v>
      </c>
      <c r="F364" s="119">
        <v>149793.17000000004</v>
      </c>
      <c r="G364" s="119">
        <v>151187.14000000004</v>
      </c>
      <c r="H364" s="119">
        <v>157394.71000000005</v>
      </c>
      <c r="I364" s="119">
        <v>145810.45000000004</v>
      </c>
      <c r="J364" s="119">
        <v>140395.22</v>
      </c>
      <c r="K364" s="119">
        <v>169410.09000000003</v>
      </c>
      <c r="L364" s="119">
        <v>140315.13999999998</v>
      </c>
      <c r="M364" s="119">
        <v>275158.24999999994</v>
      </c>
      <c r="N364" s="119">
        <v>275158.24999999994</v>
      </c>
      <c r="O364" s="119">
        <v>275158.24999999994</v>
      </c>
      <c r="P364" s="119">
        <v>275158.20999999996</v>
      </c>
      <c r="Q364" s="119">
        <f t="shared" si="7"/>
        <v>2292112.6500000004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1466637.9400000002</v>
      </c>
      <c r="V364" s="115"/>
    </row>
    <row r="365" spans="2:22" x14ac:dyDescent="0.2">
      <c r="B365" s="113"/>
      <c r="C365" s="117" t="s">
        <v>136</v>
      </c>
      <c r="D365" s="118" t="s">
        <v>370</v>
      </c>
      <c r="E365" s="119">
        <v>2583.34</v>
      </c>
      <c r="F365" s="119">
        <v>34538.58</v>
      </c>
      <c r="G365" s="119">
        <v>108678.93</v>
      </c>
      <c r="H365" s="119">
        <v>56383.240000000005</v>
      </c>
      <c r="I365" s="119">
        <v>28039.85</v>
      </c>
      <c r="J365" s="119">
        <v>3024.2</v>
      </c>
      <c r="K365" s="119">
        <v>3492.7</v>
      </c>
      <c r="L365" s="119">
        <v>2400</v>
      </c>
      <c r="M365" s="119">
        <v>63189.79</v>
      </c>
      <c r="N365" s="119">
        <v>63189.79</v>
      </c>
      <c r="O365" s="119">
        <v>63189.79</v>
      </c>
      <c r="P365" s="119">
        <v>63189.79</v>
      </c>
      <c r="Q365" s="119">
        <f t="shared" si="7"/>
        <v>491899.99999999994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302330.63</v>
      </c>
      <c r="V365" s="115"/>
    </row>
    <row r="366" spans="2:22" x14ac:dyDescent="0.2">
      <c r="B366" s="113"/>
      <c r="C366" s="117" t="s">
        <v>137</v>
      </c>
      <c r="D366" s="118" t="s">
        <v>371</v>
      </c>
      <c r="E366" s="119">
        <v>44315.970000000008</v>
      </c>
      <c r="F366" s="119">
        <v>46981.65</v>
      </c>
      <c r="G366" s="119">
        <v>48600.899999999994</v>
      </c>
      <c r="H366" s="119">
        <v>43261.470000000008</v>
      </c>
      <c r="I366" s="119">
        <v>23375.83</v>
      </c>
      <c r="J366" s="119">
        <v>43216.280000000006</v>
      </c>
      <c r="K366" s="119">
        <v>45975.44</v>
      </c>
      <c r="L366" s="119">
        <v>24836.67</v>
      </c>
      <c r="M366" s="119">
        <v>55308.259999999995</v>
      </c>
      <c r="N366" s="119">
        <v>54124.929999999993</v>
      </c>
      <c r="O366" s="119">
        <v>54124.929999999993</v>
      </c>
      <c r="P366" s="119">
        <v>54124.670000000013</v>
      </c>
      <c r="Q366" s="119">
        <f t="shared" si="7"/>
        <v>538247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375872.47000000003</v>
      </c>
      <c r="V366" s="115"/>
    </row>
    <row r="367" spans="2:22" x14ac:dyDescent="0.2">
      <c r="B367" s="113"/>
      <c r="C367" s="117" t="s">
        <v>138</v>
      </c>
      <c r="D367" s="118" t="s">
        <v>372</v>
      </c>
      <c r="E367" s="119">
        <v>1842407</v>
      </c>
      <c r="F367" s="119">
        <v>1842407</v>
      </c>
      <c r="G367" s="119">
        <v>1834956.6799999997</v>
      </c>
      <c r="H367" s="119">
        <v>1098841.67</v>
      </c>
      <c r="I367" s="119">
        <v>2671575.0099999998</v>
      </c>
      <c r="J367" s="119">
        <v>1244424.6799999997</v>
      </c>
      <c r="K367" s="119">
        <v>1265347.2299999997</v>
      </c>
      <c r="L367" s="119">
        <v>1107479.8599999999</v>
      </c>
      <c r="M367" s="119">
        <v>2701186.0999999996</v>
      </c>
      <c r="N367" s="119">
        <v>2701186.0999999996</v>
      </c>
      <c r="O367" s="119">
        <v>2701186.0999999996</v>
      </c>
      <c r="P367" s="119">
        <v>2701186.0499999993</v>
      </c>
      <c r="Q367" s="119">
        <f t="shared" si="7"/>
        <v>23712183.48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15608625.229999999</v>
      </c>
      <c r="V367" s="115"/>
    </row>
    <row r="368" spans="2:22" ht="25.5" x14ac:dyDescent="0.2">
      <c r="B368" s="113"/>
      <c r="C368" s="117" t="s">
        <v>512</v>
      </c>
      <c r="D368" s="118" t="s">
        <v>513</v>
      </c>
      <c r="E368" s="119">
        <v>67688.009999999995</v>
      </c>
      <c r="F368" s="119">
        <v>26284.309999999998</v>
      </c>
      <c r="G368" s="119">
        <v>84959.32</v>
      </c>
      <c r="H368" s="119">
        <v>65431.13</v>
      </c>
      <c r="I368" s="119">
        <v>62827.770000000004</v>
      </c>
      <c r="J368" s="119">
        <v>161451.16999999998</v>
      </c>
      <c r="K368" s="119">
        <v>98531.37000000001</v>
      </c>
      <c r="L368" s="119">
        <v>81893.259999999995</v>
      </c>
      <c r="M368" s="119">
        <v>512417.96</v>
      </c>
      <c r="N368" s="119">
        <v>512417.96</v>
      </c>
      <c r="O368" s="119">
        <v>512417.96</v>
      </c>
      <c r="P368" s="119">
        <v>512417.85</v>
      </c>
      <c r="Q368" s="119">
        <f t="shared" si="7"/>
        <v>2698738.0700000003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1161484.3</v>
      </c>
      <c r="V368" s="115"/>
    </row>
    <row r="369" spans="2:22" x14ac:dyDescent="0.2">
      <c r="B369" s="113"/>
      <c r="C369" s="117" t="s">
        <v>139</v>
      </c>
      <c r="D369" s="118" t="s">
        <v>374</v>
      </c>
      <c r="E369" s="119">
        <v>314631.07000000012</v>
      </c>
      <c r="F369" s="119">
        <v>328367.1100000001</v>
      </c>
      <c r="G369" s="119">
        <v>329761.39000000013</v>
      </c>
      <c r="H369" s="119">
        <v>349601.06000000023</v>
      </c>
      <c r="I369" s="119">
        <v>345113.05000000016</v>
      </c>
      <c r="J369" s="119">
        <v>402584.06999999995</v>
      </c>
      <c r="K369" s="119">
        <v>346234.95000000007</v>
      </c>
      <c r="L369" s="119">
        <v>253863.73</v>
      </c>
      <c r="M369" s="119">
        <v>538049.78</v>
      </c>
      <c r="N369" s="119">
        <v>538049.78</v>
      </c>
      <c r="O369" s="119">
        <v>538049.78</v>
      </c>
      <c r="P369" s="119">
        <v>538049.65</v>
      </c>
      <c r="Q369" s="119">
        <f t="shared" si="7"/>
        <v>4822355.4200000018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3208206.2100000009</v>
      </c>
      <c r="V369" s="115"/>
    </row>
    <row r="370" spans="2:22" x14ac:dyDescent="0.2">
      <c r="B370" s="113"/>
      <c r="C370" s="117" t="s">
        <v>140</v>
      </c>
      <c r="D370" s="118" t="s">
        <v>363</v>
      </c>
      <c r="E370" s="119">
        <v>389565.68000000005</v>
      </c>
      <c r="F370" s="119">
        <v>393272.67</v>
      </c>
      <c r="G370" s="119">
        <v>449507.5</v>
      </c>
      <c r="H370" s="119">
        <v>424322.11999999994</v>
      </c>
      <c r="I370" s="119">
        <v>417025.56</v>
      </c>
      <c r="J370" s="119">
        <v>443476.47999999998</v>
      </c>
      <c r="K370" s="119">
        <v>407574.28999999992</v>
      </c>
      <c r="L370" s="119">
        <v>422595.35</v>
      </c>
      <c r="M370" s="119">
        <v>454021.98</v>
      </c>
      <c r="N370" s="119">
        <v>454021.98</v>
      </c>
      <c r="O370" s="119">
        <v>454021.98</v>
      </c>
      <c r="P370" s="119">
        <v>454021.99</v>
      </c>
      <c r="Q370" s="119">
        <f t="shared" si="7"/>
        <v>5163427.58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3801361.63</v>
      </c>
      <c r="V370" s="115"/>
    </row>
    <row r="371" spans="2:22" x14ac:dyDescent="0.2">
      <c r="B371" s="113"/>
      <c r="C371" s="117" t="s">
        <v>141</v>
      </c>
      <c r="D371" s="118" t="s">
        <v>364</v>
      </c>
      <c r="E371" s="119">
        <v>27023.999999999996</v>
      </c>
      <c r="F371" s="119">
        <v>46004.49</v>
      </c>
      <c r="G371" s="119">
        <v>57094.880000000012</v>
      </c>
      <c r="H371" s="119">
        <v>40192.46</v>
      </c>
      <c r="I371" s="119">
        <v>47410.780000000013</v>
      </c>
      <c r="J371" s="119">
        <v>28872.300000000003</v>
      </c>
      <c r="K371" s="119">
        <v>36355.530000000006</v>
      </c>
      <c r="L371" s="119">
        <v>32242.15</v>
      </c>
      <c r="M371" s="119">
        <v>82899.12</v>
      </c>
      <c r="N371" s="119">
        <v>82899.12</v>
      </c>
      <c r="O371" s="119">
        <v>82899.12</v>
      </c>
      <c r="P371" s="119">
        <v>82898.929999999978</v>
      </c>
      <c r="Q371" s="119">
        <f t="shared" si="7"/>
        <v>646792.87999999989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398095.71</v>
      </c>
      <c r="V371" s="115"/>
    </row>
    <row r="372" spans="2:22" x14ac:dyDescent="0.2">
      <c r="B372" s="113"/>
      <c r="C372" s="117" t="s">
        <v>142</v>
      </c>
      <c r="D372" s="118" t="s">
        <v>365</v>
      </c>
      <c r="E372" s="119">
        <v>186685.55999999994</v>
      </c>
      <c r="F372" s="119">
        <v>207920.89999999994</v>
      </c>
      <c r="G372" s="119">
        <v>183456.40999999997</v>
      </c>
      <c r="H372" s="119">
        <v>185055.40999999995</v>
      </c>
      <c r="I372" s="119">
        <v>185076.72</v>
      </c>
      <c r="J372" s="119">
        <v>185193.1</v>
      </c>
      <c r="K372" s="119">
        <v>185144.30999999997</v>
      </c>
      <c r="L372" s="119">
        <v>87522.569999999992</v>
      </c>
      <c r="M372" s="119">
        <v>217208.59000000003</v>
      </c>
      <c r="N372" s="119">
        <v>217208.59000000003</v>
      </c>
      <c r="O372" s="119">
        <v>217208.59000000003</v>
      </c>
      <c r="P372" s="119">
        <v>217208.41</v>
      </c>
      <c r="Q372" s="119">
        <f t="shared" si="7"/>
        <v>2274889.16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1623263.57</v>
      </c>
      <c r="V372" s="115"/>
    </row>
    <row r="373" spans="2:22" x14ac:dyDescent="0.2">
      <c r="B373" s="113"/>
      <c r="C373" s="117" t="s">
        <v>143</v>
      </c>
      <c r="D373" s="118" t="s">
        <v>366</v>
      </c>
      <c r="E373" s="119">
        <v>465954.65000000008</v>
      </c>
      <c r="F373" s="119">
        <v>511317.30000000016</v>
      </c>
      <c r="G373" s="119">
        <v>469691.53</v>
      </c>
      <c r="H373" s="119">
        <v>451673.2</v>
      </c>
      <c r="I373" s="119">
        <v>479237.7099999999</v>
      </c>
      <c r="J373" s="119">
        <v>492762.53</v>
      </c>
      <c r="K373" s="119">
        <v>475906.87000000005</v>
      </c>
      <c r="L373" s="119">
        <v>425067.24</v>
      </c>
      <c r="M373" s="119">
        <v>586077.79</v>
      </c>
      <c r="N373" s="119">
        <v>579308.78999999992</v>
      </c>
      <c r="O373" s="119">
        <v>579308.78999999992</v>
      </c>
      <c r="P373" s="119">
        <v>579308.74000000011</v>
      </c>
      <c r="Q373" s="119">
        <f t="shared" si="7"/>
        <v>6095615.1400000006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4357688.82</v>
      </c>
      <c r="V373" s="115"/>
    </row>
    <row r="374" spans="2:22" x14ac:dyDescent="0.2">
      <c r="B374" s="113"/>
      <c r="C374" s="117" t="s">
        <v>144</v>
      </c>
      <c r="D374" s="118" t="s">
        <v>375</v>
      </c>
      <c r="E374" s="119">
        <v>129166.33000000002</v>
      </c>
      <c r="F374" s="119">
        <v>120439.19</v>
      </c>
      <c r="G374" s="119">
        <v>141842.99</v>
      </c>
      <c r="H374" s="119">
        <v>126229.23999999998</v>
      </c>
      <c r="I374" s="119">
        <v>124672.72999999998</v>
      </c>
      <c r="J374" s="119">
        <v>113583.32999999999</v>
      </c>
      <c r="K374" s="119">
        <v>148215.65999999997</v>
      </c>
      <c r="L374" s="119">
        <v>158515.9</v>
      </c>
      <c r="M374" s="119">
        <v>401611.11999999994</v>
      </c>
      <c r="N374" s="119">
        <v>400458.72</v>
      </c>
      <c r="O374" s="119">
        <v>400458.72</v>
      </c>
      <c r="P374" s="119">
        <v>400458.64999999991</v>
      </c>
      <c r="Q374" s="119">
        <f t="shared" si="7"/>
        <v>2665652.5799999996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1464276.4899999998</v>
      </c>
      <c r="V374" s="115"/>
    </row>
    <row r="375" spans="2:22" x14ac:dyDescent="0.2">
      <c r="B375" s="113"/>
      <c r="C375" s="117" t="s">
        <v>145</v>
      </c>
      <c r="D375" s="118" t="s">
        <v>376</v>
      </c>
      <c r="E375" s="119">
        <v>49050.94</v>
      </c>
      <c r="F375" s="119">
        <v>96086.05</v>
      </c>
      <c r="G375" s="119">
        <v>32256.959999999992</v>
      </c>
      <c r="H375" s="119">
        <v>58232.850000000006</v>
      </c>
      <c r="I375" s="119">
        <v>52060.7</v>
      </c>
      <c r="J375" s="119">
        <v>30954.170000000002</v>
      </c>
      <c r="K375" s="119">
        <v>78998.87</v>
      </c>
      <c r="L375" s="119">
        <v>42593.729999999996</v>
      </c>
      <c r="M375" s="119">
        <v>90633.789999999979</v>
      </c>
      <c r="N375" s="119">
        <v>90633.789999999979</v>
      </c>
      <c r="O375" s="119">
        <v>90633.789999999979</v>
      </c>
      <c r="P375" s="119">
        <v>90633.69</v>
      </c>
      <c r="Q375" s="119">
        <f t="shared" si="7"/>
        <v>802769.32999999984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530868.05999999994</v>
      </c>
      <c r="V375" s="115"/>
    </row>
    <row r="376" spans="2:22" x14ac:dyDescent="0.2">
      <c r="B376" s="113"/>
      <c r="C376" s="117" t="s">
        <v>514</v>
      </c>
      <c r="D376" s="118" t="s">
        <v>515</v>
      </c>
      <c r="E376" s="119">
        <v>103012.77999999997</v>
      </c>
      <c r="F376" s="119">
        <v>116378.17999999998</v>
      </c>
      <c r="G376" s="119">
        <v>150285.89999999997</v>
      </c>
      <c r="H376" s="119">
        <v>112085.10999999997</v>
      </c>
      <c r="I376" s="119">
        <v>117560.22999999997</v>
      </c>
      <c r="J376" s="119">
        <v>174160.26000000004</v>
      </c>
      <c r="K376" s="119">
        <v>115901.20999999999</v>
      </c>
      <c r="L376" s="119">
        <v>85515.689999999988</v>
      </c>
      <c r="M376" s="119">
        <v>153393.26</v>
      </c>
      <c r="N376" s="119">
        <v>153393.26</v>
      </c>
      <c r="O376" s="119">
        <v>153393.26</v>
      </c>
      <c r="P376" s="119">
        <v>153393.1</v>
      </c>
      <c r="Q376" s="119">
        <f t="shared" si="7"/>
        <v>1588472.2399999998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1128292.6199999996</v>
      </c>
      <c r="V376" s="115"/>
    </row>
    <row r="377" spans="2:22" x14ac:dyDescent="0.2">
      <c r="B377" s="113"/>
      <c r="C377" s="117" t="s">
        <v>516</v>
      </c>
      <c r="D377" s="118" t="s">
        <v>517</v>
      </c>
      <c r="E377" s="119">
        <v>223156.91000000003</v>
      </c>
      <c r="F377" s="119">
        <v>256320.23</v>
      </c>
      <c r="G377" s="119">
        <v>233167.83000000007</v>
      </c>
      <c r="H377" s="119">
        <v>221368.23</v>
      </c>
      <c r="I377" s="119">
        <v>226801.25000000003</v>
      </c>
      <c r="J377" s="119">
        <v>220009.56000000006</v>
      </c>
      <c r="K377" s="119">
        <v>218116.79000000004</v>
      </c>
      <c r="L377" s="119">
        <v>121476.91</v>
      </c>
      <c r="M377" s="119">
        <v>274186.02000000008</v>
      </c>
      <c r="N377" s="119">
        <v>273415.12000000005</v>
      </c>
      <c r="O377" s="119">
        <v>273415.12000000005</v>
      </c>
      <c r="P377" s="119">
        <v>273414.98</v>
      </c>
      <c r="Q377" s="119">
        <f t="shared" si="7"/>
        <v>2814848.95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1994603.7300000002</v>
      </c>
      <c r="V377" s="115"/>
    </row>
    <row r="378" spans="2:22" x14ac:dyDescent="0.2">
      <c r="B378" s="113"/>
      <c r="C378" s="117" t="s">
        <v>518</v>
      </c>
      <c r="D378" s="118" t="s">
        <v>519</v>
      </c>
      <c r="E378" s="119">
        <v>177909.01999999996</v>
      </c>
      <c r="F378" s="119">
        <v>183202.55</v>
      </c>
      <c r="G378" s="119">
        <v>195433.12999999998</v>
      </c>
      <c r="H378" s="119">
        <v>172274.79</v>
      </c>
      <c r="I378" s="119">
        <v>169988.81</v>
      </c>
      <c r="J378" s="119">
        <v>176359.73</v>
      </c>
      <c r="K378" s="119">
        <v>178191.34</v>
      </c>
      <c r="L378" s="119">
        <v>157370.18</v>
      </c>
      <c r="M378" s="119">
        <v>36327.360000000001</v>
      </c>
      <c r="N378" s="119">
        <v>36327.360000000001</v>
      </c>
      <c r="O378" s="119">
        <v>36327.360000000001</v>
      </c>
      <c r="P378" s="119">
        <v>36327.310000000005</v>
      </c>
      <c r="Q378" s="119">
        <f t="shared" si="7"/>
        <v>1556038.9400000004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1447056.9100000001</v>
      </c>
      <c r="V378" s="115"/>
    </row>
    <row r="379" spans="2:22" x14ac:dyDescent="0.2">
      <c r="B379" s="113"/>
      <c r="C379" s="117" t="s">
        <v>146</v>
      </c>
      <c r="D379" s="118" t="s">
        <v>377</v>
      </c>
      <c r="E379" s="119">
        <v>70376.5</v>
      </c>
      <c r="F379" s="119">
        <v>74013.91</v>
      </c>
      <c r="G379" s="119">
        <v>70530.25</v>
      </c>
      <c r="H379" s="119">
        <v>73565.55</v>
      </c>
      <c r="I379" s="119">
        <v>70599.820000000007</v>
      </c>
      <c r="J379" s="119">
        <v>81630.340000000011</v>
      </c>
      <c r="K379" s="119">
        <v>79873.070000000007</v>
      </c>
      <c r="L379" s="119">
        <v>26774.269999999997</v>
      </c>
      <c r="M379" s="119">
        <v>191727.12000000002</v>
      </c>
      <c r="N379" s="119">
        <v>191727.12000000002</v>
      </c>
      <c r="O379" s="119">
        <v>191727.12000000002</v>
      </c>
      <c r="P379" s="119">
        <v>191726.93999999997</v>
      </c>
      <c r="Q379" s="119">
        <f t="shared" si="7"/>
        <v>1314272.01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739090.83000000007</v>
      </c>
      <c r="V379" s="115"/>
    </row>
    <row r="380" spans="2:22" x14ac:dyDescent="0.2">
      <c r="B380" s="113"/>
      <c r="C380" s="117" t="s">
        <v>147</v>
      </c>
      <c r="D380" s="118" t="s">
        <v>378</v>
      </c>
      <c r="E380" s="119">
        <v>48242.69</v>
      </c>
      <c r="F380" s="119">
        <v>50414.840000000004</v>
      </c>
      <c r="G380" s="119">
        <v>49109.25</v>
      </c>
      <c r="H380" s="119">
        <v>45047.8</v>
      </c>
      <c r="I380" s="119">
        <v>43949.250000000007</v>
      </c>
      <c r="J380" s="119">
        <v>42823.590000000011</v>
      </c>
      <c r="K380" s="119">
        <v>42159.39</v>
      </c>
      <c r="L380" s="119">
        <v>36398.18</v>
      </c>
      <c r="M380" s="119">
        <v>78190.05</v>
      </c>
      <c r="N380" s="119">
        <v>78190.05</v>
      </c>
      <c r="O380" s="119">
        <v>78190.05</v>
      </c>
      <c r="P380" s="119">
        <v>78190.01999999999</v>
      </c>
      <c r="Q380" s="119">
        <f t="shared" si="7"/>
        <v>670905.16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436335.04000000004</v>
      </c>
      <c r="V380" s="115"/>
    </row>
    <row r="381" spans="2:22" ht="25.5" x14ac:dyDescent="0.2">
      <c r="B381" s="113"/>
      <c r="C381" s="117" t="s">
        <v>148</v>
      </c>
      <c r="D381" s="118" t="s">
        <v>379</v>
      </c>
      <c r="E381" s="119">
        <v>54551.020000000011</v>
      </c>
      <c r="F381" s="119">
        <v>60981.299999999996</v>
      </c>
      <c r="G381" s="119">
        <v>66557.239999999991</v>
      </c>
      <c r="H381" s="119">
        <v>57944.860000000015</v>
      </c>
      <c r="I381" s="119">
        <v>62499.8</v>
      </c>
      <c r="J381" s="119">
        <v>63271.100000000006</v>
      </c>
      <c r="K381" s="119">
        <v>64747.44000000001</v>
      </c>
      <c r="L381" s="119">
        <v>53510.75</v>
      </c>
      <c r="M381" s="119">
        <v>88090.86000000003</v>
      </c>
      <c r="N381" s="119">
        <v>87840.850000000035</v>
      </c>
      <c r="O381" s="119">
        <v>87840.850000000035</v>
      </c>
      <c r="P381" s="119">
        <v>87840.7</v>
      </c>
      <c r="Q381" s="119">
        <f t="shared" si="7"/>
        <v>835676.77000000025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572154.37000000011</v>
      </c>
      <c r="V381" s="115"/>
    </row>
    <row r="382" spans="2:22" x14ac:dyDescent="0.2">
      <c r="B382" s="113"/>
      <c r="C382" s="117" t="s">
        <v>149</v>
      </c>
      <c r="D382" s="118" t="s">
        <v>380</v>
      </c>
      <c r="E382" s="119">
        <v>0</v>
      </c>
      <c r="F382" s="119">
        <v>0</v>
      </c>
      <c r="G382" s="119">
        <v>0</v>
      </c>
      <c r="H382" s="119">
        <v>117954.17</v>
      </c>
      <c r="I382" s="119">
        <v>80249</v>
      </c>
      <c r="J382" s="119">
        <v>0</v>
      </c>
      <c r="K382" s="119">
        <v>582640.33000000007</v>
      </c>
      <c r="L382" s="119">
        <v>0</v>
      </c>
      <c r="M382" s="119">
        <v>34510.15</v>
      </c>
      <c r="N382" s="119">
        <v>34510.15</v>
      </c>
      <c r="O382" s="119">
        <v>34510.15</v>
      </c>
      <c r="P382" s="119">
        <v>34510.090000000004</v>
      </c>
      <c r="Q382" s="119">
        <f t="shared" si="7"/>
        <v>918884.04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815353.65</v>
      </c>
      <c r="V382" s="115"/>
    </row>
    <row r="383" spans="2:22" x14ac:dyDescent="0.2">
      <c r="B383" s="113"/>
      <c r="C383" s="117" t="s">
        <v>150</v>
      </c>
      <c r="D383" s="118" t="s">
        <v>381</v>
      </c>
      <c r="E383" s="119">
        <v>39281.950000000004</v>
      </c>
      <c r="F383" s="119">
        <v>48022.7</v>
      </c>
      <c r="G383" s="119">
        <v>51719.740000000005</v>
      </c>
      <c r="H383" s="119">
        <v>39539.820000000007</v>
      </c>
      <c r="I383" s="119">
        <v>74946.45</v>
      </c>
      <c r="J383" s="119">
        <v>56700.320000000007</v>
      </c>
      <c r="K383" s="119">
        <v>50401.680000000008</v>
      </c>
      <c r="L383" s="119">
        <v>38146.170000000006</v>
      </c>
      <c r="M383" s="119">
        <v>107934.92999999998</v>
      </c>
      <c r="N383" s="119">
        <v>107934.92999999998</v>
      </c>
      <c r="O383" s="119">
        <v>107934.92999999998</v>
      </c>
      <c r="P383" s="119">
        <v>107934.92</v>
      </c>
      <c r="Q383" s="119">
        <f t="shared" si="7"/>
        <v>830498.53999999992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506693.76</v>
      </c>
      <c r="V383" s="115"/>
    </row>
    <row r="384" spans="2:22" x14ac:dyDescent="0.2">
      <c r="B384" s="113"/>
      <c r="C384" s="117" t="s">
        <v>151</v>
      </c>
      <c r="D384" s="118" t="s">
        <v>382</v>
      </c>
      <c r="E384" s="119">
        <v>45188.33</v>
      </c>
      <c r="F384" s="119">
        <v>4543.34</v>
      </c>
      <c r="G384" s="119">
        <v>45821.679999999993</v>
      </c>
      <c r="H384" s="119">
        <v>50626.67</v>
      </c>
      <c r="I384" s="119">
        <v>626.66999999999996</v>
      </c>
      <c r="J384" s="119">
        <v>20330.010000000002</v>
      </c>
      <c r="K384" s="119">
        <v>20330.010000000002</v>
      </c>
      <c r="L384" s="119">
        <v>0</v>
      </c>
      <c r="M384" s="119">
        <v>184439.05</v>
      </c>
      <c r="N384" s="119">
        <v>184439.05</v>
      </c>
      <c r="O384" s="119">
        <v>184439.05</v>
      </c>
      <c r="P384" s="119">
        <v>184439.04000000001</v>
      </c>
      <c r="Q384" s="119">
        <f t="shared" si="7"/>
        <v>925222.90000000014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371905.76</v>
      </c>
      <c r="V384" s="115"/>
    </row>
    <row r="385" spans="2:22" x14ac:dyDescent="0.2">
      <c r="B385" s="113"/>
      <c r="C385" s="117" t="s">
        <v>152</v>
      </c>
      <c r="D385" s="118" t="s">
        <v>383</v>
      </c>
      <c r="E385" s="119">
        <v>15583.33</v>
      </c>
      <c r="F385" s="119">
        <v>9583.33</v>
      </c>
      <c r="G385" s="119">
        <v>10</v>
      </c>
      <c r="H385" s="119">
        <v>285000</v>
      </c>
      <c r="I385" s="119">
        <v>0</v>
      </c>
      <c r="J385" s="119">
        <v>0</v>
      </c>
      <c r="K385" s="119">
        <v>0</v>
      </c>
      <c r="L385" s="119">
        <v>0</v>
      </c>
      <c r="M385" s="119">
        <v>61710.84</v>
      </c>
      <c r="N385" s="119">
        <v>61710.84</v>
      </c>
      <c r="O385" s="119">
        <v>61710.84</v>
      </c>
      <c r="P385" s="119">
        <v>61710.82</v>
      </c>
      <c r="Q385" s="119">
        <f t="shared" si="7"/>
        <v>557019.99999999988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371887.5</v>
      </c>
      <c r="V385" s="115"/>
    </row>
    <row r="386" spans="2:22" x14ac:dyDescent="0.2">
      <c r="B386" s="113"/>
      <c r="C386" s="117" t="s">
        <v>153</v>
      </c>
      <c r="D386" s="118" t="s">
        <v>384</v>
      </c>
      <c r="E386" s="119">
        <v>0</v>
      </c>
      <c r="F386" s="119">
        <v>0</v>
      </c>
      <c r="G386" s="119">
        <v>78213.33</v>
      </c>
      <c r="H386" s="119">
        <v>0</v>
      </c>
      <c r="I386" s="119">
        <v>0</v>
      </c>
      <c r="J386" s="119">
        <v>3138.33</v>
      </c>
      <c r="K386" s="119">
        <v>3213.33</v>
      </c>
      <c r="L386" s="119">
        <v>0</v>
      </c>
      <c r="M386" s="119">
        <v>199051.30000000002</v>
      </c>
      <c r="N386" s="119">
        <v>199051.30000000002</v>
      </c>
      <c r="O386" s="119">
        <v>199051.30000000002</v>
      </c>
      <c r="P386" s="119">
        <v>199051.25999999998</v>
      </c>
      <c r="Q386" s="119">
        <f t="shared" si="7"/>
        <v>880770.15000000014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283616.29000000004</v>
      </c>
      <c r="V386" s="115"/>
    </row>
    <row r="387" spans="2:22" x14ac:dyDescent="0.2">
      <c r="B387" s="113"/>
      <c r="C387" s="117" t="s">
        <v>154</v>
      </c>
      <c r="D387" s="118" t="s">
        <v>385</v>
      </c>
      <c r="E387" s="119">
        <v>49178.320000000007</v>
      </c>
      <c r="F387" s="119">
        <v>270726.89999999997</v>
      </c>
      <c r="G387" s="119">
        <v>130242.09999999999</v>
      </c>
      <c r="H387" s="119">
        <v>167725.15999999997</v>
      </c>
      <c r="I387" s="119">
        <v>165621.37</v>
      </c>
      <c r="J387" s="119">
        <v>538705.30999999994</v>
      </c>
      <c r="K387" s="119">
        <v>477078.67</v>
      </c>
      <c r="L387" s="119">
        <v>248873.49999999997</v>
      </c>
      <c r="M387" s="119">
        <v>279392.51000000007</v>
      </c>
      <c r="N387" s="119">
        <v>279392.51000000007</v>
      </c>
      <c r="O387" s="119">
        <v>279392.51000000007</v>
      </c>
      <c r="P387" s="119">
        <v>279392.50000000006</v>
      </c>
      <c r="Q387" s="119">
        <f t="shared" si="7"/>
        <v>3165721.3600000003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2327543.84</v>
      </c>
      <c r="V387" s="115"/>
    </row>
    <row r="388" spans="2:22" x14ac:dyDescent="0.2">
      <c r="B388" s="113"/>
      <c r="C388" s="117" t="s">
        <v>155</v>
      </c>
      <c r="D388" s="118" t="s">
        <v>386</v>
      </c>
      <c r="E388" s="119">
        <v>18690</v>
      </c>
      <c r="F388" s="119">
        <v>58607.5</v>
      </c>
      <c r="G388" s="119">
        <v>862918.05</v>
      </c>
      <c r="H388" s="119">
        <v>409782.98</v>
      </c>
      <c r="I388" s="119">
        <v>0</v>
      </c>
      <c r="J388" s="119">
        <v>383794.68</v>
      </c>
      <c r="K388" s="119">
        <v>654149.78</v>
      </c>
      <c r="L388" s="119">
        <v>439597.9</v>
      </c>
      <c r="M388" s="119">
        <v>3564941.98</v>
      </c>
      <c r="N388" s="119">
        <v>3564941.98</v>
      </c>
      <c r="O388" s="119">
        <v>3564941.98</v>
      </c>
      <c r="P388" s="119">
        <v>3564942.07</v>
      </c>
      <c r="Q388" s="119">
        <f t="shared" si="7"/>
        <v>17087308.899999999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6392482.8700000001</v>
      </c>
      <c r="V388" s="115"/>
    </row>
    <row r="389" spans="2:22" x14ac:dyDescent="0.2">
      <c r="B389" s="113"/>
      <c r="C389" s="117" t="s">
        <v>156</v>
      </c>
      <c r="D389" s="118" t="s">
        <v>387</v>
      </c>
      <c r="E389" s="119">
        <v>32570.630000000005</v>
      </c>
      <c r="F389" s="119">
        <v>59359.519999999997</v>
      </c>
      <c r="G389" s="119">
        <v>49927.11</v>
      </c>
      <c r="H389" s="119">
        <v>55378.63</v>
      </c>
      <c r="I389" s="119">
        <v>31437.62</v>
      </c>
      <c r="J389" s="119">
        <v>94971.540000000008</v>
      </c>
      <c r="K389" s="119">
        <v>84858.61</v>
      </c>
      <c r="L389" s="119">
        <v>717111.80999999982</v>
      </c>
      <c r="M389" s="119">
        <v>313358.10000000003</v>
      </c>
      <c r="N389" s="119">
        <v>313358.10000000003</v>
      </c>
      <c r="O389" s="119">
        <v>313358.10000000003</v>
      </c>
      <c r="P389" s="119">
        <v>313357.93</v>
      </c>
      <c r="Q389" s="119">
        <f t="shared" si="7"/>
        <v>2379047.7000000002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1438973.5699999998</v>
      </c>
      <c r="V389" s="115"/>
    </row>
    <row r="390" spans="2:22" x14ac:dyDescent="0.2">
      <c r="B390" s="113"/>
      <c r="C390" s="117" t="s">
        <v>157</v>
      </c>
      <c r="D390" s="118" t="s">
        <v>388</v>
      </c>
      <c r="E390" s="119">
        <v>1758333.33</v>
      </c>
      <c r="F390" s="119">
        <v>4158333.33</v>
      </c>
      <c r="G390" s="119">
        <v>2575000</v>
      </c>
      <c r="H390" s="119">
        <v>4000000</v>
      </c>
      <c r="I390" s="119">
        <v>2500000</v>
      </c>
      <c r="J390" s="119">
        <v>2983333.33</v>
      </c>
      <c r="K390" s="119">
        <v>2975000</v>
      </c>
      <c r="L390" s="119">
        <v>2225000</v>
      </c>
      <c r="M390" s="119">
        <v>3681250</v>
      </c>
      <c r="N390" s="119">
        <v>3681250</v>
      </c>
      <c r="O390" s="119">
        <v>3681250</v>
      </c>
      <c r="P390" s="119">
        <v>3681250.01</v>
      </c>
      <c r="Q390" s="119">
        <f t="shared" si="7"/>
        <v>37900000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26856249.990000002</v>
      </c>
      <c r="V390" s="115"/>
    </row>
    <row r="391" spans="2:22" x14ac:dyDescent="0.2">
      <c r="B391" s="113"/>
      <c r="C391" s="117" t="s">
        <v>158</v>
      </c>
      <c r="D391" s="118" t="s">
        <v>389</v>
      </c>
      <c r="E391" s="119">
        <v>291666.65999999997</v>
      </c>
      <c r="F391" s="119">
        <v>291666.65999999997</v>
      </c>
      <c r="G391" s="119">
        <v>241666.65999999997</v>
      </c>
      <c r="H391" s="119">
        <v>0</v>
      </c>
      <c r="I391" s="119">
        <v>0</v>
      </c>
      <c r="J391" s="119">
        <v>0</v>
      </c>
      <c r="K391" s="119">
        <v>0</v>
      </c>
      <c r="L391" s="119">
        <v>241666.65999999997</v>
      </c>
      <c r="M391" s="119">
        <v>625833.59</v>
      </c>
      <c r="N391" s="119">
        <v>625833.59</v>
      </c>
      <c r="O391" s="119">
        <v>625833.59</v>
      </c>
      <c r="P391" s="119">
        <v>625833.59</v>
      </c>
      <c r="Q391" s="119">
        <f t="shared" si="7"/>
        <v>3570000.9999999995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1692500.23</v>
      </c>
      <c r="V391" s="115"/>
    </row>
    <row r="392" spans="2:22" x14ac:dyDescent="0.2">
      <c r="B392" s="113"/>
      <c r="C392" s="117" t="s">
        <v>159</v>
      </c>
      <c r="D392" s="118" t="s">
        <v>390</v>
      </c>
      <c r="E392" s="119">
        <v>345242.9</v>
      </c>
      <c r="F392" s="119">
        <v>432196.45000000007</v>
      </c>
      <c r="G392" s="119">
        <v>560212.84</v>
      </c>
      <c r="H392" s="119">
        <v>433761.48</v>
      </c>
      <c r="I392" s="119">
        <v>421890.27000000014</v>
      </c>
      <c r="J392" s="119">
        <v>450611.20000000013</v>
      </c>
      <c r="K392" s="119">
        <v>405651.34</v>
      </c>
      <c r="L392" s="119">
        <v>412949.29999999993</v>
      </c>
      <c r="M392" s="119">
        <v>553535.74</v>
      </c>
      <c r="N392" s="119">
        <v>553535.74</v>
      </c>
      <c r="O392" s="119">
        <v>553535.74</v>
      </c>
      <c r="P392" s="119">
        <v>553535.62</v>
      </c>
      <c r="Q392" s="119">
        <f t="shared" si="7"/>
        <v>5676658.6200000001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4016051.5199999996</v>
      </c>
      <c r="V392" s="115"/>
    </row>
    <row r="393" spans="2:22" x14ac:dyDescent="0.2">
      <c r="B393" s="113"/>
      <c r="C393" s="117" t="s">
        <v>160</v>
      </c>
      <c r="D393" s="118" t="s">
        <v>391</v>
      </c>
      <c r="E393" s="119">
        <v>83858.33</v>
      </c>
      <c r="F393" s="119">
        <v>83858.33</v>
      </c>
      <c r="G393" s="119">
        <v>8025</v>
      </c>
      <c r="H393" s="119">
        <v>8025</v>
      </c>
      <c r="I393" s="119">
        <v>0</v>
      </c>
      <c r="J393" s="119">
        <v>0</v>
      </c>
      <c r="K393" s="119">
        <v>25358.33</v>
      </c>
      <c r="L393" s="119">
        <v>25358.33</v>
      </c>
      <c r="M393" s="119">
        <v>192954.16999999998</v>
      </c>
      <c r="N393" s="119">
        <v>192954.16999999998</v>
      </c>
      <c r="O393" s="119">
        <v>192954.16999999998</v>
      </c>
      <c r="P393" s="119">
        <v>192954.16999999998</v>
      </c>
      <c r="Q393" s="119">
        <f t="shared" si="7"/>
        <v>1006299.9999999998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427437.49</v>
      </c>
      <c r="V393" s="115"/>
    </row>
    <row r="394" spans="2:22" x14ac:dyDescent="0.2">
      <c r="B394" s="113"/>
      <c r="C394" s="117" t="s">
        <v>161</v>
      </c>
      <c r="D394" s="118" t="s">
        <v>392</v>
      </c>
      <c r="E394" s="119">
        <v>11699.03</v>
      </c>
      <c r="F394" s="119">
        <v>21878.38</v>
      </c>
      <c r="G394" s="119">
        <v>20962.88</v>
      </c>
      <c r="H394" s="119">
        <v>18463.68</v>
      </c>
      <c r="I394" s="119">
        <v>19768.14</v>
      </c>
      <c r="J394" s="119">
        <v>24179.439999999999</v>
      </c>
      <c r="K394" s="119">
        <v>19727.54</v>
      </c>
      <c r="L394" s="119">
        <v>17046.210000000003</v>
      </c>
      <c r="M394" s="119">
        <v>42986.05000000001</v>
      </c>
      <c r="N394" s="119">
        <v>35839.71</v>
      </c>
      <c r="O394" s="119">
        <v>35839.71</v>
      </c>
      <c r="P394" s="119">
        <v>35839.589999999997</v>
      </c>
      <c r="Q394" s="119">
        <f t="shared" si="7"/>
        <v>304230.36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196711.35</v>
      </c>
      <c r="V394" s="115"/>
    </row>
    <row r="395" spans="2:22" x14ac:dyDescent="0.2">
      <c r="B395" s="113"/>
      <c r="C395" s="117" t="s">
        <v>162</v>
      </c>
      <c r="D395" s="118" t="s">
        <v>393</v>
      </c>
      <c r="E395" s="119">
        <v>22504.3</v>
      </c>
      <c r="F395" s="119">
        <v>29631.730000000003</v>
      </c>
      <c r="G395" s="119">
        <v>31345.23</v>
      </c>
      <c r="H395" s="119">
        <v>25729.549999999996</v>
      </c>
      <c r="I395" s="119">
        <v>23477.239999999998</v>
      </c>
      <c r="J395" s="119">
        <v>22967.719999999994</v>
      </c>
      <c r="K395" s="119">
        <v>24609.539999999997</v>
      </c>
      <c r="L395" s="119">
        <v>20628.009999999998</v>
      </c>
      <c r="M395" s="119">
        <v>45632.049999999988</v>
      </c>
      <c r="N395" s="119">
        <v>45632.049999999988</v>
      </c>
      <c r="O395" s="119">
        <v>45632.049999999988</v>
      </c>
      <c r="P395" s="119">
        <v>45631.89</v>
      </c>
      <c r="Q395" s="119">
        <f t="shared" si="7"/>
        <v>383421.36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246525.37</v>
      </c>
      <c r="V395" s="115"/>
    </row>
    <row r="396" spans="2:22" x14ac:dyDescent="0.2">
      <c r="B396" s="113"/>
      <c r="C396" s="117" t="s">
        <v>163</v>
      </c>
      <c r="D396" s="118" t="s">
        <v>394</v>
      </c>
      <c r="E396" s="119">
        <v>1958497.18</v>
      </c>
      <c r="F396" s="119">
        <v>2000000</v>
      </c>
      <c r="G396" s="119">
        <v>0</v>
      </c>
      <c r="H396" s="119">
        <v>1905471.3</v>
      </c>
      <c r="I396" s="119">
        <v>1869681.84</v>
      </c>
      <c r="J396" s="119">
        <v>1844784.76</v>
      </c>
      <c r="K396" s="119">
        <v>1843733.01</v>
      </c>
      <c r="L396" s="119">
        <v>1825262.09</v>
      </c>
      <c r="M396" s="119">
        <v>1830302.88</v>
      </c>
      <c r="N396" s="119">
        <v>1633755.65</v>
      </c>
      <c r="O396" s="119">
        <v>1633755.65</v>
      </c>
      <c r="P396" s="119">
        <v>1633755.64</v>
      </c>
      <c r="Q396" s="119">
        <f t="shared" si="7"/>
        <v>19979000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15077733.059999999</v>
      </c>
      <c r="V396" s="115"/>
    </row>
    <row r="397" spans="2:22" x14ac:dyDescent="0.2">
      <c r="B397" s="113"/>
      <c r="C397" s="117" t="s">
        <v>164</v>
      </c>
      <c r="D397" s="118" t="s">
        <v>396</v>
      </c>
      <c r="E397" s="119">
        <v>36634.960000000006</v>
      </c>
      <c r="F397" s="119">
        <v>39124.260000000009</v>
      </c>
      <c r="G397" s="119">
        <v>46537.340000000011</v>
      </c>
      <c r="H397" s="119">
        <v>44686.990000000013</v>
      </c>
      <c r="I397" s="119">
        <v>45283.180000000015</v>
      </c>
      <c r="J397" s="119">
        <v>36495.140000000021</v>
      </c>
      <c r="K397" s="119">
        <v>47723.660000000011</v>
      </c>
      <c r="L397" s="119">
        <v>42380.950000000012</v>
      </c>
      <c r="M397" s="119">
        <v>49745.29</v>
      </c>
      <c r="N397" s="119">
        <v>48385.53</v>
      </c>
      <c r="O397" s="119">
        <v>48385.53</v>
      </c>
      <c r="P397" s="119">
        <v>48385.460000000006</v>
      </c>
      <c r="Q397" s="119">
        <f t="shared" si="7"/>
        <v>533768.29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388611.77000000008</v>
      </c>
      <c r="V397" s="115"/>
    </row>
    <row r="398" spans="2:22" ht="25.5" x14ac:dyDescent="0.2">
      <c r="B398" s="113"/>
      <c r="C398" s="117" t="s">
        <v>165</v>
      </c>
      <c r="D398" s="118" t="s">
        <v>397</v>
      </c>
      <c r="E398" s="119">
        <v>4196.8600000000006</v>
      </c>
      <c r="F398" s="119">
        <v>47464.09</v>
      </c>
      <c r="G398" s="119">
        <v>55036.979999999996</v>
      </c>
      <c r="H398" s="119">
        <v>4225.0600000000004</v>
      </c>
      <c r="I398" s="119">
        <v>4393.18</v>
      </c>
      <c r="J398" s="119">
        <v>4423.26</v>
      </c>
      <c r="K398" s="119">
        <v>6827.02</v>
      </c>
      <c r="L398" s="119">
        <v>51.71</v>
      </c>
      <c r="M398" s="119">
        <v>19498.099999999999</v>
      </c>
      <c r="N398" s="119">
        <v>19498.099999999999</v>
      </c>
      <c r="O398" s="119">
        <v>19498.099999999999</v>
      </c>
      <c r="P398" s="119">
        <v>19498.05</v>
      </c>
      <c r="Q398" s="119">
        <f t="shared" si="7"/>
        <v>204610.50999999998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146116.25999999998</v>
      </c>
      <c r="V398" s="115"/>
    </row>
    <row r="399" spans="2:22" x14ac:dyDescent="0.2">
      <c r="B399" s="113"/>
      <c r="C399" s="117" t="s">
        <v>166</v>
      </c>
      <c r="D399" s="118" t="s">
        <v>398</v>
      </c>
      <c r="E399" s="119">
        <v>74654.41</v>
      </c>
      <c r="F399" s="119">
        <v>70365.549999999988</v>
      </c>
      <c r="G399" s="119">
        <v>88433.36</v>
      </c>
      <c r="H399" s="119">
        <v>75561.320000000007</v>
      </c>
      <c r="I399" s="119">
        <v>114402.91</v>
      </c>
      <c r="J399" s="119">
        <v>103493.24</v>
      </c>
      <c r="K399" s="119">
        <v>82063.56</v>
      </c>
      <c r="L399" s="119">
        <v>70221.760000000009</v>
      </c>
      <c r="M399" s="119">
        <v>99777.5</v>
      </c>
      <c r="N399" s="119">
        <v>99777.5</v>
      </c>
      <c r="O399" s="119">
        <v>99777.5</v>
      </c>
      <c r="P399" s="119">
        <v>99777.389999999985</v>
      </c>
      <c r="Q399" s="119">
        <f t="shared" si="7"/>
        <v>1078306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778973.6100000001</v>
      </c>
      <c r="V399" s="115"/>
    </row>
    <row r="400" spans="2:22" x14ac:dyDescent="0.2">
      <c r="B400" s="113"/>
      <c r="C400" s="117" t="s">
        <v>167</v>
      </c>
      <c r="D400" s="118" t="s">
        <v>399</v>
      </c>
      <c r="E400" s="119">
        <v>41375.450000000004</v>
      </c>
      <c r="F400" s="119">
        <v>53708.719999999994</v>
      </c>
      <c r="G400" s="119">
        <v>59358.160000000011</v>
      </c>
      <c r="H400" s="119">
        <v>54899.929999999986</v>
      </c>
      <c r="I400" s="119">
        <v>57984.950000000004</v>
      </c>
      <c r="J400" s="119">
        <v>57195.66</v>
      </c>
      <c r="K400" s="119">
        <v>48323.829999999994</v>
      </c>
      <c r="L400" s="119">
        <v>40566.89</v>
      </c>
      <c r="M400" s="119">
        <v>101331.46999999996</v>
      </c>
      <c r="N400" s="119">
        <v>101331.46999999996</v>
      </c>
      <c r="O400" s="119">
        <v>101331.46999999996</v>
      </c>
      <c r="P400" s="119">
        <v>101331.34</v>
      </c>
      <c r="Q400" s="119">
        <f t="shared" si="7"/>
        <v>818739.33999999985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514745.06</v>
      </c>
      <c r="V400" s="115"/>
    </row>
    <row r="401" spans="2:22" ht="25.5" x14ac:dyDescent="0.2">
      <c r="B401" s="113"/>
      <c r="C401" s="117" t="s">
        <v>168</v>
      </c>
      <c r="D401" s="118" t="s">
        <v>400</v>
      </c>
      <c r="E401" s="119">
        <v>118374.99</v>
      </c>
      <c r="F401" s="119">
        <v>118374.99</v>
      </c>
      <c r="G401" s="119">
        <v>1600015.83</v>
      </c>
      <c r="H401" s="119">
        <v>0</v>
      </c>
      <c r="I401" s="119">
        <v>31.66</v>
      </c>
      <c r="J401" s="119">
        <v>1393.15</v>
      </c>
      <c r="K401" s="119">
        <v>179.41</v>
      </c>
      <c r="L401" s="119">
        <v>49685.97</v>
      </c>
      <c r="M401" s="119">
        <v>254837.57</v>
      </c>
      <c r="N401" s="119">
        <v>254837.57</v>
      </c>
      <c r="O401" s="119">
        <v>254837.57</v>
      </c>
      <c r="P401" s="119">
        <v>254837.58000000002</v>
      </c>
      <c r="Q401" s="119">
        <f t="shared" ref="Q401:Q464" si="8">SUM(E401:P401)</f>
        <v>2907406.2899999996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2142893.5699999998</v>
      </c>
      <c r="V401" s="115"/>
    </row>
    <row r="402" spans="2:22" ht="25.5" x14ac:dyDescent="0.2">
      <c r="B402" s="113"/>
      <c r="C402" s="117" t="s">
        <v>169</v>
      </c>
      <c r="D402" s="118" t="s">
        <v>401</v>
      </c>
      <c r="E402" s="119">
        <v>19626.28</v>
      </c>
      <c r="F402" s="119">
        <v>19823.59</v>
      </c>
      <c r="G402" s="119">
        <v>56776.450000000004</v>
      </c>
      <c r="H402" s="119">
        <v>20289.64</v>
      </c>
      <c r="I402" s="119">
        <v>20027.54</v>
      </c>
      <c r="J402" s="119">
        <v>39707.630000000005</v>
      </c>
      <c r="K402" s="119">
        <v>21126.389999999996</v>
      </c>
      <c r="L402" s="119">
        <v>20299.889999999996</v>
      </c>
      <c r="M402" s="119">
        <v>300379.52000000002</v>
      </c>
      <c r="N402" s="119">
        <v>300109.52</v>
      </c>
      <c r="O402" s="119">
        <v>300109.52</v>
      </c>
      <c r="P402" s="119">
        <v>300109.42</v>
      </c>
      <c r="Q402" s="119">
        <f t="shared" si="8"/>
        <v>1418385.39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518056.93</v>
      </c>
      <c r="V402" s="115"/>
    </row>
    <row r="403" spans="2:22" ht="25.5" x14ac:dyDescent="0.2">
      <c r="B403" s="113"/>
      <c r="C403" s="117" t="s">
        <v>170</v>
      </c>
      <c r="D403" s="118" t="s">
        <v>402</v>
      </c>
      <c r="E403" s="119">
        <v>7377.3200000000006</v>
      </c>
      <c r="F403" s="119">
        <v>7437.6599999999989</v>
      </c>
      <c r="G403" s="119">
        <v>8545.67</v>
      </c>
      <c r="H403" s="119">
        <v>8476.34</v>
      </c>
      <c r="I403" s="119">
        <v>24824.54</v>
      </c>
      <c r="J403" s="119">
        <v>9901.66</v>
      </c>
      <c r="K403" s="119">
        <v>5629.49</v>
      </c>
      <c r="L403" s="119">
        <v>6117.88</v>
      </c>
      <c r="M403" s="119">
        <v>16205.589999999997</v>
      </c>
      <c r="N403" s="119">
        <v>16205.589999999997</v>
      </c>
      <c r="O403" s="119">
        <v>16205.589999999997</v>
      </c>
      <c r="P403" s="119">
        <v>16205.559999999996</v>
      </c>
      <c r="Q403" s="119">
        <f t="shared" si="8"/>
        <v>143132.88999999998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94516.150000000009</v>
      </c>
      <c r="V403" s="115"/>
    </row>
    <row r="404" spans="2:22" x14ac:dyDescent="0.2">
      <c r="B404" s="113"/>
      <c r="C404" s="117" t="s">
        <v>171</v>
      </c>
      <c r="D404" s="118" t="s">
        <v>403</v>
      </c>
      <c r="E404" s="119">
        <v>0</v>
      </c>
      <c r="F404" s="119">
        <v>1626432.12</v>
      </c>
      <c r="G404" s="119">
        <v>153718.66</v>
      </c>
      <c r="H404" s="119">
        <v>113538.64</v>
      </c>
      <c r="I404" s="119">
        <v>142462.76</v>
      </c>
      <c r="J404" s="119">
        <v>1717220.3800000001</v>
      </c>
      <c r="K404" s="119">
        <v>1249999.5</v>
      </c>
      <c r="L404" s="119">
        <v>155008.22999999998</v>
      </c>
      <c r="M404" s="119">
        <v>960554.93</v>
      </c>
      <c r="N404" s="119">
        <v>960554.93</v>
      </c>
      <c r="O404" s="119">
        <v>960554.93</v>
      </c>
      <c r="P404" s="119">
        <v>960554.92000000016</v>
      </c>
      <c r="Q404" s="119">
        <f t="shared" si="8"/>
        <v>9000600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6118935.2200000007</v>
      </c>
      <c r="V404" s="115"/>
    </row>
    <row r="405" spans="2:22" x14ac:dyDescent="0.2">
      <c r="B405" s="113"/>
      <c r="C405" s="117" t="s">
        <v>172</v>
      </c>
      <c r="D405" s="118" t="s">
        <v>404</v>
      </c>
      <c r="E405" s="119">
        <v>62235.56</v>
      </c>
      <c r="F405" s="119">
        <v>86526.250000000015</v>
      </c>
      <c r="G405" s="119">
        <v>86680.459999999992</v>
      </c>
      <c r="H405" s="119">
        <v>83263.839999999997</v>
      </c>
      <c r="I405" s="119">
        <v>71845.570000000022</v>
      </c>
      <c r="J405" s="119">
        <v>88329.760000000024</v>
      </c>
      <c r="K405" s="119">
        <v>80649.88</v>
      </c>
      <c r="L405" s="119">
        <v>88171.62</v>
      </c>
      <c r="M405" s="119">
        <v>114785.27999999997</v>
      </c>
      <c r="N405" s="119">
        <v>108121.64999999998</v>
      </c>
      <c r="O405" s="119">
        <v>108121.64999999998</v>
      </c>
      <c r="P405" s="119">
        <v>108121.55999999998</v>
      </c>
      <c r="Q405" s="119">
        <f t="shared" si="8"/>
        <v>1086853.08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762488.22</v>
      </c>
      <c r="V405" s="115"/>
    </row>
    <row r="406" spans="2:22" x14ac:dyDescent="0.2">
      <c r="B406" s="113"/>
      <c r="C406" s="117" t="s">
        <v>173</v>
      </c>
      <c r="D406" s="118" t="s">
        <v>405</v>
      </c>
      <c r="E406" s="119">
        <v>32614.470000000005</v>
      </c>
      <c r="F406" s="119">
        <v>36625.369999999995</v>
      </c>
      <c r="G406" s="119">
        <v>41306.009999999995</v>
      </c>
      <c r="H406" s="119">
        <v>24365.81</v>
      </c>
      <c r="I406" s="119">
        <v>532153.52</v>
      </c>
      <c r="J406" s="119">
        <v>41898.239999999998</v>
      </c>
      <c r="K406" s="119">
        <v>23242.41</v>
      </c>
      <c r="L406" s="119">
        <v>23243.82</v>
      </c>
      <c r="M406" s="119">
        <v>415770</v>
      </c>
      <c r="N406" s="119">
        <v>415770</v>
      </c>
      <c r="O406" s="119">
        <v>415770</v>
      </c>
      <c r="P406" s="119">
        <v>415769.75000000012</v>
      </c>
      <c r="Q406" s="119">
        <f t="shared" si="8"/>
        <v>2418529.4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1171219.6499999999</v>
      </c>
      <c r="V406" s="115"/>
    </row>
    <row r="407" spans="2:22" x14ac:dyDescent="0.2">
      <c r="B407" s="113"/>
      <c r="C407" s="117" t="s">
        <v>174</v>
      </c>
      <c r="D407" s="118" t="s">
        <v>406</v>
      </c>
      <c r="E407" s="119">
        <v>8173.22</v>
      </c>
      <c r="F407" s="119">
        <v>10592.5</v>
      </c>
      <c r="G407" s="119">
        <v>103860.62</v>
      </c>
      <c r="H407" s="119">
        <v>57538.19</v>
      </c>
      <c r="I407" s="119">
        <v>57160.7</v>
      </c>
      <c r="J407" s="119">
        <v>57239.29</v>
      </c>
      <c r="K407" s="119">
        <v>59003.59</v>
      </c>
      <c r="L407" s="119">
        <v>8089.77</v>
      </c>
      <c r="M407" s="119">
        <v>92072.670000000013</v>
      </c>
      <c r="N407" s="119">
        <v>92072.670000000013</v>
      </c>
      <c r="O407" s="119">
        <v>92072.670000000013</v>
      </c>
      <c r="P407" s="119">
        <v>92072.7</v>
      </c>
      <c r="Q407" s="119">
        <f t="shared" si="8"/>
        <v>729948.59000000008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453730.55000000005</v>
      </c>
      <c r="V407" s="115"/>
    </row>
    <row r="408" spans="2:22" x14ac:dyDescent="0.2">
      <c r="B408" s="113"/>
      <c r="C408" s="117" t="s">
        <v>175</v>
      </c>
      <c r="D408" s="118" t="s">
        <v>407</v>
      </c>
      <c r="E408" s="119">
        <v>38800.699999999997</v>
      </c>
      <c r="F408" s="119">
        <v>46467</v>
      </c>
      <c r="G408" s="119">
        <v>20607.000000000004</v>
      </c>
      <c r="H408" s="119">
        <v>20753.800000000003</v>
      </c>
      <c r="I408" s="119">
        <v>12488.189999999999</v>
      </c>
      <c r="J408" s="119">
        <v>23368.880000000001</v>
      </c>
      <c r="K408" s="119">
        <v>22748.050000000003</v>
      </c>
      <c r="L408" s="119">
        <v>12336.63</v>
      </c>
      <c r="M408" s="119">
        <v>87518.929999999978</v>
      </c>
      <c r="N408" s="119">
        <v>87518.929999999978</v>
      </c>
      <c r="O408" s="119">
        <v>87518.929999999978</v>
      </c>
      <c r="P408" s="119">
        <v>87518.73000000004</v>
      </c>
      <c r="Q408" s="119">
        <f t="shared" si="8"/>
        <v>547645.77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285089.18</v>
      </c>
      <c r="V408" s="115"/>
    </row>
    <row r="409" spans="2:22" x14ac:dyDescent="0.2">
      <c r="B409" s="113"/>
      <c r="C409" s="117" t="s">
        <v>176</v>
      </c>
      <c r="D409" s="118" t="s">
        <v>408</v>
      </c>
      <c r="E409" s="119">
        <v>17783.030000000002</v>
      </c>
      <c r="F409" s="119">
        <v>17663.280000000002</v>
      </c>
      <c r="G409" s="119">
        <v>18757.52</v>
      </c>
      <c r="H409" s="119">
        <v>19221.7</v>
      </c>
      <c r="I409" s="119">
        <v>21658.080000000005</v>
      </c>
      <c r="J409" s="119">
        <v>21368.32</v>
      </c>
      <c r="K409" s="119">
        <v>20332.140000000003</v>
      </c>
      <c r="L409" s="119">
        <v>20297.750000000004</v>
      </c>
      <c r="M409" s="119">
        <v>31433.000000000004</v>
      </c>
      <c r="N409" s="119">
        <v>31433.000000000004</v>
      </c>
      <c r="O409" s="119">
        <v>31433.000000000004</v>
      </c>
      <c r="P409" s="119">
        <v>31432.95</v>
      </c>
      <c r="Q409" s="119">
        <f t="shared" si="8"/>
        <v>282813.77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188514.82</v>
      </c>
      <c r="V409" s="115"/>
    </row>
    <row r="410" spans="2:22" x14ac:dyDescent="0.2">
      <c r="B410" s="113"/>
      <c r="C410" s="117" t="s">
        <v>177</v>
      </c>
      <c r="D410" s="118" t="s">
        <v>409</v>
      </c>
      <c r="E410" s="119">
        <v>150</v>
      </c>
      <c r="F410" s="119">
        <v>7150</v>
      </c>
      <c r="G410" s="119">
        <v>268625.01</v>
      </c>
      <c r="H410" s="119">
        <v>5548</v>
      </c>
      <c r="I410" s="119">
        <v>43150</v>
      </c>
      <c r="J410" s="119">
        <v>1150</v>
      </c>
      <c r="K410" s="119">
        <v>1150</v>
      </c>
      <c r="L410" s="119">
        <v>150</v>
      </c>
      <c r="M410" s="119">
        <v>744647.12</v>
      </c>
      <c r="N410" s="119">
        <v>744647.12</v>
      </c>
      <c r="O410" s="119">
        <v>744647.12</v>
      </c>
      <c r="P410" s="119">
        <v>744647.02</v>
      </c>
      <c r="Q410" s="119">
        <f t="shared" si="8"/>
        <v>3305661.39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1071720.1299999999</v>
      </c>
      <c r="V410" s="115"/>
    </row>
    <row r="411" spans="2:22" ht="25.5" x14ac:dyDescent="0.2">
      <c r="B411" s="113"/>
      <c r="C411" s="117" t="s">
        <v>178</v>
      </c>
      <c r="D411" s="118" t="s">
        <v>410</v>
      </c>
      <c r="E411" s="119">
        <v>160</v>
      </c>
      <c r="F411" s="119">
        <v>160</v>
      </c>
      <c r="G411" s="119">
        <v>0</v>
      </c>
      <c r="H411" s="119">
        <v>160</v>
      </c>
      <c r="I411" s="119">
        <v>4898.68</v>
      </c>
      <c r="J411" s="119">
        <v>160</v>
      </c>
      <c r="K411" s="119">
        <v>1489.04</v>
      </c>
      <c r="L411" s="119">
        <v>0</v>
      </c>
      <c r="M411" s="119">
        <v>6021.77</v>
      </c>
      <c r="N411" s="119">
        <v>6021.77</v>
      </c>
      <c r="O411" s="119">
        <v>6021.77</v>
      </c>
      <c r="P411" s="119">
        <v>6021.77</v>
      </c>
      <c r="Q411" s="119">
        <f t="shared" si="8"/>
        <v>31114.800000000003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13049.490000000002</v>
      </c>
      <c r="V411" s="115"/>
    </row>
    <row r="412" spans="2:22" x14ac:dyDescent="0.2">
      <c r="B412" s="113"/>
      <c r="C412" s="117" t="s">
        <v>179</v>
      </c>
      <c r="D412" s="118" t="s">
        <v>411</v>
      </c>
      <c r="E412" s="119">
        <v>9837.74</v>
      </c>
      <c r="F412" s="119">
        <v>9270.35</v>
      </c>
      <c r="G412" s="119">
        <v>13942.07</v>
      </c>
      <c r="H412" s="119">
        <v>23801.9</v>
      </c>
      <c r="I412" s="119">
        <v>10545.85</v>
      </c>
      <c r="J412" s="119">
        <v>37178.92</v>
      </c>
      <c r="K412" s="119">
        <v>35460.39</v>
      </c>
      <c r="L412" s="119">
        <v>84052.5</v>
      </c>
      <c r="M412" s="119">
        <v>130644.20999999999</v>
      </c>
      <c r="N412" s="119">
        <v>130644.20999999999</v>
      </c>
      <c r="O412" s="119">
        <v>130644.20999999999</v>
      </c>
      <c r="P412" s="119">
        <v>130644.18</v>
      </c>
      <c r="Q412" s="119">
        <f t="shared" si="8"/>
        <v>746666.53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354733.93</v>
      </c>
      <c r="V412" s="115"/>
    </row>
    <row r="413" spans="2:22" ht="25.5" x14ac:dyDescent="0.2">
      <c r="B413" s="113"/>
      <c r="C413" s="117" t="s">
        <v>180</v>
      </c>
      <c r="D413" s="118" t="s">
        <v>412</v>
      </c>
      <c r="E413" s="119">
        <v>0</v>
      </c>
      <c r="F413" s="119">
        <v>0</v>
      </c>
      <c r="G413" s="119">
        <v>0</v>
      </c>
      <c r="H413" s="119">
        <v>0</v>
      </c>
      <c r="I413" s="119">
        <v>800000</v>
      </c>
      <c r="J413" s="119">
        <v>2750000</v>
      </c>
      <c r="K413" s="119">
        <v>0</v>
      </c>
      <c r="L413" s="119">
        <v>0</v>
      </c>
      <c r="M413" s="119">
        <v>62500</v>
      </c>
      <c r="N413" s="119">
        <v>62500</v>
      </c>
      <c r="O413" s="119">
        <v>62500</v>
      </c>
      <c r="P413" s="119">
        <v>62500</v>
      </c>
      <c r="Q413" s="119">
        <f t="shared" si="8"/>
        <v>3800000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3612500</v>
      </c>
      <c r="V413" s="115"/>
    </row>
    <row r="414" spans="2:22" x14ac:dyDescent="0.2">
      <c r="B414" s="113"/>
      <c r="C414" s="117" t="s">
        <v>181</v>
      </c>
      <c r="D414" s="118" t="s">
        <v>413</v>
      </c>
      <c r="E414" s="119">
        <v>9642.64</v>
      </c>
      <c r="F414" s="119">
        <v>12573.9</v>
      </c>
      <c r="G414" s="119">
        <v>32778.25</v>
      </c>
      <c r="H414" s="119">
        <v>34277.699999999997</v>
      </c>
      <c r="I414" s="119">
        <v>48107.94</v>
      </c>
      <c r="J414" s="119">
        <v>18098.260000000002</v>
      </c>
      <c r="K414" s="119">
        <v>44296.639999999999</v>
      </c>
      <c r="L414" s="119">
        <v>11482.849999999999</v>
      </c>
      <c r="M414" s="119">
        <v>23494.55</v>
      </c>
      <c r="N414" s="119">
        <v>23494.55</v>
      </c>
      <c r="O414" s="119">
        <v>23494.55</v>
      </c>
      <c r="P414" s="119">
        <v>23494.450000000004</v>
      </c>
      <c r="Q414" s="119">
        <f t="shared" si="8"/>
        <v>305236.28000000003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234752.73</v>
      </c>
      <c r="V414" s="115"/>
    </row>
    <row r="415" spans="2:22" x14ac:dyDescent="0.2">
      <c r="B415" s="113"/>
      <c r="C415" s="117" t="s">
        <v>182</v>
      </c>
      <c r="D415" s="118" t="s">
        <v>414</v>
      </c>
      <c r="E415" s="119">
        <v>61246.67</v>
      </c>
      <c r="F415" s="119">
        <v>60316.67</v>
      </c>
      <c r="G415" s="119">
        <v>83310.23000000001</v>
      </c>
      <c r="H415" s="119">
        <v>0</v>
      </c>
      <c r="I415" s="119">
        <v>1680.8300000000002</v>
      </c>
      <c r="J415" s="119">
        <v>3691.87</v>
      </c>
      <c r="K415" s="119">
        <v>1331.46</v>
      </c>
      <c r="L415" s="119">
        <v>1042.21</v>
      </c>
      <c r="M415" s="119">
        <v>122893.78</v>
      </c>
      <c r="N415" s="119">
        <v>122893.78</v>
      </c>
      <c r="O415" s="119">
        <v>122893.78</v>
      </c>
      <c r="P415" s="119">
        <v>122893.72</v>
      </c>
      <c r="Q415" s="119">
        <f t="shared" si="8"/>
        <v>704195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335513.71999999997</v>
      </c>
      <c r="V415" s="115"/>
    </row>
    <row r="416" spans="2:22" x14ac:dyDescent="0.2">
      <c r="B416" s="113"/>
      <c r="C416" s="117" t="s">
        <v>520</v>
      </c>
      <c r="D416" s="118" t="s">
        <v>521</v>
      </c>
      <c r="E416" s="119">
        <v>54930.979999999989</v>
      </c>
      <c r="F416" s="119">
        <v>109475.54</v>
      </c>
      <c r="G416" s="119">
        <v>135189.57</v>
      </c>
      <c r="H416" s="119">
        <v>76569.5</v>
      </c>
      <c r="I416" s="119">
        <v>52154.11</v>
      </c>
      <c r="J416" s="119">
        <v>79689.78</v>
      </c>
      <c r="K416" s="119">
        <v>46080.859999999993</v>
      </c>
      <c r="L416" s="119">
        <v>49019.889999999992</v>
      </c>
      <c r="M416" s="119">
        <v>53796.18</v>
      </c>
      <c r="N416" s="119">
        <v>53796.18</v>
      </c>
      <c r="O416" s="119">
        <v>53796.18</v>
      </c>
      <c r="P416" s="119">
        <v>53796.060000000005</v>
      </c>
      <c r="Q416" s="119">
        <f t="shared" si="8"/>
        <v>818294.83000000019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656906.41</v>
      </c>
      <c r="V416" s="115"/>
    </row>
    <row r="417" spans="2:22" x14ac:dyDescent="0.2">
      <c r="B417" s="113"/>
      <c r="C417" s="117" t="s">
        <v>522</v>
      </c>
      <c r="D417" s="118" t="s">
        <v>523</v>
      </c>
      <c r="E417" s="119">
        <v>80222.579999999987</v>
      </c>
      <c r="F417" s="119">
        <v>100784.04</v>
      </c>
      <c r="G417" s="119">
        <v>83598.51999999999</v>
      </c>
      <c r="H417" s="119">
        <v>167921.87</v>
      </c>
      <c r="I417" s="119">
        <v>82203.670000000013</v>
      </c>
      <c r="J417" s="119">
        <v>120127.33</v>
      </c>
      <c r="K417" s="119">
        <v>81136.05</v>
      </c>
      <c r="L417" s="119">
        <v>40908.859999999993</v>
      </c>
      <c r="M417" s="119">
        <v>116333.66999999997</v>
      </c>
      <c r="N417" s="119">
        <v>116333.66999999997</v>
      </c>
      <c r="O417" s="119">
        <v>116333.66999999997</v>
      </c>
      <c r="P417" s="119">
        <v>116333.25000000001</v>
      </c>
      <c r="Q417" s="119">
        <f t="shared" si="8"/>
        <v>1222237.18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873236.59</v>
      </c>
      <c r="V417" s="115"/>
    </row>
    <row r="418" spans="2:22" ht="25.5" x14ac:dyDescent="0.2">
      <c r="B418" s="113"/>
      <c r="C418" s="117" t="s">
        <v>524</v>
      </c>
      <c r="D418" s="118" t="s">
        <v>525</v>
      </c>
      <c r="E418" s="119">
        <v>69957.81</v>
      </c>
      <c r="F418" s="119">
        <v>95961.260000000009</v>
      </c>
      <c r="G418" s="119">
        <v>66886.41</v>
      </c>
      <c r="H418" s="119">
        <v>111159.73</v>
      </c>
      <c r="I418" s="119">
        <v>2095487.83</v>
      </c>
      <c r="J418" s="119">
        <v>130634.76000000001</v>
      </c>
      <c r="K418" s="119">
        <v>62422.270000000004</v>
      </c>
      <c r="L418" s="119">
        <v>42809.22</v>
      </c>
      <c r="M418" s="119">
        <v>71738.89999999998</v>
      </c>
      <c r="N418" s="119">
        <v>71738.89999999998</v>
      </c>
      <c r="O418" s="119">
        <v>71738.89999999998</v>
      </c>
      <c r="P418" s="119">
        <v>71738.540000000023</v>
      </c>
      <c r="Q418" s="119">
        <f t="shared" si="8"/>
        <v>2962274.53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2747058.19</v>
      </c>
      <c r="V418" s="115"/>
    </row>
    <row r="419" spans="2:22" x14ac:dyDescent="0.2">
      <c r="B419" s="113"/>
      <c r="C419" s="117" t="s">
        <v>526</v>
      </c>
      <c r="D419" s="118" t="s">
        <v>527</v>
      </c>
      <c r="E419" s="119">
        <v>25129.510000000002</v>
      </c>
      <c r="F419" s="119">
        <v>27985.550000000003</v>
      </c>
      <c r="G419" s="119">
        <v>35716.629999999997</v>
      </c>
      <c r="H419" s="119">
        <v>31204.57</v>
      </c>
      <c r="I419" s="119">
        <v>59688.070000000007</v>
      </c>
      <c r="J419" s="119">
        <v>33242.29</v>
      </c>
      <c r="K419" s="119">
        <v>33740.939999999995</v>
      </c>
      <c r="L419" s="119">
        <v>16005.36</v>
      </c>
      <c r="M419" s="119">
        <v>45027.810000000005</v>
      </c>
      <c r="N419" s="119">
        <v>45027.810000000005</v>
      </c>
      <c r="O419" s="119">
        <v>45027.810000000005</v>
      </c>
      <c r="P419" s="119">
        <v>45027.570000000007</v>
      </c>
      <c r="Q419" s="119">
        <f t="shared" si="8"/>
        <v>442823.92000000004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307740.73000000004</v>
      </c>
      <c r="V419" s="115"/>
    </row>
    <row r="420" spans="2:22" x14ac:dyDescent="0.2">
      <c r="B420" s="113"/>
      <c r="C420" s="117" t="s">
        <v>183</v>
      </c>
      <c r="D420" s="118" t="s">
        <v>415</v>
      </c>
      <c r="E420" s="119">
        <v>1140995.22</v>
      </c>
      <c r="F420" s="119">
        <v>1231956.1400000001</v>
      </c>
      <c r="G420" s="119">
        <v>2455664.6799999997</v>
      </c>
      <c r="H420" s="119">
        <v>1875899.3</v>
      </c>
      <c r="I420" s="119">
        <v>2086906.75</v>
      </c>
      <c r="J420" s="119">
        <v>1671455.77</v>
      </c>
      <c r="K420" s="119">
        <v>3991740.66</v>
      </c>
      <c r="L420" s="119">
        <v>74435.149999999994</v>
      </c>
      <c r="M420" s="119">
        <v>4195875.21</v>
      </c>
      <c r="N420" s="119">
        <v>4195875.21</v>
      </c>
      <c r="O420" s="119">
        <v>4195875.21</v>
      </c>
      <c r="P420" s="119">
        <v>4195875.16</v>
      </c>
      <c r="Q420" s="119">
        <f t="shared" si="8"/>
        <v>31312554.460000001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18724928.879999999</v>
      </c>
      <c r="V420" s="115"/>
    </row>
    <row r="421" spans="2:22" x14ac:dyDescent="0.2">
      <c r="B421" s="113"/>
      <c r="C421" s="117" t="s">
        <v>184</v>
      </c>
      <c r="D421" s="118" t="s">
        <v>416</v>
      </c>
      <c r="E421" s="119">
        <v>323870.14</v>
      </c>
      <c r="F421" s="119">
        <v>410236.35</v>
      </c>
      <c r="G421" s="119">
        <v>269231.50999999995</v>
      </c>
      <c r="H421" s="119">
        <v>341136.72999999992</v>
      </c>
      <c r="I421" s="119">
        <v>538150.20000000007</v>
      </c>
      <c r="J421" s="119">
        <v>390220.88999999996</v>
      </c>
      <c r="K421" s="119">
        <v>389205.2</v>
      </c>
      <c r="L421" s="119">
        <v>125451.81999999999</v>
      </c>
      <c r="M421" s="119">
        <v>546242.65</v>
      </c>
      <c r="N421" s="119">
        <v>541936.21000000008</v>
      </c>
      <c r="O421" s="119">
        <v>541936.21000000008</v>
      </c>
      <c r="P421" s="119">
        <v>541936.04</v>
      </c>
      <c r="Q421" s="119">
        <f t="shared" si="8"/>
        <v>4959553.95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3333745.49</v>
      </c>
      <c r="V421" s="115"/>
    </row>
    <row r="422" spans="2:22" x14ac:dyDescent="0.2">
      <c r="B422" s="113"/>
      <c r="C422" s="117" t="s">
        <v>185</v>
      </c>
      <c r="D422" s="118" t="s">
        <v>417</v>
      </c>
      <c r="E422" s="119">
        <v>15104.3</v>
      </c>
      <c r="F422" s="119">
        <v>19543.489999999998</v>
      </c>
      <c r="G422" s="119">
        <v>1301678.3899999999</v>
      </c>
      <c r="H422" s="119">
        <v>1176150.05</v>
      </c>
      <c r="I422" s="119">
        <v>541186.06999999995</v>
      </c>
      <c r="J422" s="119">
        <v>504208.52999999997</v>
      </c>
      <c r="K422" s="119">
        <v>313706.28999999998</v>
      </c>
      <c r="L422" s="119">
        <v>12034.1</v>
      </c>
      <c r="M422" s="119">
        <v>690073.21</v>
      </c>
      <c r="N422" s="119">
        <v>690073.21</v>
      </c>
      <c r="O422" s="119">
        <v>690073.21</v>
      </c>
      <c r="P422" s="119">
        <v>690073.17000000016</v>
      </c>
      <c r="Q422" s="119">
        <f t="shared" si="8"/>
        <v>6643904.0199999996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4573684.43</v>
      </c>
      <c r="V422" s="115"/>
    </row>
    <row r="423" spans="2:22" x14ac:dyDescent="0.2">
      <c r="B423" s="113"/>
      <c r="C423" s="117" t="s">
        <v>186</v>
      </c>
      <c r="D423" s="118" t="s">
        <v>418</v>
      </c>
      <c r="E423" s="119">
        <v>764513.88000000012</v>
      </c>
      <c r="F423" s="119">
        <v>198973.13</v>
      </c>
      <c r="G423" s="119">
        <v>1235413.3299999998</v>
      </c>
      <c r="H423" s="119">
        <v>1205976.5499999998</v>
      </c>
      <c r="I423" s="119">
        <v>2960638.7</v>
      </c>
      <c r="J423" s="119">
        <v>1235862.44</v>
      </c>
      <c r="K423" s="119">
        <v>1157666.8799999999</v>
      </c>
      <c r="L423" s="119">
        <v>313422.44</v>
      </c>
      <c r="M423" s="119">
        <v>2117883.41</v>
      </c>
      <c r="N423" s="119">
        <v>2117883.41</v>
      </c>
      <c r="O423" s="119">
        <v>2117883.41</v>
      </c>
      <c r="P423" s="119">
        <v>2117883.31</v>
      </c>
      <c r="Q423" s="119">
        <f t="shared" si="8"/>
        <v>17544000.890000001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11190350.76</v>
      </c>
      <c r="V423" s="115"/>
    </row>
    <row r="424" spans="2:22" ht="25.5" x14ac:dyDescent="0.2">
      <c r="B424" s="113"/>
      <c r="C424" s="117" t="s">
        <v>187</v>
      </c>
      <c r="D424" s="118" t="s">
        <v>420</v>
      </c>
      <c r="E424" s="119">
        <v>0</v>
      </c>
      <c r="F424" s="119">
        <v>0</v>
      </c>
      <c r="G424" s="119">
        <v>0</v>
      </c>
      <c r="H424" s="119">
        <v>0</v>
      </c>
      <c r="I424" s="119">
        <v>0</v>
      </c>
      <c r="J424" s="119">
        <v>0</v>
      </c>
      <c r="K424" s="119">
        <v>0</v>
      </c>
      <c r="L424" s="119">
        <v>0</v>
      </c>
      <c r="M424" s="119">
        <v>5106.25</v>
      </c>
      <c r="N424" s="119">
        <v>5106.25</v>
      </c>
      <c r="O424" s="119">
        <v>5106.25</v>
      </c>
      <c r="P424" s="119">
        <v>5106.25</v>
      </c>
      <c r="Q424" s="119">
        <f t="shared" si="8"/>
        <v>20425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5106.25</v>
      </c>
      <c r="V424" s="115"/>
    </row>
    <row r="425" spans="2:22" x14ac:dyDescent="0.2">
      <c r="B425" s="113"/>
      <c r="C425" s="117" t="s">
        <v>188</v>
      </c>
      <c r="D425" s="118" t="s">
        <v>421</v>
      </c>
      <c r="E425" s="119">
        <v>13904.689999999997</v>
      </c>
      <c r="F425" s="119">
        <v>18643.34</v>
      </c>
      <c r="G425" s="119">
        <v>16702.599999999999</v>
      </c>
      <c r="H425" s="119">
        <v>32342.150000000005</v>
      </c>
      <c r="I425" s="119">
        <v>37597.85</v>
      </c>
      <c r="J425" s="119">
        <v>104970.42</v>
      </c>
      <c r="K425" s="119">
        <v>29722.53</v>
      </c>
      <c r="L425" s="119">
        <v>14954.34</v>
      </c>
      <c r="M425" s="119">
        <v>291367.38</v>
      </c>
      <c r="N425" s="119">
        <v>291367.38</v>
      </c>
      <c r="O425" s="119">
        <v>291367.38</v>
      </c>
      <c r="P425" s="119">
        <v>291367.3</v>
      </c>
      <c r="Q425" s="119">
        <f t="shared" si="8"/>
        <v>1434307.36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560205.30000000005</v>
      </c>
      <c r="V425" s="115"/>
    </row>
    <row r="426" spans="2:22" x14ac:dyDescent="0.2">
      <c r="B426" s="113"/>
      <c r="C426" s="117" t="s">
        <v>189</v>
      </c>
      <c r="D426" s="118" t="s">
        <v>422</v>
      </c>
      <c r="E426" s="119">
        <v>12478.670000000002</v>
      </c>
      <c r="F426" s="119">
        <v>23836.069999999992</v>
      </c>
      <c r="G426" s="119">
        <v>21112.84</v>
      </c>
      <c r="H426" s="119">
        <v>31454.029999999992</v>
      </c>
      <c r="I426" s="119">
        <v>25101.71</v>
      </c>
      <c r="J426" s="119">
        <v>28351.279999999999</v>
      </c>
      <c r="K426" s="119">
        <v>11930.519999999999</v>
      </c>
      <c r="L426" s="119">
        <v>10563.349999999999</v>
      </c>
      <c r="M426" s="119">
        <v>59870.64</v>
      </c>
      <c r="N426" s="119">
        <v>59870.64</v>
      </c>
      <c r="O426" s="119">
        <v>59870.64</v>
      </c>
      <c r="P426" s="119">
        <v>59870.540000000008</v>
      </c>
      <c r="Q426" s="119">
        <f t="shared" si="8"/>
        <v>404310.93000000005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224699.11</v>
      </c>
      <c r="V426" s="115"/>
    </row>
    <row r="427" spans="2:22" x14ac:dyDescent="0.2">
      <c r="B427" s="113"/>
      <c r="C427" s="117" t="s">
        <v>190</v>
      </c>
      <c r="D427" s="118" t="s">
        <v>423</v>
      </c>
      <c r="E427" s="119">
        <v>376268.05999999988</v>
      </c>
      <c r="F427" s="119">
        <v>501806.64000000013</v>
      </c>
      <c r="G427" s="119">
        <v>508588.44000000012</v>
      </c>
      <c r="H427" s="119">
        <v>508994.25000000006</v>
      </c>
      <c r="I427" s="119">
        <v>537507.69999999995</v>
      </c>
      <c r="J427" s="119">
        <v>542280.97</v>
      </c>
      <c r="K427" s="119">
        <v>714639.5</v>
      </c>
      <c r="L427" s="119">
        <v>545528.69999999995</v>
      </c>
      <c r="M427" s="119">
        <v>639572.28999999992</v>
      </c>
      <c r="N427" s="119">
        <v>639572.28999999992</v>
      </c>
      <c r="O427" s="119">
        <v>639572.28999999992</v>
      </c>
      <c r="P427" s="119">
        <v>639572.11000000022</v>
      </c>
      <c r="Q427" s="119">
        <f t="shared" si="8"/>
        <v>6793903.2400000002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4875186.55</v>
      </c>
      <c r="V427" s="115"/>
    </row>
    <row r="428" spans="2:22" x14ac:dyDescent="0.2">
      <c r="B428" s="113"/>
      <c r="C428" s="117" t="s">
        <v>191</v>
      </c>
      <c r="D428" s="118" t="s">
        <v>424</v>
      </c>
      <c r="E428" s="119">
        <v>8882.9700000000012</v>
      </c>
      <c r="F428" s="119">
        <v>13758.760000000002</v>
      </c>
      <c r="G428" s="119">
        <v>1527207.5</v>
      </c>
      <c r="H428" s="119">
        <v>25641.450000000004</v>
      </c>
      <c r="I428" s="119">
        <v>12697.900000000001</v>
      </c>
      <c r="J428" s="119">
        <v>23104.239999999994</v>
      </c>
      <c r="K428" s="119">
        <v>19805.400000000001</v>
      </c>
      <c r="L428" s="119">
        <v>8661.1899999999987</v>
      </c>
      <c r="M428" s="119">
        <v>38276.990000000013</v>
      </c>
      <c r="N428" s="119">
        <v>38276.990000000013</v>
      </c>
      <c r="O428" s="119">
        <v>38276.990000000013</v>
      </c>
      <c r="P428" s="119">
        <v>38276.870000000003</v>
      </c>
      <c r="Q428" s="119">
        <f t="shared" si="8"/>
        <v>1792867.2499999998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1678036.3999999997</v>
      </c>
      <c r="V428" s="115"/>
    </row>
    <row r="429" spans="2:22" x14ac:dyDescent="0.2">
      <c r="B429" s="113"/>
      <c r="C429" s="117" t="s">
        <v>192</v>
      </c>
      <c r="D429" s="118" t="s">
        <v>425</v>
      </c>
      <c r="E429" s="119">
        <v>12799.220000000001</v>
      </c>
      <c r="F429" s="119">
        <v>15664.77</v>
      </c>
      <c r="G429" s="119">
        <v>37100.049999999996</v>
      </c>
      <c r="H429" s="119">
        <v>14233.11</v>
      </c>
      <c r="I429" s="119">
        <v>64840.01</v>
      </c>
      <c r="J429" s="119">
        <v>75867.27</v>
      </c>
      <c r="K429" s="119">
        <v>139120.32000000001</v>
      </c>
      <c r="L429" s="119">
        <v>14774.490000000003</v>
      </c>
      <c r="M429" s="119">
        <v>96831.439999999988</v>
      </c>
      <c r="N429" s="119">
        <v>96831.439999999988</v>
      </c>
      <c r="O429" s="119">
        <v>96831.439999999988</v>
      </c>
      <c r="P429" s="119">
        <v>96831.32</v>
      </c>
      <c r="Q429" s="119">
        <f t="shared" si="8"/>
        <v>761724.87999999989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471230.68</v>
      </c>
      <c r="V429" s="115"/>
    </row>
    <row r="430" spans="2:22" ht="25.5" x14ac:dyDescent="0.2">
      <c r="B430" s="113"/>
      <c r="C430" s="117" t="s">
        <v>193</v>
      </c>
      <c r="D430" s="118" t="s">
        <v>419</v>
      </c>
      <c r="E430" s="119">
        <v>72303.27</v>
      </c>
      <c r="F430" s="119">
        <v>126135.09000000003</v>
      </c>
      <c r="G430" s="119">
        <v>85955.10000000002</v>
      </c>
      <c r="H430" s="119">
        <v>108027.82</v>
      </c>
      <c r="I430" s="119">
        <v>84638.17</v>
      </c>
      <c r="J430" s="119">
        <v>134667.12000000002</v>
      </c>
      <c r="K430" s="119">
        <v>93729.000000000015</v>
      </c>
      <c r="L430" s="119">
        <v>201901.62</v>
      </c>
      <c r="M430" s="119">
        <v>146746.01999999999</v>
      </c>
      <c r="N430" s="119">
        <v>146746.01999999999</v>
      </c>
      <c r="O430" s="119">
        <v>146746.01999999999</v>
      </c>
      <c r="P430" s="119">
        <v>146745.80000000002</v>
      </c>
      <c r="Q430" s="119">
        <f t="shared" si="8"/>
        <v>1494341.05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1054103.21</v>
      </c>
      <c r="V430" s="115"/>
    </row>
    <row r="431" spans="2:22" x14ac:dyDescent="0.2">
      <c r="B431" s="113"/>
      <c r="C431" s="117" t="s">
        <v>194</v>
      </c>
      <c r="D431" s="118" t="s">
        <v>426</v>
      </c>
      <c r="E431" s="119">
        <v>39994.629999999997</v>
      </c>
      <c r="F431" s="119">
        <v>19519.579999999998</v>
      </c>
      <c r="G431" s="119">
        <v>72094.28</v>
      </c>
      <c r="H431" s="119">
        <v>26480.949999999997</v>
      </c>
      <c r="I431" s="119">
        <v>41727.97</v>
      </c>
      <c r="J431" s="119">
        <v>41737.790000000008</v>
      </c>
      <c r="K431" s="119">
        <v>43071.18</v>
      </c>
      <c r="L431" s="119">
        <v>41224.620000000003</v>
      </c>
      <c r="M431" s="119">
        <v>92484.29</v>
      </c>
      <c r="N431" s="119">
        <v>92484.29</v>
      </c>
      <c r="O431" s="119">
        <v>92484.29</v>
      </c>
      <c r="P431" s="119">
        <v>92484.239999999991</v>
      </c>
      <c r="Q431" s="119">
        <f t="shared" si="8"/>
        <v>695788.11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418335.29</v>
      </c>
      <c r="V431" s="115"/>
    </row>
    <row r="432" spans="2:22" x14ac:dyDescent="0.2">
      <c r="B432" s="113"/>
      <c r="C432" s="117" t="s">
        <v>195</v>
      </c>
      <c r="D432" s="118" t="s">
        <v>427</v>
      </c>
      <c r="E432" s="119">
        <v>7496.68</v>
      </c>
      <c r="F432" s="119">
        <v>9792.66</v>
      </c>
      <c r="G432" s="119">
        <v>12727.07</v>
      </c>
      <c r="H432" s="119">
        <v>11366.67</v>
      </c>
      <c r="I432" s="119">
        <v>9794.4500000000007</v>
      </c>
      <c r="J432" s="119">
        <v>10168.709999999999</v>
      </c>
      <c r="K432" s="119">
        <v>9484.77</v>
      </c>
      <c r="L432" s="119">
        <v>9266.5299999999988</v>
      </c>
      <c r="M432" s="119">
        <v>17923.370000000003</v>
      </c>
      <c r="N432" s="119">
        <v>17923.370000000003</v>
      </c>
      <c r="O432" s="119">
        <v>17923.370000000003</v>
      </c>
      <c r="P432" s="119">
        <v>17923.349999999999</v>
      </c>
      <c r="Q432" s="119">
        <f t="shared" si="8"/>
        <v>151791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98020.91</v>
      </c>
      <c r="V432" s="115"/>
    </row>
    <row r="433" spans="2:22" x14ac:dyDescent="0.2">
      <c r="B433" s="113"/>
      <c r="C433" s="117" t="s">
        <v>196</v>
      </c>
      <c r="D433" s="118" t="s">
        <v>428</v>
      </c>
      <c r="E433" s="119">
        <v>66557.320000000007</v>
      </c>
      <c r="F433" s="119">
        <v>60753.679999999986</v>
      </c>
      <c r="G433" s="119">
        <v>103954.88</v>
      </c>
      <c r="H433" s="119">
        <v>88641.089999999982</v>
      </c>
      <c r="I433" s="119">
        <v>69259.17</v>
      </c>
      <c r="J433" s="119">
        <v>65273.02</v>
      </c>
      <c r="K433" s="119">
        <v>88029.52</v>
      </c>
      <c r="L433" s="119">
        <v>47501.61</v>
      </c>
      <c r="M433" s="119">
        <v>168827.46</v>
      </c>
      <c r="N433" s="119">
        <v>168827.46</v>
      </c>
      <c r="O433" s="119">
        <v>168827.46</v>
      </c>
      <c r="P433" s="119">
        <v>168827.33000000002</v>
      </c>
      <c r="Q433" s="119">
        <f t="shared" si="8"/>
        <v>1265280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758797.74999999988</v>
      </c>
      <c r="V433" s="115"/>
    </row>
    <row r="434" spans="2:22" x14ac:dyDescent="0.2">
      <c r="B434" s="113"/>
      <c r="C434" s="117" t="s">
        <v>197</v>
      </c>
      <c r="D434" s="118" t="s">
        <v>429</v>
      </c>
      <c r="E434" s="119">
        <v>8071.53</v>
      </c>
      <c r="F434" s="119">
        <v>44812.25</v>
      </c>
      <c r="G434" s="119">
        <v>10876.8</v>
      </c>
      <c r="H434" s="119">
        <v>12861.7</v>
      </c>
      <c r="I434" s="119">
        <v>11406.819999999998</v>
      </c>
      <c r="J434" s="119">
        <v>37349.99</v>
      </c>
      <c r="K434" s="119">
        <v>34454.449999999997</v>
      </c>
      <c r="L434" s="119">
        <v>7246.5899999999992</v>
      </c>
      <c r="M434" s="119">
        <v>37355.049999999996</v>
      </c>
      <c r="N434" s="119">
        <v>37355.049999999996</v>
      </c>
      <c r="O434" s="119">
        <v>37355.049999999996</v>
      </c>
      <c r="P434" s="119">
        <v>37354.930000000008</v>
      </c>
      <c r="Q434" s="119">
        <f t="shared" si="8"/>
        <v>316500.20999999996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204435.17999999996</v>
      </c>
      <c r="V434" s="115"/>
    </row>
    <row r="435" spans="2:22" x14ac:dyDescent="0.2">
      <c r="B435" s="113"/>
      <c r="C435" s="117" t="s">
        <v>198</v>
      </c>
      <c r="D435" s="118" t="s">
        <v>430</v>
      </c>
      <c r="E435" s="119">
        <v>25086.2</v>
      </c>
      <c r="F435" s="119">
        <v>30602.260000000002</v>
      </c>
      <c r="G435" s="119">
        <v>25689.050000000003</v>
      </c>
      <c r="H435" s="119">
        <v>24660.29</v>
      </c>
      <c r="I435" s="119">
        <v>40575.71</v>
      </c>
      <c r="J435" s="119">
        <v>27453.75</v>
      </c>
      <c r="K435" s="119">
        <v>27201.510000000002</v>
      </c>
      <c r="L435" s="119">
        <v>22705.31</v>
      </c>
      <c r="M435" s="119">
        <v>34560.269999999997</v>
      </c>
      <c r="N435" s="119">
        <v>34560.269999999997</v>
      </c>
      <c r="O435" s="119">
        <v>34560.269999999997</v>
      </c>
      <c r="P435" s="119">
        <v>34560.19</v>
      </c>
      <c r="Q435" s="119">
        <f t="shared" si="8"/>
        <v>362215.08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258534.35</v>
      </c>
      <c r="V435" s="115"/>
    </row>
    <row r="436" spans="2:22" x14ac:dyDescent="0.2">
      <c r="B436" s="113"/>
      <c r="C436" s="117" t="s">
        <v>199</v>
      </c>
      <c r="D436" s="118" t="s">
        <v>431</v>
      </c>
      <c r="E436" s="119">
        <v>92731.88</v>
      </c>
      <c r="F436" s="119">
        <v>87375.299999999988</v>
      </c>
      <c r="G436" s="119">
        <v>115452.59000000003</v>
      </c>
      <c r="H436" s="119">
        <v>140272.69000000003</v>
      </c>
      <c r="I436" s="119">
        <v>114845.20999999999</v>
      </c>
      <c r="J436" s="119">
        <v>94543.23</v>
      </c>
      <c r="K436" s="119">
        <v>93764.210000000021</v>
      </c>
      <c r="L436" s="119">
        <v>93717.77</v>
      </c>
      <c r="M436" s="119">
        <v>202810.89</v>
      </c>
      <c r="N436" s="119">
        <v>202652.55000000005</v>
      </c>
      <c r="O436" s="119">
        <v>202652.55000000005</v>
      </c>
      <c r="P436" s="119">
        <v>202652.36000000002</v>
      </c>
      <c r="Q436" s="119">
        <f t="shared" si="8"/>
        <v>1643471.2300000004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1035513.7700000001</v>
      </c>
      <c r="V436" s="115"/>
    </row>
    <row r="437" spans="2:22" x14ac:dyDescent="0.2">
      <c r="B437" s="113"/>
      <c r="C437" s="117" t="s">
        <v>200</v>
      </c>
      <c r="D437" s="118" t="s">
        <v>432</v>
      </c>
      <c r="E437" s="119">
        <v>58933.090000000004</v>
      </c>
      <c r="F437" s="119">
        <v>1582237.4000000001</v>
      </c>
      <c r="G437" s="119">
        <v>1180625.32</v>
      </c>
      <c r="H437" s="119">
        <v>1163254.2</v>
      </c>
      <c r="I437" s="119">
        <v>1156140.2500000002</v>
      </c>
      <c r="J437" s="119">
        <v>1175910.2</v>
      </c>
      <c r="K437" s="119">
        <v>2248994.86</v>
      </c>
      <c r="L437" s="119">
        <v>62192.130000000005</v>
      </c>
      <c r="M437" s="119">
        <v>1572286.4199999997</v>
      </c>
      <c r="N437" s="119">
        <v>1572286.4199999997</v>
      </c>
      <c r="O437" s="119">
        <v>1572286.4199999997</v>
      </c>
      <c r="P437" s="119">
        <v>1572286.2899999998</v>
      </c>
      <c r="Q437" s="119">
        <f t="shared" si="8"/>
        <v>14917433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10200573.870000001</v>
      </c>
      <c r="V437" s="115"/>
    </row>
    <row r="438" spans="2:22" x14ac:dyDescent="0.2">
      <c r="B438" s="113"/>
      <c r="C438" s="117" t="s">
        <v>201</v>
      </c>
      <c r="D438" s="118" t="s">
        <v>433</v>
      </c>
      <c r="E438" s="119">
        <v>14394.02</v>
      </c>
      <c r="F438" s="119">
        <v>910666.69</v>
      </c>
      <c r="G438" s="119">
        <v>3393517.05</v>
      </c>
      <c r="H438" s="119">
        <v>2274518.41</v>
      </c>
      <c r="I438" s="119">
        <v>562853.1</v>
      </c>
      <c r="J438" s="119">
        <v>1381921.25</v>
      </c>
      <c r="K438" s="119">
        <v>3111741.8899999997</v>
      </c>
      <c r="L438" s="119">
        <v>1507314.56</v>
      </c>
      <c r="M438" s="119">
        <v>3621043.58</v>
      </c>
      <c r="N438" s="119">
        <v>2264809.19</v>
      </c>
      <c r="O438" s="119">
        <v>2264809.19</v>
      </c>
      <c r="P438" s="119">
        <v>2264809.1100000003</v>
      </c>
      <c r="Q438" s="119">
        <f t="shared" si="8"/>
        <v>23572398.040000003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16777970.550000001</v>
      </c>
      <c r="V438" s="115"/>
    </row>
    <row r="439" spans="2:22" x14ac:dyDescent="0.2">
      <c r="B439" s="113"/>
      <c r="C439" s="117" t="s">
        <v>202</v>
      </c>
      <c r="D439" s="118" t="s">
        <v>434</v>
      </c>
      <c r="E439" s="119">
        <v>0</v>
      </c>
      <c r="F439" s="119">
        <v>2648.06</v>
      </c>
      <c r="G439" s="119">
        <v>1848.37</v>
      </c>
      <c r="H439" s="119">
        <v>12880.85</v>
      </c>
      <c r="I439" s="119">
        <v>6039.61</v>
      </c>
      <c r="J439" s="119">
        <v>4247.49</v>
      </c>
      <c r="K439" s="119">
        <v>7204.6699999999992</v>
      </c>
      <c r="L439" s="119">
        <v>3408.95</v>
      </c>
      <c r="M439" s="119">
        <v>9773.7000000000007</v>
      </c>
      <c r="N439" s="119">
        <v>9066.3700000000008</v>
      </c>
      <c r="O439" s="119">
        <v>9066.3700000000008</v>
      </c>
      <c r="P439" s="119">
        <v>9066.25</v>
      </c>
      <c r="Q439" s="119">
        <f t="shared" si="8"/>
        <v>75250.69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48051.7</v>
      </c>
      <c r="V439" s="115"/>
    </row>
    <row r="440" spans="2:22" x14ac:dyDescent="0.2">
      <c r="B440" s="113"/>
      <c r="C440" s="117" t="s">
        <v>203</v>
      </c>
      <c r="D440" s="118" t="s">
        <v>435</v>
      </c>
      <c r="E440" s="119">
        <v>0</v>
      </c>
      <c r="F440" s="119">
        <v>0</v>
      </c>
      <c r="G440" s="119">
        <v>167717.25</v>
      </c>
      <c r="H440" s="119">
        <v>11153.380000000001</v>
      </c>
      <c r="I440" s="119">
        <v>0</v>
      </c>
      <c r="J440" s="119">
        <v>125814.77</v>
      </c>
      <c r="K440" s="119">
        <v>368.12</v>
      </c>
      <c r="L440" s="119">
        <v>0</v>
      </c>
      <c r="M440" s="119">
        <v>121668.41</v>
      </c>
      <c r="N440" s="119">
        <v>121668.41</v>
      </c>
      <c r="O440" s="119">
        <v>121668.41</v>
      </c>
      <c r="P440" s="119">
        <v>121668.42</v>
      </c>
      <c r="Q440" s="119">
        <f t="shared" si="8"/>
        <v>791727.17000000016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426721.93000000005</v>
      </c>
      <c r="V440" s="115"/>
    </row>
    <row r="441" spans="2:22" x14ac:dyDescent="0.2">
      <c r="B441" s="113"/>
      <c r="C441" s="117" t="s">
        <v>204</v>
      </c>
      <c r="D441" s="118" t="s">
        <v>436</v>
      </c>
      <c r="E441" s="119">
        <v>138108.33000000002</v>
      </c>
      <c r="F441" s="119">
        <v>3532128</v>
      </c>
      <c r="G441" s="119">
        <v>1932189.68</v>
      </c>
      <c r="H441" s="119">
        <v>5032074.63</v>
      </c>
      <c r="I441" s="119">
        <v>3514441.48</v>
      </c>
      <c r="J441" s="119">
        <v>2063853.58</v>
      </c>
      <c r="K441" s="119">
        <v>3363047.86</v>
      </c>
      <c r="L441" s="119">
        <v>2319114.7000000002</v>
      </c>
      <c r="M441" s="119">
        <v>11567998.93</v>
      </c>
      <c r="N441" s="119">
        <v>10887510.890000001</v>
      </c>
      <c r="O441" s="119">
        <v>10887510.890000001</v>
      </c>
      <c r="P441" s="119">
        <v>10887510.710000001</v>
      </c>
      <c r="Q441" s="119">
        <f t="shared" si="8"/>
        <v>66125489.68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33462957.190000001</v>
      </c>
      <c r="V441" s="115"/>
    </row>
    <row r="442" spans="2:22" x14ac:dyDescent="0.2">
      <c r="B442" s="113"/>
      <c r="C442" s="117" t="s">
        <v>205</v>
      </c>
      <c r="D442" s="118" t="s">
        <v>437</v>
      </c>
      <c r="E442" s="119">
        <v>0</v>
      </c>
      <c r="F442" s="119">
        <v>29862.1</v>
      </c>
      <c r="G442" s="119">
        <v>0</v>
      </c>
      <c r="H442" s="119">
        <v>0</v>
      </c>
      <c r="I442" s="119">
        <v>0</v>
      </c>
      <c r="J442" s="119">
        <v>58895.01</v>
      </c>
      <c r="K442" s="119">
        <v>0</v>
      </c>
      <c r="L442" s="119">
        <v>0</v>
      </c>
      <c r="M442" s="119">
        <v>301955.71999999997</v>
      </c>
      <c r="N442" s="119">
        <v>301955.71999999997</v>
      </c>
      <c r="O442" s="119">
        <v>301955.71999999997</v>
      </c>
      <c r="P442" s="119">
        <v>301955.73</v>
      </c>
      <c r="Q442" s="119">
        <f t="shared" si="8"/>
        <v>1296580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390712.82999999996</v>
      </c>
      <c r="V442" s="115"/>
    </row>
    <row r="443" spans="2:22" x14ac:dyDescent="0.2">
      <c r="B443" s="113"/>
      <c r="C443" s="117" t="s">
        <v>206</v>
      </c>
      <c r="D443" s="118" t="s">
        <v>438</v>
      </c>
      <c r="E443" s="119">
        <v>0</v>
      </c>
      <c r="F443" s="119">
        <v>111574.87</v>
      </c>
      <c r="G443" s="119">
        <v>84979.93</v>
      </c>
      <c r="H443" s="119">
        <v>66334.740000000005</v>
      </c>
      <c r="I443" s="119">
        <v>519530.29999999993</v>
      </c>
      <c r="J443" s="119">
        <v>65613.94</v>
      </c>
      <c r="K443" s="119">
        <v>14612.93</v>
      </c>
      <c r="L443" s="119">
        <v>42320</v>
      </c>
      <c r="M443" s="119">
        <v>8295258.3300000001</v>
      </c>
      <c r="N443" s="119">
        <v>8295258.3300000001</v>
      </c>
      <c r="O443" s="119">
        <v>8295258.3300000001</v>
      </c>
      <c r="P443" s="119">
        <v>8295258.3000000007</v>
      </c>
      <c r="Q443" s="119">
        <f t="shared" si="8"/>
        <v>34086000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9200225.0399999991</v>
      </c>
      <c r="V443" s="115"/>
    </row>
    <row r="444" spans="2:22" x14ac:dyDescent="0.2">
      <c r="B444" s="113"/>
      <c r="C444" s="117" t="s">
        <v>207</v>
      </c>
      <c r="D444" s="118" t="s">
        <v>439</v>
      </c>
      <c r="E444" s="119">
        <v>497587.79000000004</v>
      </c>
      <c r="F444" s="119">
        <v>571061.54</v>
      </c>
      <c r="G444" s="119">
        <v>2625976.34</v>
      </c>
      <c r="H444" s="119">
        <v>1497975.0299999998</v>
      </c>
      <c r="I444" s="119">
        <v>1066085.7199999997</v>
      </c>
      <c r="J444" s="119">
        <v>909590.5</v>
      </c>
      <c r="K444" s="119">
        <v>3082317.5</v>
      </c>
      <c r="L444" s="119">
        <v>584826.77</v>
      </c>
      <c r="M444" s="119">
        <v>5928447.6599999992</v>
      </c>
      <c r="N444" s="119">
        <v>5558932.6600000001</v>
      </c>
      <c r="O444" s="119">
        <v>5558932.6600000001</v>
      </c>
      <c r="P444" s="119">
        <v>5558932.6100000003</v>
      </c>
      <c r="Q444" s="119">
        <f t="shared" si="8"/>
        <v>33440666.779999997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16763868.849999998</v>
      </c>
      <c r="V444" s="115"/>
    </row>
    <row r="445" spans="2:22" ht="25.5" x14ac:dyDescent="0.2">
      <c r="B445" s="113"/>
      <c r="C445" s="117" t="s">
        <v>208</v>
      </c>
      <c r="D445" s="118" t="s">
        <v>440</v>
      </c>
      <c r="E445" s="119">
        <v>0</v>
      </c>
      <c r="F445" s="119">
        <v>154308</v>
      </c>
      <c r="G445" s="119">
        <v>377737.91999999993</v>
      </c>
      <c r="H445" s="119">
        <v>1179519.1499999999</v>
      </c>
      <c r="I445" s="119">
        <v>619941.76</v>
      </c>
      <c r="J445" s="119">
        <v>132195.96000000002</v>
      </c>
      <c r="K445" s="119">
        <v>791584.2</v>
      </c>
      <c r="L445" s="119">
        <v>0</v>
      </c>
      <c r="M445" s="119">
        <v>2813968.75</v>
      </c>
      <c r="N445" s="119">
        <v>2711664.43</v>
      </c>
      <c r="O445" s="119">
        <v>2711664.43</v>
      </c>
      <c r="P445" s="119">
        <v>2711664.4000000004</v>
      </c>
      <c r="Q445" s="119">
        <f t="shared" si="8"/>
        <v>14204249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6069255.7400000002</v>
      </c>
      <c r="V445" s="115"/>
    </row>
    <row r="446" spans="2:22" x14ac:dyDescent="0.2">
      <c r="B446" s="113"/>
      <c r="C446" s="117" t="s">
        <v>209</v>
      </c>
      <c r="D446" s="118" t="s">
        <v>441</v>
      </c>
      <c r="E446" s="119">
        <v>29047.21</v>
      </c>
      <c r="F446" s="119">
        <v>30471.530000000002</v>
      </c>
      <c r="G446" s="119">
        <v>36560.320000000007</v>
      </c>
      <c r="H446" s="119">
        <v>132583.33000000002</v>
      </c>
      <c r="I446" s="119">
        <v>56256.270000000004</v>
      </c>
      <c r="J446" s="119">
        <v>58565.39</v>
      </c>
      <c r="K446" s="119">
        <v>34976.57</v>
      </c>
      <c r="L446" s="119">
        <v>28415.420000000002</v>
      </c>
      <c r="M446" s="119">
        <v>155200.06</v>
      </c>
      <c r="N446" s="119">
        <v>155200.06</v>
      </c>
      <c r="O446" s="119">
        <v>155200.06</v>
      </c>
      <c r="P446" s="119">
        <v>155199.96000000002</v>
      </c>
      <c r="Q446" s="119">
        <f t="shared" si="8"/>
        <v>1027676.1800000002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562076.10000000009</v>
      </c>
      <c r="V446" s="115"/>
    </row>
    <row r="447" spans="2:22" x14ac:dyDescent="0.2">
      <c r="B447" s="113"/>
      <c r="C447" s="117" t="s">
        <v>210</v>
      </c>
      <c r="D447" s="118" t="s">
        <v>442</v>
      </c>
      <c r="E447" s="119">
        <v>264077.8</v>
      </c>
      <c r="F447" s="119">
        <v>257560.89</v>
      </c>
      <c r="G447" s="119">
        <v>307419.61</v>
      </c>
      <c r="H447" s="119">
        <v>10759.619999999999</v>
      </c>
      <c r="I447" s="119">
        <v>8390.93</v>
      </c>
      <c r="J447" s="119">
        <v>12254</v>
      </c>
      <c r="K447" s="119">
        <v>7793.1900000000005</v>
      </c>
      <c r="L447" s="119">
        <v>6945.89</v>
      </c>
      <c r="M447" s="119">
        <v>76685.08</v>
      </c>
      <c r="N447" s="119">
        <v>76685.08</v>
      </c>
      <c r="O447" s="119">
        <v>76685.08</v>
      </c>
      <c r="P447" s="119">
        <v>76685.009999999995</v>
      </c>
      <c r="Q447" s="119">
        <f t="shared" si="8"/>
        <v>1181942.18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951887.01</v>
      </c>
      <c r="V447" s="115"/>
    </row>
    <row r="448" spans="2:22" x14ac:dyDescent="0.2">
      <c r="B448" s="113"/>
      <c r="C448" s="117" t="s">
        <v>211</v>
      </c>
      <c r="D448" s="118" t="s">
        <v>443</v>
      </c>
      <c r="E448" s="119">
        <v>204256.61000000004</v>
      </c>
      <c r="F448" s="119">
        <v>79476.210000000006</v>
      </c>
      <c r="G448" s="119">
        <v>241719.32</v>
      </c>
      <c r="H448" s="119">
        <v>217552.96</v>
      </c>
      <c r="I448" s="119">
        <v>203090.86</v>
      </c>
      <c r="J448" s="119">
        <v>218013.34000000005</v>
      </c>
      <c r="K448" s="119">
        <v>201992.37</v>
      </c>
      <c r="L448" s="119">
        <v>81679.42</v>
      </c>
      <c r="M448" s="119">
        <v>300929.70000000007</v>
      </c>
      <c r="N448" s="119">
        <v>300513.03000000003</v>
      </c>
      <c r="O448" s="119">
        <v>300513.03000000003</v>
      </c>
      <c r="P448" s="119">
        <v>300512.87999999995</v>
      </c>
      <c r="Q448" s="119">
        <f t="shared" si="8"/>
        <v>2650249.73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1748710.79</v>
      </c>
      <c r="V448" s="115"/>
    </row>
    <row r="449" spans="2:22" x14ac:dyDescent="0.2">
      <c r="B449" s="113"/>
      <c r="C449" s="117" t="s">
        <v>212</v>
      </c>
      <c r="D449" s="118" t="s">
        <v>444</v>
      </c>
      <c r="E449" s="119">
        <v>0</v>
      </c>
      <c r="F449" s="119">
        <v>763086</v>
      </c>
      <c r="G449" s="119">
        <v>712294.98</v>
      </c>
      <c r="H449" s="119">
        <v>2278831.8200000003</v>
      </c>
      <c r="I449" s="119">
        <v>488741.63</v>
      </c>
      <c r="J449" s="119">
        <v>695066.6399999999</v>
      </c>
      <c r="K449" s="119">
        <v>1191779.17</v>
      </c>
      <c r="L449" s="119">
        <v>1015.98</v>
      </c>
      <c r="M449" s="119">
        <v>2138111.600000001</v>
      </c>
      <c r="N449" s="119">
        <v>2138111.600000001</v>
      </c>
      <c r="O449" s="119">
        <v>2138111.600000001</v>
      </c>
      <c r="P449" s="119">
        <v>2138111.63</v>
      </c>
      <c r="Q449" s="119">
        <f t="shared" si="8"/>
        <v>14683262.650000006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8268927.8200000022</v>
      </c>
      <c r="V449" s="115"/>
    </row>
    <row r="450" spans="2:22" x14ac:dyDescent="0.2">
      <c r="B450" s="113"/>
      <c r="C450" s="117" t="s">
        <v>213</v>
      </c>
      <c r="D450" s="118" t="s">
        <v>445</v>
      </c>
      <c r="E450" s="119">
        <v>0</v>
      </c>
      <c r="F450" s="119">
        <v>0</v>
      </c>
      <c r="G450" s="119">
        <v>0</v>
      </c>
      <c r="H450" s="119">
        <v>0</v>
      </c>
      <c r="I450" s="119">
        <v>9185.81</v>
      </c>
      <c r="J450" s="119">
        <v>59881.770000000004</v>
      </c>
      <c r="K450" s="119">
        <v>0</v>
      </c>
      <c r="L450" s="119">
        <v>0</v>
      </c>
      <c r="M450" s="119">
        <v>420442.82</v>
      </c>
      <c r="N450" s="119">
        <v>420442.82</v>
      </c>
      <c r="O450" s="119">
        <v>420442.82</v>
      </c>
      <c r="P450" s="119">
        <v>420442.81</v>
      </c>
      <c r="Q450" s="119">
        <f t="shared" si="8"/>
        <v>1750838.85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489510.40000000002</v>
      </c>
      <c r="V450" s="115"/>
    </row>
    <row r="451" spans="2:22" x14ac:dyDescent="0.2">
      <c r="B451" s="113"/>
      <c r="C451" s="117" t="s">
        <v>214</v>
      </c>
      <c r="D451" s="118" t="s">
        <v>446</v>
      </c>
      <c r="E451" s="119">
        <v>65782.64</v>
      </c>
      <c r="F451" s="119">
        <v>314872.37</v>
      </c>
      <c r="G451" s="119">
        <v>79684.66</v>
      </c>
      <c r="H451" s="119">
        <v>92319.8</v>
      </c>
      <c r="I451" s="119">
        <v>66952.95</v>
      </c>
      <c r="J451" s="119">
        <v>93679.99</v>
      </c>
      <c r="K451" s="119">
        <v>433641.99000000005</v>
      </c>
      <c r="L451" s="119">
        <v>111837.39</v>
      </c>
      <c r="M451" s="119">
        <v>364463.3</v>
      </c>
      <c r="N451" s="119">
        <v>364463.3</v>
      </c>
      <c r="O451" s="119">
        <v>364463.3</v>
      </c>
      <c r="P451" s="119">
        <v>364463.25</v>
      </c>
      <c r="Q451" s="119">
        <f t="shared" si="8"/>
        <v>2716624.94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1623235.09</v>
      </c>
      <c r="V451" s="115"/>
    </row>
    <row r="452" spans="2:22" x14ac:dyDescent="0.2">
      <c r="B452" s="113"/>
      <c r="C452" s="117" t="s">
        <v>215</v>
      </c>
      <c r="D452" s="118" t="s">
        <v>447</v>
      </c>
      <c r="E452" s="119">
        <v>66004.240000000005</v>
      </c>
      <c r="F452" s="119">
        <v>295712.95999999996</v>
      </c>
      <c r="G452" s="119">
        <v>66297.790000000008</v>
      </c>
      <c r="H452" s="119">
        <v>65779.5</v>
      </c>
      <c r="I452" s="119">
        <v>65271.82</v>
      </c>
      <c r="J452" s="119">
        <v>65702.030000000013</v>
      </c>
      <c r="K452" s="119">
        <v>64861.02</v>
      </c>
      <c r="L452" s="119">
        <v>64064.94000000001</v>
      </c>
      <c r="M452" s="119">
        <v>140019.69999999998</v>
      </c>
      <c r="N452" s="119">
        <v>140019.69999999998</v>
      </c>
      <c r="O452" s="119">
        <v>140019.69999999998</v>
      </c>
      <c r="P452" s="119">
        <v>140019.68</v>
      </c>
      <c r="Q452" s="119">
        <f t="shared" si="8"/>
        <v>1313773.0799999998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893714</v>
      </c>
      <c r="V452" s="115"/>
    </row>
    <row r="453" spans="2:22" x14ac:dyDescent="0.2">
      <c r="B453" s="113"/>
      <c r="C453" s="117" t="s">
        <v>216</v>
      </c>
      <c r="D453" s="118" t="s">
        <v>448</v>
      </c>
      <c r="E453" s="119">
        <v>86511.08</v>
      </c>
      <c r="F453" s="119">
        <v>121669.70999999999</v>
      </c>
      <c r="G453" s="119">
        <v>108560.15</v>
      </c>
      <c r="H453" s="119">
        <v>115408.35999999999</v>
      </c>
      <c r="I453" s="119">
        <v>93649</v>
      </c>
      <c r="J453" s="119">
        <v>119764.99</v>
      </c>
      <c r="K453" s="119">
        <v>92521.999999999985</v>
      </c>
      <c r="L453" s="119">
        <v>83427.999999999985</v>
      </c>
      <c r="M453" s="119">
        <v>113387.79000000001</v>
      </c>
      <c r="N453" s="119">
        <v>113387.79000000001</v>
      </c>
      <c r="O453" s="119">
        <v>113387.79000000001</v>
      </c>
      <c r="P453" s="119">
        <v>113387.67000000001</v>
      </c>
      <c r="Q453" s="119">
        <f t="shared" si="8"/>
        <v>1275064.3299999998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934901.08</v>
      </c>
      <c r="V453" s="115"/>
    </row>
    <row r="454" spans="2:22" x14ac:dyDescent="0.2">
      <c r="B454" s="113"/>
      <c r="C454" s="117" t="s">
        <v>217</v>
      </c>
      <c r="D454" s="118" t="s">
        <v>449</v>
      </c>
      <c r="E454" s="119">
        <v>144093.82</v>
      </c>
      <c r="F454" s="119">
        <v>169737.83</v>
      </c>
      <c r="G454" s="119">
        <v>143605.86999999997</v>
      </c>
      <c r="H454" s="119">
        <v>134599.12999999998</v>
      </c>
      <c r="I454" s="119">
        <v>148220.71</v>
      </c>
      <c r="J454" s="119">
        <v>140351.39000000001</v>
      </c>
      <c r="K454" s="119">
        <v>138789.02000000002</v>
      </c>
      <c r="L454" s="119">
        <v>134068.99</v>
      </c>
      <c r="M454" s="119">
        <v>164722.29000000007</v>
      </c>
      <c r="N454" s="119">
        <v>158788.69000000003</v>
      </c>
      <c r="O454" s="119">
        <v>158788.69000000003</v>
      </c>
      <c r="P454" s="119">
        <v>158788.42999999996</v>
      </c>
      <c r="Q454" s="119">
        <f t="shared" si="8"/>
        <v>1794554.8599999999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1318189.05</v>
      </c>
      <c r="V454" s="115"/>
    </row>
    <row r="455" spans="2:22" x14ac:dyDescent="0.2">
      <c r="B455" s="113"/>
      <c r="C455" s="117" t="s">
        <v>218</v>
      </c>
      <c r="D455" s="118" t="s">
        <v>450</v>
      </c>
      <c r="E455" s="119">
        <v>13795.81</v>
      </c>
      <c r="F455" s="119">
        <v>13474.339999999998</v>
      </c>
      <c r="G455" s="119">
        <v>13840.119999999999</v>
      </c>
      <c r="H455" s="119">
        <v>13523.16</v>
      </c>
      <c r="I455" s="119">
        <v>13860.21</v>
      </c>
      <c r="J455" s="119">
        <v>13485.78</v>
      </c>
      <c r="K455" s="119">
        <v>12292.349999999999</v>
      </c>
      <c r="L455" s="119">
        <v>12156.27</v>
      </c>
      <c r="M455" s="119">
        <v>14858.23</v>
      </c>
      <c r="N455" s="119">
        <v>14429.3</v>
      </c>
      <c r="O455" s="119">
        <v>14429.3</v>
      </c>
      <c r="P455" s="119">
        <v>14429.269999999999</v>
      </c>
      <c r="Q455" s="119">
        <f t="shared" si="8"/>
        <v>164574.13999999996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121286.26999999999</v>
      </c>
      <c r="V455" s="115"/>
    </row>
    <row r="456" spans="2:22" ht="25.5" x14ac:dyDescent="0.2">
      <c r="B456" s="113"/>
      <c r="C456" s="117" t="s">
        <v>528</v>
      </c>
      <c r="D456" s="118" t="s">
        <v>529</v>
      </c>
      <c r="E456" s="119">
        <v>81840.53</v>
      </c>
      <c r="F456" s="119">
        <v>57316.310000000012</v>
      </c>
      <c r="G456" s="119">
        <v>145644.88000000003</v>
      </c>
      <c r="H456" s="119">
        <v>118953.16</v>
      </c>
      <c r="I456" s="119">
        <v>750210.36</v>
      </c>
      <c r="J456" s="119">
        <v>137334.09</v>
      </c>
      <c r="K456" s="119">
        <v>85753.430000000008</v>
      </c>
      <c r="L456" s="119">
        <v>106435.15</v>
      </c>
      <c r="M456" s="119">
        <v>97310.300000000017</v>
      </c>
      <c r="N456" s="119">
        <v>95810.280000000013</v>
      </c>
      <c r="O456" s="119">
        <v>95810.280000000013</v>
      </c>
      <c r="P456" s="119">
        <v>95810.08</v>
      </c>
      <c r="Q456" s="119">
        <f t="shared" si="8"/>
        <v>1868228.8500000003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1580798.2100000002</v>
      </c>
      <c r="V456" s="115"/>
    </row>
    <row r="457" spans="2:22" x14ac:dyDescent="0.2">
      <c r="B457" s="113"/>
      <c r="C457" s="117" t="s">
        <v>530</v>
      </c>
      <c r="D457" s="118" t="s">
        <v>531</v>
      </c>
      <c r="E457" s="119">
        <v>36586.909999999996</v>
      </c>
      <c r="F457" s="119">
        <v>91488.45</v>
      </c>
      <c r="G457" s="119">
        <v>114878.09</v>
      </c>
      <c r="H457" s="119">
        <v>118263.33</v>
      </c>
      <c r="I457" s="119">
        <v>119723.56999999999</v>
      </c>
      <c r="J457" s="119">
        <v>110618.85999999999</v>
      </c>
      <c r="K457" s="119">
        <v>115576.03</v>
      </c>
      <c r="L457" s="119">
        <v>130992.09999999999</v>
      </c>
      <c r="M457" s="119">
        <v>152711.28999999998</v>
      </c>
      <c r="N457" s="119">
        <v>152711.28999999998</v>
      </c>
      <c r="O457" s="119">
        <v>152711.28999999998</v>
      </c>
      <c r="P457" s="119">
        <v>152711.18000000002</v>
      </c>
      <c r="Q457" s="119">
        <f t="shared" si="8"/>
        <v>1448972.39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990838.62999999989</v>
      </c>
      <c r="V457" s="115"/>
    </row>
    <row r="458" spans="2:22" x14ac:dyDescent="0.2">
      <c r="B458" s="113"/>
      <c r="C458" s="117" t="s">
        <v>532</v>
      </c>
      <c r="D458" s="118" t="s">
        <v>373</v>
      </c>
      <c r="E458" s="119">
        <v>97496.35</v>
      </c>
      <c r="F458" s="119">
        <v>68179.420000000013</v>
      </c>
      <c r="G458" s="119">
        <v>105130.21</v>
      </c>
      <c r="H458" s="119">
        <v>123351.05</v>
      </c>
      <c r="I458" s="119">
        <v>105694.17</v>
      </c>
      <c r="J458" s="119">
        <v>105117.18999999999</v>
      </c>
      <c r="K458" s="119">
        <v>111569</v>
      </c>
      <c r="L458" s="119">
        <v>109474.45</v>
      </c>
      <c r="M458" s="119">
        <v>137823.58999999997</v>
      </c>
      <c r="N458" s="119">
        <v>137823.58999999997</v>
      </c>
      <c r="O458" s="119">
        <v>137823.58999999997</v>
      </c>
      <c r="P458" s="119">
        <v>137823.39000000001</v>
      </c>
      <c r="Q458" s="119">
        <f t="shared" si="8"/>
        <v>1377306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963835.42999999993</v>
      </c>
      <c r="V458" s="115"/>
    </row>
    <row r="459" spans="2:22" x14ac:dyDescent="0.2">
      <c r="B459" s="113"/>
      <c r="C459" s="117" t="s">
        <v>533</v>
      </c>
      <c r="D459" s="118" t="s">
        <v>534</v>
      </c>
      <c r="E459" s="119">
        <v>275082.33</v>
      </c>
      <c r="F459" s="119">
        <v>294152.73</v>
      </c>
      <c r="G459" s="119">
        <v>323729.37000000005</v>
      </c>
      <c r="H459" s="119">
        <v>323180.08</v>
      </c>
      <c r="I459" s="119">
        <v>320669.66000000003</v>
      </c>
      <c r="J459" s="119">
        <v>294419.45999999996</v>
      </c>
      <c r="K459" s="119">
        <v>325193.47000000003</v>
      </c>
      <c r="L459" s="119">
        <v>286661.94000000006</v>
      </c>
      <c r="M459" s="119">
        <v>437907.72</v>
      </c>
      <c r="N459" s="119">
        <v>437907.72</v>
      </c>
      <c r="O459" s="119">
        <v>437907.72</v>
      </c>
      <c r="P459" s="119">
        <v>437907.60999999987</v>
      </c>
      <c r="Q459" s="119">
        <f t="shared" si="8"/>
        <v>4194719.8100000005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2880996.7600000007</v>
      </c>
      <c r="V459" s="115"/>
    </row>
    <row r="460" spans="2:22" x14ac:dyDescent="0.2">
      <c r="B460" s="113"/>
      <c r="C460" s="117" t="s">
        <v>219</v>
      </c>
      <c r="D460" s="118" t="s">
        <v>451</v>
      </c>
      <c r="E460" s="119">
        <v>271788.81</v>
      </c>
      <c r="F460" s="119">
        <v>289281.52999999997</v>
      </c>
      <c r="G460" s="119">
        <v>435599.11</v>
      </c>
      <c r="H460" s="119">
        <v>332806.86000000004</v>
      </c>
      <c r="I460" s="119">
        <v>352606.31999999989</v>
      </c>
      <c r="J460" s="119">
        <v>1079652.5900000001</v>
      </c>
      <c r="K460" s="119">
        <v>452073.51000000007</v>
      </c>
      <c r="L460" s="119">
        <v>416911.55000000005</v>
      </c>
      <c r="M460" s="119">
        <v>2375673.27</v>
      </c>
      <c r="N460" s="119">
        <v>2372339.92</v>
      </c>
      <c r="O460" s="119">
        <v>2372339.92</v>
      </c>
      <c r="P460" s="119">
        <v>2372339.8499999996</v>
      </c>
      <c r="Q460" s="119">
        <f t="shared" si="8"/>
        <v>13123413.24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6006393.5500000007</v>
      </c>
      <c r="V460" s="115"/>
    </row>
    <row r="461" spans="2:22" x14ac:dyDescent="0.2">
      <c r="B461" s="113"/>
      <c r="C461" s="117" t="s">
        <v>220</v>
      </c>
      <c r="D461" s="118" t="s">
        <v>452</v>
      </c>
      <c r="E461" s="119">
        <v>68981.180000000008</v>
      </c>
      <c r="F461" s="119">
        <v>69168.810000000012</v>
      </c>
      <c r="G461" s="119">
        <v>246737.44</v>
      </c>
      <c r="H461" s="119">
        <v>92153.73</v>
      </c>
      <c r="I461" s="119">
        <v>577373.71000000008</v>
      </c>
      <c r="J461" s="119">
        <v>687371.54</v>
      </c>
      <c r="K461" s="119">
        <v>611331.11</v>
      </c>
      <c r="L461" s="119">
        <v>1177478.42</v>
      </c>
      <c r="M461" s="119">
        <v>1143118.8900000001</v>
      </c>
      <c r="N461" s="119">
        <v>320452.23</v>
      </c>
      <c r="O461" s="119">
        <v>320452.23</v>
      </c>
      <c r="P461" s="119">
        <v>320452.17000000004</v>
      </c>
      <c r="Q461" s="119">
        <f t="shared" si="8"/>
        <v>5635071.4600000009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4673714.83</v>
      </c>
      <c r="V461" s="115"/>
    </row>
    <row r="462" spans="2:22" x14ac:dyDescent="0.2">
      <c r="B462" s="113"/>
      <c r="C462" s="117" t="s">
        <v>221</v>
      </c>
      <c r="D462" s="118" t="s">
        <v>453</v>
      </c>
      <c r="E462" s="119">
        <v>141838.73000000001</v>
      </c>
      <c r="F462" s="119">
        <v>168835.96</v>
      </c>
      <c r="G462" s="119">
        <v>181298.09000000003</v>
      </c>
      <c r="H462" s="119">
        <v>165208.06999999998</v>
      </c>
      <c r="I462" s="119">
        <v>145872.67000000004</v>
      </c>
      <c r="J462" s="119">
        <v>148307.18000000002</v>
      </c>
      <c r="K462" s="119">
        <v>95641.49</v>
      </c>
      <c r="L462" s="119">
        <v>80092.67</v>
      </c>
      <c r="M462" s="119">
        <v>183977.62000000002</v>
      </c>
      <c r="N462" s="119">
        <v>183977.62000000002</v>
      </c>
      <c r="O462" s="119">
        <v>183977.62000000002</v>
      </c>
      <c r="P462" s="119">
        <v>183977.41999999995</v>
      </c>
      <c r="Q462" s="119">
        <f t="shared" si="8"/>
        <v>1863005.1400000004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1311072.4800000002</v>
      </c>
      <c r="V462" s="115"/>
    </row>
    <row r="463" spans="2:22" x14ac:dyDescent="0.2">
      <c r="B463" s="113"/>
      <c r="C463" s="117" t="s">
        <v>222</v>
      </c>
      <c r="D463" s="118" t="s">
        <v>454</v>
      </c>
      <c r="E463" s="119">
        <v>59833.62</v>
      </c>
      <c r="F463" s="119">
        <v>76772.55</v>
      </c>
      <c r="G463" s="119">
        <v>102158.33</v>
      </c>
      <c r="H463" s="119">
        <v>109469.60999999999</v>
      </c>
      <c r="I463" s="119">
        <v>87698.01999999999</v>
      </c>
      <c r="J463" s="119">
        <v>60320.220000000008</v>
      </c>
      <c r="K463" s="119">
        <v>163114.88</v>
      </c>
      <c r="L463" s="119">
        <v>83628.899999999994</v>
      </c>
      <c r="M463" s="119">
        <v>139893.44</v>
      </c>
      <c r="N463" s="119">
        <v>139893.44</v>
      </c>
      <c r="O463" s="119">
        <v>139893.44</v>
      </c>
      <c r="P463" s="119">
        <v>139893.34</v>
      </c>
      <c r="Q463" s="119">
        <f t="shared" si="8"/>
        <v>1302569.79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882889.57000000007</v>
      </c>
      <c r="V463" s="115"/>
    </row>
    <row r="464" spans="2:22" x14ac:dyDescent="0.2">
      <c r="B464" s="113"/>
      <c r="C464" s="117" t="s">
        <v>223</v>
      </c>
      <c r="D464" s="118" t="s">
        <v>455</v>
      </c>
      <c r="E464" s="119">
        <v>51328.08</v>
      </c>
      <c r="F464" s="119">
        <v>48053.450000000004</v>
      </c>
      <c r="G464" s="119">
        <v>46991.31</v>
      </c>
      <c r="H464" s="119">
        <v>60432.939999999988</v>
      </c>
      <c r="I464" s="119">
        <v>71507.12</v>
      </c>
      <c r="J464" s="119">
        <v>53133.659999999996</v>
      </c>
      <c r="K464" s="119">
        <v>68679.44</v>
      </c>
      <c r="L464" s="119">
        <v>46445.329999999994</v>
      </c>
      <c r="M464" s="119">
        <v>79011.50999999998</v>
      </c>
      <c r="N464" s="119">
        <v>79011.50999999998</v>
      </c>
      <c r="O464" s="119">
        <v>79011.50999999998</v>
      </c>
      <c r="P464" s="119">
        <v>79011.340000000011</v>
      </c>
      <c r="Q464" s="119">
        <f t="shared" si="8"/>
        <v>762617.2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525582.84</v>
      </c>
      <c r="V464" s="115"/>
    </row>
    <row r="465" spans="2:22" ht="25.5" x14ac:dyDescent="0.2">
      <c r="B465" s="113"/>
      <c r="C465" s="117" t="s">
        <v>224</v>
      </c>
      <c r="D465" s="118" t="s">
        <v>456</v>
      </c>
      <c r="E465" s="119">
        <v>29246.85</v>
      </c>
      <c r="F465" s="119">
        <v>25844.18</v>
      </c>
      <c r="G465" s="119">
        <v>27510.68</v>
      </c>
      <c r="H465" s="119">
        <v>30942.42</v>
      </c>
      <c r="I465" s="119">
        <v>30044.730000000003</v>
      </c>
      <c r="J465" s="119">
        <v>30953.85</v>
      </c>
      <c r="K465" s="119">
        <v>38530.900000000016</v>
      </c>
      <c r="L465" s="119">
        <v>24332.780000000002</v>
      </c>
      <c r="M465" s="119">
        <v>50979.929999999993</v>
      </c>
      <c r="N465" s="119">
        <v>50784.5</v>
      </c>
      <c r="O465" s="119">
        <v>50784.5</v>
      </c>
      <c r="P465" s="119">
        <v>50784.31</v>
      </c>
      <c r="Q465" s="119">
        <f t="shared" ref="Q465:Q528" si="9">SUM(E465:P465)</f>
        <v>440739.63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288386.32</v>
      </c>
      <c r="V465" s="115"/>
    </row>
    <row r="466" spans="2:22" x14ac:dyDescent="0.2">
      <c r="B466" s="113"/>
      <c r="C466" s="117" t="s">
        <v>225</v>
      </c>
      <c r="D466" s="118" t="s">
        <v>458</v>
      </c>
      <c r="E466" s="119">
        <v>0</v>
      </c>
      <c r="F466" s="119">
        <v>0</v>
      </c>
      <c r="G466" s="119">
        <v>0</v>
      </c>
      <c r="H466" s="119">
        <v>0</v>
      </c>
      <c r="I466" s="119">
        <v>0</v>
      </c>
      <c r="J466" s="119">
        <v>0</v>
      </c>
      <c r="K466" s="119">
        <v>0</v>
      </c>
      <c r="L466" s="119">
        <v>0</v>
      </c>
      <c r="M466" s="119">
        <v>67500</v>
      </c>
      <c r="N466" s="119">
        <v>67500</v>
      </c>
      <c r="O466" s="119">
        <v>67500</v>
      </c>
      <c r="P466" s="119">
        <v>67500</v>
      </c>
      <c r="Q466" s="119">
        <f t="shared" si="9"/>
        <v>270000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67500</v>
      </c>
      <c r="V466" s="115"/>
    </row>
    <row r="467" spans="2:22" x14ac:dyDescent="0.2">
      <c r="B467" s="113"/>
      <c r="C467" s="117" t="s">
        <v>226</v>
      </c>
      <c r="D467" s="118" t="s">
        <v>459</v>
      </c>
      <c r="E467" s="119">
        <v>0</v>
      </c>
      <c r="F467" s="119">
        <v>300221.5</v>
      </c>
      <c r="G467" s="119">
        <v>374052.04</v>
      </c>
      <c r="H467" s="119">
        <v>510339.32</v>
      </c>
      <c r="I467" s="119">
        <v>629903.92999999993</v>
      </c>
      <c r="J467" s="119">
        <v>957830.64</v>
      </c>
      <c r="K467" s="119">
        <v>106715.52</v>
      </c>
      <c r="L467" s="119">
        <v>0</v>
      </c>
      <c r="M467" s="119">
        <v>1777599.7099999995</v>
      </c>
      <c r="N467" s="119">
        <v>1777599.7099999995</v>
      </c>
      <c r="O467" s="119">
        <v>1777599.7099999995</v>
      </c>
      <c r="P467" s="119">
        <v>1777600.0899999999</v>
      </c>
      <c r="Q467" s="119">
        <f t="shared" si="9"/>
        <v>9989462.1699999981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4656662.66</v>
      </c>
      <c r="V467" s="115"/>
    </row>
    <row r="468" spans="2:22" x14ac:dyDescent="0.2">
      <c r="B468" s="113"/>
      <c r="C468" s="117" t="s">
        <v>227</v>
      </c>
      <c r="D468" s="118" t="s">
        <v>460</v>
      </c>
      <c r="E468" s="119">
        <v>3075465.6199999996</v>
      </c>
      <c r="F468" s="119">
        <v>3294168.2000000007</v>
      </c>
      <c r="G468" s="119">
        <v>3387515.9</v>
      </c>
      <c r="H468" s="119">
        <v>3384322.59</v>
      </c>
      <c r="I468" s="119">
        <v>3168332.9200000004</v>
      </c>
      <c r="J468" s="119">
        <v>3293161.6700000004</v>
      </c>
      <c r="K468" s="119">
        <v>3368957.1599999997</v>
      </c>
      <c r="L468" s="119">
        <v>3436852.49</v>
      </c>
      <c r="M468" s="119">
        <v>3464602.85</v>
      </c>
      <c r="N468" s="119">
        <v>3452856.84</v>
      </c>
      <c r="O468" s="119">
        <v>3452856.84</v>
      </c>
      <c r="P468" s="119">
        <v>3452856.8400000008</v>
      </c>
      <c r="Q468" s="119">
        <f t="shared" si="9"/>
        <v>40231949.920000009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29873379.400000006</v>
      </c>
      <c r="V468" s="115"/>
    </row>
    <row r="469" spans="2:22" x14ac:dyDescent="0.2">
      <c r="B469" s="113"/>
      <c r="C469" s="117" t="s">
        <v>228</v>
      </c>
      <c r="D469" s="118" t="s">
        <v>461</v>
      </c>
      <c r="E469" s="119">
        <v>9070556.6100000013</v>
      </c>
      <c r="F469" s="119">
        <v>10038046.68</v>
      </c>
      <c r="G469" s="119">
        <v>10101437.420000002</v>
      </c>
      <c r="H469" s="119">
        <v>10395837.360000001</v>
      </c>
      <c r="I469" s="119">
        <v>9853681.9100000001</v>
      </c>
      <c r="J469" s="119">
        <v>10243124.109999999</v>
      </c>
      <c r="K469" s="119">
        <v>9832796.3199999984</v>
      </c>
      <c r="L469" s="119">
        <v>10059276.189999999</v>
      </c>
      <c r="M469" s="119">
        <v>11007407.140000001</v>
      </c>
      <c r="N469" s="119">
        <v>11007407.140000001</v>
      </c>
      <c r="O469" s="119">
        <v>11007407.140000001</v>
      </c>
      <c r="P469" s="119">
        <v>11007407.039999999</v>
      </c>
      <c r="Q469" s="119">
        <f t="shared" si="9"/>
        <v>123624385.06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90602163.739999995</v>
      </c>
      <c r="V469" s="115"/>
    </row>
    <row r="470" spans="2:22" x14ac:dyDescent="0.2">
      <c r="B470" s="113"/>
      <c r="C470" s="117" t="s">
        <v>229</v>
      </c>
      <c r="D470" s="118" t="s">
        <v>462</v>
      </c>
      <c r="E470" s="119">
        <v>3475755.2399999993</v>
      </c>
      <c r="F470" s="119">
        <v>3967975.82</v>
      </c>
      <c r="G470" s="119">
        <v>4209270.8899999997</v>
      </c>
      <c r="H470" s="119">
        <v>3930289.560000001</v>
      </c>
      <c r="I470" s="119">
        <v>3834993.5499999984</v>
      </c>
      <c r="J470" s="119">
        <v>3790908.939999999</v>
      </c>
      <c r="K470" s="119">
        <v>3751696.9600000004</v>
      </c>
      <c r="L470" s="119">
        <v>3741156.4899999993</v>
      </c>
      <c r="M470" s="119">
        <v>4386833.6800000016</v>
      </c>
      <c r="N470" s="119">
        <v>4363959.1800000025</v>
      </c>
      <c r="O470" s="119">
        <v>4363959.1800000025</v>
      </c>
      <c r="P470" s="119">
        <v>4363958.99</v>
      </c>
      <c r="Q470" s="119">
        <f t="shared" si="9"/>
        <v>48180758.479999997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35088881.129999995</v>
      </c>
      <c r="V470" s="115"/>
    </row>
    <row r="471" spans="2:22" x14ac:dyDescent="0.2">
      <c r="B471" s="113"/>
      <c r="C471" s="117" t="s">
        <v>230</v>
      </c>
      <c r="D471" s="118" t="s">
        <v>463</v>
      </c>
      <c r="E471" s="119">
        <v>2000</v>
      </c>
      <c r="F471" s="119">
        <v>615150</v>
      </c>
      <c r="G471" s="119">
        <v>962792.34000000008</v>
      </c>
      <c r="H471" s="119">
        <v>1351080</v>
      </c>
      <c r="I471" s="119">
        <v>608762.5</v>
      </c>
      <c r="J471" s="119">
        <v>1371559.85</v>
      </c>
      <c r="K471" s="119">
        <v>1368417.83</v>
      </c>
      <c r="L471" s="119">
        <v>959916.67</v>
      </c>
      <c r="M471" s="119">
        <v>912242.98</v>
      </c>
      <c r="N471" s="119">
        <v>910148.3</v>
      </c>
      <c r="O471" s="119">
        <v>910148.3</v>
      </c>
      <c r="P471" s="119">
        <v>910148.31</v>
      </c>
      <c r="Q471" s="119">
        <f t="shared" si="9"/>
        <v>10882367.080000002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8151922.1699999999</v>
      </c>
      <c r="V471" s="115"/>
    </row>
    <row r="472" spans="2:22" x14ac:dyDescent="0.2">
      <c r="B472" s="113"/>
      <c r="C472" s="117" t="s">
        <v>231</v>
      </c>
      <c r="D472" s="118" t="s">
        <v>464</v>
      </c>
      <c r="E472" s="119">
        <v>3178145.22</v>
      </c>
      <c r="F472" s="119">
        <v>3200410.82</v>
      </c>
      <c r="G472" s="119">
        <v>3114407.7100000004</v>
      </c>
      <c r="H472" s="119">
        <v>3108062.24</v>
      </c>
      <c r="I472" s="119">
        <v>3169205.44</v>
      </c>
      <c r="J472" s="119">
        <v>3201958.1</v>
      </c>
      <c r="K472" s="119">
        <v>3225199.02</v>
      </c>
      <c r="L472" s="119">
        <v>3111795.87</v>
      </c>
      <c r="M472" s="119">
        <v>3327795.2600000002</v>
      </c>
      <c r="N472" s="119">
        <v>3327795.2600000002</v>
      </c>
      <c r="O472" s="119">
        <v>3327795.2600000002</v>
      </c>
      <c r="P472" s="119">
        <v>3327795.2000000002</v>
      </c>
      <c r="Q472" s="119">
        <f t="shared" si="9"/>
        <v>38620365.400000006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28636979.680000003</v>
      </c>
      <c r="V472" s="115"/>
    </row>
    <row r="473" spans="2:22" x14ac:dyDescent="0.2">
      <c r="B473" s="113"/>
      <c r="C473" s="117" t="s">
        <v>232</v>
      </c>
      <c r="D473" s="118" t="s">
        <v>465</v>
      </c>
      <c r="E473" s="119">
        <v>0</v>
      </c>
      <c r="F473" s="119">
        <v>955166.6</v>
      </c>
      <c r="G473" s="119">
        <v>543388.80000000005</v>
      </c>
      <c r="H473" s="119">
        <v>507121.12</v>
      </c>
      <c r="I473" s="119">
        <v>505116.07</v>
      </c>
      <c r="J473" s="119">
        <v>508893.85</v>
      </c>
      <c r="K473" s="119">
        <v>242083.34</v>
      </c>
      <c r="L473" s="119">
        <v>461083.33999999997</v>
      </c>
      <c r="M473" s="119">
        <v>530686.71999999997</v>
      </c>
      <c r="N473" s="119">
        <v>530686.71999999997</v>
      </c>
      <c r="O473" s="119">
        <v>530686.71999999997</v>
      </c>
      <c r="P473" s="119">
        <v>530686.71999999997</v>
      </c>
      <c r="Q473" s="119">
        <f t="shared" si="9"/>
        <v>5845599.9999999991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4253539.84</v>
      </c>
      <c r="V473" s="115"/>
    </row>
    <row r="474" spans="2:22" x14ac:dyDescent="0.2">
      <c r="B474" s="113"/>
      <c r="C474" s="117" t="s">
        <v>233</v>
      </c>
      <c r="D474" s="118" t="s">
        <v>466</v>
      </c>
      <c r="E474" s="119">
        <v>231171.9</v>
      </c>
      <c r="F474" s="119">
        <v>1573137</v>
      </c>
      <c r="G474" s="119">
        <v>365008.06000000006</v>
      </c>
      <c r="H474" s="119">
        <v>1289615.1600000001</v>
      </c>
      <c r="I474" s="119">
        <v>880912.83000000007</v>
      </c>
      <c r="J474" s="119">
        <v>806619.02</v>
      </c>
      <c r="K474" s="119">
        <v>242867.14000000004</v>
      </c>
      <c r="L474" s="119">
        <v>237012.68999999997</v>
      </c>
      <c r="M474" s="119">
        <v>991667.55</v>
      </c>
      <c r="N474" s="119">
        <v>991667.55</v>
      </c>
      <c r="O474" s="119">
        <v>991667.55</v>
      </c>
      <c r="P474" s="119">
        <v>991667.55</v>
      </c>
      <c r="Q474" s="119">
        <f t="shared" si="9"/>
        <v>9593014.0000000019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6618011.3500000006</v>
      </c>
      <c r="V474" s="115"/>
    </row>
    <row r="475" spans="2:22" x14ac:dyDescent="0.2">
      <c r="B475" s="113"/>
      <c r="C475" s="117" t="s">
        <v>234</v>
      </c>
      <c r="D475" s="118" t="s">
        <v>467</v>
      </c>
      <c r="E475" s="119">
        <v>183610.63999999998</v>
      </c>
      <c r="F475" s="119">
        <v>184959.44999999998</v>
      </c>
      <c r="G475" s="119">
        <v>208826.43</v>
      </c>
      <c r="H475" s="119">
        <v>149476.77999999997</v>
      </c>
      <c r="I475" s="119">
        <v>188364.72999999998</v>
      </c>
      <c r="J475" s="119">
        <v>333077.48999999993</v>
      </c>
      <c r="K475" s="119">
        <v>309864.53999999992</v>
      </c>
      <c r="L475" s="119">
        <v>117141.48999999999</v>
      </c>
      <c r="M475" s="119">
        <v>300351.93999999994</v>
      </c>
      <c r="N475" s="119">
        <v>300351.93999999994</v>
      </c>
      <c r="O475" s="119">
        <v>300351.93999999994</v>
      </c>
      <c r="P475" s="119">
        <v>300351.74999999988</v>
      </c>
      <c r="Q475" s="119">
        <f t="shared" si="9"/>
        <v>2876729.1199999996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1975673.49</v>
      </c>
      <c r="V475" s="115"/>
    </row>
    <row r="476" spans="2:22" x14ac:dyDescent="0.2">
      <c r="B476" s="113"/>
      <c r="C476" s="117" t="s">
        <v>235</v>
      </c>
      <c r="D476" s="118" t="s">
        <v>468</v>
      </c>
      <c r="E476" s="119">
        <v>200000</v>
      </c>
      <c r="F476" s="119">
        <v>3274000</v>
      </c>
      <c r="G476" s="119">
        <v>474000</v>
      </c>
      <c r="H476" s="119">
        <v>284000</v>
      </c>
      <c r="I476" s="119">
        <v>1114000</v>
      </c>
      <c r="J476" s="119">
        <v>304000</v>
      </c>
      <c r="K476" s="119">
        <v>3320000</v>
      </c>
      <c r="L476" s="119">
        <v>750000</v>
      </c>
      <c r="M476" s="119">
        <v>228500.25</v>
      </c>
      <c r="N476" s="119">
        <v>228500.25</v>
      </c>
      <c r="O476" s="119">
        <v>228500.25</v>
      </c>
      <c r="P476" s="119">
        <v>228500.25</v>
      </c>
      <c r="Q476" s="119">
        <f t="shared" si="9"/>
        <v>10634001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9948500.25</v>
      </c>
      <c r="V476" s="115"/>
    </row>
    <row r="477" spans="2:22" x14ac:dyDescent="0.2">
      <c r="B477" s="113"/>
      <c r="C477" s="117" t="s">
        <v>236</v>
      </c>
      <c r="D477" s="118" t="s">
        <v>469</v>
      </c>
      <c r="E477" s="119">
        <v>58271.450000000004</v>
      </c>
      <c r="F477" s="119">
        <v>58434.349999999991</v>
      </c>
      <c r="G477" s="119">
        <v>67722.67</v>
      </c>
      <c r="H477" s="119">
        <v>61033.099999999991</v>
      </c>
      <c r="I477" s="119">
        <v>80485.73</v>
      </c>
      <c r="J477" s="119">
        <v>92385.000000000015</v>
      </c>
      <c r="K477" s="119">
        <v>67613.939999999988</v>
      </c>
      <c r="L477" s="119">
        <v>64774.909999999989</v>
      </c>
      <c r="M477" s="119">
        <v>226129.72</v>
      </c>
      <c r="N477" s="119">
        <v>226129.72</v>
      </c>
      <c r="O477" s="119">
        <v>226129.72</v>
      </c>
      <c r="P477" s="119">
        <v>226129.66999999998</v>
      </c>
      <c r="Q477" s="119">
        <f t="shared" si="9"/>
        <v>1455239.9799999997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776850.86999999988</v>
      </c>
      <c r="V477" s="115"/>
    </row>
    <row r="478" spans="2:22" x14ac:dyDescent="0.2">
      <c r="B478" s="113"/>
      <c r="C478" s="117" t="s">
        <v>237</v>
      </c>
      <c r="D478" s="118" t="s">
        <v>457</v>
      </c>
      <c r="E478" s="119">
        <v>0</v>
      </c>
      <c r="F478" s="119">
        <v>0</v>
      </c>
      <c r="G478" s="119">
        <v>518573.33</v>
      </c>
      <c r="H478" s="119">
        <v>636527.13</v>
      </c>
      <c r="I478" s="119">
        <v>0</v>
      </c>
      <c r="J478" s="119">
        <v>222500</v>
      </c>
      <c r="K478" s="119">
        <v>726811.5</v>
      </c>
      <c r="L478" s="119">
        <v>554520.56999999995</v>
      </c>
      <c r="M478" s="119">
        <v>340891.87</v>
      </c>
      <c r="N478" s="119">
        <v>340891.87</v>
      </c>
      <c r="O478" s="119">
        <v>340891.87</v>
      </c>
      <c r="P478" s="119">
        <v>340891.86</v>
      </c>
      <c r="Q478" s="119">
        <f t="shared" si="9"/>
        <v>4022500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2999824.4</v>
      </c>
      <c r="V478" s="115"/>
    </row>
    <row r="479" spans="2:22" x14ac:dyDescent="0.2">
      <c r="B479" s="113"/>
      <c r="C479" s="117" t="s">
        <v>238</v>
      </c>
      <c r="D479" s="118" t="s">
        <v>470</v>
      </c>
      <c r="E479" s="119">
        <v>17278.330000000002</v>
      </c>
      <c r="F479" s="119">
        <v>11053.33</v>
      </c>
      <c r="G479" s="119">
        <v>20611.660000000003</v>
      </c>
      <c r="H479" s="119">
        <v>17278.330000000002</v>
      </c>
      <c r="I479" s="119">
        <v>66836.649999999994</v>
      </c>
      <c r="J479" s="119">
        <v>110604.74</v>
      </c>
      <c r="K479" s="119">
        <v>33308.33</v>
      </c>
      <c r="L479" s="119">
        <v>33308.33</v>
      </c>
      <c r="M479" s="119">
        <v>19552.41</v>
      </c>
      <c r="N479" s="119">
        <v>19552.41</v>
      </c>
      <c r="O479" s="119">
        <v>19552.41</v>
      </c>
      <c r="P479" s="119">
        <v>19552.379999999997</v>
      </c>
      <c r="Q479" s="119">
        <f t="shared" si="9"/>
        <v>388489.30999999994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329832.11</v>
      </c>
      <c r="V479" s="115"/>
    </row>
    <row r="480" spans="2:22" x14ac:dyDescent="0.2">
      <c r="B480" s="113"/>
      <c r="C480" s="117" t="s">
        <v>239</v>
      </c>
      <c r="D480" s="118" t="s">
        <v>471</v>
      </c>
      <c r="E480" s="119">
        <v>200076.68</v>
      </c>
      <c r="F480" s="119">
        <v>21537.35</v>
      </c>
      <c r="G480" s="119">
        <v>154096.33000000002</v>
      </c>
      <c r="H480" s="119">
        <v>73453.53</v>
      </c>
      <c r="I480" s="119">
        <v>946786.38</v>
      </c>
      <c r="J480" s="119">
        <v>134245.79999999999</v>
      </c>
      <c r="K480" s="119">
        <v>599501.47</v>
      </c>
      <c r="L480" s="119">
        <v>267441.88</v>
      </c>
      <c r="M480" s="119">
        <v>716026.32000000007</v>
      </c>
      <c r="N480" s="119">
        <v>716026.32000000007</v>
      </c>
      <c r="O480" s="119">
        <v>716026.32000000007</v>
      </c>
      <c r="P480" s="119">
        <v>716026.19</v>
      </c>
      <c r="Q480" s="119">
        <f t="shared" si="9"/>
        <v>5261244.57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3113165.74</v>
      </c>
      <c r="V480" s="115"/>
    </row>
    <row r="481" spans="2:22" x14ac:dyDescent="0.2">
      <c r="B481" s="113"/>
      <c r="C481" s="117" t="s">
        <v>240</v>
      </c>
      <c r="D481" s="118" t="s">
        <v>472</v>
      </c>
      <c r="E481" s="119">
        <v>0</v>
      </c>
      <c r="F481" s="119">
        <v>0</v>
      </c>
      <c r="G481" s="119">
        <v>836600</v>
      </c>
      <c r="H481" s="119">
        <v>1007130.35</v>
      </c>
      <c r="I481" s="119">
        <v>350146.78</v>
      </c>
      <c r="J481" s="119">
        <v>221205.32</v>
      </c>
      <c r="K481" s="119">
        <v>65897.040000000008</v>
      </c>
      <c r="L481" s="119">
        <v>771071.84</v>
      </c>
      <c r="M481" s="119">
        <v>723914.84</v>
      </c>
      <c r="N481" s="119">
        <v>618591.28</v>
      </c>
      <c r="O481" s="119">
        <v>618591.28</v>
      </c>
      <c r="P481" s="119">
        <v>618591.27</v>
      </c>
      <c r="Q481" s="119">
        <f t="shared" si="9"/>
        <v>5831740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3975966.1699999995</v>
      </c>
      <c r="V481" s="115"/>
    </row>
    <row r="482" spans="2:22" x14ac:dyDescent="0.2">
      <c r="B482" s="113"/>
      <c r="C482" s="117" t="s">
        <v>241</v>
      </c>
      <c r="D482" s="118" t="s">
        <v>469</v>
      </c>
      <c r="E482" s="119">
        <v>2350</v>
      </c>
      <c r="F482" s="119">
        <v>2350</v>
      </c>
      <c r="G482" s="119">
        <v>2350</v>
      </c>
      <c r="H482" s="119">
        <v>2350</v>
      </c>
      <c r="I482" s="119">
        <v>19350</v>
      </c>
      <c r="J482" s="119">
        <v>10850</v>
      </c>
      <c r="K482" s="119">
        <v>2350</v>
      </c>
      <c r="L482" s="119">
        <v>2350</v>
      </c>
      <c r="M482" s="119">
        <v>1425.23</v>
      </c>
      <c r="N482" s="119">
        <v>1425.23</v>
      </c>
      <c r="O482" s="119">
        <v>1425.23</v>
      </c>
      <c r="P482" s="119">
        <v>1425.21</v>
      </c>
      <c r="Q482" s="119">
        <f t="shared" si="9"/>
        <v>50000.900000000009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45725.23</v>
      </c>
      <c r="V482" s="115"/>
    </row>
    <row r="483" spans="2:22" ht="25.5" x14ac:dyDescent="0.2">
      <c r="B483" s="113"/>
      <c r="C483" s="117" t="s">
        <v>535</v>
      </c>
      <c r="D483" s="118" t="s">
        <v>536</v>
      </c>
      <c r="E483" s="119">
        <v>690844.1</v>
      </c>
      <c r="F483" s="119">
        <v>838027.24999999988</v>
      </c>
      <c r="G483" s="119">
        <v>1113328.8600000001</v>
      </c>
      <c r="H483" s="119">
        <v>254873.18000000002</v>
      </c>
      <c r="I483" s="119">
        <v>323869.48000000004</v>
      </c>
      <c r="J483" s="119">
        <v>421022.93</v>
      </c>
      <c r="K483" s="119">
        <v>412164.99999999994</v>
      </c>
      <c r="L483" s="119">
        <v>340462.5</v>
      </c>
      <c r="M483" s="119">
        <v>1186649.3199999998</v>
      </c>
      <c r="N483" s="119">
        <v>1185615.9899999998</v>
      </c>
      <c r="O483" s="119">
        <v>1185615.9899999998</v>
      </c>
      <c r="P483" s="119">
        <v>1185615.8299999996</v>
      </c>
      <c r="Q483" s="119">
        <f t="shared" si="9"/>
        <v>9138090.4300000016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5581242.620000001</v>
      </c>
      <c r="V483" s="115"/>
    </row>
    <row r="484" spans="2:22" x14ac:dyDescent="0.2">
      <c r="B484" s="113"/>
      <c r="C484" s="117" t="s">
        <v>242</v>
      </c>
      <c r="D484" s="118" t="s">
        <v>473</v>
      </c>
      <c r="E484" s="119">
        <v>2274.83</v>
      </c>
      <c r="F484" s="119">
        <v>99204.83</v>
      </c>
      <c r="G484" s="119">
        <v>270180.11</v>
      </c>
      <c r="H484" s="119">
        <v>121238</v>
      </c>
      <c r="I484" s="119">
        <v>191910.72999999998</v>
      </c>
      <c r="J484" s="119">
        <v>176294.37</v>
      </c>
      <c r="K484" s="119">
        <v>810668.49</v>
      </c>
      <c r="L484" s="119">
        <v>200874.77000000002</v>
      </c>
      <c r="M484" s="119">
        <v>235057.75</v>
      </c>
      <c r="N484" s="119">
        <v>235057.75</v>
      </c>
      <c r="O484" s="119">
        <v>235057.75</v>
      </c>
      <c r="P484" s="119">
        <v>235057.7</v>
      </c>
      <c r="Q484" s="119">
        <f t="shared" si="9"/>
        <v>2812877.08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2107703.88</v>
      </c>
      <c r="V484" s="115"/>
    </row>
    <row r="485" spans="2:22" x14ac:dyDescent="0.2">
      <c r="B485" s="113"/>
      <c r="C485" s="117" t="s">
        <v>243</v>
      </c>
      <c r="D485" s="118" t="s">
        <v>474</v>
      </c>
      <c r="E485" s="119">
        <v>640288.47</v>
      </c>
      <c r="F485" s="119">
        <v>513612.19999999984</v>
      </c>
      <c r="G485" s="119">
        <v>636938.5199999999</v>
      </c>
      <c r="H485" s="119">
        <v>765882.30999999982</v>
      </c>
      <c r="I485" s="119">
        <v>593000.40999999992</v>
      </c>
      <c r="J485" s="119">
        <v>692470.89000000025</v>
      </c>
      <c r="K485" s="119">
        <v>759105.14000000025</v>
      </c>
      <c r="L485" s="119">
        <v>532708.6100000001</v>
      </c>
      <c r="M485" s="119">
        <v>1281471.0499999996</v>
      </c>
      <c r="N485" s="119">
        <v>1281471.0499999996</v>
      </c>
      <c r="O485" s="119">
        <v>1281471.0499999996</v>
      </c>
      <c r="P485" s="119">
        <v>1281470.1099999994</v>
      </c>
      <c r="Q485" s="119">
        <f t="shared" si="9"/>
        <v>10259889.809999999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6415477.6000000006</v>
      </c>
      <c r="V485" s="115"/>
    </row>
    <row r="486" spans="2:22" x14ac:dyDescent="0.2">
      <c r="B486" s="113"/>
      <c r="C486" s="117" t="s">
        <v>244</v>
      </c>
      <c r="D486" s="118" t="s">
        <v>475</v>
      </c>
      <c r="E486" s="119">
        <v>549</v>
      </c>
      <c r="F486" s="119">
        <v>660</v>
      </c>
      <c r="G486" s="119">
        <v>12151</v>
      </c>
      <c r="H486" s="119">
        <v>567.46</v>
      </c>
      <c r="I486" s="119">
        <v>984.13000000000011</v>
      </c>
      <c r="J486" s="119">
        <v>1150.8000000000002</v>
      </c>
      <c r="K486" s="119">
        <v>369.04999999999995</v>
      </c>
      <c r="L486" s="119">
        <v>567.46</v>
      </c>
      <c r="M486" s="119">
        <v>355878.04</v>
      </c>
      <c r="N486" s="119">
        <v>355878.04</v>
      </c>
      <c r="O486" s="119">
        <v>355878.04</v>
      </c>
      <c r="P486" s="119">
        <v>355877.98</v>
      </c>
      <c r="Q486" s="119">
        <f t="shared" si="9"/>
        <v>1440511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372876.94</v>
      </c>
      <c r="V486" s="115"/>
    </row>
    <row r="487" spans="2:22" x14ac:dyDescent="0.2">
      <c r="B487" s="113"/>
      <c r="C487" s="117" t="s">
        <v>245</v>
      </c>
      <c r="D487" s="118" t="s">
        <v>477</v>
      </c>
      <c r="E487" s="119">
        <v>4500.04</v>
      </c>
      <c r="F487" s="119">
        <v>3150</v>
      </c>
      <c r="G487" s="119">
        <v>6347.51</v>
      </c>
      <c r="H487" s="119">
        <v>7836.04</v>
      </c>
      <c r="I487" s="119">
        <v>21257.75</v>
      </c>
      <c r="J487" s="119">
        <v>7748.67</v>
      </c>
      <c r="K487" s="119">
        <v>18351.12</v>
      </c>
      <c r="L487" s="119">
        <v>2846.12</v>
      </c>
      <c r="M487" s="119">
        <v>319698.95</v>
      </c>
      <c r="N487" s="119">
        <v>319698.95</v>
      </c>
      <c r="O487" s="119">
        <v>319698.95</v>
      </c>
      <c r="P487" s="119">
        <v>319698.90000000002</v>
      </c>
      <c r="Q487" s="119">
        <f t="shared" si="9"/>
        <v>1350833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391736.2</v>
      </c>
      <c r="V487" s="115"/>
    </row>
    <row r="488" spans="2:22" x14ac:dyDescent="0.2">
      <c r="B488" s="113"/>
      <c r="C488" s="117" t="s">
        <v>246</v>
      </c>
      <c r="D488" s="118" t="s">
        <v>478</v>
      </c>
      <c r="E488" s="119">
        <v>335594.32</v>
      </c>
      <c r="F488" s="119">
        <v>302621.33999999997</v>
      </c>
      <c r="G488" s="119">
        <v>397649.36000000022</v>
      </c>
      <c r="H488" s="119">
        <v>303706.36000000004</v>
      </c>
      <c r="I488" s="119">
        <v>410986.16000000032</v>
      </c>
      <c r="J488" s="119">
        <v>327960.98999999987</v>
      </c>
      <c r="K488" s="119">
        <v>556130.12999999989</v>
      </c>
      <c r="L488" s="119">
        <v>251863.99000000005</v>
      </c>
      <c r="M488" s="119">
        <v>611082.99999999988</v>
      </c>
      <c r="N488" s="119">
        <v>611082.99999999988</v>
      </c>
      <c r="O488" s="119">
        <v>611082.99999999988</v>
      </c>
      <c r="P488" s="119">
        <v>611082.5</v>
      </c>
      <c r="Q488" s="119">
        <f t="shared" si="9"/>
        <v>5330844.1500000004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3497595.6500000004</v>
      </c>
      <c r="V488" s="115"/>
    </row>
    <row r="489" spans="2:22" x14ac:dyDescent="0.2">
      <c r="B489" s="113"/>
      <c r="C489" s="117" t="s">
        <v>247</v>
      </c>
      <c r="D489" s="118" t="s">
        <v>479</v>
      </c>
      <c r="E489" s="119">
        <v>136989.34</v>
      </c>
      <c r="F489" s="119">
        <v>123595.79000000001</v>
      </c>
      <c r="G489" s="119">
        <v>144222.66999999998</v>
      </c>
      <c r="H489" s="119">
        <v>141760.24999999994</v>
      </c>
      <c r="I489" s="119">
        <v>144908.74</v>
      </c>
      <c r="J489" s="119">
        <v>145898.53000000003</v>
      </c>
      <c r="K489" s="119">
        <v>149061.32999999996</v>
      </c>
      <c r="L489" s="119">
        <v>123283.81999999998</v>
      </c>
      <c r="M489" s="119">
        <v>233030.43</v>
      </c>
      <c r="N489" s="119">
        <v>233030.43</v>
      </c>
      <c r="O489" s="119">
        <v>233030.43</v>
      </c>
      <c r="P489" s="119">
        <v>233030.2</v>
      </c>
      <c r="Q489" s="119">
        <f t="shared" si="9"/>
        <v>2041841.9599999997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1342750.9</v>
      </c>
      <c r="V489" s="115"/>
    </row>
    <row r="490" spans="2:22" x14ac:dyDescent="0.2">
      <c r="B490" s="113"/>
      <c r="C490" s="117" t="s">
        <v>248</v>
      </c>
      <c r="D490" s="118" t="s">
        <v>480</v>
      </c>
      <c r="E490" s="119">
        <v>81644.009999999995</v>
      </c>
      <c r="F490" s="119">
        <v>78756.249999999956</v>
      </c>
      <c r="G490" s="119">
        <v>79517.880000000034</v>
      </c>
      <c r="H490" s="119">
        <v>99833.709999999977</v>
      </c>
      <c r="I490" s="119">
        <v>80640.51999999999</v>
      </c>
      <c r="J490" s="119">
        <v>99287.03</v>
      </c>
      <c r="K490" s="119">
        <v>101144.48999999999</v>
      </c>
      <c r="L490" s="119">
        <v>102029.15000000002</v>
      </c>
      <c r="M490" s="119">
        <v>129923.46000000002</v>
      </c>
      <c r="N490" s="119">
        <v>129923.46000000002</v>
      </c>
      <c r="O490" s="119">
        <v>129923.46000000002</v>
      </c>
      <c r="P490" s="119">
        <v>129923.33</v>
      </c>
      <c r="Q490" s="119">
        <f t="shared" si="9"/>
        <v>1242546.75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852776.5</v>
      </c>
      <c r="V490" s="115"/>
    </row>
    <row r="491" spans="2:22" x14ac:dyDescent="0.2">
      <c r="B491" s="113"/>
      <c r="C491" s="117" t="s">
        <v>249</v>
      </c>
      <c r="D491" s="118" t="s">
        <v>481</v>
      </c>
      <c r="E491" s="119">
        <v>181014.54</v>
      </c>
      <c r="F491" s="119">
        <v>163830.14999999997</v>
      </c>
      <c r="G491" s="119">
        <v>196384.67999999996</v>
      </c>
      <c r="H491" s="119">
        <v>162859.69999999998</v>
      </c>
      <c r="I491" s="119">
        <v>168126.95999999996</v>
      </c>
      <c r="J491" s="119">
        <v>203777.79000000007</v>
      </c>
      <c r="K491" s="119">
        <v>190907.98</v>
      </c>
      <c r="L491" s="119">
        <v>164497.70000000001</v>
      </c>
      <c r="M491" s="119">
        <v>335109.67000000004</v>
      </c>
      <c r="N491" s="119">
        <v>335109.67000000004</v>
      </c>
      <c r="O491" s="119">
        <v>335109.67000000004</v>
      </c>
      <c r="P491" s="119">
        <v>335109.53000000009</v>
      </c>
      <c r="Q491" s="119">
        <f t="shared" si="9"/>
        <v>2771838.04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1766509.17</v>
      </c>
      <c r="V491" s="115"/>
    </row>
    <row r="492" spans="2:22" x14ac:dyDescent="0.2">
      <c r="B492" s="113"/>
      <c r="C492" s="117" t="s">
        <v>250</v>
      </c>
      <c r="D492" s="118" t="s">
        <v>482</v>
      </c>
      <c r="E492" s="119">
        <v>52982.47</v>
      </c>
      <c r="F492" s="119">
        <v>42729.69000000001</v>
      </c>
      <c r="G492" s="119">
        <v>45242.54</v>
      </c>
      <c r="H492" s="119">
        <v>59966.150000000016</v>
      </c>
      <c r="I492" s="119">
        <v>49261.560000000012</v>
      </c>
      <c r="J492" s="119">
        <v>53351.320000000014</v>
      </c>
      <c r="K492" s="119">
        <v>250747.86000000002</v>
      </c>
      <c r="L492" s="119">
        <v>46966.060000000019</v>
      </c>
      <c r="M492" s="119">
        <v>149436.32999999999</v>
      </c>
      <c r="N492" s="119">
        <v>149436.32999999999</v>
      </c>
      <c r="O492" s="119">
        <v>149436.32999999999</v>
      </c>
      <c r="P492" s="119">
        <v>149436.16999999998</v>
      </c>
      <c r="Q492" s="119">
        <f t="shared" si="9"/>
        <v>1198992.81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750683.9800000001</v>
      </c>
      <c r="V492" s="115"/>
    </row>
    <row r="493" spans="2:22" x14ac:dyDescent="0.2">
      <c r="B493" s="113"/>
      <c r="C493" s="117" t="s">
        <v>251</v>
      </c>
      <c r="D493" s="118" t="s">
        <v>483</v>
      </c>
      <c r="E493" s="119">
        <v>39391.67</v>
      </c>
      <c r="F493" s="119">
        <v>39391.67</v>
      </c>
      <c r="G493" s="119">
        <v>39391.67</v>
      </c>
      <c r="H493" s="119">
        <v>39391.67</v>
      </c>
      <c r="I493" s="119">
        <v>39391.67</v>
      </c>
      <c r="J493" s="119">
        <v>39391.67</v>
      </c>
      <c r="K493" s="119">
        <v>39391.67</v>
      </c>
      <c r="L493" s="119">
        <v>39391.67</v>
      </c>
      <c r="M493" s="119">
        <v>39391.67</v>
      </c>
      <c r="N493" s="119">
        <v>39391.660000000003</v>
      </c>
      <c r="O493" s="119">
        <v>39391.660000000003</v>
      </c>
      <c r="P493" s="119">
        <v>39391.65</v>
      </c>
      <c r="Q493" s="119">
        <f t="shared" si="9"/>
        <v>472700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354525.02999999991</v>
      </c>
      <c r="V493" s="115"/>
    </row>
    <row r="494" spans="2:22" x14ac:dyDescent="0.2">
      <c r="B494" s="113"/>
      <c r="C494" s="117" t="s">
        <v>252</v>
      </c>
      <c r="D494" s="118" t="s">
        <v>484</v>
      </c>
      <c r="E494" s="119">
        <v>26665.72</v>
      </c>
      <c r="F494" s="119">
        <v>26642.33</v>
      </c>
      <c r="G494" s="119">
        <v>27832.41</v>
      </c>
      <c r="H494" s="119">
        <v>13625.76</v>
      </c>
      <c r="I494" s="119">
        <v>15220.53</v>
      </c>
      <c r="J494" s="119">
        <v>43037.97</v>
      </c>
      <c r="K494" s="119">
        <v>28371.170000000002</v>
      </c>
      <c r="L494" s="119">
        <v>27766.260000000002</v>
      </c>
      <c r="M494" s="119">
        <v>29570.019999999997</v>
      </c>
      <c r="N494" s="119">
        <v>29570.019999999997</v>
      </c>
      <c r="O494" s="119">
        <v>29570.019999999997</v>
      </c>
      <c r="P494" s="119">
        <v>29569.96</v>
      </c>
      <c r="Q494" s="119">
        <f t="shared" si="9"/>
        <v>327442.17000000004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238732.17</v>
      </c>
      <c r="V494" s="115"/>
    </row>
    <row r="495" spans="2:22" x14ac:dyDescent="0.2">
      <c r="B495" s="113"/>
      <c r="C495" s="117" t="s">
        <v>253</v>
      </c>
      <c r="D495" s="118" t="s">
        <v>485</v>
      </c>
      <c r="E495" s="119">
        <v>0</v>
      </c>
      <c r="F495" s="119">
        <v>2367.4</v>
      </c>
      <c r="G495" s="119">
        <v>17800</v>
      </c>
      <c r="H495" s="119">
        <v>0</v>
      </c>
      <c r="I495" s="119">
        <v>659849.66999999993</v>
      </c>
      <c r="J495" s="119">
        <v>0</v>
      </c>
      <c r="K495" s="119">
        <v>466692.4</v>
      </c>
      <c r="L495" s="119">
        <v>0</v>
      </c>
      <c r="M495" s="119">
        <v>431648.08</v>
      </c>
      <c r="N495" s="119">
        <v>431648.08</v>
      </c>
      <c r="O495" s="119">
        <v>431648.08</v>
      </c>
      <c r="P495" s="119">
        <v>431648.06</v>
      </c>
      <c r="Q495" s="119">
        <f t="shared" si="9"/>
        <v>2873301.77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1578357.55</v>
      </c>
      <c r="V495" s="115"/>
    </row>
    <row r="496" spans="2:22" x14ac:dyDescent="0.2">
      <c r="B496" s="113"/>
      <c r="C496" s="117" t="s">
        <v>254</v>
      </c>
      <c r="D496" s="118" t="s">
        <v>486</v>
      </c>
      <c r="E496" s="119">
        <v>7254.6699999999992</v>
      </c>
      <c r="F496" s="119">
        <v>7917.4499999999989</v>
      </c>
      <c r="G496" s="119">
        <v>8580.239999999998</v>
      </c>
      <c r="H496" s="119">
        <v>7917.4499999999989</v>
      </c>
      <c r="I496" s="119">
        <v>8131.829999999999</v>
      </c>
      <c r="J496" s="119">
        <v>6179.1200000000008</v>
      </c>
      <c r="K496" s="119">
        <v>6492.9999999999991</v>
      </c>
      <c r="L496" s="119">
        <v>6517.5900000000011</v>
      </c>
      <c r="M496" s="119">
        <v>7402.59</v>
      </c>
      <c r="N496" s="119">
        <v>7402.59</v>
      </c>
      <c r="O496" s="119">
        <v>7402.59</v>
      </c>
      <c r="P496" s="119">
        <v>7402.4599999999982</v>
      </c>
      <c r="Q496" s="119">
        <f t="shared" si="9"/>
        <v>88601.579999999987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66393.94</v>
      </c>
      <c r="V496" s="115"/>
    </row>
    <row r="497" spans="2:22" x14ac:dyDescent="0.2">
      <c r="B497" s="113"/>
      <c r="C497" s="117" t="s">
        <v>255</v>
      </c>
      <c r="D497" s="118" t="s">
        <v>476</v>
      </c>
      <c r="E497" s="119">
        <v>67683.75</v>
      </c>
      <c r="F497" s="119">
        <v>86825.72</v>
      </c>
      <c r="G497" s="119">
        <v>153473.06</v>
      </c>
      <c r="H497" s="119">
        <v>106449.1</v>
      </c>
      <c r="I497" s="119">
        <v>109023.79999999999</v>
      </c>
      <c r="J497" s="119">
        <v>90647.489999999991</v>
      </c>
      <c r="K497" s="119">
        <v>164654.18</v>
      </c>
      <c r="L497" s="119">
        <v>84539.95</v>
      </c>
      <c r="M497" s="119">
        <v>358339.39</v>
      </c>
      <c r="N497" s="119">
        <v>358339.39</v>
      </c>
      <c r="O497" s="119">
        <v>358339.39</v>
      </c>
      <c r="P497" s="119">
        <v>358339.33999999997</v>
      </c>
      <c r="Q497" s="119">
        <f t="shared" si="9"/>
        <v>2296654.56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1221636.44</v>
      </c>
      <c r="V497" s="115"/>
    </row>
    <row r="498" spans="2:22" x14ac:dyDescent="0.2">
      <c r="B498" s="113"/>
      <c r="C498" s="117" t="s">
        <v>256</v>
      </c>
      <c r="D498" s="118" t="s">
        <v>487</v>
      </c>
      <c r="E498" s="119">
        <v>30000</v>
      </c>
      <c r="F498" s="119">
        <v>30000</v>
      </c>
      <c r="G498" s="119">
        <v>30000</v>
      </c>
      <c r="H498" s="119">
        <v>30000</v>
      </c>
      <c r="I498" s="119">
        <v>30000</v>
      </c>
      <c r="J498" s="119">
        <v>30000</v>
      </c>
      <c r="K498" s="119">
        <v>30000</v>
      </c>
      <c r="L498" s="119">
        <v>30000</v>
      </c>
      <c r="M498" s="119">
        <v>30000</v>
      </c>
      <c r="N498" s="119">
        <v>30000</v>
      </c>
      <c r="O498" s="119">
        <v>30000</v>
      </c>
      <c r="P498" s="119">
        <v>30000</v>
      </c>
      <c r="Q498" s="119">
        <f t="shared" si="9"/>
        <v>360000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270000</v>
      </c>
      <c r="V498" s="115"/>
    </row>
    <row r="499" spans="2:22" x14ac:dyDescent="0.2">
      <c r="B499" s="113"/>
      <c r="C499" s="117" t="s">
        <v>257</v>
      </c>
      <c r="D499" s="118" t="s">
        <v>488</v>
      </c>
      <c r="E499" s="119">
        <v>224166</v>
      </c>
      <c r="F499" s="119">
        <v>380482.37</v>
      </c>
      <c r="G499" s="119">
        <v>232247.97000000003</v>
      </c>
      <c r="H499" s="119">
        <v>250463.19</v>
      </c>
      <c r="I499" s="119">
        <v>14859.490000000002</v>
      </c>
      <c r="J499" s="119">
        <v>23346.86</v>
      </c>
      <c r="K499" s="119">
        <v>73979.47</v>
      </c>
      <c r="L499" s="119">
        <v>0</v>
      </c>
      <c r="M499" s="119">
        <v>464782.31</v>
      </c>
      <c r="N499" s="119">
        <v>464782.31</v>
      </c>
      <c r="O499" s="119">
        <v>464782.31</v>
      </c>
      <c r="P499" s="119">
        <v>464782.25999999995</v>
      </c>
      <c r="Q499" s="119">
        <f t="shared" si="9"/>
        <v>3058674.54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1664327.6600000001</v>
      </c>
      <c r="V499" s="115"/>
    </row>
    <row r="500" spans="2:22" x14ac:dyDescent="0.2">
      <c r="B500" s="113"/>
      <c r="C500" s="117" t="s">
        <v>258</v>
      </c>
      <c r="D500" s="118" t="s">
        <v>489</v>
      </c>
      <c r="E500" s="119">
        <v>29957274.66</v>
      </c>
      <c r="F500" s="119">
        <v>27731593.73</v>
      </c>
      <c r="G500" s="119">
        <v>28172796.199999999</v>
      </c>
      <c r="H500" s="119">
        <v>28553697.740000002</v>
      </c>
      <c r="I500" s="119">
        <v>29362114.399999999</v>
      </c>
      <c r="J500" s="119">
        <v>28492736.810000002</v>
      </c>
      <c r="K500" s="119">
        <v>30007877.169999994</v>
      </c>
      <c r="L500" s="119">
        <v>27896310.079999998</v>
      </c>
      <c r="M500" s="119">
        <v>29313876.41</v>
      </c>
      <c r="N500" s="119">
        <v>29228109.260000002</v>
      </c>
      <c r="O500" s="119">
        <v>29228109.260000002</v>
      </c>
      <c r="P500" s="119">
        <v>29228109.039999995</v>
      </c>
      <c r="Q500" s="119">
        <f t="shared" si="9"/>
        <v>347172604.76000005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259488277.20000002</v>
      </c>
      <c r="V500" s="115"/>
    </row>
    <row r="501" spans="2:22" x14ac:dyDescent="0.2">
      <c r="B501" s="113"/>
      <c r="C501" s="117" t="s">
        <v>259</v>
      </c>
      <c r="D501" s="118" t="s">
        <v>490</v>
      </c>
      <c r="E501" s="119">
        <v>6054999.9299999997</v>
      </c>
      <c r="F501" s="119">
        <v>5575833.3300000001</v>
      </c>
      <c r="G501" s="119">
        <v>5575833.3300000001</v>
      </c>
      <c r="H501" s="119">
        <v>5802066.5299999993</v>
      </c>
      <c r="I501" s="119">
        <v>5349600.13</v>
      </c>
      <c r="J501" s="119">
        <v>7875833.3300000001</v>
      </c>
      <c r="K501" s="119">
        <v>5590000</v>
      </c>
      <c r="L501" s="119">
        <v>5896000</v>
      </c>
      <c r="M501" s="119">
        <v>5896000</v>
      </c>
      <c r="N501" s="119">
        <v>4597640.6100000003</v>
      </c>
      <c r="O501" s="119">
        <v>4597640.6100000003</v>
      </c>
      <c r="P501" s="119">
        <v>4597640.62</v>
      </c>
      <c r="Q501" s="119">
        <f t="shared" si="9"/>
        <v>67409088.420000002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53616166.579999998</v>
      </c>
      <c r="V501" s="115"/>
    </row>
    <row r="502" spans="2:22" x14ac:dyDescent="0.2">
      <c r="B502" s="113"/>
      <c r="C502" s="117" t="s">
        <v>260</v>
      </c>
      <c r="D502" s="118" t="s">
        <v>491</v>
      </c>
      <c r="E502" s="119">
        <v>404444.58999999991</v>
      </c>
      <c r="F502" s="119">
        <v>931241.81999999983</v>
      </c>
      <c r="G502" s="119">
        <v>473044.81999999995</v>
      </c>
      <c r="H502" s="119">
        <v>485893.42999999993</v>
      </c>
      <c r="I502" s="119">
        <v>466920.99</v>
      </c>
      <c r="J502" s="119">
        <v>480361.19000000006</v>
      </c>
      <c r="K502" s="119">
        <v>469458.69999999995</v>
      </c>
      <c r="L502" s="119">
        <v>458275.21</v>
      </c>
      <c r="M502" s="119">
        <v>573123.04</v>
      </c>
      <c r="N502" s="119">
        <v>504713.41</v>
      </c>
      <c r="O502" s="119">
        <v>504713.41</v>
      </c>
      <c r="P502" s="119">
        <v>504713.41</v>
      </c>
      <c r="Q502" s="119">
        <f t="shared" si="9"/>
        <v>6256904.0199999996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4742763.7899999991</v>
      </c>
      <c r="V502" s="115"/>
    </row>
    <row r="503" spans="2:22" x14ac:dyDescent="0.2">
      <c r="B503" s="113"/>
      <c r="C503" s="117" t="s">
        <v>261</v>
      </c>
      <c r="D503" s="118" t="s">
        <v>492</v>
      </c>
      <c r="E503" s="119">
        <v>590224.92999999993</v>
      </c>
      <c r="F503" s="119">
        <v>573930.04000000015</v>
      </c>
      <c r="G503" s="119">
        <v>584748.15999999992</v>
      </c>
      <c r="H503" s="119">
        <v>583173.74999999988</v>
      </c>
      <c r="I503" s="119">
        <v>550693.16999999993</v>
      </c>
      <c r="J503" s="119">
        <v>548654.31999999995</v>
      </c>
      <c r="K503" s="119">
        <v>550517.61999999988</v>
      </c>
      <c r="L503" s="119">
        <v>375635.08999999997</v>
      </c>
      <c r="M503" s="119">
        <v>645358.87</v>
      </c>
      <c r="N503" s="119">
        <v>645358.86</v>
      </c>
      <c r="O503" s="119">
        <v>645358.86</v>
      </c>
      <c r="P503" s="119">
        <v>645358.7899999998</v>
      </c>
      <c r="Q503" s="119">
        <f t="shared" si="9"/>
        <v>6939012.46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5002935.9499999993</v>
      </c>
      <c r="V503" s="115"/>
    </row>
    <row r="504" spans="2:22" x14ac:dyDescent="0.2">
      <c r="B504" s="113"/>
      <c r="C504" s="117" t="s">
        <v>262</v>
      </c>
      <c r="D504" s="118" t="s">
        <v>493</v>
      </c>
      <c r="E504" s="119">
        <v>0</v>
      </c>
      <c r="F504" s="119">
        <v>828228.07000000007</v>
      </c>
      <c r="G504" s="119">
        <v>152610</v>
      </c>
      <c r="H504" s="119">
        <v>585459.06999999995</v>
      </c>
      <c r="I504" s="119">
        <v>4741.32</v>
      </c>
      <c r="J504" s="119">
        <v>415283.69</v>
      </c>
      <c r="K504" s="119">
        <v>158908.75</v>
      </c>
      <c r="L504" s="119">
        <v>226727.88</v>
      </c>
      <c r="M504" s="119">
        <v>1587810.7799999998</v>
      </c>
      <c r="N504" s="119">
        <v>1587810.7799999998</v>
      </c>
      <c r="O504" s="119">
        <v>1587810.7799999998</v>
      </c>
      <c r="P504" s="119">
        <v>1587810.79</v>
      </c>
      <c r="Q504" s="119">
        <f t="shared" si="9"/>
        <v>8723201.9100000001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3959769.56</v>
      </c>
      <c r="V504" s="115"/>
    </row>
    <row r="505" spans="2:22" x14ac:dyDescent="0.2">
      <c r="B505" s="113"/>
      <c r="C505" s="117" t="s">
        <v>263</v>
      </c>
      <c r="D505" s="118" t="s">
        <v>494</v>
      </c>
      <c r="E505" s="119">
        <v>5000</v>
      </c>
      <c r="F505" s="119">
        <v>0</v>
      </c>
      <c r="G505" s="119">
        <v>54731.75</v>
      </c>
      <c r="H505" s="119">
        <v>23575.98</v>
      </c>
      <c r="I505" s="119">
        <v>0</v>
      </c>
      <c r="J505" s="119">
        <v>309291.77</v>
      </c>
      <c r="K505" s="119">
        <v>34757.47</v>
      </c>
      <c r="L505" s="119">
        <v>0</v>
      </c>
      <c r="M505" s="119">
        <v>176237.09</v>
      </c>
      <c r="N505" s="119">
        <v>176237.09</v>
      </c>
      <c r="O505" s="119">
        <v>176237.09</v>
      </c>
      <c r="P505" s="119">
        <v>176237.06</v>
      </c>
      <c r="Q505" s="119">
        <f t="shared" si="9"/>
        <v>1132305.2999999998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603594.05999999994</v>
      </c>
      <c r="V505" s="115"/>
    </row>
    <row r="506" spans="2:22" x14ac:dyDescent="0.2">
      <c r="B506" s="113"/>
      <c r="C506" s="117" t="s">
        <v>264</v>
      </c>
      <c r="D506" s="118" t="s">
        <v>495</v>
      </c>
      <c r="E506" s="119">
        <v>154470.17000000001</v>
      </c>
      <c r="F506" s="119">
        <v>309521.03999999998</v>
      </c>
      <c r="G506" s="119">
        <v>263211.28000000003</v>
      </c>
      <c r="H506" s="119">
        <v>176898.55000000005</v>
      </c>
      <c r="I506" s="119">
        <v>157382.73000000007</v>
      </c>
      <c r="J506" s="119">
        <v>147744.31</v>
      </c>
      <c r="K506" s="119">
        <v>146139.25</v>
      </c>
      <c r="L506" s="119">
        <v>101677.92000000001</v>
      </c>
      <c r="M506" s="119">
        <v>279498.58</v>
      </c>
      <c r="N506" s="119">
        <v>279498.58</v>
      </c>
      <c r="O506" s="119">
        <v>279498.58</v>
      </c>
      <c r="P506" s="119">
        <v>279498.24000000005</v>
      </c>
      <c r="Q506" s="119">
        <f t="shared" si="9"/>
        <v>2575039.2300000004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1736543.83</v>
      </c>
      <c r="V506" s="115"/>
    </row>
    <row r="507" spans="2:22" x14ac:dyDescent="0.2">
      <c r="B507" s="113"/>
      <c r="C507" s="117" t="s">
        <v>265</v>
      </c>
      <c r="D507" s="118" t="s">
        <v>496</v>
      </c>
      <c r="E507" s="119">
        <v>51133572.210000001</v>
      </c>
      <c r="F507" s="119">
        <v>59516410.680000007</v>
      </c>
      <c r="G507" s="119">
        <v>61117211.770000003</v>
      </c>
      <c r="H507" s="119">
        <v>61317183.320000008</v>
      </c>
      <c r="I507" s="119">
        <v>61062189.259999998</v>
      </c>
      <c r="J507" s="119">
        <v>61903160.270000003</v>
      </c>
      <c r="K507" s="119">
        <v>61711377.060000002</v>
      </c>
      <c r="L507" s="119">
        <v>62111529.930000007</v>
      </c>
      <c r="M507" s="119">
        <v>64325640.68999999</v>
      </c>
      <c r="N507" s="119">
        <v>64325640.68999999</v>
      </c>
      <c r="O507" s="119">
        <v>64325640.68999999</v>
      </c>
      <c r="P507" s="119">
        <v>64325640.649999991</v>
      </c>
      <c r="Q507" s="119">
        <f t="shared" si="9"/>
        <v>737175197.21999979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544198275.18999994</v>
      </c>
      <c r="V507" s="115"/>
    </row>
    <row r="508" spans="2:22" x14ac:dyDescent="0.2">
      <c r="B508" s="113"/>
      <c r="C508" s="117" t="s">
        <v>266</v>
      </c>
      <c r="D508" s="118" t="s">
        <v>497</v>
      </c>
      <c r="E508" s="119">
        <v>107500</v>
      </c>
      <c r="F508" s="119">
        <v>174166.68</v>
      </c>
      <c r="G508" s="119">
        <v>319966.68</v>
      </c>
      <c r="H508" s="119">
        <v>328366.68</v>
      </c>
      <c r="I508" s="119">
        <v>61666.67</v>
      </c>
      <c r="J508" s="119">
        <v>61666.67</v>
      </c>
      <c r="K508" s="119">
        <v>57500</v>
      </c>
      <c r="L508" s="119">
        <v>57500</v>
      </c>
      <c r="M508" s="119">
        <v>424166.66000000003</v>
      </c>
      <c r="N508" s="119">
        <v>424166.66000000003</v>
      </c>
      <c r="O508" s="119">
        <v>424166.66000000003</v>
      </c>
      <c r="P508" s="119">
        <v>424166.64</v>
      </c>
      <c r="Q508" s="119">
        <f t="shared" si="9"/>
        <v>2865000.0000000005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1592500.04</v>
      </c>
      <c r="V508" s="115"/>
    </row>
    <row r="509" spans="2:22" ht="25.5" x14ac:dyDescent="0.2">
      <c r="B509" s="113"/>
      <c r="C509" s="117" t="s">
        <v>267</v>
      </c>
      <c r="D509" s="118" t="s">
        <v>498</v>
      </c>
      <c r="E509" s="119">
        <v>274047.19</v>
      </c>
      <c r="F509" s="119">
        <v>291021.77</v>
      </c>
      <c r="G509" s="119">
        <v>436167.67999999993</v>
      </c>
      <c r="H509" s="119">
        <v>382884.48999999993</v>
      </c>
      <c r="I509" s="119">
        <v>295408.81999999995</v>
      </c>
      <c r="J509" s="119">
        <v>309170.25</v>
      </c>
      <c r="K509" s="119">
        <v>352593.91</v>
      </c>
      <c r="L509" s="119">
        <v>279380.05</v>
      </c>
      <c r="M509" s="119">
        <v>320762.89999999991</v>
      </c>
      <c r="N509" s="119">
        <v>316618.86999999994</v>
      </c>
      <c r="O509" s="119">
        <v>316618.86999999994</v>
      </c>
      <c r="P509" s="119">
        <v>316618.62000000011</v>
      </c>
      <c r="Q509" s="119">
        <f t="shared" si="9"/>
        <v>3891293.42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2941437.0599999996</v>
      </c>
      <c r="V509" s="115"/>
    </row>
    <row r="510" spans="2:22" x14ac:dyDescent="0.2">
      <c r="B510" s="113"/>
      <c r="C510" s="117" t="s">
        <v>268</v>
      </c>
      <c r="D510" s="118" t="s">
        <v>499</v>
      </c>
      <c r="E510" s="119">
        <v>0</v>
      </c>
      <c r="F510" s="119">
        <v>0</v>
      </c>
      <c r="G510" s="119">
        <v>0</v>
      </c>
      <c r="H510" s="119">
        <v>0</v>
      </c>
      <c r="I510" s="119">
        <v>64647.29</v>
      </c>
      <c r="J510" s="119">
        <v>26891.18</v>
      </c>
      <c r="K510" s="119">
        <v>35122.75</v>
      </c>
      <c r="L510" s="119">
        <v>51770.89</v>
      </c>
      <c r="M510" s="119">
        <v>205391.97</v>
      </c>
      <c r="N510" s="119">
        <v>205391.97</v>
      </c>
      <c r="O510" s="119">
        <v>205391.97</v>
      </c>
      <c r="P510" s="119">
        <v>205391.98</v>
      </c>
      <c r="Q510" s="119">
        <f t="shared" si="9"/>
        <v>999999.99999999988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383824.07999999996</v>
      </c>
      <c r="V510" s="115"/>
    </row>
    <row r="511" spans="2:22" x14ac:dyDescent="0.2">
      <c r="B511" s="113"/>
      <c r="C511" s="117" t="s">
        <v>269</v>
      </c>
      <c r="D511" s="118" t="s">
        <v>500</v>
      </c>
      <c r="E511" s="119">
        <v>1236106.0500000003</v>
      </c>
      <c r="F511" s="119">
        <v>1216526.8699999989</v>
      </c>
      <c r="G511" s="119">
        <v>1208569.8300000017</v>
      </c>
      <c r="H511" s="119">
        <v>1190564.3400000001</v>
      </c>
      <c r="I511" s="119">
        <v>1288393.3600000013</v>
      </c>
      <c r="J511" s="119">
        <v>1217014.8099999987</v>
      </c>
      <c r="K511" s="119">
        <v>1238445.0600000008</v>
      </c>
      <c r="L511" s="119">
        <v>1141860.1500000006</v>
      </c>
      <c r="M511" s="119">
        <v>1879053.7099999976</v>
      </c>
      <c r="N511" s="119">
        <v>1878956.8299999977</v>
      </c>
      <c r="O511" s="119">
        <v>1878956.8299999977</v>
      </c>
      <c r="P511" s="119">
        <v>1878955.2899999975</v>
      </c>
      <c r="Q511" s="119">
        <f t="shared" si="9"/>
        <v>17253403.129999995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11616534.18</v>
      </c>
      <c r="V511" s="115"/>
    </row>
    <row r="512" spans="2:22" x14ac:dyDescent="0.2">
      <c r="B512" s="113"/>
      <c r="C512" s="117" t="s">
        <v>270</v>
      </c>
      <c r="D512" s="118" t="s">
        <v>501</v>
      </c>
      <c r="E512" s="119">
        <v>17845035.640000004</v>
      </c>
      <c r="F512" s="119">
        <v>18634051.260000005</v>
      </c>
      <c r="G512" s="119">
        <v>17083242.500000004</v>
      </c>
      <c r="H512" s="119">
        <v>19637589.59</v>
      </c>
      <c r="I512" s="119">
        <v>17209557.839999996</v>
      </c>
      <c r="J512" s="119">
        <v>18483992.120000005</v>
      </c>
      <c r="K512" s="119">
        <v>17761633.370000001</v>
      </c>
      <c r="L512" s="119">
        <v>18676755.07</v>
      </c>
      <c r="M512" s="119">
        <v>19563118.300000001</v>
      </c>
      <c r="N512" s="119">
        <v>19563118.300000001</v>
      </c>
      <c r="O512" s="119">
        <v>19563118.300000001</v>
      </c>
      <c r="P512" s="119">
        <v>19563118.100000001</v>
      </c>
      <c r="Q512" s="119">
        <f t="shared" si="9"/>
        <v>223584330.39000005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164894975.69000003</v>
      </c>
      <c r="V512" s="115"/>
    </row>
    <row r="513" spans="2:22" x14ac:dyDescent="0.2">
      <c r="B513" s="113"/>
      <c r="C513" s="117" t="s">
        <v>271</v>
      </c>
      <c r="D513" s="118" t="s">
        <v>502</v>
      </c>
      <c r="E513" s="119">
        <v>5704.26</v>
      </c>
      <c r="F513" s="119">
        <v>6293.58</v>
      </c>
      <c r="G513" s="119">
        <v>6199.26</v>
      </c>
      <c r="H513" s="119">
        <v>5247.76</v>
      </c>
      <c r="I513" s="119">
        <v>5247.76</v>
      </c>
      <c r="J513" s="119">
        <v>11099.33</v>
      </c>
      <c r="K513" s="119">
        <v>2378.27</v>
      </c>
      <c r="L513" s="119">
        <v>1550.0000000000002</v>
      </c>
      <c r="M513" s="119">
        <v>8407.36</v>
      </c>
      <c r="N513" s="119">
        <v>8407.36</v>
      </c>
      <c r="O513" s="119">
        <v>8407.36</v>
      </c>
      <c r="P513" s="119">
        <v>8407.31</v>
      </c>
      <c r="Q513" s="119">
        <f t="shared" si="9"/>
        <v>77349.61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52127.58</v>
      </c>
      <c r="V513" s="115"/>
    </row>
    <row r="514" spans="2:22" x14ac:dyDescent="0.2">
      <c r="B514" s="113"/>
      <c r="C514" s="117" t="s">
        <v>272</v>
      </c>
      <c r="D514" s="118" t="s">
        <v>503</v>
      </c>
      <c r="E514" s="119">
        <v>27078.100000000006</v>
      </c>
      <c r="F514" s="119">
        <v>31315.680000000004</v>
      </c>
      <c r="G514" s="119">
        <v>27744.300000000003</v>
      </c>
      <c r="H514" s="119">
        <v>27251.920000000009</v>
      </c>
      <c r="I514" s="119">
        <v>33527.94000000001</v>
      </c>
      <c r="J514" s="119">
        <v>35557.760000000002</v>
      </c>
      <c r="K514" s="119">
        <v>27498.130000000008</v>
      </c>
      <c r="L514" s="119">
        <v>26124.680000000004</v>
      </c>
      <c r="M514" s="119">
        <v>43169.290000000008</v>
      </c>
      <c r="N514" s="119">
        <v>43169.290000000008</v>
      </c>
      <c r="O514" s="119">
        <v>43169.290000000008</v>
      </c>
      <c r="P514" s="119">
        <v>43169.180000000008</v>
      </c>
      <c r="Q514" s="119">
        <f t="shared" si="9"/>
        <v>408775.56000000011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279267.80000000005</v>
      </c>
      <c r="V514" s="115"/>
    </row>
    <row r="515" spans="2:22" x14ac:dyDescent="0.2">
      <c r="B515" s="113"/>
      <c r="C515" s="117" t="s">
        <v>273</v>
      </c>
      <c r="D515" s="118" t="s">
        <v>504</v>
      </c>
      <c r="E515" s="119">
        <v>0</v>
      </c>
      <c r="F515" s="119">
        <v>54586.67</v>
      </c>
      <c r="G515" s="119">
        <v>112800</v>
      </c>
      <c r="H515" s="119">
        <v>156105.68</v>
      </c>
      <c r="I515" s="119">
        <v>53567.34</v>
      </c>
      <c r="J515" s="119">
        <v>105353.09</v>
      </c>
      <c r="K515" s="119">
        <v>94433.27</v>
      </c>
      <c r="L515" s="119">
        <v>0</v>
      </c>
      <c r="M515" s="119">
        <v>285963.49</v>
      </c>
      <c r="N515" s="119">
        <v>285963.49</v>
      </c>
      <c r="O515" s="119">
        <v>285963.49</v>
      </c>
      <c r="P515" s="119">
        <v>285963.48</v>
      </c>
      <c r="Q515" s="119">
        <f t="shared" si="9"/>
        <v>1720699.9999999998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862809.53999999992</v>
      </c>
      <c r="V515" s="115"/>
    </row>
    <row r="516" spans="2:22" ht="25.5" x14ac:dyDescent="0.2">
      <c r="B516" s="113"/>
      <c r="C516" s="117" t="s">
        <v>274</v>
      </c>
      <c r="D516" s="118" t="s">
        <v>395</v>
      </c>
      <c r="E516" s="119">
        <v>81460.01999999999</v>
      </c>
      <c r="F516" s="119">
        <v>128012.61</v>
      </c>
      <c r="G516" s="119">
        <v>102111.03999999999</v>
      </c>
      <c r="H516" s="119">
        <v>128919.83000000002</v>
      </c>
      <c r="I516" s="119">
        <v>145061.46000000002</v>
      </c>
      <c r="J516" s="119">
        <v>103597.34999999999</v>
      </c>
      <c r="K516" s="119">
        <v>67695.850000000006</v>
      </c>
      <c r="L516" s="119">
        <v>55770</v>
      </c>
      <c r="M516" s="119">
        <v>69413.62</v>
      </c>
      <c r="N516" s="119">
        <v>69413.62</v>
      </c>
      <c r="O516" s="119">
        <v>69413.62</v>
      </c>
      <c r="P516" s="119">
        <v>69413.340000000011</v>
      </c>
      <c r="Q516" s="119">
        <f t="shared" si="9"/>
        <v>1090282.3599999999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882041.77999999991</v>
      </c>
      <c r="V516" s="115"/>
    </row>
    <row r="517" spans="2:22" x14ac:dyDescent="0.2">
      <c r="B517" s="113"/>
      <c r="C517" s="117" t="s">
        <v>540</v>
      </c>
      <c r="D517" s="118" t="s">
        <v>541</v>
      </c>
      <c r="E517" s="119">
        <v>0</v>
      </c>
      <c r="F517" s="119">
        <v>0</v>
      </c>
      <c r="G517" s="119">
        <v>0</v>
      </c>
      <c r="H517" s="119">
        <v>0</v>
      </c>
      <c r="I517" s="119">
        <v>0</v>
      </c>
      <c r="J517" s="119">
        <v>0</v>
      </c>
      <c r="K517" s="119">
        <v>0</v>
      </c>
      <c r="L517" s="119">
        <v>0</v>
      </c>
      <c r="M517" s="119">
        <v>0</v>
      </c>
      <c r="N517" s="119">
        <v>0</v>
      </c>
      <c r="O517" s="119">
        <v>0</v>
      </c>
      <c r="P517" s="119">
        <v>0</v>
      </c>
      <c r="Q517" s="119">
        <f t="shared" si="9"/>
        <v>0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0</v>
      </c>
      <c r="V517" s="115"/>
    </row>
    <row r="518" spans="2:22" ht="25.5" x14ac:dyDescent="0.2">
      <c r="B518" s="113"/>
      <c r="C518" s="117" t="s">
        <v>542</v>
      </c>
      <c r="D518" s="118" t="s">
        <v>543</v>
      </c>
      <c r="E518" s="119">
        <v>0</v>
      </c>
      <c r="F518" s="119">
        <v>0</v>
      </c>
      <c r="G518" s="119">
        <v>0</v>
      </c>
      <c r="H518" s="119">
        <v>0</v>
      </c>
      <c r="I518" s="119">
        <v>0</v>
      </c>
      <c r="J518" s="119">
        <v>0</v>
      </c>
      <c r="K518" s="119">
        <v>0</v>
      </c>
      <c r="L518" s="119">
        <v>0</v>
      </c>
      <c r="M518" s="119">
        <v>0</v>
      </c>
      <c r="N518" s="119">
        <v>0</v>
      </c>
      <c r="O518" s="119">
        <v>0</v>
      </c>
      <c r="P518" s="119">
        <v>0</v>
      </c>
      <c r="Q518" s="119">
        <f t="shared" si="9"/>
        <v>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0</v>
      </c>
      <c r="V518" s="115"/>
    </row>
    <row r="519" spans="2:22" ht="25.5" x14ac:dyDescent="0.2">
      <c r="B519" s="113"/>
      <c r="C519" s="117" t="s">
        <v>544</v>
      </c>
      <c r="D519" s="118" t="s">
        <v>545</v>
      </c>
      <c r="E519" s="119">
        <v>0</v>
      </c>
      <c r="F519" s="119">
        <v>0</v>
      </c>
      <c r="G519" s="119">
        <v>0</v>
      </c>
      <c r="H519" s="119">
        <v>0</v>
      </c>
      <c r="I519" s="119">
        <v>0</v>
      </c>
      <c r="J519" s="119">
        <v>0</v>
      </c>
      <c r="K519" s="119">
        <v>0</v>
      </c>
      <c r="L519" s="119">
        <v>0</v>
      </c>
      <c r="M519" s="119">
        <v>0</v>
      </c>
      <c r="N519" s="119">
        <v>0</v>
      </c>
      <c r="O519" s="119">
        <v>0</v>
      </c>
      <c r="P519" s="119">
        <v>0</v>
      </c>
      <c r="Q519" s="119">
        <f t="shared" si="9"/>
        <v>0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0</v>
      </c>
      <c r="V519" s="115"/>
    </row>
    <row r="520" spans="2:22" ht="25.5" x14ac:dyDescent="0.2">
      <c r="B520" s="113"/>
      <c r="C520" s="117" t="s">
        <v>546</v>
      </c>
      <c r="D520" s="118" t="s">
        <v>547</v>
      </c>
      <c r="E520" s="119">
        <v>0</v>
      </c>
      <c r="F520" s="119">
        <v>0</v>
      </c>
      <c r="G520" s="119">
        <v>0</v>
      </c>
      <c r="H520" s="119">
        <v>0</v>
      </c>
      <c r="I520" s="119">
        <v>0</v>
      </c>
      <c r="J520" s="119">
        <v>0</v>
      </c>
      <c r="K520" s="119">
        <v>0</v>
      </c>
      <c r="L520" s="119">
        <v>0</v>
      </c>
      <c r="M520" s="119">
        <v>0</v>
      </c>
      <c r="N520" s="119">
        <v>0</v>
      </c>
      <c r="O520" s="119">
        <v>0</v>
      </c>
      <c r="P520" s="119">
        <v>0</v>
      </c>
      <c r="Q520" s="119">
        <f t="shared" si="9"/>
        <v>0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0</v>
      </c>
      <c r="V520" s="115"/>
    </row>
    <row r="521" spans="2:22" x14ac:dyDescent="0.2">
      <c r="B521" s="113"/>
      <c r="C521" s="117" t="s">
        <v>548</v>
      </c>
      <c r="D521" s="118" t="s">
        <v>373</v>
      </c>
      <c r="E521" s="119">
        <v>0</v>
      </c>
      <c r="F521" s="119">
        <v>0</v>
      </c>
      <c r="G521" s="119">
        <v>0</v>
      </c>
      <c r="H521" s="119">
        <v>0</v>
      </c>
      <c r="I521" s="119">
        <v>0</v>
      </c>
      <c r="J521" s="119">
        <v>0</v>
      </c>
      <c r="K521" s="119">
        <v>0</v>
      </c>
      <c r="L521" s="119">
        <v>0</v>
      </c>
      <c r="M521" s="119">
        <v>0</v>
      </c>
      <c r="N521" s="119">
        <v>0</v>
      </c>
      <c r="O521" s="119">
        <v>0</v>
      </c>
      <c r="P521" s="119">
        <v>0</v>
      </c>
      <c r="Q521" s="119">
        <f t="shared" si="9"/>
        <v>0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0</v>
      </c>
      <c r="V521" s="115"/>
    </row>
    <row r="522" spans="2:22" x14ac:dyDescent="0.2">
      <c r="B522" s="113"/>
      <c r="C522" s="117" t="s">
        <v>549</v>
      </c>
      <c r="D522" s="118" t="s">
        <v>550</v>
      </c>
      <c r="E522" s="119">
        <v>0</v>
      </c>
      <c r="F522" s="119">
        <v>0</v>
      </c>
      <c r="G522" s="119">
        <v>0</v>
      </c>
      <c r="H522" s="119">
        <v>0</v>
      </c>
      <c r="I522" s="119">
        <v>0</v>
      </c>
      <c r="J522" s="119">
        <v>0</v>
      </c>
      <c r="K522" s="119">
        <v>0</v>
      </c>
      <c r="L522" s="119">
        <v>0</v>
      </c>
      <c r="M522" s="119">
        <v>73505.53</v>
      </c>
      <c r="N522" s="119">
        <v>73505.53</v>
      </c>
      <c r="O522" s="119">
        <v>73505.53</v>
      </c>
      <c r="P522" s="119">
        <v>73505.419999999984</v>
      </c>
      <c r="Q522" s="119">
        <f t="shared" si="9"/>
        <v>294022.01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73505.53</v>
      </c>
      <c r="V522" s="115"/>
    </row>
    <row r="523" spans="2:22" x14ac:dyDescent="0.2">
      <c r="B523" s="113"/>
      <c r="C523" s="117" t="s">
        <v>551</v>
      </c>
      <c r="D523" s="118" t="s">
        <v>552</v>
      </c>
      <c r="E523" s="119">
        <v>0</v>
      </c>
      <c r="F523" s="119">
        <v>0</v>
      </c>
      <c r="G523" s="119">
        <v>0</v>
      </c>
      <c r="H523" s="119">
        <v>0</v>
      </c>
      <c r="I523" s="119">
        <v>0</v>
      </c>
      <c r="J523" s="119">
        <v>0</v>
      </c>
      <c r="K523" s="119">
        <v>0</v>
      </c>
      <c r="L523" s="119">
        <v>0</v>
      </c>
      <c r="M523" s="119">
        <v>8640.0700000000015</v>
      </c>
      <c r="N523" s="119">
        <v>8640.0700000000015</v>
      </c>
      <c r="O523" s="119">
        <v>8640.0700000000015</v>
      </c>
      <c r="P523" s="119">
        <v>8640.0300000000025</v>
      </c>
      <c r="Q523" s="119">
        <f t="shared" si="9"/>
        <v>34560.240000000005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8640.0700000000015</v>
      </c>
      <c r="V523" s="115"/>
    </row>
    <row r="524" spans="2:22" ht="25.5" x14ac:dyDescent="0.2">
      <c r="B524" s="113"/>
      <c r="C524" s="117" t="s">
        <v>553</v>
      </c>
      <c r="D524" s="118" t="s">
        <v>554</v>
      </c>
      <c r="E524" s="119">
        <v>0</v>
      </c>
      <c r="F524" s="119">
        <v>0</v>
      </c>
      <c r="G524" s="119">
        <v>0</v>
      </c>
      <c r="H524" s="119">
        <v>0</v>
      </c>
      <c r="I524" s="119">
        <v>0</v>
      </c>
      <c r="J524" s="119">
        <v>0</v>
      </c>
      <c r="K524" s="119">
        <v>0</v>
      </c>
      <c r="L524" s="119">
        <v>0</v>
      </c>
      <c r="M524" s="119">
        <v>416709.3</v>
      </c>
      <c r="N524" s="119">
        <v>416709.3</v>
      </c>
      <c r="O524" s="119">
        <v>416709.3</v>
      </c>
      <c r="P524" s="119">
        <v>416708.99999999994</v>
      </c>
      <c r="Q524" s="119">
        <f t="shared" si="9"/>
        <v>1666836.9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416709.3</v>
      </c>
      <c r="V524" s="115"/>
    </row>
    <row r="525" spans="2:22" ht="25.5" x14ac:dyDescent="0.2">
      <c r="B525" s="113"/>
      <c r="C525" s="117" t="s">
        <v>555</v>
      </c>
      <c r="D525" s="118" t="s">
        <v>556</v>
      </c>
      <c r="E525" s="119">
        <v>0</v>
      </c>
      <c r="F525" s="119">
        <v>0</v>
      </c>
      <c r="G525" s="119">
        <v>0</v>
      </c>
      <c r="H525" s="119">
        <v>0</v>
      </c>
      <c r="I525" s="119">
        <v>0</v>
      </c>
      <c r="J525" s="119">
        <v>0</v>
      </c>
      <c r="K525" s="119">
        <v>0</v>
      </c>
      <c r="L525" s="119">
        <v>0</v>
      </c>
      <c r="M525" s="119">
        <v>183961.00999999998</v>
      </c>
      <c r="N525" s="119">
        <v>183961.00999999998</v>
      </c>
      <c r="O525" s="119">
        <v>183961.00999999998</v>
      </c>
      <c r="P525" s="119">
        <v>183960.62</v>
      </c>
      <c r="Q525" s="119">
        <f t="shared" si="9"/>
        <v>735843.64999999991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183961.00999999998</v>
      </c>
      <c r="V525" s="115"/>
    </row>
    <row r="526" spans="2:22" x14ac:dyDescent="0.2">
      <c r="B526" s="113"/>
      <c r="C526" s="117" t="s">
        <v>557</v>
      </c>
      <c r="D526" s="118" t="s">
        <v>558</v>
      </c>
      <c r="E526" s="119">
        <v>0</v>
      </c>
      <c r="F526" s="119">
        <v>0</v>
      </c>
      <c r="G526" s="119">
        <v>0</v>
      </c>
      <c r="H526" s="119">
        <v>0</v>
      </c>
      <c r="I526" s="119">
        <v>0</v>
      </c>
      <c r="J526" s="119">
        <v>0</v>
      </c>
      <c r="K526" s="119">
        <v>0</v>
      </c>
      <c r="L526" s="119">
        <v>0</v>
      </c>
      <c r="M526" s="119">
        <v>32486.320000000003</v>
      </c>
      <c r="N526" s="119">
        <v>32486.320000000003</v>
      </c>
      <c r="O526" s="119">
        <v>32486.320000000003</v>
      </c>
      <c r="P526" s="119">
        <v>32486.120000000003</v>
      </c>
      <c r="Q526" s="119">
        <f t="shared" si="9"/>
        <v>129945.08000000002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32486.320000000003</v>
      </c>
      <c r="V526" s="115"/>
    </row>
    <row r="527" spans="2:22" x14ac:dyDescent="0.2">
      <c r="B527" s="113"/>
      <c r="C527" s="117" t="s">
        <v>559</v>
      </c>
      <c r="D527" s="118" t="s">
        <v>560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463579.93</v>
      </c>
      <c r="N527" s="119">
        <v>463579.93</v>
      </c>
      <c r="O527" s="119">
        <v>463579.93</v>
      </c>
      <c r="P527" s="119">
        <v>463579.94</v>
      </c>
      <c r="Q527" s="119">
        <f t="shared" si="9"/>
        <v>1854319.73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463579.93</v>
      </c>
      <c r="V527" s="115"/>
    </row>
    <row r="528" spans="2:22" ht="25.5" x14ac:dyDescent="0.2">
      <c r="B528" s="113"/>
      <c r="C528" s="117" t="s">
        <v>561</v>
      </c>
      <c r="D528" s="118" t="s">
        <v>562</v>
      </c>
      <c r="E528" s="119">
        <v>0</v>
      </c>
      <c r="F528" s="119">
        <v>0</v>
      </c>
      <c r="G528" s="119">
        <v>0</v>
      </c>
      <c r="H528" s="119">
        <v>0</v>
      </c>
      <c r="I528" s="119">
        <v>0</v>
      </c>
      <c r="J528" s="119">
        <v>0</v>
      </c>
      <c r="K528" s="119">
        <v>0</v>
      </c>
      <c r="L528" s="119">
        <v>0</v>
      </c>
      <c r="M528" s="119">
        <v>341699.26</v>
      </c>
      <c r="N528" s="119">
        <v>341699.26</v>
      </c>
      <c r="O528" s="119">
        <v>341699.26</v>
      </c>
      <c r="P528" s="119">
        <v>341699.17000000004</v>
      </c>
      <c r="Q528" s="119">
        <f t="shared" si="9"/>
        <v>1366796.9500000002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341699.26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FXAvbUe69/OO+hFWaoL2yHCla7k2QIjuwaMpyUno+Gp1rdOz9MWTmlx/iqPlPWOIlWnr8pjQWo0mbOWwANAP6w==" saltValue="+CHE9jrBYsfeXr9m3g36gQ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2024-10-30T13:06:43Z</dcterms:modified>
</cp:coreProperties>
</file>