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Februar 2023 - GDDS\"/>
    </mc:Choice>
  </mc:AlternateContent>
  <xr:revisionPtr revIDLastSave="0" documentId="13_ncr:1_{985AB5E1-B19C-419A-9587-57695DF5AC43}" xr6:coauthVersionLast="36" xr6:coauthVersionMax="36" xr10:uidLastSave="{00000000-0000-0000-0000-000000000000}"/>
  <workbookProtection workbookAlgorithmName="SHA-512" workbookHashValue="FXNfHE4L0h4iOOwAqCvt0ja2cOIMA+nD4VJ1dJLl/sTETcF606UC56Atd7YzDKGGs2jfs2RuT+Pl7oykRDMN9Q==" workbookSaltValue="S65Blj6SNRM4jFQEi95i0w==" workbookSpinCount="100000" lockStructure="1"/>
  <bookViews>
    <workbookView xWindow="0" yWindow="0" windowWidth="23040" windowHeight="9075" firstSheet="1" activeTab="1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G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I174" i="3" s="1"/>
  <c r="J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G39" i="3" l="1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M201" i="3" s="1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M47" i="3" s="1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10" i="2" l="1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<sst xmlns="http://schemas.openxmlformats.org/spreadsheetml/2006/main" count="1771" uniqueCount="588">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</sst>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43" fontId="8" fillId="0" borderId="55" xfId="1" applyFont="1" applyFill="1" applyBorder="1" applyAlignment="1" applyProtection="1">
      <alignment horizontal="right" vertical="center" wrapText="1" indent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9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50">
        <v>2</v>
      </c>
      <c r="D4" t="str">
        <f>VLOOKUP(C4,C9:D20,2,FALSE)</f>
        <v>Februar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2</v>
      </c>
      <c r="D6" t="str">
        <f>VLOOKUP(C6,E9:F20,2,FALSE)</f>
        <v>Januar - Februar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N18" sqref="N18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1" customFormat="1" ht="18" x14ac:dyDescent="0.25">
      <c r="C7" s="161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7" t="s">
        <v>583</v>
      </c>
      <c r="E10" s="147"/>
      <c r="F10" s="147"/>
      <c r="G10" s="147"/>
      <c r="H10" s="127" t="s">
        <v>34</v>
      </c>
      <c r="I10" s="140" t="s">
        <v>5</v>
      </c>
      <c r="J10" s="162" t="str">
        <f>'Analitika 2023'!L4</f>
        <v>Februar</v>
      </c>
      <c r="K10" s="163"/>
      <c r="L10" s="140" t="s">
        <v>6</v>
      </c>
      <c r="M10" s="162" t="str">
        <f>IF(J10="Januar","-",'Analitika 2023'!F4)</f>
        <v>Januar - Februar</v>
      </c>
      <c r="N10" s="163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7863716.9100000001</v>
      </c>
      <c r="K13" s="136">
        <f>IFERROR($J13/$J$37,0)</f>
        <v>4.4213118939695067E-2</v>
      </c>
      <c r="L13" s="129"/>
      <c r="M13" s="141">
        <f>IF($J$10="Januar","-",
SUMPRODUCT((D13=VALUE(LEFT('Analitika 2023'!$C$9:$C$286,2)))*('Analitika 2023'!$F$9:$F$286)))</f>
        <v>10249587.860000003</v>
      </c>
      <c r="N13" s="136">
        <f>IF($J$10="Januar","-",IFERROR($M13/$M$37,0))</f>
        <v>3.1782014500579471E-2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5073483.9499999983</v>
      </c>
      <c r="K15" s="136">
        <f>IFERROR($J15/$J$37,0)</f>
        <v>2.8525257443427456E-2</v>
      </c>
      <c r="L15" s="129"/>
      <c r="M15" s="141">
        <f>IF($J$10="Januar","-",
SUMPRODUCT((D15=VALUE(LEFT('Analitika 2023'!$C$9:$C$286,2)))*('Analitika 2023'!$F$9:$F$286)))</f>
        <v>8960629.9699999988</v>
      </c>
      <c r="N15" s="136">
        <f>IF($J$10="Januar","-",IFERROR($M15/$M$37,0))</f>
        <v>2.7785202247231324E-2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15309806.859999986</v>
      </c>
      <c r="K17" s="136">
        <f>IFERROR($J17/$J$37,0)</f>
        <v>8.6078163722317774E-2</v>
      </c>
      <c r="L17" s="129"/>
      <c r="M17" s="141">
        <f>IF($J$10="Januar","-",
SUMPRODUCT((D17=VALUE(LEFT('Analitika 2023'!$C$9:$C$286,2)))*('Analitika 2023'!$F$9:$F$286)))</f>
        <v>24972151.519999981</v>
      </c>
      <c r="N17" s="136">
        <f>IF($J$10="Januar","-",IFERROR($M17/$M$37,0))</f>
        <v>7.7433872713717766E-2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16008732.839999998</v>
      </c>
      <c r="K19" s="136">
        <f>IFERROR($J19/$J$37,0)</f>
        <v>9.0007819105065195E-2</v>
      </c>
      <c r="L19" s="129"/>
      <c r="M19" s="141">
        <f>IF($J$10="Januar","-",
SUMPRODUCT((D19=VALUE(LEFT('Analitika 2023'!$C$9:$C$286,2)))*('Analitika 2023'!$F$9:$F$286)))</f>
        <v>53549537.18</v>
      </c>
      <c r="N19" s="136">
        <f>IF($J$10="Januar","-",IFERROR($M19/$M$37,0))</f>
        <v>0.16604688797253542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6017255.9200000009</v>
      </c>
      <c r="K21" s="136">
        <f>IFERROR($J21/$J$37,0)</f>
        <v>3.3831539808258974E-2</v>
      </c>
      <c r="L21" s="129"/>
      <c r="M21" s="141">
        <f>IF($J$10="Januar","-",
SUMPRODUCT((D21=VALUE(LEFT('Analitika 2023'!$C$9:$C$286,2)))*('Analitika 2023'!$F$9:$F$286)))</f>
        <v>9137152.3499999996</v>
      </c>
      <c r="N21" s="136">
        <f>IF($J$10="Januar","-",IFERROR($M21/$M$37,0))</f>
        <v>2.8332564435591238E-2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1306565.43</v>
      </c>
      <c r="K23" s="136">
        <f>IFERROR($J23/$J$37,0)</f>
        <v>7.3460595568519546E-3</v>
      </c>
      <c r="L23" s="129"/>
      <c r="M23" s="141">
        <f>IF($J$10="Januar","-",
SUMPRODUCT((D23=VALUE(LEFT('Analitika 2023'!$C$9:$C$286,2)))*('Analitika 2023'!$F$9:$F$286)))</f>
        <v>1863261.12</v>
      </c>
      <c r="N23" s="136">
        <f>IF($J$10="Januar","-",IFERROR($M23/$M$37,0))</f>
        <v>5.7776168898761885E-3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3424535.5500000003</v>
      </c>
      <c r="K25" s="136">
        <f>IFERROR($J25/$J$37,0)</f>
        <v>1.925417704098965E-2</v>
      </c>
      <c r="L25" s="129"/>
      <c r="M25" s="141">
        <f>IF($J$10="Januar","-",
SUMPRODUCT((D25=VALUE(LEFT('Analitika 2023'!$C$9:$C$286,2)))*('Analitika 2023'!$F$9:$F$286)))</f>
        <v>3921083.9600000004</v>
      </c>
      <c r="N25" s="136">
        <f>IF($J$10="Januar","-",IFERROR($M25/$M$37,0))</f>
        <v>1.2158532516322033E-2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2333488.4500000002</v>
      </c>
      <c r="K27" s="136">
        <f>IFERROR($J27/$J$37,0)</f>
        <v>1.3119852045164058E-2</v>
      </c>
      <c r="L27" s="129"/>
      <c r="M27" s="141">
        <f>IF($J$10="Januar","-",
SUMPRODUCT((D27=VALUE(LEFT('Analitika 2023'!$C$9:$C$286,2)))*('Analitika 2023'!$F$9:$F$286)))</f>
        <v>2739448.77</v>
      </c>
      <c r="N27" s="136">
        <f>IF($J$10="Januar","-",IFERROR($M27/$M$37,0))</f>
        <v>8.4945074593208644E-3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22702610.56000001</v>
      </c>
      <c r="K29" s="136">
        <f>IFERROR($J29/$J$37,0)</f>
        <v>0.12764361082917691</v>
      </c>
      <c r="L29" s="129"/>
      <c r="M29" s="141">
        <f>IF($J$10="Januar","-",
SUMPRODUCT((D29=VALUE(LEFT('Analitika 2023'!$C$9:$C$286,2)))*('Analitika 2023'!$F$9:$F$286)))</f>
        <v>38161637.900000013</v>
      </c>
      <c r="N29" s="136">
        <f>IF($J$10="Januar","-",IFERROR($M29/$M$37,0))</f>
        <v>0.11833195106672935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1266354.1000000001</v>
      </c>
      <c r="K31" s="136">
        <f>IFERROR($J31/$J$37,0)</f>
        <v>7.1199745723133489E-3</v>
      </c>
      <c r="L31" s="129"/>
      <c r="M31" s="141">
        <f>IF($J$10="Januar","-",
SUMPRODUCT((D31=VALUE(LEFT('Analitika 2023'!$C$9:$C$286,2)))*('Analitika 2023'!$F$9:$F$286)))</f>
        <v>2043784.12</v>
      </c>
      <c r="N31" s="136">
        <f>IF($J$10="Januar","-",IFERROR($M31/$M$37,0))</f>
        <v>6.3373842368227712E-3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32920694.47000001</v>
      </c>
      <c r="K33" s="136">
        <f>IFERROR($J33/$J$37,0)</f>
        <v>0.18509396979035858</v>
      </c>
      <c r="L33" s="129"/>
      <c r="M33" s="141">
        <f>IF($J$10="Januar","-",
SUMPRODUCT((D33=VALUE(LEFT('Analitika 2023'!$C$9:$C$286,2)))*('Analitika 2023'!$F$9:$F$286)))</f>
        <v>44357092.170000009</v>
      </c>
      <c r="N33" s="136">
        <f>IF($J$10="Januar","-",IFERROR($M33/$M$37,0))</f>
        <v>0.13754287155800624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63632112.060000047</v>
      </c>
      <c r="K35" s="136">
        <f>IFERROR($J35/$J$37,0)</f>
        <v>0.357766457146381</v>
      </c>
      <c r="L35" s="129"/>
      <c r="M35" s="141">
        <f>IF($J$10="Januar","-",
SUMPRODUCT((D35=VALUE(LEFT('Analitika 2023'!$C$9:$C$286,2)))*('Analitika 2023'!$F$9:$F$286)))</f>
        <v>122541114.85000001</v>
      </c>
      <c r="N35" s="136">
        <f>IF($J$10="Januar","-",IFERROR($M35/$M$37,0))</f>
        <v>0.37997659440326742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177859357.10000005</v>
      </c>
      <c r="K37" s="138">
        <f>IFERROR($J37/$J$37,0)</f>
        <v>1</v>
      </c>
      <c r="L37" s="135"/>
      <c r="M37" s="144">
        <f>SUM(M13:M35)</f>
        <v>322496481.76999998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OfA2SE4OyyaFADopIGWay+csFzqd3jD4oBVACIRPBEmb2c3TJl8Y6VT9FbFHprtNrZ7EowjvrkZ89KXhm6FGBg==" saltValue="vfWKBbc2JvPrWftBbMcjB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zoomScale="85" zoomScaleNormal="85" zoomScaleSheetLayoutView="85" workbookViewId="0"/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6">
        <v>6174600000</v>
      </c>
      <c r="E4" s="42" t="s">
        <v>9</v>
      </c>
      <c r="F4" s="43" t="str">
        <f>Master!D6</f>
        <v>Januar - Februar</v>
      </c>
      <c r="G4" s="43"/>
      <c r="H4" s="43"/>
      <c r="I4" s="43"/>
      <c r="J4" s="43"/>
      <c r="K4" s="44" t="s">
        <v>10</v>
      </c>
      <c r="L4" s="45" t="str">
        <f>Master!D4</f>
        <v>Februar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8" t="s">
        <v>12</v>
      </c>
      <c r="G5" s="169"/>
      <c r="H5" s="169"/>
      <c r="I5" s="164" t="s">
        <v>28</v>
      </c>
      <c r="J5" s="165"/>
      <c r="K5" s="53" t="s">
        <v>11</v>
      </c>
      <c r="L5" s="168" t="s">
        <v>12</v>
      </c>
      <c r="M5" s="169"/>
      <c r="N5" s="169"/>
      <c r="O5" s="164" t="s">
        <v>28</v>
      </c>
      <c r="P5" s="165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8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6" t="s">
        <v>33</v>
      </c>
      <c r="D8" s="167"/>
      <c r="E8" s="73">
        <f>SUM(E9:E286)</f>
        <v>408072501.42000002</v>
      </c>
      <c r="F8" s="74">
        <f>SUM(F9:F286)</f>
        <v>322496481.77000016</v>
      </c>
      <c r="G8" s="75">
        <f t="shared" ref="G8" si="0">IFERROR(F8/E8,0)</f>
        <v>0.79029211879699157</v>
      </c>
      <c r="H8" s="76">
        <f>F8/$D$4</f>
        <v>5.2229534183590866E-2</v>
      </c>
      <c r="I8" s="74">
        <f>SUM(I9:I286)</f>
        <v>-85576019.649999872</v>
      </c>
      <c r="J8" s="77">
        <f t="shared" ref="J8:J9" si="1">IFERROR(I8/E8,0)</f>
        <v>-0.20970788120300848</v>
      </c>
      <c r="K8" s="73">
        <f>SUM(K9:K286)</f>
        <v>201713880.83000001</v>
      </c>
      <c r="L8" s="74">
        <f>SUM(L9:L286)</f>
        <v>177859357.10000005</v>
      </c>
      <c r="M8" s="151">
        <f>IFERROR(L8/K8,0)</f>
        <v>0.8817407922952808</v>
      </c>
      <c r="N8" s="151">
        <f>L8/$D$4</f>
        <v>2.8805000664010632E-2</v>
      </c>
      <c r="O8" s="74">
        <f>SUM(O9:O286)</f>
        <v>-23854523.729999937</v>
      </c>
      <c r="P8" s="77">
        <f t="shared" ref="P8:P9" si="2">IFERROR(O8/K8,0)</f>
        <v>-0.11825920770471915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1196488.56</v>
      </c>
      <c r="F9" s="83">
        <f>VLOOKUP($C9,'2023'!$C$8:$U$285,19,FALSE)</f>
        <v>57464.09</v>
      </c>
      <c r="G9" s="84">
        <f t="shared" ref="G9" si="3">IFERROR(F9/E9,0)</f>
        <v>4.8027279090741989E-2</v>
      </c>
      <c r="H9" s="85">
        <f t="shared" ref="H9" si="4">F9/$D$4</f>
        <v>9.3065283581122652E-6</v>
      </c>
      <c r="I9" s="86">
        <f t="shared" ref="I9" si="5">F9-E9</f>
        <v>-1139024.47</v>
      </c>
      <c r="J9" s="87">
        <f t="shared" si="1"/>
        <v>-0.95197272090925789</v>
      </c>
      <c r="K9" s="152">
        <f>VLOOKUP($C9,'2023'!$C$295:$U$572,VLOOKUP($L$4,Master!$D$9:$G$20,4,FALSE),FALSE)</f>
        <v>597879.28</v>
      </c>
      <c r="L9" s="153">
        <f>VLOOKUP($C9,'2023'!$C$8:$U$285,VLOOKUP($L$4,Master!$D$9:$G$20,4,FALSE),FALSE)</f>
        <v>44419.439999999995</v>
      </c>
      <c r="M9" s="154">
        <f>IFERROR(L9/K9,0)</f>
        <v>7.4294998147452093E-2</v>
      </c>
      <c r="N9" s="154">
        <f>L9/$D$4</f>
        <v>7.1938975804100664E-6</v>
      </c>
      <c r="O9" s="153">
        <f>L9-K9</f>
        <v>-553459.84000000008</v>
      </c>
      <c r="P9" s="155">
        <f t="shared" si="2"/>
        <v>-0.925705001852548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7316.84</v>
      </c>
      <c r="F10" s="83">
        <f>VLOOKUP($C10,'2023'!$C$8:$U$285,19,FALSE)</f>
        <v>5760</v>
      </c>
      <c r="G10" s="84">
        <f t="shared" ref="G10:G73" si="6">IFERROR(F10/E10,0)</f>
        <v>0.78722508623941478</v>
      </c>
      <c r="H10" s="85">
        <f t="shared" ref="H10:H73" si="7">F10/$D$4</f>
        <v>9.3285395005344474E-7</v>
      </c>
      <c r="I10" s="86">
        <f t="shared" ref="I10:I73" si="8">F10-E10</f>
        <v>-1556.8400000000001</v>
      </c>
      <c r="J10" s="87">
        <f t="shared" ref="J10:J73" si="9">IFERROR(I10/E10,0)</f>
        <v>-0.21277491376058519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3355</v>
      </c>
      <c r="M10" s="156">
        <f t="shared" ref="M10:M73" si="10">IFERROR(L10/K10,0)</f>
        <v>0.91706255706015161</v>
      </c>
      <c r="N10" s="156">
        <f t="shared" ref="N10:N73" si="11">L10/$D$4</f>
        <v>5.4335503514397697E-7</v>
      </c>
      <c r="O10" s="83">
        <f t="shared" ref="O10:O73" si="12">L10-K10</f>
        <v>-303.42000000000007</v>
      </c>
      <c r="P10" s="87">
        <f t="shared" ref="P10:P73" si="13">IFERROR(O10/K10,0)</f>
        <v>-8.2937442939848366E-2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190755.24000000002</v>
      </c>
      <c r="F11" s="83">
        <f>VLOOKUP($C11,'2023'!$C$8:$U$285,19,FALSE)</f>
        <v>167033.85000000003</v>
      </c>
      <c r="G11" s="84">
        <f t="shared" si="6"/>
        <v>0.87564488398850804</v>
      </c>
      <c r="H11" s="85">
        <f t="shared" si="7"/>
        <v>2.7051768535613647E-5</v>
      </c>
      <c r="I11" s="86">
        <f t="shared" si="8"/>
        <v>-23721.389999999985</v>
      </c>
      <c r="J11" s="87">
        <f t="shared" si="9"/>
        <v>-0.12435511601149191</v>
      </c>
      <c r="K11" s="82">
        <f>VLOOKUP($C11,'2023'!$C$295:$U$572,VLOOKUP($L$4,Master!$D$9:$G$20,4,FALSE),FALSE)</f>
        <v>98747.6</v>
      </c>
      <c r="L11" s="83">
        <f>VLOOKUP($C11,'2023'!$C$8:$U$285,VLOOKUP($L$4,Master!$D$9:$G$20,4,FALSE),FALSE)</f>
        <v>130218.37000000001</v>
      </c>
      <c r="M11" s="156">
        <f t="shared" si="10"/>
        <v>1.3186990873702247</v>
      </c>
      <c r="N11" s="156">
        <f t="shared" si="11"/>
        <v>2.1089361254170313E-5</v>
      </c>
      <c r="O11" s="83">
        <f t="shared" si="12"/>
        <v>31470.770000000004</v>
      </c>
      <c r="P11" s="87">
        <f t="shared" si="13"/>
        <v>0.31869908737022473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114448.86000000003</v>
      </c>
      <c r="F12" s="83">
        <f>VLOOKUP($C12,'2023'!$C$8:$U$285,19,FALSE)</f>
        <v>61035.499999999993</v>
      </c>
      <c r="G12" s="84">
        <f t="shared" si="6"/>
        <v>0.53329932687839776</v>
      </c>
      <c r="H12" s="85">
        <f t="shared" si="7"/>
        <v>9.8849318174456635E-6</v>
      </c>
      <c r="I12" s="86">
        <f t="shared" si="8"/>
        <v>-53413.360000000037</v>
      </c>
      <c r="J12" s="87">
        <f t="shared" si="9"/>
        <v>-0.46670067312160229</v>
      </c>
      <c r="K12" s="82">
        <f>VLOOKUP($C12,'2023'!$C$295:$U$572,VLOOKUP($L$4,Master!$D$9:$G$20,4,FALSE),FALSE)</f>
        <v>67604.440000000017</v>
      </c>
      <c r="L12" s="83">
        <f>VLOOKUP($C12,'2023'!$C$8:$U$285,VLOOKUP($L$4,Master!$D$9:$G$20,4,FALSE),FALSE)</f>
        <v>31968.339999999997</v>
      </c>
      <c r="M12" s="156">
        <f t="shared" si="10"/>
        <v>0.47287337932242302</v>
      </c>
      <c r="N12" s="156">
        <f t="shared" si="11"/>
        <v>5.1773944870922806E-6</v>
      </c>
      <c r="O12" s="83">
        <f t="shared" si="12"/>
        <v>-35636.10000000002</v>
      </c>
      <c r="P12" s="87">
        <f t="shared" si="13"/>
        <v>-0.52712662067757698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270688.31999999989</v>
      </c>
      <c r="F13" s="83">
        <f>VLOOKUP($C13,'2023'!$C$8:$U$285,19,FALSE)</f>
        <v>165177.16999999998</v>
      </c>
      <c r="G13" s="84">
        <f t="shared" si="6"/>
        <v>0.61021166336249766</v>
      </c>
      <c r="H13" s="85">
        <f t="shared" si="7"/>
        <v>2.6751072134227314E-5</v>
      </c>
      <c r="I13" s="86">
        <f t="shared" si="8"/>
        <v>-105511.14999999991</v>
      </c>
      <c r="J13" s="87">
        <f t="shared" si="9"/>
        <v>-0.38978833663750229</v>
      </c>
      <c r="K13" s="82">
        <f>VLOOKUP($C13,'2023'!$C$295:$U$572,VLOOKUP($L$4,Master!$D$9:$G$20,4,FALSE),FALSE)</f>
        <v>135344.15999999995</v>
      </c>
      <c r="L13" s="83">
        <f>VLOOKUP($C13,'2023'!$C$8:$U$285,VLOOKUP($L$4,Master!$D$9:$G$20,4,FALSE),FALSE)</f>
        <v>95008.099999999991</v>
      </c>
      <c r="M13" s="156">
        <f t="shared" si="10"/>
        <v>0.70197413763549188</v>
      </c>
      <c r="N13" s="156">
        <f t="shared" si="11"/>
        <v>1.5386923849318174E-5</v>
      </c>
      <c r="O13" s="83">
        <f t="shared" si="12"/>
        <v>-40336.059999999954</v>
      </c>
      <c r="P13" s="87">
        <f t="shared" si="13"/>
        <v>-0.29802586236450818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1042999.52</v>
      </c>
      <c r="F14" s="83">
        <f>VLOOKUP($C14,'2023'!$C$8:$U$285,19,FALSE)</f>
        <v>784803.54</v>
      </c>
      <c r="G14" s="84">
        <f t="shared" si="6"/>
        <v>0.75244861090635984</v>
      </c>
      <c r="H14" s="85">
        <f t="shared" si="7"/>
        <v>1.27101924011272E-4</v>
      </c>
      <c r="I14" s="86">
        <f t="shared" si="8"/>
        <v>-258195.97999999998</v>
      </c>
      <c r="J14" s="87">
        <f t="shared" si="9"/>
        <v>-0.24755138909364022</v>
      </c>
      <c r="K14" s="82">
        <f>VLOOKUP($C14,'2023'!$C$295:$U$572,VLOOKUP($L$4,Master!$D$9:$G$20,4,FALSE),FALSE)</f>
        <v>530038.65</v>
      </c>
      <c r="L14" s="83">
        <f>VLOOKUP($C14,'2023'!$C$8:$U$285,VLOOKUP($L$4,Master!$D$9:$G$20,4,FALSE),FALSE)</f>
        <v>464592.56000000006</v>
      </c>
      <c r="M14" s="156">
        <f t="shared" si="10"/>
        <v>0.87652581561740839</v>
      </c>
      <c r="N14" s="156">
        <f t="shared" si="11"/>
        <v>7.5242535548861479E-5</v>
      </c>
      <c r="O14" s="83">
        <f t="shared" si="12"/>
        <v>-65446.089999999967</v>
      </c>
      <c r="P14" s="87">
        <f t="shared" si="13"/>
        <v>-0.12347418438259165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171915.16</v>
      </c>
      <c r="F15" s="83">
        <f>VLOOKUP($C15,'2023'!$C$8:$U$285,19,FALSE)</f>
        <v>98415.28</v>
      </c>
      <c r="G15" s="84">
        <f t="shared" si="6"/>
        <v>0.57246423177572003</v>
      </c>
      <c r="H15" s="85">
        <f t="shared" si="7"/>
        <v>1.5938729634308296E-5</v>
      </c>
      <c r="I15" s="86">
        <f t="shared" si="8"/>
        <v>-73499.88</v>
      </c>
      <c r="J15" s="87">
        <f t="shared" si="9"/>
        <v>-0.42753576822427997</v>
      </c>
      <c r="K15" s="82">
        <f>VLOOKUP($C15,'2023'!$C$295:$U$572,VLOOKUP($L$4,Master!$D$9:$G$20,4,FALSE),FALSE)</f>
        <v>85957.58</v>
      </c>
      <c r="L15" s="83">
        <f>VLOOKUP($C15,'2023'!$C$8:$U$285,VLOOKUP($L$4,Master!$D$9:$G$20,4,FALSE),FALSE)</f>
        <v>49804.799999999996</v>
      </c>
      <c r="M15" s="156">
        <f t="shared" si="10"/>
        <v>0.57941137942692189</v>
      </c>
      <c r="N15" s="156">
        <f t="shared" si="11"/>
        <v>8.0660771547954517E-6</v>
      </c>
      <c r="O15" s="83">
        <f t="shared" si="12"/>
        <v>-36152.780000000006</v>
      </c>
      <c r="P15" s="87">
        <f t="shared" si="13"/>
        <v>-0.42058862057307811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159989.46</v>
      </c>
      <c r="F16" s="83">
        <f>VLOOKUP($C16,'2023'!$C$8:$U$285,19,FALSE)</f>
        <v>123899.27</v>
      </c>
      <c r="G16" s="84">
        <f t="shared" si="6"/>
        <v>0.77442145251318439</v>
      </c>
      <c r="H16" s="85">
        <f t="shared" si="7"/>
        <v>2.0065958928513589E-5</v>
      </c>
      <c r="I16" s="86">
        <f t="shared" si="8"/>
        <v>-36090.189999999988</v>
      </c>
      <c r="J16" s="87">
        <f t="shared" si="9"/>
        <v>-0.22557854748681563</v>
      </c>
      <c r="K16" s="82">
        <f>VLOOKUP($C16,'2023'!$C$295:$U$572,VLOOKUP($L$4,Master!$D$9:$G$20,4,FALSE),FALSE)</f>
        <v>79994.73</v>
      </c>
      <c r="L16" s="83">
        <f>VLOOKUP($C16,'2023'!$C$8:$U$285,VLOOKUP($L$4,Master!$D$9:$G$20,4,FALSE),FALSE)</f>
        <v>69538.38</v>
      </c>
      <c r="M16" s="156">
        <f t="shared" si="10"/>
        <v>0.8692870142820659</v>
      </c>
      <c r="N16" s="156">
        <f t="shared" si="11"/>
        <v>1.1262005635992615E-5</v>
      </c>
      <c r="O16" s="83">
        <f t="shared" si="12"/>
        <v>-10456.349999999991</v>
      </c>
      <c r="P16" s="87">
        <f t="shared" si="13"/>
        <v>-0.13071298571793408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25666.66</v>
      </c>
      <c r="F17" s="83">
        <f>VLOOKUP($C17,'2023'!$C$8:$U$285,19,FALSE)</f>
        <v>53602.96</v>
      </c>
      <c r="G17" s="84">
        <f t="shared" si="6"/>
        <v>2.0884275554357288</v>
      </c>
      <c r="H17" s="85">
        <f t="shared" si="7"/>
        <v>8.6812036407216666E-6</v>
      </c>
      <c r="I17" s="86">
        <f t="shared" si="8"/>
        <v>27936.3</v>
      </c>
      <c r="J17" s="87">
        <f t="shared" si="9"/>
        <v>1.0884275554357286</v>
      </c>
      <c r="K17" s="82">
        <f>VLOOKUP($C17,'2023'!$C$295:$U$572,VLOOKUP($L$4,Master!$D$9:$G$20,4,FALSE),FALSE)</f>
        <v>12833.33</v>
      </c>
      <c r="L17" s="83">
        <f>VLOOKUP($C17,'2023'!$C$8:$U$285,VLOOKUP($L$4,Master!$D$9:$G$20,4,FALSE),FALSE)</f>
        <v>53602.96</v>
      </c>
      <c r="M17" s="156">
        <f t="shared" si="10"/>
        <v>4.1768551108714576</v>
      </c>
      <c r="N17" s="156">
        <f t="shared" si="11"/>
        <v>8.6812036407216666E-6</v>
      </c>
      <c r="O17" s="83">
        <f t="shared" si="12"/>
        <v>40769.629999999997</v>
      </c>
      <c r="P17" s="87">
        <f t="shared" si="13"/>
        <v>3.1768551108714571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178414.94</v>
      </c>
      <c r="F18" s="83">
        <f>VLOOKUP($C18,'2023'!$C$8:$U$285,19,FALSE)</f>
        <v>143049.83000000002</v>
      </c>
      <c r="G18" s="84">
        <f t="shared" si="6"/>
        <v>0.80178167814870216</v>
      </c>
      <c r="H18" s="85">
        <f t="shared" si="7"/>
        <v>2.3167465098953779E-5</v>
      </c>
      <c r="I18" s="86">
        <f t="shared" si="8"/>
        <v>-35365.109999999986</v>
      </c>
      <c r="J18" s="87">
        <f t="shared" si="9"/>
        <v>-0.19821832185129779</v>
      </c>
      <c r="K18" s="82">
        <f>VLOOKUP($C18,'2023'!$C$295:$U$572,VLOOKUP($L$4,Master!$D$9:$G$20,4,FALSE),FALSE)</f>
        <v>88145.36</v>
      </c>
      <c r="L18" s="83">
        <f>VLOOKUP($C18,'2023'!$C$8:$U$285,VLOOKUP($L$4,Master!$D$9:$G$20,4,FALSE),FALSE)</f>
        <v>93940.47</v>
      </c>
      <c r="M18" s="156">
        <f t="shared" si="10"/>
        <v>1.0657449240663377</v>
      </c>
      <c r="N18" s="156">
        <f t="shared" si="11"/>
        <v>1.5214017102322417E-5</v>
      </c>
      <c r="O18" s="83">
        <f t="shared" si="12"/>
        <v>5795.1100000000006</v>
      </c>
      <c r="P18" s="87">
        <f t="shared" si="13"/>
        <v>6.5744924066337695E-2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740690.14</v>
      </c>
      <c r="F19" s="83">
        <f>VLOOKUP($C19,'2023'!$C$8:$U$285,19,FALSE)</f>
        <v>566264.06999999995</v>
      </c>
      <c r="G19" s="84">
        <f t="shared" si="6"/>
        <v>0.76450871885509364</v>
      </c>
      <c r="H19" s="85">
        <f t="shared" si="7"/>
        <v>9.1708624040423662E-5</v>
      </c>
      <c r="I19" s="86">
        <f t="shared" si="8"/>
        <v>-174426.07000000007</v>
      </c>
      <c r="J19" s="87">
        <f t="shared" si="9"/>
        <v>-0.23549128114490636</v>
      </c>
      <c r="K19" s="82">
        <f>VLOOKUP($C19,'2023'!$C$295:$U$572,VLOOKUP($L$4,Master!$D$9:$G$20,4,FALSE),FALSE)</f>
        <v>408527.57</v>
      </c>
      <c r="L19" s="83">
        <f>VLOOKUP($C19,'2023'!$C$8:$U$285,VLOOKUP($L$4,Master!$D$9:$G$20,4,FALSE),FALSE)</f>
        <v>314934.76</v>
      </c>
      <c r="M19" s="156">
        <f t="shared" si="10"/>
        <v>0.77090209603234372</v>
      </c>
      <c r="N19" s="156">
        <f t="shared" si="11"/>
        <v>5.1004884526932921E-5</v>
      </c>
      <c r="O19" s="83">
        <f t="shared" si="12"/>
        <v>-93592.81</v>
      </c>
      <c r="P19" s="87">
        <f t="shared" si="13"/>
        <v>-0.22909790396765634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898021.7699999999</v>
      </c>
      <c r="F20" s="83">
        <f>VLOOKUP($C20,'2023'!$C$8:$U$285,19,FALSE)</f>
        <v>730745.60999999987</v>
      </c>
      <c r="G20" s="84">
        <f t="shared" si="6"/>
        <v>0.81372816830487305</v>
      </c>
      <c r="H20" s="85">
        <f t="shared" si="7"/>
        <v>1.1834703624526282E-4</v>
      </c>
      <c r="I20" s="86">
        <f t="shared" si="8"/>
        <v>-167276.16000000003</v>
      </c>
      <c r="J20" s="87">
        <f t="shared" si="9"/>
        <v>-0.18627183169512701</v>
      </c>
      <c r="K20" s="82">
        <f>VLOOKUP($C20,'2023'!$C$295:$U$572,VLOOKUP($L$4,Master!$D$9:$G$20,4,FALSE),FALSE)</f>
        <v>525632.99999999988</v>
      </c>
      <c r="L20" s="83">
        <f>VLOOKUP($C20,'2023'!$C$8:$U$285,VLOOKUP($L$4,Master!$D$9:$G$20,4,FALSE),FALSE)</f>
        <v>432744.98999999993</v>
      </c>
      <c r="M20" s="156">
        <f t="shared" si="10"/>
        <v>0.8232835267192129</v>
      </c>
      <c r="N20" s="156">
        <f t="shared" si="11"/>
        <v>7.0084700223496253E-5</v>
      </c>
      <c r="O20" s="83">
        <f t="shared" si="12"/>
        <v>-92888.009999999951</v>
      </c>
      <c r="P20" s="87">
        <f t="shared" si="13"/>
        <v>-0.1767164732807871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688470.03000000026</v>
      </c>
      <c r="F21" s="83">
        <f>VLOOKUP($C21,'2023'!$C$8:$U$285,19,FALSE)</f>
        <v>671487.58000000019</v>
      </c>
      <c r="G21" s="84">
        <f t="shared" si="6"/>
        <v>0.97533305843393059</v>
      </c>
      <c r="H21" s="85">
        <f t="shared" si="7"/>
        <v>1.087499724678522E-4</v>
      </c>
      <c r="I21" s="86">
        <f t="shared" si="8"/>
        <v>-16982.45000000007</v>
      </c>
      <c r="J21" s="87">
        <f t="shared" si="9"/>
        <v>-2.4666941566069425E-2</v>
      </c>
      <c r="K21" s="82">
        <f>VLOOKUP($C21,'2023'!$C$295:$U$572,VLOOKUP($L$4,Master!$D$9:$G$20,4,FALSE),FALSE)</f>
        <v>313636.55000000016</v>
      </c>
      <c r="L21" s="83">
        <f>VLOOKUP($C21,'2023'!$C$8:$U$285,VLOOKUP($L$4,Master!$D$9:$G$20,4,FALSE),FALSE)</f>
        <v>454578.60000000009</v>
      </c>
      <c r="M21" s="156">
        <f t="shared" si="10"/>
        <v>1.4493801822523551</v>
      </c>
      <c r="N21" s="156">
        <f t="shared" si="11"/>
        <v>7.3620736565931406E-5</v>
      </c>
      <c r="O21" s="83">
        <f t="shared" si="12"/>
        <v>140942.04999999993</v>
      </c>
      <c r="P21" s="87">
        <f t="shared" si="13"/>
        <v>0.44938018225235504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4110.68</v>
      </c>
      <c r="F22" s="83">
        <f>VLOOKUP($C22,'2023'!$C$8:$U$285,19,FALSE)</f>
        <v>2834.3199999999997</v>
      </c>
      <c r="G22" s="84">
        <f t="shared" si="6"/>
        <v>0.6895014936701469</v>
      </c>
      <c r="H22" s="85">
        <f t="shared" si="7"/>
        <v>4.5902892495060402E-7</v>
      </c>
      <c r="I22" s="86">
        <f t="shared" si="8"/>
        <v>-1276.3600000000006</v>
      </c>
      <c r="J22" s="87">
        <f t="shared" si="9"/>
        <v>-0.3104985063298531</v>
      </c>
      <c r="K22" s="82">
        <f>VLOOKUP($C22,'2023'!$C$295:$U$572,VLOOKUP($L$4,Master!$D$9:$G$20,4,FALSE),FALSE)</f>
        <v>2055.34</v>
      </c>
      <c r="L22" s="83">
        <f>VLOOKUP($C22,'2023'!$C$8:$U$285,VLOOKUP($L$4,Master!$D$9:$G$20,4,FALSE),FALSE)</f>
        <v>1542.62</v>
      </c>
      <c r="M22" s="156">
        <f t="shared" si="10"/>
        <v>0.7505424893205016</v>
      </c>
      <c r="N22" s="156">
        <f t="shared" si="11"/>
        <v>2.4983318757490363E-7</v>
      </c>
      <c r="O22" s="83">
        <f t="shared" si="12"/>
        <v>-512.72000000000025</v>
      </c>
      <c r="P22" s="87">
        <f t="shared" si="13"/>
        <v>-0.2494575106794984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11493.48</v>
      </c>
      <c r="F23" s="83">
        <f>VLOOKUP($C23,'2023'!$C$8:$U$285,19,FALSE)</f>
        <v>0</v>
      </c>
      <c r="G23" s="84">
        <f t="shared" si="6"/>
        <v>0</v>
      </c>
      <c r="H23" s="85">
        <f t="shared" si="7"/>
        <v>0</v>
      </c>
      <c r="I23" s="86">
        <f t="shared" si="8"/>
        <v>-11493.48</v>
      </c>
      <c r="J23" s="87">
        <f t="shared" si="9"/>
        <v>-1</v>
      </c>
      <c r="K23" s="82">
        <f>VLOOKUP($C23,'2023'!$C$295:$U$572,VLOOKUP($L$4,Master!$D$9:$G$20,4,FALSE),FALSE)</f>
        <v>5746.74</v>
      </c>
      <c r="L23" s="83">
        <f>VLOOKUP($C23,'2023'!$C$8:$U$285,VLOOKUP($L$4,Master!$D$9:$G$20,4,FALSE),FALSE)</f>
        <v>0</v>
      </c>
      <c r="M23" s="156">
        <f t="shared" si="10"/>
        <v>0</v>
      </c>
      <c r="N23" s="156">
        <f t="shared" si="11"/>
        <v>0</v>
      </c>
      <c r="O23" s="83">
        <f t="shared" si="12"/>
        <v>-5746.74</v>
      </c>
      <c r="P23" s="87">
        <f t="shared" si="13"/>
        <v>-1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214914.32</v>
      </c>
      <c r="F24" s="83">
        <f>VLOOKUP($C24,'2023'!$C$8:$U$285,19,FALSE)</f>
        <v>172397.58000000002</v>
      </c>
      <c r="G24" s="84">
        <f t="shared" si="6"/>
        <v>0.80216888292971822</v>
      </c>
      <c r="H24" s="85">
        <f t="shared" si="7"/>
        <v>2.7920445049072008E-5</v>
      </c>
      <c r="I24" s="86">
        <f t="shared" si="8"/>
        <v>-42516.739999999991</v>
      </c>
      <c r="J24" s="87">
        <f t="shared" si="9"/>
        <v>-0.19783111707028173</v>
      </c>
      <c r="K24" s="82">
        <f>VLOOKUP($C24,'2023'!$C$295:$U$572,VLOOKUP($L$4,Master!$D$9:$G$20,4,FALSE),FALSE)</f>
        <v>104813.73</v>
      </c>
      <c r="L24" s="83">
        <f>VLOOKUP($C24,'2023'!$C$8:$U$285,VLOOKUP($L$4,Master!$D$9:$G$20,4,FALSE),FALSE)</f>
        <v>100462.12</v>
      </c>
      <c r="M24" s="156">
        <f t="shared" si="10"/>
        <v>0.9584824430921407</v>
      </c>
      <c r="N24" s="156">
        <f t="shared" si="11"/>
        <v>1.6270223172351244E-5</v>
      </c>
      <c r="O24" s="83">
        <f t="shared" si="12"/>
        <v>-4351.6100000000006</v>
      </c>
      <c r="P24" s="87">
        <f t="shared" si="13"/>
        <v>-4.1517556907859313E-2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66700</v>
      </c>
      <c r="F25" s="83">
        <f>VLOOKUP($C25,'2023'!$C$8:$U$285,19,FALSE)</f>
        <v>51310</v>
      </c>
      <c r="G25" s="84">
        <f t="shared" si="6"/>
        <v>0.76926536731634187</v>
      </c>
      <c r="H25" s="85">
        <f t="shared" si="7"/>
        <v>8.3098500307712244E-6</v>
      </c>
      <c r="I25" s="86">
        <f t="shared" si="8"/>
        <v>-15390</v>
      </c>
      <c r="J25" s="87">
        <f t="shared" si="9"/>
        <v>-0.23073463268365818</v>
      </c>
      <c r="K25" s="82">
        <f>VLOOKUP($C25,'2023'!$C$295:$U$572,VLOOKUP($L$4,Master!$D$9:$G$20,4,FALSE),FALSE)</f>
        <v>33350</v>
      </c>
      <c r="L25" s="83">
        <f>VLOOKUP($C25,'2023'!$C$8:$U$285,VLOOKUP($L$4,Master!$D$9:$G$20,4,FALSE),FALSE)</f>
        <v>30810</v>
      </c>
      <c r="M25" s="156">
        <f t="shared" si="10"/>
        <v>0.92383808095952025</v>
      </c>
      <c r="N25" s="156">
        <f t="shared" si="11"/>
        <v>4.9897969099212904E-6</v>
      </c>
      <c r="O25" s="83">
        <f t="shared" si="12"/>
        <v>-2540</v>
      </c>
      <c r="P25" s="87">
        <f t="shared" si="13"/>
        <v>-7.6161919040479767E-2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60666.98000000001</v>
      </c>
      <c r="F26" s="83">
        <f>VLOOKUP($C26,'2023'!$C$8:$U$285,19,FALSE)</f>
        <v>49501.12000000001</v>
      </c>
      <c r="G26" s="84">
        <f t="shared" si="6"/>
        <v>0.81594831323398664</v>
      </c>
      <c r="H26" s="85">
        <f t="shared" si="7"/>
        <v>8.0168950215398589E-6</v>
      </c>
      <c r="I26" s="86">
        <f t="shared" si="8"/>
        <v>-11165.86</v>
      </c>
      <c r="J26" s="87">
        <f t="shared" si="9"/>
        <v>-0.18405168676601338</v>
      </c>
      <c r="K26" s="82">
        <f>VLOOKUP($C26,'2023'!$C$295:$U$572,VLOOKUP($L$4,Master!$D$9:$G$20,4,FALSE),FALSE)</f>
        <v>30383.490000000005</v>
      </c>
      <c r="L26" s="83">
        <f>VLOOKUP($C26,'2023'!$C$8:$U$285,VLOOKUP($L$4,Master!$D$9:$G$20,4,FALSE),FALSE)</f>
        <v>27145.480000000007</v>
      </c>
      <c r="M26" s="156">
        <f t="shared" si="10"/>
        <v>0.89342863509096559</v>
      </c>
      <c r="N26" s="156">
        <f t="shared" si="11"/>
        <v>4.3963139312668039E-6</v>
      </c>
      <c r="O26" s="83">
        <f t="shared" si="12"/>
        <v>-3238.0099999999984</v>
      </c>
      <c r="P26" s="87">
        <f t="shared" si="13"/>
        <v>-0.10657136490903441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5045.8399999999992</v>
      </c>
      <c r="F27" s="83">
        <f>VLOOKUP($C27,'2023'!$C$8:$U$285,19,FALSE)</f>
        <v>2350</v>
      </c>
      <c r="G27" s="84">
        <f t="shared" si="6"/>
        <v>0.46573018565788854</v>
      </c>
      <c r="H27" s="85">
        <f t="shared" si="7"/>
        <v>3.8059145531694361E-7</v>
      </c>
      <c r="I27" s="86">
        <f t="shared" si="8"/>
        <v>-2695.8399999999992</v>
      </c>
      <c r="J27" s="87">
        <f t="shared" si="9"/>
        <v>-0.5342698143421114</v>
      </c>
      <c r="K27" s="82">
        <f>VLOOKUP($C27,'2023'!$C$295:$U$572,VLOOKUP($L$4,Master!$D$9:$G$20,4,FALSE),FALSE)</f>
        <v>2522.9199999999996</v>
      </c>
      <c r="L27" s="83">
        <f>VLOOKUP($C27,'2023'!$C$8:$U$285,VLOOKUP($L$4,Master!$D$9:$G$20,4,FALSE),FALSE)</f>
        <v>2350</v>
      </c>
      <c r="M27" s="156">
        <f t="shared" si="10"/>
        <v>0.93146037131577708</v>
      </c>
      <c r="N27" s="156">
        <f t="shared" si="11"/>
        <v>3.8059145531694361E-7</v>
      </c>
      <c r="O27" s="83">
        <f t="shared" si="12"/>
        <v>-172.91999999999962</v>
      </c>
      <c r="P27" s="87">
        <f t="shared" si="13"/>
        <v>-6.8539628684222906E-2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1866.66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-1866.66</v>
      </c>
      <c r="J28" s="87">
        <f t="shared" si="9"/>
        <v>-1</v>
      </c>
      <c r="K28" s="82">
        <f>VLOOKUP($C28,'2023'!$C$295:$U$572,VLOOKUP($L$4,Master!$D$9:$G$20,4,FALSE),FALSE)</f>
        <v>933.33</v>
      </c>
      <c r="L28" s="83">
        <f>VLOOKUP($C28,'2023'!$C$8:$U$285,VLOOKUP($L$4,Master!$D$9:$G$20,4,FALSE),FALSE)</f>
        <v>0</v>
      </c>
      <c r="M28" s="156">
        <f t="shared" si="10"/>
        <v>0</v>
      </c>
      <c r="N28" s="156">
        <f t="shared" si="11"/>
        <v>0</v>
      </c>
      <c r="O28" s="83">
        <f t="shared" si="12"/>
        <v>-933.33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1164166.28</v>
      </c>
      <c r="F29" s="83">
        <f>VLOOKUP($C29,'2023'!$C$8:$U$285,19,FALSE)</f>
        <v>582083.34000000008</v>
      </c>
      <c r="G29" s="84">
        <f t="shared" si="6"/>
        <v>0.50000017179676437</v>
      </c>
      <c r="H29" s="85">
        <f t="shared" si="7"/>
        <v>9.427061510057333E-5</v>
      </c>
      <c r="I29" s="86">
        <f t="shared" si="8"/>
        <v>-582082.93999999994</v>
      </c>
      <c r="J29" s="87">
        <f t="shared" si="9"/>
        <v>-0.49999982820323563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582083.34000000008</v>
      </c>
      <c r="M29" s="156">
        <f t="shared" si="10"/>
        <v>1</v>
      </c>
      <c r="N29" s="156">
        <f t="shared" si="11"/>
        <v>9.427061510057333E-5</v>
      </c>
      <c r="O29" s="83">
        <f t="shared" si="12"/>
        <v>0</v>
      </c>
      <c r="P29" s="87">
        <f t="shared" si="13"/>
        <v>0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2347694.1499999994</v>
      </c>
      <c r="F30" s="83">
        <f>VLOOKUP($C30,'2023'!$C$8:$U$285,19,FALSE)</f>
        <v>1943826.69</v>
      </c>
      <c r="G30" s="84">
        <f t="shared" si="6"/>
        <v>0.82797271101092973</v>
      </c>
      <c r="H30" s="85">
        <f t="shared" si="7"/>
        <v>3.148101399280925E-4</v>
      </c>
      <c r="I30" s="86">
        <f t="shared" si="8"/>
        <v>-403867.4599999995</v>
      </c>
      <c r="J30" s="87">
        <f t="shared" si="9"/>
        <v>-0.17202728898907024</v>
      </c>
      <c r="K30" s="82">
        <f>VLOOKUP($C30,'2023'!$C$295:$U$572,VLOOKUP($L$4,Master!$D$9:$G$20,4,FALSE),FALSE)</f>
        <v>1135926.8599999999</v>
      </c>
      <c r="L30" s="83">
        <f>VLOOKUP($C30,'2023'!$C$8:$U$285,VLOOKUP($L$4,Master!$D$9:$G$20,4,FALSE),FALSE)</f>
        <v>1531353.12</v>
      </c>
      <c r="M30" s="156">
        <f t="shared" si="10"/>
        <v>1.3481089090542329</v>
      </c>
      <c r="N30" s="156">
        <f t="shared" si="11"/>
        <v>2.4800847342337968E-4</v>
      </c>
      <c r="O30" s="83">
        <f t="shared" si="12"/>
        <v>395426.26000000024</v>
      </c>
      <c r="P30" s="87">
        <f t="shared" si="13"/>
        <v>0.34810890905423286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634632.36</v>
      </c>
      <c r="F31" s="83">
        <f>VLOOKUP($C31,'2023'!$C$8:$U$285,19,FALSE)</f>
        <v>440473.19999999995</v>
      </c>
      <c r="G31" s="84">
        <f t="shared" si="6"/>
        <v>0.69406041633300886</v>
      </c>
      <c r="H31" s="85">
        <f t="shared" si="7"/>
        <v>7.1336313283451558E-5</v>
      </c>
      <c r="I31" s="86">
        <f t="shared" si="8"/>
        <v>-194159.16000000003</v>
      </c>
      <c r="J31" s="87">
        <f t="shared" si="9"/>
        <v>-0.30593958366699114</v>
      </c>
      <c r="K31" s="82">
        <f>VLOOKUP($C31,'2023'!$C$295:$U$572,VLOOKUP($L$4,Master!$D$9:$G$20,4,FALSE),FALSE)</f>
        <v>233474.03000000006</v>
      </c>
      <c r="L31" s="83">
        <f>VLOOKUP($C31,'2023'!$C$8:$U$285,VLOOKUP($L$4,Master!$D$9:$G$20,4,FALSE),FALSE)</f>
        <v>136782.71</v>
      </c>
      <c r="M31" s="156">
        <f t="shared" si="10"/>
        <v>0.58585835007002685</v>
      </c>
      <c r="N31" s="156">
        <f t="shared" si="11"/>
        <v>2.2152481132381044E-5</v>
      </c>
      <c r="O31" s="83">
        <f t="shared" si="12"/>
        <v>-96691.320000000065</v>
      </c>
      <c r="P31" s="87">
        <f t="shared" si="13"/>
        <v>-0.4141416499299731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6">
        <f t="shared" si="10"/>
        <v>0</v>
      </c>
      <c r="N32" s="156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82022.299999999988</v>
      </c>
      <c r="F33" s="83">
        <f>VLOOKUP($C33,'2023'!$C$8:$U$285,19,FALSE)</f>
        <v>33657.840000000004</v>
      </c>
      <c r="G33" s="84">
        <f t="shared" si="6"/>
        <v>0.41034986826753223</v>
      </c>
      <c r="H33" s="85">
        <f t="shared" si="7"/>
        <v>5.4510154503935484E-6</v>
      </c>
      <c r="I33" s="86">
        <f t="shared" si="8"/>
        <v>-48364.459999999985</v>
      </c>
      <c r="J33" s="87">
        <f t="shared" si="9"/>
        <v>-0.58965013173246772</v>
      </c>
      <c r="K33" s="82">
        <f>VLOOKUP($C33,'2023'!$C$295:$U$572,VLOOKUP($L$4,Master!$D$9:$G$20,4,FALSE),FALSE)</f>
        <v>54978.65</v>
      </c>
      <c r="L33" s="83">
        <f>VLOOKUP($C33,'2023'!$C$8:$U$285,VLOOKUP($L$4,Master!$D$9:$G$20,4,FALSE),FALSE)</f>
        <v>23252.590000000004</v>
      </c>
      <c r="M33" s="156">
        <f t="shared" si="10"/>
        <v>0.42293854068806713</v>
      </c>
      <c r="N33" s="156">
        <f t="shared" si="11"/>
        <v>3.7658455608460471E-6</v>
      </c>
      <c r="O33" s="83">
        <f t="shared" si="12"/>
        <v>-31726.059999999998</v>
      </c>
      <c r="P33" s="87">
        <f t="shared" si="13"/>
        <v>-0.57706145931193287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19058.32</v>
      </c>
      <c r="F34" s="83">
        <f>VLOOKUP($C34,'2023'!$C$8:$U$285,19,FALSE)</f>
        <v>6659.84</v>
      </c>
      <c r="G34" s="84">
        <f t="shared" si="6"/>
        <v>0.34944528164077421</v>
      </c>
      <c r="H34" s="85">
        <f t="shared" si="7"/>
        <v>1.0785864671395718E-6</v>
      </c>
      <c r="I34" s="86">
        <f t="shared" si="8"/>
        <v>-12398.48</v>
      </c>
      <c r="J34" s="87">
        <f t="shared" si="9"/>
        <v>-0.65055471835922574</v>
      </c>
      <c r="K34" s="82">
        <f>VLOOKUP($C34,'2023'!$C$295:$U$572,VLOOKUP($L$4,Master!$D$9:$G$20,4,FALSE),FALSE)</f>
        <v>6279.16</v>
      </c>
      <c r="L34" s="83">
        <f>VLOOKUP($C34,'2023'!$C$8:$U$285,VLOOKUP($L$4,Master!$D$9:$G$20,4,FALSE),FALSE)</f>
        <v>609.84</v>
      </c>
      <c r="M34" s="156">
        <f t="shared" si="10"/>
        <v>9.7121270998031597E-2</v>
      </c>
      <c r="N34" s="156">
        <f t="shared" si="11"/>
        <v>9.8765911961908463E-8</v>
      </c>
      <c r="O34" s="83">
        <f t="shared" si="12"/>
        <v>-5669.32</v>
      </c>
      <c r="P34" s="87">
        <f t="shared" si="13"/>
        <v>-0.90287872900196842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304197.15000000002</v>
      </c>
      <c r="F35" s="83">
        <f>VLOOKUP($C35,'2023'!$C$8:$U$285,19,FALSE)</f>
        <v>147089.41999999998</v>
      </c>
      <c r="G35" s="84">
        <f t="shared" si="6"/>
        <v>0.48353319549509249</v>
      </c>
      <c r="H35" s="85">
        <f t="shared" si="7"/>
        <v>2.3821692093414955E-5</v>
      </c>
      <c r="I35" s="86">
        <f t="shared" si="8"/>
        <v>-157107.73000000004</v>
      </c>
      <c r="J35" s="87">
        <f t="shared" si="9"/>
        <v>-0.51646680450490756</v>
      </c>
      <c r="K35" s="82">
        <f>VLOOKUP($C35,'2023'!$C$295:$U$572,VLOOKUP($L$4,Master!$D$9:$G$20,4,FALSE),FALSE)</f>
        <v>161825.85</v>
      </c>
      <c r="L35" s="83">
        <f>VLOOKUP($C35,'2023'!$C$8:$U$285,VLOOKUP($L$4,Master!$D$9:$G$20,4,FALSE),FALSE)</f>
        <v>122764.29999999999</v>
      </c>
      <c r="M35" s="156">
        <f t="shared" si="10"/>
        <v>0.7586198373127655</v>
      </c>
      <c r="N35" s="156">
        <f t="shared" si="11"/>
        <v>1.9882146211900365E-5</v>
      </c>
      <c r="O35" s="83">
        <f t="shared" si="12"/>
        <v>-39061.550000000017</v>
      </c>
      <c r="P35" s="87">
        <f t="shared" si="13"/>
        <v>-0.24138016268723456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82401.66</v>
      </c>
      <c r="F36" s="83">
        <f>VLOOKUP($C36,'2023'!$C$8:$U$285,19,FALSE)</f>
        <v>0</v>
      </c>
      <c r="G36" s="84">
        <f t="shared" si="6"/>
        <v>0</v>
      </c>
      <c r="H36" s="85">
        <f t="shared" si="7"/>
        <v>0</v>
      </c>
      <c r="I36" s="86">
        <f t="shared" si="8"/>
        <v>-82401.66</v>
      </c>
      <c r="J36" s="87">
        <f t="shared" si="9"/>
        <v>-1</v>
      </c>
      <c r="K36" s="82">
        <f>VLOOKUP($C36,'2023'!$C$295:$U$572,VLOOKUP($L$4,Master!$D$9:$G$20,4,FALSE),FALSE)</f>
        <v>62609.920000000006</v>
      </c>
      <c r="L36" s="83">
        <f>VLOOKUP($C36,'2023'!$C$8:$U$285,VLOOKUP($L$4,Master!$D$9:$G$20,4,FALSE),FALSE)</f>
        <v>0</v>
      </c>
      <c r="M36" s="156">
        <f t="shared" si="10"/>
        <v>0</v>
      </c>
      <c r="N36" s="156">
        <f t="shared" si="11"/>
        <v>0</v>
      </c>
      <c r="O36" s="83">
        <f t="shared" si="12"/>
        <v>-62609.920000000006</v>
      </c>
      <c r="P36" s="87">
        <f t="shared" si="13"/>
        <v>-1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6">
        <f t="shared" si="10"/>
        <v>0</v>
      </c>
      <c r="N37" s="156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6">
        <f t="shared" si="10"/>
        <v>0</v>
      </c>
      <c r="N38" s="156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2867250</v>
      </c>
      <c r="F39" s="83">
        <f>VLOOKUP($C39,'2023'!$C$8:$U$285,19,FALSE)</f>
        <v>2867250</v>
      </c>
      <c r="G39" s="84">
        <f t="shared" si="6"/>
        <v>1</v>
      </c>
      <c r="H39" s="85">
        <f t="shared" si="7"/>
        <v>4.643620639393645E-4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2867250</v>
      </c>
      <c r="M39" s="156">
        <f t="shared" si="10"/>
        <v>2</v>
      </c>
      <c r="N39" s="156">
        <f t="shared" si="11"/>
        <v>4.643620639393645E-4</v>
      </c>
      <c r="O39" s="83">
        <f t="shared" si="12"/>
        <v>1433625</v>
      </c>
      <c r="P39" s="87">
        <f t="shared" si="13"/>
        <v>1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141664.56</v>
      </c>
      <c r="F40" s="83">
        <f>VLOOKUP($C40,'2023'!$C$8:$U$285,19,FALSE)</f>
        <v>10746.24</v>
      </c>
      <c r="G40" s="84">
        <f t="shared" si="6"/>
        <v>7.5856939802022461E-2</v>
      </c>
      <c r="H40" s="85">
        <f t="shared" si="7"/>
        <v>1.7403945194830434E-6</v>
      </c>
      <c r="I40" s="86">
        <f t="shared" si="8"/>
        <v>-130918.31999999999</v>
      </c>
      <c r="J40" s="87">
        <f t="shared" si="9"/>
        <v>-0.92414306019797754</v>
      </c>
      <c r="K40" s="82">
        <f>VLOOKUP($C40,'2023'!$C$295:$U$572,VLOOKUP($L$4,Master!$D$9:$G$20,4,FALSE),FALSE)</f>
        <v>70832.28</v>
      </c>
      <c r="L40" s="83">
        <f>VLOOKUP($C40,'2023'!$C$8:$U$285,VLOOKUP($L$4,Master!$D$9:$G$20,4,FALSE),FALSE)</f>
        <v>6153.2199999999993</v>
      </c>
      <c r="M40" s="156">
        <f t="shared" si="10"/>
        <v>8.6870280047458587E-2</v>
      </c>
      <c r="N40" s="156">
        <f t="shared" si="11"/>
        <v>9.9653742752566953E-7</v>
      </c>
      <c r="O40" s="83">
        <f t="shared" si="12"/>
        <v>-64679.06</v>
      </c>
      <c r="P40" s="87">
        <f t="shared" si="13"/>
        <v>-0.91312971995254144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208062.74000000008</v>
      </c>
      <c r="F41" s="83">
        <f>VLOOKUP($C41,'2023'!$C$8:$U$285,19,FALSE)</f>
        <v>119061.30999999997</v>
      </c>
      <c r="G41" s="84">
        <f t="shared" si="6"/>
        <v>0.57223753758121187</v>
      </c>
      <c r="H41" s="85">
        <f t="shared" si="7"/>
        <v>1.9282432870145428E-5</v>
      </c>
      <c r="I41" s="86">
        <f t="shared" si="8"/>
        <v>-89001.430000000109</v>
      </c>
      <c r="J41" s="87">
        <f t="shared" si="9"/>
        <v>-0.42776246241878807</v>
      </c>
      <c r="K41" s="82">
        <f>VLOOKUP($C41,'2023'!$C$295:$U$572,VLOOKUP($L$4,Master!$D$9:$G$20,4,FALSE),FALSE)</f>
        <v>104201.37000000004</v>
      </c>
      <c r="L41" s="83">
        <f>VLOOKUP($C41,'2023'!$C$8:$U$285,VLOOKUP($L$4,Master!$D$9:$G$20,4,FALSE),FALSE)</f>
        <v>75194.169999999984</v>
      </c>
      <c r="M41" s="156">
        <f t="shared" si="10"/>
        <v>0.72162362164720062</v>
      </c>
      <c r="N41" s="156">
        <f t="shared" si="11"/>
        <v>1.2177982379425385E-5</v>
      </c>
      <c r="O41" s="83">
        <f t="shared" si="12"/>
        <v>-29007.200000000055</v>
      </c>
      <c r="P41" s="87">
        <f t="shared" si="13"/>
        <v>-0.27837637835279944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249998.05000000005</v>
      </c>
      <c r="F42" s="83">
        <f>VLOOKUP($C42,'2023'!$C$8:$U$285,19,FALSE)</f>
        <v>191608.21000000002</v>
      </c>
      <c r="G42" s="84">
        <f t="shared" si="6"/>
        <v>0.76643881822278204</v>
      </c>
      <c r="H42" s="85">
        <f t="shared" si="7"/>
        <v>3.103167978492534E-5</v>
      </c>
      <c r="I42" s="86">
        <f t="shared" si="8"/>
        <v>-58389.840000000026</v>
      </c>
      <c r="J42" s="87">
        <f t="shared" si="9"/>
        <v>-0.23356118177721791</v>
      </c>
      <c r="K42" s="82">
        <f>VLOOKUP($C42,'2023'!$C$295:$U$572,VLOOKUP($L$4,Master!$D$9:$G$20,4,FALSE),FALSE)</f>
        <v>134799.05000000002</v>
      </c>
      <c r="L42" s="83">
        <f>VLOOKUP($C42,'2023'!$C$8:$U$285,VLOOKUP($L$4,Master!$D$9:$G$20,4,FALSE),FALSE)</f>
        <v>117256.63000000002</v>
      </c>
      <c r="M42" s="156">
        <f t="shared" si="10"/>
        <v>0.86986243597414081</v>
      </c>
      <c r="N42" s="156">
        <f t="shared" si="11"/>
        <v>1.8990158066919318E-5</v>
      </c>
      <c r="O42" s="83">
        <f t="shared" si="12"/>
        <v>-17542.419999999998</v>
      </c>
      <c r="P42" s="87">
        <f t="shared" si="13"/>
        <v>-0.13013756402585921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219105.02000000002</v>
      </c>
      <c r="F43" s="83">
        <f>VLOOKUP($C43,'2023'!$C$8:$U$285,19,FALSE)</f>
        <v>128748.93</v>
      </c>
      <c r="G43" s="84">
        <f t="shared" si="6"/>
        <v>0.58761287167222354</v>
      </c>
      <c r="H43" s="85">
        <f t="shared" si="7"/>
        <v>2.0851379846467787E-5</v>
      </c>
      <c r="I43" s="86">
        <f t="shared" si="8"/>
        <v>-90356.090000000026</v>
      </c>
      <c r="J43" s="87">
        <f t="shared" si="9"/>
        <v>-0.41238712832777641</v>
      </c>
      <c r="K43" s="82">
        <f>VLOOKUP($C43,'2023'!$C$295:$U$572,VLOOKUP($L$4,Master!$D$9:$G$20,4,FALSE),FALSE)</f>
        <v>106832.01000000001</v>
      </c>
      <c r="L43" s="83">
        <f>VLOOKUP($C43,'2023'!$C$8:$U$285,VLOOKUP($L$4,Master!$D$9:$G$20,4,FALSE),FALSE)</f>
        <v>67559.83</v>
      </c>
      <c r="M43" s="156">
        <f t="shared" si="10"/>
        <v>0.63239313759986349</v>
      </c>
      <c r="N43" s="156">
        <f t="shared" si="11"/>
        <v>1.0941571923687365E-5</v>
      </c>
      <c r="O43" s="83">
        <f t="shared" si="12"/>
        <v>-39272.180000000008</v>
      </c>
      <c r="P43" s="87">
        <f t="shared" si="13"/>
        <v>-0.36760686240013646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447599.65</v>
      </c>
      <c r="F44" s="83">
        <f>VLOOKUP($C44,'2023'!$C$8:$U$285,19,FALSE)</f>
        <v>432208.27000000008</v>
      </c>
      <c r="G44" s="84">
        <f t="shared" si="6"/>
        <v>0.96561351198554346</v>
      </c>
      <c r="H44" s="85">
        <f t="shared" si="7"/>
        <v>6.9997776374178096E-5</v>
      </c>
      <c r="I44" s="86">
        <f t="shared" si="8"/>
        <v>-15391.379999999946</v>
      </c>
      <c r="J44" s="87">
        <f t="shared" si="9"/>
        <v>-3.4386488014456547E-2</v>
      </c>
      <c r="K44" s="82">
        <f>VLOOKUP($C44,'2023'!$C$295:$U$572,VLOOKUP($L$4,Master!$D$9:$G$20,4,FALSE),FALSE)</f>
        <v>230556.1</v>
      </c>
      <c r="L44" s="83">
        <f>VLOOKUP($C44,'2023'!$C$8:$U$285,VLOOKUP($L$4,Master!$D$9:$G$20,4,FALSE),FALSE)</f>
        <v>224863.83000000002</v>
      </c>
      <c r="M44" s="156">
        <f t="shared" si="10"/>
        <v>0.97531069444703489</v>
      </c>
      <c r="N44" s="156">
        <f t="shared" si="11"/>
        <v>3.6417554173549708E-5</v>
      </c>
      <c r="O44" s="83">
        <f t="shared" si="12"/>
        <v>-5692.2699999999895</v>
      </c>
      <c r="P44" s="87">
        <f t="shared" si="13"/>
        <v>-2.4689305552965154E-2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447932.22</v>
      </c>
      <c r="F45" s="83">
        <f>VLOOKUP($C45,'2023'!$C$8:$U$285,19,FALSE)</f>
        <v>404032.82000000007</v>
      </c>
      <c r="G45" s="84">
        <f t="shared" si="6"/>
        <v>0.90199544029228373</v>
      </c>
      <c r="H45" s="85">
        <f t="shared" si="7"/>
        <v>6.5434654876429259E-5</v>
      </c>
      <c r="I45" s="86">
        <f t="shared" si="8"/>
        <v>-43899.399999999907</v>
      </c>
      <c r="J45" s="87">
        <f t="shared" si="9"/>
        <v>-9.8004559707716293E-2</v>
      </c>
      <c r="K45" s="82">
        <f>VLOOKUP($C45,'2023'!$C$295:$U$572,VLOOKUP($L$4,Master!$D$9:$G$20,4,FALSE),FALSE)</f>
        <v>224255.38999999998</v>
      </c>
      <c r="L45" s="83">
        <f>VLOOKUP($C45,'2023'!$C$8:$U$285,VLOOKUP($L$4,Master!$D$9:$G$20,4,FALSE),FALSE)</f>
        <v>213102.52999999997</v>
      </c>
      <c r="M45" s="156">
        <f t="shared" si="10"/>
        <v>0.95026714853988559</v>
      </c>
      <c r="N45" s="156">
        <f t="shared" si="11"/>
        <v>3.4512766818903247E-5</v>
      </c>
      <c r="O45" s="83">
        <f t="shared" si="12"/>
        <v>-11152.860000000015</v>
      </c>
      <c r="P45" s="87">
        <f t="shared" si="13"/>
        <v>-4.9732851460114365E-2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747048.51</v>
      </c>
      <c r="F46" s="83">
        <f>VLOOKUP($C46,'2023'!$C$8:$U$285,19,FALSE)</f>
        <v>855479.82</v>
      </c>
      <c r="G46" s="84">
        <f t="shared" si="6"/>
        <v>1.1451462770469885</v>
      </c>
      <c r="H46" s="85">
        <f t="shared" si="7"/>
        <v>1.3854821688854337E-4</v>
      </c>
      <c r="I46" s="86">
        <f t="shared" si="8"/>
        <v>108431.30999999994</v>
      </c>
      <c r="J46" s="87">
        <f t="shared" si="9"/>
        <v>0.14514627704698846</v>
      </c>
      <c r="K46" s="82">
        <f>VLOOKUP($C46,'2023'!$C$295:$U$572,VLOOKUP($L$4,Master!$D$9:$G$20,4,FALSE),FALSE)</f>
        <v>378976.02000000008</v>
      </c>
      <c r="L46" s="83">
        <f>VLOOKUP($C46,'2023'!$C$8:$U$285,VLOOKUP($L$4,Master!$D$9:$G$20,4,FALSE),FALSE)</f>
        <v>505341.98999999987</v>
      </c>
      <c r="M46" s="156">
        <f t="shared" si="10"/>
        <v>1.3334405432829226</v>
      </c>
      <c r="N46" s="156">
        <f t="shared" si="11"/>
        <v>8.1842061024195876E-5</v>
      </c>
      <c r="O46" s="83">
        <f t="shared" si="12"/>
        <v>126365.9699999998</v>
      </c>
      <c r="P46" s="87">
        <f t="shared" si="13"/>
        <v>0.33344054328292266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2049451.6299999971</v>
      </c>
      <c r="F47" s="83">
        <f>VLOOKUP($C47,'2023'!$C$8:$U$285,19,FALSE)</f>
        <v>1872609.5899999996</v>
      </c>
      <c r="G47" s="84">
        <f t="shared" si="6"/>
        <v>0.91371250855039809</v>
      </c>
      <c r="H47" s="85">
        <f t="shared" si="7"/>
        <v>3.0327625919087872E-4</v>
      </c>
      <c r="I47" s="86">
        <f t="shared" si="8"/>
        <v>-176842.03999999748</v>
      </c>
      <c r="J47" s="87">
        <f t="shared" si="9"/>
        <v>-8.6287491449601919E-2</v>
      </c>
      <c r="K47" s="82">
        <f>VLOOKUP($C47,'2023'!$C$295:$U$572,VLOOKUP($L$4,Master!$D$9:$G$20,4,FALSE),FALSE)</f>
        <v>1013420.2099999984</v>
      </c>
      <c r="L47" s="83">
        <f>VLOOKUP($C47,'2023'!$C$8:$U$285,VLOOKUP($L$4,Master!$D$9:$G$20,4,FALSE),FALSE)</f>
        <v>997255.62999999989</v>
      </c>
      <c r="M47" s="156">
        <f t="shared" si="10"/>
        <v>0.98404947933690945</v>
      </c>
      <c r="N47" s="156">
        <f t="shared" si="11"/>
        <v>1.6150934959349592E-4</v>
      </c>
      <c r="O47" s="83">
        <f t="shared" si="12"/>
        <v>-16164.579999998561</v>
      </c>
      <c r="P47" s="87">
        <f t="shared" si="13"/>
        <v>-1.5950520663090571E-2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823545.56</v>
      </c>
      <c r="F48" s="83">
        <f>VLOOKUP($C48,'2023'!$C$8:$U$285,19,FALSE)</f>
        <v>814684.48999999976</v>
      </c>
      <c r="G48" s="84">
        <f t="shared" si="6"/>
        <v>0.98924034026727037</v>
      </c>
      <c r="H48" s="85">
        <f t="shared" si="7"/>
        <v>1.3194125773329443E-4</v>
      </c>
      <c r="I48" s="86">
        <f t="shared" si="8"/>
        <v>-8861.070000000298</v>
      </c>
      <c r="J48" s="87">
        <f t="shared" si="9"/>
        <v>-1.0759659732729659E-2</v>
      </c>
      <c r="K48" s="82">
        <f>VLOOKUP($C48,'2023'!$C$295:$U$572,VLOOKUP($L$4,Master!$D$9:$G$20,4,FALSE),FALSE)</f>
        <v>411123.65000000008</v>
      </c>
      <c r="L48" s="83">
        <f>VLOOKUP($C48,'2023'!$C$8:$U$285,VLOOKUP($L$4,Master!$D$9:$G$20,4,FALSE),FALSE)</f>
        <v>478665.57999999978</v>
      </c>
      <c r="M48" s="156">
        <f t="shared" si="10"/>
        <v>1.1642861703528846</v>
      </c>
      <c r="N48" s="156">
        <f t="shared" si="11"/>
        <v>7.7521714766948434E-5</v>
      </c>
      <c r="O48" s="83">
        <f t="shared" si="12"/>
        <v>67541.929999999702</v>
      </c>
      <c r="P48" s="87">
        <f t="shared" si="13"/>
        <v>0.16428617035288456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891932.13000000059</v>
      </c>
      <c r="F49" s="83">
        <f>VLOOKUP($C49,'2023'!$C$8:$U$285,19,FALSE)</f>
        <v>839910.79</v>
      </c>
      <c r="G49" s="84">
        <f t="shared" si="6"/>
        <v>0.94167567435876487</v>
      </c>
      <c r="H49" s="85">
        <f t="shared" si="7"/>
        <v>1.3602675315000162E-4</v>
      </c>
      <c r="I49" s="86">
        <f t="shared" si="8"/>
        <v>-52021.340000000549</v>
      </c>
      <c r="J49" s="87">
        <f t="shared" si="9"/>
        <v>-5.8324325641235186E-2</v>
      </c>
      <c r="K49" s="82">
        <f>VLOOKUP($C49,'2023'!$C$295:$U$572,VLOOKUP($L$4,Master!$D$9:$G$20,4,FALSE),FALSE)</f>
        <v>445505.27000000031</v>
      </c>
      <c r="L49" s="83">
        <f>VLOOKUP($C49,'2023'!$C$8:$U$285,VLOOKUP($L$4,Master!$D$9:$G$20,4,FALSE),FALSE)</f>
        <v>426005.89</v>
      </c>
      <c r="M49" s="156">
        <f t="shared" si="10"/>
        <v>0.95623086568650406</v>
      </c>
      <c r="N49" s="156">
        <f t="shared" si="11"/>
        <v>6.8993277297314812E-5</v>
      </c>
      <c r="O49" s="83">
        <f t="shared" si="12"/>
        <v>-19499.380000000296</v>
      </c>
      <c r="P49" s="87">
        <f t="shared" si="13"/>
        <v>-4.376913431349596E-2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265386.53999999998</v>
      </c>
      <c r="F50" s="83">
        <f>VLOOKUP($C50,'2023'!$C$8:$U$285,19,FALSE)</f>
        <v>227111.64999999997</v>
      </c>
      <c r="G50" s="84">
        <f t="shared" si="6"/>
        <v>0.85577682274315792</v>
      </c>
      <c r="H50" s="85">
        <f t="shared" si="7"/>
        <v>3.6781597188481838E-5</v>
      </c>
      <c r="I50" s="86">
        <f t="shared" si="8"/>
        <v>-38274.890000000014</v>
      </c>
      <c r="J50" s="87">
        <f t="shared" si="9"/>
        <v>-0.14422317725684211</v>
      </c>
      <c r="K50" s="82">
        <f>VLOOKUP($C50,'2023'!$C$295:$U$572,VLOOKUP($L$4,Master!$D$9:$G$20,4,FALSE),FALSE)</f>
        <v>135001.63999999996</v>
      </c>
      <c r="L50" s="83">
        <f>VLOOKUP($C50,'2023'!$C$8:$U$285,VLOOKUP($L$4,Master!$D$9:$G$20,4,FALSE),FALSE)</f>
        <v>123034.22999999997</v>
      </c>
      <c r="M50" s="156">
        <f t="shared" si="10"/>
        <v>0.9113535954081744</v>
      </c>
      <c r="N50" s="156">
        <f t="shared" si="11"/>
        <v>1.9925862404042361E-5</v>
      </c>
      <c r="O50" s="83">
        <f t="shared" si="12"/>
        <v>-11967.409999999989</v>
      </c>
      <c r="P50" s="87">
        <f t="shared" si="13"/>
        <v>-8.8646404591825642E-2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346635.58999999991</v>
      </c>
      <c r="F51" s="83">
        <f>VLOOKUP($C51,'2023'!$C$8:$U$285,19,FALSE)</f>
        <v>274485.03000000003</v>
      </c>
      <c r="G51" s="84">
        <f t="shared" si="6"/>
        <v>0.79185472559237235</v>
      </c>
      <c r="H51" s="85">
        <f t="shared" si="7"/>
        <v>4.4453896608687207E-5</v>
      </c>
      <c r="I51" s="86">
        <f t="shared" si="8"/>
        <v>-72150.559999999881</v>
      </c>
      <c r="J51" s="87">
        <f t="shared" si="9"/>
        <v>-0.20814527440762762</v>
      </c>
      <c r="K51" s="82">
        <f>VLOOKUP($C51,'2023'!$C$295:$U$572,VLOOKUP($L$4,Master!$D$9:$G$20,4,FALSE),FALSE)</f>
        <v>174471.69999999995</v>
      </c>
      <c r="L51" s="83">
        <f>VLOOKUP($C51,'2023'!$C$8:$U$285,VLOOKUP($L$4,Master!$D$9:$G$20,4,FALSE),FALSE)</f>
        <v>146243.12</v>
      </c>
      <c r="M51" s="156">
        <f t="shared" si="10"/>
        <v>0.83820539376873171</v>
      </c>
      <c r="N51" s="156">
        <f t="shared" si="11"/>
        <v>2.3684630583357627E-5</v>
      </c>
      <c r="O51" s="83">
        <f t="shared" si="12"/>
        <v>-28228.579999999958</v>
      </c>
      <c r="P51" s="87">
        <f t="shared" si="13"/>
        <v>-0.16179460623126826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186591.69</v>
      </c>
      <c r="F52" s="83">
        <f>VLOOKUP($C52,'2023'!$C$8:$U$285,19,FALSE)</f>
        <v>139977.25</v>
      </c>
      <c r="G52" s="84">
        <f t="shared" si="6"/>
        <v>0.75017944261076153</v>
      </c>
      <c r="H52" s="85">
        <f t="shared" si="7"/>
        <v>2.2669849059048359E-5</v>
      </c>
      <c r="I52" s="86">
        <f t="shared" si="8"/>
        <v>-46614.44</v>
      </c>
      <c r="J52" s="87">
        <f t="shared" si="9"/>
        <v>-0.2498205573892385</v>
      </c>
      <c r="K52" s="82">
        <f>VLOOKUP($C52,'2023'!$C$295:$U$572,VLOOKUP($L$4,Master!$D$9:$G$20,4,FALSE),FALSE)</f>
        <v>93289.87000000001</v>
      </c>
      <c r="L52" s="83">
        <f>VLOOKUP($C52,'2023'!$C$8:$U$285,VLOOKUP($L$4,Master!$D$9:$G$20,4,FALSE),FALSE)</f>
        <v>74998.050000000017</v>
      </c>
      <c r="M52" s="156">
        <f t="shared" si="10"/>
        <v>0.80392490631619495</v>
      </c>
      <c r="N52" s="156">
        <f t="shared" si="11"/>
        <v>1.2146219998056558E-5</v>
      </c>
      <c r="O52" s="83">
        <f t="shared" si="12"/>
        <v>-18291.819999999992</v>
      </c>
      <c r="P52" s="87">
        <f t="shared" si="13"/>
        <v>-0.19607509368380502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2064735.8400000005</v>
      </c>
      <c r="F53" s="83">
        <f>VLOOKUP($C53,'2023'!$C$8:$U$285,19,FALSE)</f>
        <v>1613596.2699999996</v>
      </c>
      <c r="G53" s="84">
        <f t="shared" si="6"/>
        <v>0.78150252382890739</v>
      </c>
      <c r="H53" s="85">
        <f t="shared" si="7"/>
        <v>2.6132806497586883E-4</v>
      </c>
      <c r="I53" s="86">
        <f t="shared" si="8"/>
        <v>-451139.570000001</v>
      </c>
      <c r="J53" s="87">
        <f t="shared" si="9"/>
        <v>-0.21849747617109261</v>
      </c>
      <c r="K53" s="82">
        <f>VLOOKUP($C53,'2023'!$C$295:$U$572,VLOOKUP($L$4,Master!$D$9:$G$20,4,FALSE),FALSE)</f>
        <v>1032367.9200000003</v>
      </c>
      <c r="L53" s="83">
        <f>VLOOKUP($C53,'2023'!$C$8:$U$285,VLOOKUP($L$4,Master!$D$9:$G$20,4,FALSE),FALSE)</f>
        <v>1071338.8199999998</v>
      </c>
      <c r="M53" s="156">
        <f t="shared" si="10"/>
        <v>1.0377490420275743</v>
      </c>
      <c r="N53" s="156">
        <f t="shared" si="11"/>
        <v>1.7350740452822853E-4</v>
      </c>
      <c r="O53" s="83">
        <f t="shared" si="12"/>
        <v>38970.899999999558</v>
      </c>
      <c r="P53" s="87">
        <f t="shared" si="13"/>
        <v>3.7749042027574384E-2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91637.650000000038</v>
      </c>
      <c r="F54" s="83">
        <f>VLOOKUP($C54,'2023'!$C$8:$U$285,19,FALSE)</f>
        <v>48656.560000000005</v>
      </c>
      <c r="G54" s="84">
        <f t="shared" si="6"/>
        <v>0.53096691152599385</v>
      </c>
      <c r="H54" s="85">
        <f t="shared" si="7"/>
        <v>7.8801153111132707E-6</v>
      </c>
      <c r="I54" s="86">
        <f t="shared" si="8"/>
        <v>-42981.090000000033</v>
      </c>
      <c r="J54" s="87">
        <f t="shared" si="9"/>
        <v>-0.46903308847400621</v>
      </c>
      <c r="K54" s="82">
        <f>VLOOKUP($C54,'2023'!$C$295:$U$572,VLOOKUP($L$4,Master!$D$9:$G$20,4,FALSE),FALSE)</f>
        <v>41895.080000000016</v>
      </c>
      <c r="L54" s="83">
        <f>VLOOKUP($C54,'2023'!$C$8:$U$285,VLOOKUP($L$4,Master!$D$9:$G$20,4,FALSE),FALSE)</f>
        <v>32269.430000000008</v>
      </c>
      <c r="M54" s="156">
        <f t="shared" si="10"/>
        <v>0.77024390453485214</v>
      </c>
      <c r="N54" s="156">
        <f t="shared" si="11"/>
        <v>5.2261571599779751E-6</v>
      </c>
      <c r="O54" s="83">
        <f t="shared" si="12"/>
        <v>-9625.6500000000087</v>
      </c>
      <c r="P54" s="87">
        <f t="shared" si="13"/>
        <v>-0.2297560954651478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137187.28000000003</v>
      </c>
      <c r="F55" s="83">
        <f>VLOOKUP($C55,'2023'!$C$8:$U$285,19,FALSE)</f>
        <v>100729.42</v>
      </c>
      <c r="G55" s="84">
        <f t="shared" si="6"/>
        <v>0.73424751915775266</v>
      </c>
      <c r="H55" s="85">
        <f t="shared" si="7"/>
        <v>1.6313513425970912E-5</v>
      </c>
      <c r="I55" s="86">
        <f t="shared" si="8"/>
        <v>-36457.86000000003</v>
      </c>
      <c r="J55" s="87">
        <f t="shared" si="9"/>
        <v>-0.26575248084224734</v>
      </c>
      <c r="K55" s="82">
        <f>VLOOKUP($C55,'2023'!$C$295:$U$572,VLOOKUP($L$4,Master!$D$9:$G$20,4,FALSE),FALSE)</f>
        <v>68593.530000000028</v>
      </c>
      <c r="L55" s="83">
        <f>VLOOKUP($C55,'2023'!$C$8:$U$285,VLOOKUP($L$4,Master!$D$9:$G$20,4,FALSE),FALSE)</f>
        <v>67496.58</v>
      </c>
      <c r="M55" s="156">
        <f t="shared" si="10"/>
        <v>0.98400796693215775</v>
      </c>
      <c r="N55" s="156">
        <f t="shared" si="11"/>
        <v>1.0931328345155961E-5</v>
      </c>
      <c r="O55" s="83">
        <f t="shared" si="12"/>
        <v>-1096.9500000000262</v>
      </c>
      <c r="P55" s="87">
        <f t="shared" si="13"/>
        <v>-1.5992033067842196E-2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131949.65999999997</v>
      </c>
      <c r="F56" s="83">
        <f>VLOOKUP($C56,'2023'!$C$8:$U$285,19,FALSE)</f>
        <v>111614.25000000001</v>
      </c>
      <c r="G56" s="84">
        <f t="shared" si="6"/>
        <v>0.8458850898137974</v>
      </c>
      <c r="H56" s="85">
        <f t="shared" si="7"/>
        <v>1.8076353124089012E-5</v>
      </c>
      <c r="I56" s="86">
        <f t="shared" si="8"/>
        <v>-20335.40999999996</v>
      </c>
      <c r="J56" s="87">
        <f t="shared" si="9"/>
        <v>-0.15411491018620255</v>
      </c>
      <c r="K56" s="82">
        <f>VLOOKUP($C56,'2023'!$C$295:$U$572,VLOOKUP($L$4,Master!$D$9:$G$20,4,FALSE),FALSE)</f>
        <v>65974.829999999987</v>
      </c>
      <c r="L56" s="83">
        <f>VLOOKUP($C56,'2023'!$C$8:$U$285,VLOOKUP($L$4,Master!$D$9:$G$20,4,FALSE),FALSE)</f>
        <v>57116.05</v>
      </c>
      <c r="M56" s="156">
        <f t="shared" si="10"/>
        <v>0.86572485294770773</v>
      </c>
      <c r="N56" s="156">
        <f t="shared" si="11"/>
        <v>9.2501619538107743E-6</v>
      </c>
      <c r="O56" s="83">
        <f t="shared" si="12"/>
        <v>-8858.7799999999843</v>
      </c>
      <c r="P56" s="87">
        <f t="shared" si="13"/>
        <v>-0.13427514705229229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212005.84</v>
      </c>
      <c r="F57" s="83">
        <f>VLOOKUP($C57,'2023'!$C$8:$U$285,19,FALSE)</f>
        <v>127042.71999999997</v>
      </c>
      <c r="G57" s="84">
        <f t="shared" si="6"/>
        <v>0.59924160579727415</v>
      </c>
      <c r="H57" s="85">
        <f t="shared" si="7"/>
        <v>2.0575052634988496E-5</v>
      </c>
      <c r="I57" s="86">
        <f t="shared" si="8"/>
        <v>-84963.120000000024</v>
      </c>
      <c r="J57" s="87">
        <f t="shared" si="9"/>
        <v>-0.40075839420272585</v>
      </c>
      <c r="K57" s="82">
        <f>VLOOKUP($C57,'2023'!$C$295:$U$572,VLOOKUP($L$4,Master!$D$9:$G$20,4,FALSE),FALSE)</f>
        <v>135889</v>
      </c>
      <c r="L57" s="83">
        <f>VLOOKUP($C57,'2023'!$C$8:$U$285,VLOOKUP($L$4,Master!$D$9:$G$20,4,FALSE),FALSE)</f>
        <v>63684.369999999988</v>
      </c>
      <c r="M57" s="156">
        <f t="shared" si="10"/>
        <v>0.46864992751436824</v>
      </c>
      <c r="N57" s="156">
        <f t="shared" si="11"/>
        <v>1.0313926408188383E-5</v>
      </c>
      <c r="O57" s="83">
        <f t="shared" si="12"/>
        <v>-72204.63</v>
      </c>
      <c r="P57" s="87">
        <f t="shared" si="13"/>
        <v>-0.53135007248563171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293709.46000000002</v>
      </c>
      <c r="F58" s="83">
        <f>VLOOKUP($C58,'2023'!$C$8:$U$285,19,FALSE)</f>
        <v>179812.08999999997</v>
      </c>
      <c r="G58" s="84">
        <f t="shared" si="6"/>
        <v>0.61221075412416048</v>
      </c>
      <c r="H58" s="85">
        <f t="shared" si="7"/>
        <v>2.9121253198587759E-5</v>
      </c>
      <c r="I58" s="86">
        <f t="shared" si="8"/>
        <v>-113897.37000000005</v>
      </c>
      <c r="J58" s="87">
        <f t="shared" si="9"/>
        <v>-0.38778924587583952</v>
      </c>
      <c r="K58" s="82">
        <f>VLOOKUP($C58,'2023'!$C$295:$U$572,VLOOKUP($L$4,Master!$D$9:$G$20,4,FALSE),FALSE)</f>
        <v>156854.73000000001</v>
      </c>
      <c r="L58" s="83">
        <f>VLOOKUP($C58,'2023'!$C$8:$U$285,VLOOKUP($L$4,Master!$D$9:$G$20,4,FALSE),FALSE)</f>
        <v>119072.70999999999</v>
      </c>
      <c r="M58" s="156">
        <f t="shared" si="10"/>
        <v>0.75912731480905926</v>
      </c>
      <c r="N58" s="156">
        <f t="shared" si="11"/>
        <v>1.9284279143588246E-5</v>
      </c>
      <c r="O58" s="83">
        <f t="shared" si="12"/>
        <v>-37782.020000000019</v>
      </c>
      <c r="P58" s="87">
        <f t="shared" si="13"/>
        <v>-0.24087268519094079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102280.76000000001</v>
      </c>
      <c r="F59" s="83">
        <f>VLOOKUP($C59,'2023'!$C$8:$U$285,19,FALSE)</f>
        <v>60730.34</v>
      </c>
      <c r="G59" s="84">
        <f t="shared" si="6"/>
        <v>0.59376113356998905</v>
      </c>
      <c r="H59" s="85">
        <f t="shared" si="7"/>
        <v>9.835509992550125E-6</v>
      </c>
      <c r="I59" s="86">
        <f t="shared" si="8"/>
        <v>-41550.420000000013</v>
      </c>
      <c r="J59" s="87">
        <f t="shared" si="9"/>
        <v>-0.40623886643001095</v>
      </c>
      <c r="K59" s="82">
        <f>VLOOKUP($C59,'2023'!$C$295:$U$572,VLOOKUP($L$4,Master!$D$9:$G$20,4,FALSE),FALSE)</f>
        <v>51180.380000000012</v>
      </c>
      <c r="L59" s="83">
        <f>VLOOKUP($C59,'2023'!$C$8:$U$285,VLOOKUP($L$4,Master!$D$9:$G$20,4,FALSE),FALSE)</f>
        <v>38194.039999999994</v>
      </c>
      <c r="M59" s="156">
        <f t="shared" si="10"/>
        <v>0.74626331418406788</v>
      </c>
      <c r="N59" s="156">
        <f t="shared" si="11"/>
        <v>6.1856703268227892E-6</v>
      </c>
      <c r="O59" s="83">
        <f t="shared" si="12"/>
        <v>-12986.340000000018</v>
      </c>
      <c r="P59" s="87">
        <f t="shared" si="13"/>
        <v>-0.25373668581593212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91234.690000000031</v>
      </c>
      <c r="F60" s="83">
        <f>VLOOKUP($C60,'2023'!$C$8:$U$285,19,FALSE)</f>
        <v>48259.05</v>
      </c>
      <c r="G60" s="84">
        <f t="shared" si="6"/>
        <v>0.52895504988288977</v>
      </c>
      <c r="H60" s="85">
        <f t="shared" si="7"/>
        <v>7.815737051792829E-6</v>
      </c>
      <c r="I60" s="86">
        <f t="shared" si="8"/>
        <v>-42975.640000000029</v>
      </c>
      <c r="J60" s="87">
        <f t="shared" si="9"/>
        <v>-0.47104495011711023</v>
      </c>
      <c r="K60" s="82">
        <f>VLOOKUP($C60,'2023'!$C$295:$U$572,VLOOKUP($L$4,Master!$D$9:$G$20,4,FALSE),FALSE)</f>
        <v>45378.840000000018</v>
      </c>
      <c r="L60" s="83">
        <f>VLOOKUP($C60,'2023'!$C$8:$U$285,VLOOKUP($L$4,Master!$D$9:$G$20,4,FALSE),FALSE)</f>
        <v>35565.89</v>
      </c>
      <c r="M60" s="156">
        <f t="shared" si="10"/>
        <v>0.78375493952688047</v>
      </c>
      <c r="N60" s="156">
        <f t="shared" si="11"/>
        <v>5.7600314190392901E-6</v>
      </c>
      <c r="O60" s="83">
        <f t="shared" si="12"/>
        <v>-9812.9500000000189</v>
      </c>
      <c r="P60" s="87">
        <f t="shared" si="13"/>
        <v>-0.21624506047311953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69508.680000000008</v>
      </c>
      <c r="F61" s="83">
        <f>VLOOKUP($C61,'2023'!$C$8:$U$285,19,FALSE)</f>
        <v>44803.409999999996</v>
      </c>
      <c r="G61" s="84">
        <f t="shared" si="6"/>
        <v>0.64457287924328288</v>
      </c>
      <c r="H61" s="85">
        <f t="shared" si="7"/>
        <v>7.2560829851326397E-6</v>
      </c>
      <c r="I61" s="86">
        <f t="shared" si="8"/>
        <v>-24705.270000000011</v>
      </c>
      <c r="J61" s="87">
        <f t="shared" si="9"/>
        <v>-0.35542712075671712</v>
      </c>
      <c r="K61" s="82">
        <f>VLOOKUP($C61,'2023'!$C$295:$U$572,VLOOKUP($L$4,Master!$D$9:$G$20,4,FALSE),FALSE)</f>
        <v>37243.83</v>
      </c>
      <c r="L61" s="83">
        <f>VLOOKUP($C61,'2023'!$C$8:$U$285,VLOOKUP($L$4,Master!$D$9:$G$20,4,FALSE),FALSE)</f>
        <v>34590.92</v>
      </c>
      <c r="M61" s="156">
        <f t="shared" si="10"/>
        <v>0.9287691410899469</v>
      </c>
      <c r="N61" s="156">
        <f t="shared" si="11"/>
        <v>5.6021313121497743E-6</v>
      </c>
      <c r="O61" s="83">
        <f t="shared" si="12"/>
        <v>-2652.9100000000035</v>
      </c>
      <c r="P61" s="87">
        <f t="shared" si="13"/>
        <v>-7.123085891005311E-2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59421.86</v>
      </c>
      <c r="F62" s="83">
        <f>VLOOKUP($C62,'2023'!$C$8:$U$285,19,FALSE)</f>
        <v>56833.47</v>
      </c>
      <c r="G62" s="84">
        <f t="shared" si="6"/>
        <v>0.956440441278681</v>
      </c>
      <c r="H62" s="85">
        <f t="shared" si="7"/>
        <v>9.2043970459624925E-6</v>
      </c>
      <c r="I62" s="86">
        <f t="shared" si="8"/>
        <v>-2588.3899999999994</v>
      </c>
      <c r="J62" s="87">
        <f t="shared" si="9"/>
        <v>-4.3559558721319044E-2</v>
      </c>
      <c r="K62" s="82">
        <f>VLOOKUP($C62,'2023'!$C$295:$U$572,VLOOKUP($L$4,Master!$D$9:$G$20,4,FALSE),FALSE)</f>
        <v>58520.090000000004</v>
      </c>
      <c r="L62" s="83">
        <f>VLOOKUP($C62,'2023'!$C$8:$U$285,VLOOKUP($L$4,Master!$D$9:$G$20,4,FALSE),FALSE)</f>
        <v>56833.47</v>
      </c>
      <c r="M62" s="156">
        <f t="shared" si="10"/>
        <v>0.97117878663549562</v>
      </c>
      <c r="N62" s="156">
        <f t="shared" si="11"/>
        <v>9.2043970459624925E-6</v>
      </c>
      <c r="O62" s="83">
        <f t="shared" si="12"/>
        <v>-1686.6200000000026</v>
      </c>
      <c r="P62" s="87">
        <f t="shared" si="13"/>
        <v>-2.8821213364504439E-2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117147.64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-117147.64</v>
      </c>
      <c r="J63" s="87">
        <f t="shared" si="9"/>
        <v>-1</v>
      </c>
      <c r="K63" s="82">
        <f>VLOOKUP($C63,'2023'!$C$295:$U$572,VLOOKUP($L$4,Master!$D$9:$G$20,4,FALSE),FALSE)</f>
        <v>58573.8</v>
      </c>
      <c r="L63" s="83">
        <f>VLOOKUP($C63,'2023'!$C$8:$U$285,VLOOKUP($L$4,Master!$D$9:$G$20,4,FALSE),FALSE)</f>
        <v>0</v>
      </c>
      <c r="M63" s="156">
        <f t="shared" si="10"/>
        <v>0</v>
      </c>
      <c r="N63" s="156">
        <f t="shared" si="11"/>
        <v>0</v>
      </c>
      <c r="O63" s="83">
        <f t="shared" si="12"/>
        <v>-58573.8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380954</v>
      </c>
      <c r="F64" s="83">
        <f>VLOOKUP($C64,'2023'!$C$8:$U$285,19,FALSE)</f>
        <v>0</v>
      </c>
      <c r="G64" s="84">
        <f t="shared" si="6"/>
        <v>0</v>
      </c>
      <c r="H64" s="85">
        <f t="shared" si="7"/>
        <v>0</v>
      </c>
      <c r="I64" s="86">
        <f t="shared" si="8"/>
        <v>-380954</v>
      </c>
      <c r="J64" s="87">
        <f t="shared" si="9"/>
        <v>-1</v>
      </c>
      <c r="K64" s="82">
        <f>VLOOKUP($C64,'2023'!$C$295:$U$572,VLOOKUP($L$4,Master!$D$9:$G$20,4,FALSE),FALSE)</f>
        <v>190477</v>
      </c>
      <c r="L64" s="83">
        <f>VLOOKUP($C64,'2023'!$C$8:$U$285,VLOOKUP($L$4,Master!$D$9:$G$20,4,FALSE),FALSE)</f>
        <v>0</v>
      </c>
      <c r="M64" s="156">
        <f t="shared" si="10"/>
        <v>0</v>
      </c>
      <c r="N64" s="156">
        <f t="shared" si="11"/>
        <v>0</v>
      </c>
      <c r="O64" s="83">
        <f t="shared" si="12"/>
        <v>-190477</v>
      </c>
      <c r="P64" s="87">
        <f t="shared" si="13"/>
        <v>-1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216294.66000000003</v>
      </c>
      <c r="F65" s="83">
        <f>VLOOKUP($C65,'2023'!$C$8:$U$285,19,FALSE)</f>
        <v>170003.06</v>
      </c>
      <c r="G65" s="84">
        <f t="shared" si="6"/>
        <v>0.78597899735481203</v>
      </c>
      <c r="H65" s="85">
        <f t="shared" si="7"/>
        <v>2.753264341009944E-5</v>
      </c>
      <c r="I65" s="86">
        <f t="shared" si="8"/>
        <v>-46291.600000000035</v>
      </c>
      <c r="J65" s="87">
        <f t="shared" si="9"/>
        <v>-0.21402100264518795</v>
      </c>
      <c r="K65" s="82">
        <f>VLOOKUP($C65,'2023'!$C$295:$U$572,VLOOKUP($L$4,Master!$D$9:$G$20,4,FALSE),FALSE)</f>
        <v>119870.72000000002</v>
      </c>
      <c r="L65" s="83">
        <f>VLOOKUP($C65,'2023'!$C$8:$U$285,VLOOKUP($L$4,Master!$D$9:$G$20,4,FALSE),FALSE)</f>
        <v>153872.89000000001</v>
      </c>
      <c r="M65" s="156">
        <f t="shared" si="10"/>
        <v>1.2836570098185778</v>
      </c>
      <c r="N65" s="156">
        <f t="shared" si="11"/>
        <v>2.4920300910180418E-5</v>
      </c>
      <c r="O65" s="83">
        <f t="shared" si="12"/>
        <v>34002.17</v>
      </c>
      <c r="P65" s="87">
        <f t="shared" si="13"/>
        <v>0.28365700981857783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6">
        <f t="shared" si="10"/>
        <v>0</v>
      </c>
      <c r="N66" s="156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100136.34</v>
      </c>
      <c r="F67" s="83">
        <f>VLOOKUP($C67,'2023'!$C$8:$U$285,19,FALSE)</f>
        <v>36939.53</v>
      </c>
      <c r="G67" s="84">
        <f t="shared" si="6"/>
        <v>0.36889235216705546</v>
      </c>
      <c r="H67" s="85">
        <f t="shared" si="7"/>
        <v>5.9824976516697438E-6</v>
      </c>
      <c r="I67" s="86">
        <f t="shared" si="8"/>
        <v>-63196.81</v>
      </c>
      <c r="J67" s="87">
        <f t="shared" si="9"/>
        <v>-0.6311076478329446</v>
      </c>
      <c r="K67" s="82">
        <f>VLOOKUP($C67,'2023'!$C$295:$U$572,VLOOKUP($L$4,Master!$D$9:$G$20,4,FALSE),FALSE)</f>
        <v>41867.67</v>
      </c>
      <c r="L67" s="83">
        <f>VLOOKUP($C67,'2023'!$C$8:$U$285,VLOOKUP($L$4,Master!$D$9:$G$20,4,FALSE),FALSE)</f>
        <v>28434.3</v>
      </c>
      <c r="M67" s="156">
        <f t="shared" si="10"/>
        <v>0.67914694082570159</v>
      </c>
      <c r="N67" s="156">
        <f t="shared" si="11"/>
        <v>4.6050432416674759E-6</v>
      </c>
      <c r="O67" s="83">
        <f t="shared" si="12"/>
        <v>-13433.369999999999</v>
      </c>
      <c r="P67" s="87">
        <f t="shared" si="13"/>
        <v>-0.32085305917429846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136898.25</v>
      </c>
      <c r="F68" s="83">
        <f>VLOOKUP($C68,'2023'!$C$8:$U$285,19,FALSE)</f>
        <v>108601.85999999999</v>
      </c>
      <c r="G68" s="84">
        <f t="shared" si="6"/>
        <v>0.7933034936531328</v>
      </c>
      <c r="H68" s="85">
        <f t="shared" si="7"/>
        <v>1.7588485084054025E-5</v>
      </c>
      <c r="I68" s="86">
        <f t="shared" si="8"/>
        <v>-28296.390000000014</v>
      </c>
      <c r="J68" s="87">
        <f t="shared" si="9"/>
        <v>-0.2066965063468672</v>
      </c>
      <c r="K68" s="82">
        <f>VLOOKUP($C68,'2023'!$C$295:$U$572,VLOOKUP($L$4,Master!$D$9:$G$20,4,FALSE),FALSE)</f>
        <v>77073.969999999987</v>
      </c>
      <c r="L68" s="83">
        <f>VLOOKUP($C68,'2023'!$C$8:$U$285,VLOOKUP($L$4,Master!$D$9:$G$20,4,FALSE),FALSE)</f>
        <v>57943.799999999988</v>
      </c>
      <c r="M68" s="156">
        <f t="shared" si="10"/>
        <v>0.75179467205335337</v>
      </c>
      <c r="N68" s="156">
        <f t="shared" si="11"/>
        <v>9.3842192206782605E-6</v>
      </c>
      <c r="O68" s="83">
        <f t="shared" si="12"/>
        <v>-19130.169999999998</v>
      </c>
      <c r="P68" s="87">
        <f t="shared" si="13"/>
        <v>-0.2482053279466466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17746.060000000001</v>
      </c>
      <c r="F69" s="83">
        <f>VLOOKUP($C69,'2023'!$C$8:$U$285,19,FALSE)</f>
        <v>263759.3</v>
      </c>
      <c r="G69" s="84">
        <f t="shared" si="6"/>
        <v>14.86297803568792</v>
      </c>
      <c r="H69" s="85">
        <f t="shared" si="7"/>
        <v>4.2716823761863114E-5</v>
      </c>
      <c r="I69" s="86">
        <f t="shared" si="8"/>
        <v>246013.24</v>
      </c>
      <c r="J69" s="87">
        <f t="shared" si="9"/>
        <v>13.86297803568792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6">
        <f t="shared" si="10"/>
        <v>0</v>
      </c>
      <c r="N69" s="156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1145473.7600000002</v>
      </c>
      <c r="F70" s="83">
        <f>VLOOKUP($C70,'2023'!$C$8:$U$285,19,FALSE)</f>
        <v>627892.7300000001</v>
      </c>
      <c r="G70" s="84">
        <f t="shared" si="6"/>
        <v>0.54815112482367123</v>
      </c>
      <c r="H70" s="85">
        <f t="shared" si="7"/>
        <v>1.0168962038026757E-4</v>
      </c>
      <c r="I70" s="86">
        <f t="shared" si="8"/>
        <v>-517581.03000000014</v>
      </c>
      <c r="J70" s="87">
        <f t="shared" si="9"/>
        <v>-0.45184887517632882</v>
      </c>
      <c r="K70" s="82">
        <f>VLOOKUP($C70,'2023'!$C$295:$U$572,VLOOKUP($L$4,Master!$D$9:$G$20,4,FALSE),FALSE)</f>
        <v>571736.88000000012</v>
      </c>
      <c r="L70" s="83">
        <f>VLOOKUP($C70,'2023'!$C$8:$U$285,VLOOKUP($L$4,Master!$D$9:$G$20,4,FALSE),FALSE)</f>
        <v>455679.14000000013</v>
      </c>
      <c r="M70" s="156">
        <f t="shared" si="10"/>
        <v>0.79700847704629452</v>
      </c>
      <c r="N70" s="156">
        <f t="shared" si="11"/>
        <v>7.3798973212839717E-5</v>
      </c>
      <c r="O70" s="83">
        <f t="shared" si="12"/>
        <v>-116057.73999999999</v>
      </c>
      <c r="P70" s="87">
        <f t="shared" si="13"/>
        <v>-0.20299152295370551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76338.330000000016</v>
      </c>
      <c r="F71" s="83">
        <f>VLOOKUP($C71,'2023'!$C$8:$U$285,19,FALSE)</f>
        <v>53892.86</v>
      </c>
      <c r="G71" s="84">
        <f t="shared" si="6"/>
        <v>0.70597378800400779</v>
      </c>
      <c r="H71" s="85">
        <f t="shared" si="7"/>
        <v>8.7281540504648082E-6</v>
      </c>
      <c r="I71" s="86">
        <f t="shared" si="8"/>
        <v>-22445.470000000016</v>
      </c>
      <c r="J71" s="87">
        <f t="shared" si="9"/>
        <v>-0.29402621199599221</v>
      </c>
      <c r="K71" s="82">
        <f>VLOOKUP($C71,'2023'!$C$295:$U$572,VLOOKUP($L$4,Master!$D$9:$G$20,4,FALSE),FALSE)</f>
        <v>35073.770000000004</v>
      </c>
      <c r="L71" s="83">
        <f>VLOOKUP($C71,'2023'!$C$8:$U$285,VLOOKUP($L$4,Master!$D$9:$G$20,4,FALSE),FALSE)</f>
        <v>29190.750000000004</v>
      </c>
      <c r="M71" s="156">
        <f t="shared" si="10"/>
        <v>0.83226724700538324</v>
      </c>
      <c r="N71" s="156">
        <f t="shared" si="11"/>
        <v>4.7275532018268399E-6</v>
      </c>
      <c r="O71" s="83">
        <f t="shared" si="12"/>
        <v>-5883.02</v>
      </c>
      <c r="P71" s="87">
        <f t="shared" si="13"/>
        <v>-0.16773275299461676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1695693.5199999996</v>
      </c>
      <c r="F72" s="83">
        <f>VLOOKUP($C72,'2023'!$C$8:$U$285,19,FALSE)</f>
        <v>1217877.9000000004</v>
      </c>
      <c r="G72" s="84">
        <f t="shared" si="6"/>
        <v>0.71821817187813553</v>
      </c>
      <c r="H72" s="85">
        <f t="shared" si="7"/>
        <v>1.9723996696142268E-4</v>
      </c>
      <c r="I72" s="86">
        <f t="shared" si="8"/>
        <v>-477815.61999999918</v>
      </c>
      <c r="J72" s="87">
        <f t="shared" si="9"/>
        <v>-0.28178182812186442</v>
      </c>
      <c r="K72" s="82">
        <f>VLOOKUP($C72,'2023'!$C$295:$U$572,VLOOKUP($L$4,Master!$D$9:$G$20,4,FALSE),FALSE)</f>
        <v>847846.75999999978</v>
      </c>
      <c r="L72" s="83">
        <f>VLOOKUP($C72,'2023'!$C$8:$U$285,VLOOKUP($L$4,Master!$D$9:$G$20,4,FALSE),FALSE)</f>
        <v>699757.10000000021</v>
      </c>
      <c r="M72" s="156">
        <f t="shared" si="10"/>
        <v>0.82533440358963028</v>
      </c>
      <c r="N72" s="156">
        <f t="shared" si="11"/>
        <v>1.1332832896058048E-4</v>
      </c>
      <c r="O72" s="83">
        <f t="shared" si="12"/>
        <v>-148089.65999999957</v>
      </c>
      <c r="P72" s="87">
        <f t="shared" si="13"/>
        <v>-0.17466559641036972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76427.8</v>
      </c>
      <c r="F73" s="83">
        <f>VLOOKUP($C73,'2023'!$C$8:$U$285,19,FALSE)</f>
        <v>63496.57</v>
      </c>
      <c r="G73" s="84">
        <f t="shared" si="6"/>
        <v>0.83080462868223337</v>
      </c>
      <c r="H73" s="85">
        <f t="shared" si="7"/>
        <v>1.0283511482525184E-5</v>
      </c>
      <c r="I73" s="86">
        <f t="shared" si="8"/>
        <v>-12931.230000000003</v>
      </c>
      <c r="J73" s="87">
        <f t="shared" si="9"/>
        <v>-0.1691953713177666</v>
      </c>
      <c r="K73" s="82">
        <f>VLOOKUP($C73,'2023'!$C$295:$U$572,VLOOKUP($L$4,Master!$D$9:$G$20,4,FALSE),FALSE)</f>
        <v>38213.9</v>
      </c>
      <c r="L73" s="83">
        <f>VLOOKUP($C73,'2023'!$C$8:$U$285,VLOOKUP($L$4,Master!$D$9:$G$20,4,FALSE),FALSE)</f>
        <v>43212.65</v>
      </c>
      <c r="M73" s="156">
        <f t="shared" si="10"/>
        <v>1.1308097315374772</v>
      </c>
      <c r="N73" s="156">
        <f t="shared" si="11"/>
        <v>6.9984533411071167E-6</v>
      </c>
      <c r="O73" s="83">
        <f t="shared" si="12"/>
        <v>4998.75</v>
      </c>
      <c r="P73" s="87">
        <f t="shared" si="13"/>
        <v>0.13080973153747719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3206301.21</v>
      </c>
      <c r="F74" s="83">
        <f>VLOOKUP($C74,'2023'!$C$8:$U$285,19,FALSE)</f>
        <v>1232498.04</v>
      </c>
      <c r="G74" s="84">
        <f t="shared" ref="G74:G137" si="14">IFERROR(F74/E74,0)</f>
        <v>0.3843987071944498</v>
      </c>
      <c r="H74" s="85">
        <f t="shared" ref="H74:H137" si="15">F74/$D$4</f>
        <v>1.9960775434845984E-4</v>
      </c>
      <c r="I74" s="86">
        <f t="shared" ref="I74:I137" si="16">F74-E74</f>
        <v>-1973803.17</v>
      </c>
      <c r="J74" s="87">
        <f t="shared" ref="J74:J137" si="17">IFERROR(I74/E74,0)</f>
        <v>-0.6156012928055502</v>
      </c>
      <c r="K74" s="82">
        <f>VLOOKUP($C74,'2023'!$C$295:$U$572,VLOOKUP($L$4,Master!$D$9:$G$20,4,FALSE),FALSE)</f>
        <v>1602711.96</v>
      </c>
      <c r="L74" s="83">
        <f>VLOOKUP($C74,'2023'!$C$8:$U$285,VLOOKUP($L$4,Master!$D$9:$G$20,4,FALSE),FALSE)</f>
        <v>690533.61999999988</v>
      </c>
      <c r="M74" s="156">
        <f t="shared" ref="M74:M137" si="18">IFERROR(L74/K74,0)</f>
        <v>0.43085322705147838</v>
      </c>
      <c r="N74" s="156">
        <f t="shared" ref="N74:N137" si="19">L74/$D$4</f>
        <v>1.1183455122599032E-4</v>
      </c>
      <c r="O74" s="83">
        <f t="shared" ref="O74:O137" si="20">L74-K74</f>
        <v>-912178.34000000008</v>
      </c>
      <c r="P74" s="87">
        <f t="shared" ref="P74:P137" si="21">IFERROR(O74/K74,0)</f>
        <v>-0.56914677294852167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6">
        <f t="shared" si="18"/>
        <v>0</v>
      </c>
      <c r="N75" s="156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6">
        <f t="shared" si="18"/>
        <v>0</v>
      </c>
      <c r="N76" s="156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6">
        <f t="shared" si="18"/>
        <v>0</v>
      </c>
      <c r="N77" s="156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6">
        <f t="shared" si="18"/>
        <v>0</v>
      </c>
      <c r="N78" s="156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15719594.019999998</v>
      </c>
      <c r="F79" s="83">
        <f>VLOOKUP($C79,'2023'!$C$8:$U$285,19,FALSE)</f>
        <v>12437488.249999978</v>
      </c>
      <c r="G79" s="84">
        <f t="shared" si="14"/>
        <v>0.79120925350717042</v>
      </c>
      <c r="H79" s="85">
        <f t="shared" si="15"/>
        <v>2.0142986185339904E-3</v>
      </c>
      <c r="I79" s="86">
        <f t="shared" si="16"/>
        <v>-3282105.77000002</v>
      </c>
      <c r="J79" s="87">
        <f t="shared" si="17"/>
        <v>-0.20879074649282964</v>
      </c>
      <c r="K79" s="82">
        <f>VLOOKUP($C79,'2023'!$C$295:$U$572,VLOOKUP($L$4,Master!$D$9:$G$20,4,FALSE),FALSE)</f>
        <v>7898694.709999999</v>
      </c>
      <c r="L79" s="83">
        <f>VLOOKUP($C79,'2023'!$C$8:$U$285,VLOOKUP($L$4,Master!$D$9:$G$20,4,FALSE),FALSE)</f>
        <v>7034069.4599999869</v>
      </c>
      <c r="M79" s="156">
        <f t="shared" si="18"/>
        <v>0.89053567940721023</v>
      </c>
      <c r="N79" s="156">
        <f t="shared" si="19"/>
        <v>1.1391943542901543E-3</v>
      </c>
      <c r="O79" s="83">
        <f t="shared" si="20"/>
        <v>-864625.25000001211</v>
      </c>
      <c r="P79" s="87">
        <f t="shared" si="21"/>
        <v>-0.10946432059278972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38640.199999999997</v>
      </c>
      <c r="F80" s="83">
        <f>VLOOKUP($C80,'2023'!$C$8:$U$285,19,FALSE)</f>
        <v>0</v>
      </c>
      <c r="G80" s="84">
        <f t="shared" si="14"/>
        <v>0</v>
      </c>
      <c r="H80" s="85">
        <f t="shared" si="15"/>
        <v>0</v>
      </c>
      <c r="I80" s="86">
        <f t="shared" si="16"/>
        <v>-38640.199999999997</v>
      </c>
      <c r="J80" s="87">
        <f t="shared" si="17"/>
        <v>-1</v>
      </c>
      <c r="K80" s="82">
        <f>VLOOKUP($C80,'2023'!$C$295:$U$572,VLOOKUP($L$4,Master!$D$9:$G$20,4,FALSE),FALSE)</f>
        <v>19320.099999999999</v>
      </c>
      <c r="L80" s="83">
        <f>VLOOKUP($C80,'2023'!$C$8:$U$285,VLOOKUP($L$4,Master!$D$9:$G$20,4,FALSE),FALSE)</f>
        <v>0</v>
      </c>
      <c r="M80" s="156">
        <f t="shared" si="18"/>
        <v>0</v>
      </c>
      <c r="N80" s="156">
        <f t="shared" si="19"/>
        <v>0</v>
      </c>
      <c r="O80" s="83">
        <f t="shared" si="20"/>
        <v>-19320.099999999999</v>
      </c>
      <c r="P80" s="87">
        <f t="shared" si="21"/>
        <v>-1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6">
        <f t="shared" si="18"/>
        <v>0</v>
      </c>
      <c r="N81" s="156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6">
        <f t="shared" si="18"/>
        <v>0</v>
      </c>
      <c r="N82" s="156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6">
        <f t="shared" si="18"/>
        <v>0</v>
      </c>
      <c r="N83" s="156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2070933.6199999996</v>
      </c>
      <c r="F84" s="83">
        <f>VLOOKUP($C84,'2023'!$C$8:$U$285,19,FALSE)</f>
        <v>0</v>
      </c>
      <c r="G84" s="84">
        <f t="shared" si="14"/>
        <v>0</v>
      </c>
      <c r="H84" s="85">
        <f t="shared" si="15"/>
        <v>0</v>
      </c>
      <c r="I84" s="86">
        <f t="shared" si="16"/>
        <v>-2070933.6199999996</v>
      </c>
      <c r="J84" s="87">
        <f t="shared" si="17"/>
        <v>-1</v>
      </c>
      <c r="K84" s="82">
        <f>VLOOKUP($C84,'2023'!$C$295:$U$572,VLOOKUP($L$4,Master!$D$9:$G$20,4,FALSE),FALSE)</f>
        <v>1035466.8099999998</v>
      </c>
      <c r="L84" s="83">
        <f>VLOOKUP($C84,'2023'!$C$8:$U$285,VLOOKUP($L$4,Master!$D$9:$G$20,4,FALSE),FALSE)</f>
        <v>0</v>
      </c>
      <c r="M84" s="156">
        <f t="shared" si="18"/>
        <v>0</v>
      </c>
      <c r="N84" s="156">
        <f t="shared" si="19"/>
        <v>0</v>
      </c>
      <c r="O84" s="83">
        <f t="shared" si="20"/>
        <v>-1035466.8099999998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3459670.9400000004</v>
      </c>
      <c r="F85" s="83">
        <f>VLOOKUP($C85,'2023'!$C$8:$U$285,19,FALSE)</f>
        <v>2062051.1999999997</v>
      </c>
      <c r="G85" s="84">
        <f t="shared" si="14"/>
        <v>0.59602523932521734</v>
      </c>
      <c r="H85" s="85">
        <f t="shared" si="15"/>
        <v>3.3395704984938294E-4</v>
      </c>
      <c r="I85" s="86">
        <f t="shared" si="16"/>
        <v>-1397619.7400000007</v>
      </c>
      <c r="J85" s="87">
        <f t="shared" si="17"/>
        <v>-0.40397476067478272</v>
      </c>
      <c r="K85" s="82">
        <f>VLOOKUP($C85,'2023'!$C$295:$U$572,VLOOKUP($L$4,Master!$D$9:$G$20,4,FALSE),FALSE)</f>
        <v>1136303.92</v>
      </c>
      <c r="L85" s="83">
        <f>VLOOKUP($C85,'2023'!$C$8:$U$285,VLOOKUP($L$4,Master!$D$9:$G$20,4,FALSE),FALSE)</f>
        <v>1852443.2499999998</v>
      </c>
      <c r="M85" s="156">
        <f t="shared" si="18"/>
        <v>1.6302357295396814</v>
      </c>
      <c r="N85" s="156">
        <f t="shared" si="19"/>
        <v>3.0001024357853139E-4</v>
      </c>
      <c r="O85" s="83">
        <f t="shared" si="20"/>
        <v>716139.32999999984</v>
      </c>
      <c r="P85" s="87">
        <f t="shared" si="21"/>
        <v>0.63023572953968154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353698.2</v>
      </c>
      <c r="F86" s="83">
        <f>VLOOKUP($C86,'2023'!$C$8:$U$285,19,FALSE)</f>
        <v>32320.240000000002</v>
      </c>
      <c r="G86" s="84">
        <f t="shared" si="14"/>
        <v>9.137801662547336E-2</v>
      </c>
      <c r="H86" s="85">
        <f t="shared" si="15"/>
        <v>5.2343860331033591E-6</v>
      </c>
      <c r="I86" s="86">
        <f t="shared" si="16"/>
        <v>-321377.96000000002</v>
      </c>
      <c r="J86" s="87">
        <f t="shared" si="17"/>
        <v>-0.90862198337452671</v>
      </c>
      <c r="K86" s="82">
        <f>VLOOKUP($C86,'2023'!$C$295:$U$572,VLOOKUP($L$4,Master!$D$9:$G$20,4,FALSE),FALSE)</f>
        <v>176849.1</v>
      </c>
      <c r="L86" s="83">
        <f>VLOOKUP($C86,'2023'!$C$8:$U$285,VLOOKUP($L$4,Master!$D$9:$G$20,4,FALSE),FALSE)</f>
        <v>32320.240000000002</v>
      </c>
      <c r="M86" s="156">
        <f t="shared" si="18"/>
        <v>0.18275603325094672</v>
      </c>
      <c r="N86" s="156">
        <f t="shared" si="19"/>
        <v>5.2343860331033591E-6</v>
      </c>
      <c r="O86" s="83">
        <f t="shared" si="20"/>
        <v>-144528.86000000002</v>
      </c>
      <c r="P86" s="87">
        <f t="shared" si="21"/>
        <v>-0.81724396674905331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1289891.6499999999</v>
      </c>
      <c r="F87" s="83">
        <f>VLOOKUP($C87,'2023'!$C$8:$U$285,19,FALSE)</f>
        <v>964545.1399999999</v>
      </c>
      <c r="G87" s="84">
        <f t="shared" si="14"/>
        <v>0.74777221792233473</v>
      </c>
      <c r="H87" s="85">
        <f t="shared" si="15"/>
        <v>1.5621176108573834E-4</v>
      </c>
      <c r="I87" s="86">
        <f t="shared" si="16"/>
        <v>-325346.51</v>
      </c>
      <c r="J87" s="87">
        <f t="shared" si="17"/>
        <v>-0.25222778207766522</v>
      </c>
      <c r="K87" s="82">
        <f>VLOOKUP($C87,'2023'!$C$295:$U$572,VLOOKUP($L$4,Master!$D$9:$G$20,4,FALSE),FALSE)</f>
        <v>617688.72</v>
      </c>
      <c r="L87" s="83">
        <f>VLOOKUP($C87,'2023'!$C$8:$U$285,VLOOKUP($L$4,Master!$D$9:$G$20,4,FALSE),FALSE)</f>
        <v>575158.78</v>
      </c>
      <c r="M87" s="156">
        <f t="shared" si="18"/>
        <v>0.93114664616184029</v>
      </c>
      <c r="N87" s="156">
        <f t="shared" si="19"/>
        <v>9.3149156220645875E-5</v>
      </c>
      <c r="O87" s="83">
        <f t="shared" si="20"/>
        <v>-42529.939999999944</v>
      </c>
      <c r="P87" s="87">
        <f t="shared" si="21"/>
        <v>-6.8853353838159687E-2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622597.93999999983</v>
      </c>
      <c r="F88" s="83">
        <f>VLOOKUP($C88,'2023'!$C$8:$U$285,19,FALSE)</f>
        <v>247533.85000000003</v>
      </c>
      <c r="G88" s="84">
        <f t="shared" si="14"/>
        <v>0.39758218602522216</v>
      </c>
      <c r="H88" s="85">
        <f t="shared" si="15"/>
        <v>4.0089050302853634E-5</v>
      </c>
      <c r="I88" s="86">
        <f t="shared" si="16"/>
        <v>-375064.08999999979</v>
      </c>
      <c r="J88" s="87">
        <f t="shared" si="17"/>
        <v>-0.60241781397477789</v>
      </c>
      <c r="K88" s="82">
        <f>VLOOKUP($C88,'2023'!$C$295:$U$572,VLOOKUP($L$4,Master!$D$9:$G$20,4,FALSE),FALSE)</f>
        <v>281498.96999999991</v>
      </c>
      <c r="L88" s="83">
        <f>VLOOKUP($C88,'2023'!$C$8:$U$285,VLOOKUP($L$4,Master!$D$9:$G$20,4,FALSE),FALSE)</f>
        <v>176619.55000000002</v>
      </c>
      <c r="M88" s="156">
        <f t="shared" si="18"/>
        <v>0.62742520869614571</v>
      </c>
      <c r="N88" s="156">
        <f t="shared" si="19"/>
        <v>2.8604209179541997E-5</v>
      </c>
      <c r="O88" s="83">
        <f t="shared" si="20"/>
        <v>-104879.4199999999</v>
      </c>
      <c r="P88" s="87">
        <f t="shared" si="21"/>
        <v>-0.37257479130385424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374251.26000000007</v>
      </c>
      <c r="F89" s="83">
        <f>VLOOKUP($C89,'2023'!$C$8:$U$285,19,FALSE)</f>
        <v>43890.86</v>
      </c>
      <c r="G89" s="84">
        <f t="shared" si="14"/>
        <v>0.11727645218883162</v>
      </c>
      <c r="H89" s="85">
        <f t="shared" si="15"/>
        <v>7.1082920351115866E-6</v>
      </c>
      <c r="I89" s="86">
        <f t="shared" si="16"/>
        <v>-330360.40000000008</v>
      </c>
      <c r="J89" s="87">
        <f t="shared" si="17"/>
        <v>-0.88272354781116846</v>
      </c>
      <c r="K89" s="82">
        <f>VLOOKUP($C89,'2023'!$C$295:$U$572,VLOOKUP($L$4,Master!$D$9:$G$20,4,FALSE),FALSE)</f>
        <v>186605.63000000003</v>
      </c>
      <c r="L89" s="83">
        <f>VLOOKUP($C89,'2023'!$C$8:$U$285,VLOOKUP($L$4,Master!$D$9:$G$20,4,FALSE),FALSE)</f>
        <v>22547.859999999997</v>
      </c>
      <c r="M89" s="156">
        <f t="shared" si="18"/>
        <v>0.12083161692388376</v>
      </c>
      <c r="N89" s="156">
        <f t="shared" si="19"/>
        <v>3.6517118517798717E-6</v>
      </c>
      <c r="O89" s="83">
        <f t="shared" si="20"/>
        <v>-164057.77000000005</v>
      </c>
      <c r="P89" s="87">
        <f t="shared" si="21"/>
        <v>-0.87916838307611633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6051885.5099999998</v>
      </c>
      <c r="F90" s="83">
        <f>VLOOKUP($C90,'2023'!$C$8:$U$285,19,FALSE)</f>
        <v>4252464.82</v>
      </c>
      <c r="G90" s="84">
        <f t="shared" si="14"/>
        <v>0.70266775750686672</v>
      </c>
      <c r="H90" s="85">
        <f t="shared" si="15"/>
        <v>6.8870288277783176E-4</v>
      </c>
      <c r="I90" s="86">
        <f t="shared" si="16"/>
        <v>-1799420.6899999995</v>
      </c>
      <c r="J90" s="87">
        <f t="shared" si="17"/>
        <v>-0.29733224249313328</v>
      </c>
      <c r="K90" s="82">
        <f>VLOOKUP($C90,'2023'!$C$295:$U$572,VLOOKUP($L$4,Master!$D$9:$G$20,4,FALSE),FALSE)</f>
        <v>2914424.9</v>
      </c>
      <c r="L90" s="83">
        <f>VLOOKUP($C90,'2023'!$C$8:$U$285,VLOOKUP($L$4,Master!$D$9:$G$20,4,FALSE),FALSE)</f>
        <v>2187166.5699999994</v>
      </c>
      <c r="M90" s="156">
        <f t="shared" si="18"/>
        <v>0.75046249090172112</v>
      </c>
      <c r="N90" s="156">
        <f t="shared" si="19"/>
        <v>3.5421996080717771E-4</v>
      </c>
      <c r="O90" s="83">
        <f t="shared" si="20"/>
        <v>-727258.33000000054</v>
      </c>
      <c r="P90" s="87">
        <f t="shared" si="21"/>
        <v>-0.2495375090982789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206379.37</v>
      </c>
      <c r="F91" s="83">
        <f>VLOOKUP($C91,'2023'!$C$8:$U$285,19,FALSE)</f>
        <v>74959.349999999991</v>
      </c>
      <c r="G91" s="84">
        <f t="shared" si="14"/>
        <v>0.36321144889627288</v>
      </c>
      <c r="H91" s="85">
        <f t="shared" si="15"/>
        <v>1.2139952385579631E-5</v>
      </c>
      <c r="I91" s="86">
        <f t="shared" si="16"/>
        <v>-131420.02000000002</v>
      </c>
      <c r="J91" s="87">
        <f t="shared" si="17"/>
        <v>-0.63678855110372723</v>
      </c>
      <c r="K91" s="82">
        <f>VLOOKUP($C91,'2023'!$C$295:$U$572,VLOOKUP($L$4,Master!$D$9:$G$20,4,FALSE),FALSE)</f>
        <v>94705.85</v>
      </c>
      <c r="L91" s="83">
        <f>VLOOKUP($C91,'2023'!$C$8:$U$285,VLOOKUP($L$4,Master!$D$9:$G$20,4,FALSE),FALSE)</f>
        <v>29482.119999999995</v>
      </c>
      <c r="M91" s="156">
        <f t="shared" si="18"/>
        <v>0.31130199454415958</v>
      </c>
      <c r="N91" s="156">
        <f t="shared" si="19"/>
        <v>4.7747416836718165E-6</v>
      </c>
      <c r="O91" s="83">
        <f t="shared" si="20"/>
        <v>-65223.73000000001</v>
      </c>
      <c r="P91" s="87">
        <f t="shared" si="21"/>
        <v>-0.68869800545584048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223575.66</v>
      </c>
      <c r="F92" s="83">
        <f>VLOOKUP($C92,'2023'!$C$8:$U$285,19,FALSE)</f>
        <v>32990.49</v>
      </c>
      <c r="G92" s="84">
        <f t="shared" si="14"/>
        <v>0.14755850435597506</v>
      </c>
      <c r="H92" s="85">
        <f t="shared" si="15"/>
        <v>5.3429355747740744E-6</v>
      </c>
      <c r="I92" s="86">
        <f t="shared" si="16"/>
        <v>-190585.17</v>
      </c>
      <c r="J92" s="87">
        <f t="shared" si="17"/>
        <v>-0.85244149564402494</v>
      </c>
      <c r="K92" s="82">
        <f>VLOOKUP($C92,'2023'!$C$295:$U$572,VLOOKUP($L$4,Master!$D$9:$G$20,4,FALSE),FALSE)</f>
        <v>104687.83</v>
      </c>
      <c r="L92" s="83">
        <f>VLOOKUP($C92,'2023'!$C$8:$U$285,VLOOKUP($L$4,Master!$D$9:$G$20,4,FALSE),FALSE)</f>
        <v>32990.49</v>
      </c>
      <c r="M92" s="156">
        <f t="shared" si="18"/>
        <v>0.31513204543450751</v>
      </c>
      <c r="N92" s="156">
        <f t="shared" si="19"/>
        <v>5.3429355747740744E-6</v>
      </c>
      <c r="O92" s="83">
        <f t="shared" si="20"/>
        <v>-71697.34</v>
      </c>
      <c r="P92" s="87">
        <f t="shared" si="21"/>
        <v>-0.68486795456549243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1651502.6400000001</v>
      </c>
      <c r="F93" s="83">
        <f>VLOOKUP($C93,'2023'!$C$8:$U$285,19,FALSE)</f>
        <v>1173307.96</v>
      </c>
      <c r="G93" s="84">
        <f t="shared" si="14"/>
        <v>0.71044873412978615</v>
      </c>
      <c r="H93" s="85">
        <f t="shared" si="15"/>
        <v>1.9002169533249117E-4</v>
      </c>
      <c r="I93" s="86">
        <f t="shared" si="16"/>
        <v>-478194.68000000017</v>
      </c>
      <c r="J93" s="87">
        <f t="shared" si="17"/>
        <v>-0.2895512658702139</v>
      </c>
      <c r="K93" s="82">
        <f>VLOOKUP($C93,'2023'!$C$295:$U$572,VLOOKUP($L$4,Master!$D$9:$G$20,4,FALSE),FALSE)</f>
        <v>438200.32000000007</v>
      </c>
      <c r="L93" s="83">
        <f>VLOOKUP($C93,'2023'!$C$8:$U$285,VLOOKUP($L$4,Master!$D$9:$G$20,4,FALSE),FALSE)</f>
        <v>1173307.96</v>
      </c>
      <c r="M93" s="156">
        <f t="shared" si="18"/>
        <v>2.6775607101336663</v>
      </c>
      <c r="N93" s="156">
        <f t="shared" si="19"/>
        <v>1.9002169533249117E-4</v>
      </c>
      <c r="O93" s="83">
        <f t="shared" si="20"/>
        <v>735107.6399999999</v>
      </c>
      <c r="P93" s="87">
        <f t="shared" si="21"/>
        <v>1.6775607101336663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125250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-125250</v>
      </c>
      <c r="J94" s="87">
        <f t="shared" si="17"/>
        <v>-1</v>
      </c>
      <c r="K94" s="82">
        <f>VLOOKUP($C94,'2023'!$C$295:$U$572,VLOOKUP($L$4,Master!$D$9:$G$20,4,FALSE),FALSE)</f>
        <v>50050</v>
      </c>
      <c r="L94" s="83">
        <f>VLOOKUP($C94,'2023'!$C$8:$U$285,VLOOKUP($L$4,Master!$D$9:$G$20,4,FALSE),FALSE)</f>
        <v>0</v>
      </c>
      <c r="M94" s="156">
        <f t="shared" si="18"/>
        <v>0</v>
      </c>
      <c r="N94" s="156">
        <f t="shared" si="19"/>
        <v>0</v>
      </c>
      <c r="O94" s="83">
        <f t="shared" si="20"/>
        <v>-50050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521480.48999999993</v>
      </c>
      <c r="F95" s="83">
        <f>VLOOKUP($C95,'2023'!$C$8:$U$285,19,FALSE)</f>
        <v>287514.94</v>
      </c>
      <c r="G95" s="84">
        <f t="shared" si="14"/>
        <v>0.55134361785998942</v>
      </c>
      <c r="H95" s="85">
        <f t="shared" si="15"/>
        <v>4.6564140187218608E-5</v>
      </c>
      <c r="I95" s="86">
        <f t="shared" si="16"/>
        <v>-233965.54999999993</v>
      </c>
      <c r="J95" s="87">
        <f t="shared" si="17"/>
        <v>-0.44865638214001058</v>
      </c>
      <c r="K95" s="82">
        <f>VLOOKUP($C95,'2023'!$C$295:$U$572,VLOOKUP($L$4,Master!$D$9:$G$20,4,FALSE),FALSE)</f>
        <v>274073.12</v>
      </c>
      <c r="L95" s="83">
        <f>VLOOKUP($C95,'2023'!$C$8:$U$285,VLOOKUP($L$4,Master!$D$9:$G$20,4,FALSE),FALSE)</f>
        <v>160853.03</v>
      </c>
      <c r="M95" s="156">
        <f t="shared" si="18"/>
        <v>0.586898233580878</v>
      </c>
      <c r="N95" s="156">
        <f t="shared" si="19"/>
        <v>2.6050761182910634E-5</v>
      </c>
      <c r="O95" s="83">
        <f t="shared" si="20"/>
        <v>-113220.09</v>
      </c>
      <c r="P95" s="87">
        <f t="shared" si="21"/>
        <v>-0.413101766419122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80276.209999999992</v>
      </c>
      <c r="F96" s="83">
        <f>VLOOKUP($C96,'2023'!$C$8:$U$285,19,FALSE)</f>
        <v>50200.19</v>
      </c>
      <c r="G96" s="84">
        <f t="shared" si="14"/>
        <v>0.62534329909197262</v>
      </c>
      <c r="H96" s="85">
        <f t="shared" si="15"/>
        <v>8.1301120720370552E-6</v>
      </c>
      <c r="I96" s="86">
        <f t="shared" si="16"/>
        <v>-30076.01999999999</v>
      </c>
      <c r="J96" s="87">
        <f t="shared" si="17"/>
        <v>-0.37465670090802733</v>
      </c>
      <c r="K96" s="82">
        <f>VLOOKUP($C96,'2023'!$C$295:$U$572,VLOOKUP($L$4,Master!$D$9:$G$20,4,FALSE),FALSE)</f>
        <v>41691.589999999989</v>
      </c>
      <c r="L96" s="83">
        <f>VLOOKUP($C96,'2023'!$C$8:$U$285,VLOOKUP($L$4,Master!$D$9:$G$20,4,FALSE),FALSE)</f>
        <v>38560</v>
      </c>
      <c r="M96" s="156">
        <f t="shared" si="18"/>
        <v>0.92488676972981865</v>
      </c>
      <c r="N96" s="156">
        <f t="shared" si="19"/>
        <v>6.2449389434133381E-6</v>
      </c>
      <c r="O96" s="83">
        <f t="shared" si="20"/>
        <v>-3131.5899999999892</v>
      </c>
      <c r="P96" s="87">
        <f t="shared" si="21"/>
        <v>-7.5113230270181353E-2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208113.05000000002</v>
      </c>
      <c r="F97" s="83">
        <f>VLOOKUP($C97,'2023'!$C$8:$U$285,19,FALSE)</f>
        <v>117226.12999999999</v>
      </c>
      <c r="G97" s="84">
        <f t="shared" si="14"/>
        <v>0.56328101481382342</v>
      </c>
      <c r="H97" s="85">
        <f t="shared" si="15"/>
        <v>1.898521847569073E-5</v>
      </c>
      <c r="I97" s="86">
        <f t="shared" si="16"/>
        <v>-90886.920000000027</v>
      </c>
      <c r="J97" s="87">
        <f t="shared" si="17"/>
        <v>-0.43671898518617652</v>
      </c>
      <c r="K97" s="82">
        <f>VLOOKUP($C97,'2023'!$C$295:$U$572,VLOOKUP($L$4,Master!$D$9:$G$20,4,FALSE),FALSE)</f>
        <v>104456.51000000001</v>
      </c>
      <c r="L97" s="83">
        <f>VLOOKUP($C97,'2023'!$C$8:$U$285,VLOOKUP($L$4,Master!$D$9:$G$20,4,FALSE),FALSE)</f>
        <v>75914.289999999994</v>
      </c>
      <c r="M97" s="156">
        <f t="shared" si="18"/>
        <v>0.7267549911441612</v>
      </c>
      <c r="N97" s="156">
        <f t="shared" si="19"/>
        <v>1.229460855763936E-5</v>
      </c>
      <c r="O97" s="83">
        <f t="shared" si="20"/>
        <v>-28542.220000000016</v>
      </c>
      <c r="P97" s="87">
        <f t="shared" si="21"/>
        <v>-0.2732450088558388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2613415.7100000004</v>
      </c>
      <c r="F98" s="83">
        <f>VLOOKUP($C98,'2023'!$C$8:$U$285,19,FALSE)</f>
        <v>2132023.4700000002</v>
      </c>
      <c r="G98" s="84">
        <f t="shared" si="14"/>
        <v>0.8157995920212785</v>
      </c>
      <c r="H98" s="85">
        <f t="shared" si="15"/>
        <v>3.4528932562433195E-4</v>
      </c>
      <c r="I98" s="86">
        <f t="shared" si="16"/>
        <v>-481392.24000000022</v>
      </c>
      <c r="J98" s="87">
        <f t="shared" si="17"/>
        <v>-0.1842004079787215</v>
      </c>
      <c r="K98" s="82">
        <f>VLOOKUP($C98,'2023'!$C$295:$U$572,VLOOKUP($L$4,Master!$D$9:$G$20,4,FALSE),FALSE)</f>
        <v>1002739.7600000001</v>
      </c>
      <c r="L98" s="83">
        <f>VLOOKUP($C98,'2023'!$C$8:$U$285,VLOOKUP($L$4,Master!$D$9:$G$20,4,FALSE),FALSE)</f>
        <v>811392.32</v>
      </c>
      <c r="M98" s="156">
        <f t="shared" si="18"/>
        <v>0.80917537367821124</v>
      </c>
      <c r="N98" s="156">
        <f t="shared" si="19"/>
        <v>1.3140807825608137E-4</v>
      </c>
      <c r="O98" s="83">
        <f t="shared" si="20"/>
        <v>-191347.44000000018</v>
      </c>
      <c r="P98" s="87">
        <f t="shared" si="21"/>
        <v>-0.19082462632178876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368808.33999999997</v>
      </c>
      <c r="F99" s="83">
        <f>VLOOKUP($C99,'2023'!$C$8:$U$285,19,FALSE)</f>
        <v>2224855.31</v>
      </c>
      <c r="G99" s="84">
        <f t="shared" si="14"/>
        <v>6.0325515144261654</v>
      </c>
      <c r="H99" s="85">
        <f t="shared" si="15"/>
        <v>3.6032379587341693E-4</v>
      </c>
      <c r="I99" s="86">
        <f t="shared" si="16"/>
        <v>1856046.9700000002</v>
      </c>
      <c r="J99" s="87">
        <f t="shared" si="17"/>
        <v>5.0325515144261663</v>
      </c>
      <c r="K99" s="82">
        <f>VLOOKUP($C99,'2023'!$C$295:$U$572,VLOOKUP($L$4,Master!$D$9:$G$20,4,FALSE),FALSE)</f>
        <v>184904.16999999998</v>
      </c>
      <c r="L99" s="83">
        <f>VLOOKUP($C99,'2023'!$C$8:$U$285,VLOOKUP($L$4,Master!$D$9:$G$20,4,FALSE),FALSE)</f>
        <v>2039459.41</v>
      </c>
      <c r="M99" s="156">
        <f t="shared" si="18"/>
        <v>11.029818364831902</v>
      </c>
      <c r="N99" s="156">
        <f t="shared" si="19"/>
        <v>3.3029822336669583E-4</v>
      </c>
      <c r="O99" s="83">
        <f t="shared" si="20"/>
        <v>1854555.24</v>
      </c>
      <c r="P99" s="87">
        <f t="shared" si="21"/>
        <v>10.029818364831902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5791942.3399999999</v>
      </c>
      <c r="F100" s="83">
        <f>VLOOKUP($C100,'2023'!$C$8:$U$285,19,FALSE)</f>
        <v>198585.54</v>
      </c>
      <c r="G100" s="84">
        <f t="shared" si="14"/>
        <v>3.428651881227119E-2</v>
      </c>
      <c r="H100" s="85">
        <f t="shared" si="15"/>
        <v>3.2161684967447283E-5</v>
      </c>
      <c r="I100" s="86">
        <f t="shared" si="16"/>
        <v>-5593356.7999999998</v>
      </c>
      <c r="J100" s="87">
        <f t="shared" si="17"/>
        <v>-0.96571348118772882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198585.54</v>
      </c>
      <c r="M100" s="156">
        <f t="shared" si="18"/>
        <v>6.1342322419231946E-2</v>
      </c>
      <c r="N100" s="156">
        <f t="shared" si="19"/>
        <v>3.2161684967447283E-5</v>
      </c>
      <c r="O100" s="83">
        <f t="shared" si="20"/>
        <v>-3038747.71</v>
      </c>
      <c r="P100" s="87">
        <f t="shared" si="21"/>
        <v>-0.93865767758076801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49089688.569999993</v>
      </c>
      <c r="F101" s="83">
        <f>VLOOKUP($C101,'2023'!$C$8:$U$285,19,FALSE)</f>
        <v>43958231.980000004</v>
      </c>
      <c r="G101" s="84">
        <f t="shared" si="14"/>
        <v>0.89546772979252598</v>
      </c>
      <c r="H101" s="85">
        <f t="shared" si="15"/>
        <v>7.1192031840119204E-3</v>
      </c>
      <c r="I101" s="86">
        <f t="shared" si="16"/>
        <v>-5131456.5899999887</v>
      </c>
      <c r="J101" s="87">
        <f t="shared" si="17"/>
        <v>-0.10453227020747403</v>
      </c>
      <c r="K101" s="82">
        <f>VLOOKUP($C101,'2023'!$C$295:$U$572,VLOOKUP($L$4,Master!$D$9:$G$20,4,FALSE),FALSE)</f>
        <v>11023363.290000001</v>
      </c>
      <c r="L101" s="83">
        <f>VLOOKUP($C101,'2023'!$C$8:$U$285,VLOOKUP($L$4,Master!$D$9:$G$20,4,FALSE),FALSE)</f>
        <v>9996920.25</v>
      </c>
      <c r="M101" s="156">
        <f t="shared" si="18"/>
        <v>0.90688476710813359</v>
      </c>
      <c r="N101" s="156">
        <f t="shared" si="19"/>
        <v>1.6190393304829462E-3</v>
      </c>
      <c r="O101" s="83">
        <f t="shared" si="20"/>
        <v>-1026443.040000001</v>
      </c>
      <c r="P101" s="87">
        <f t="shared" si="21"/>
        <v>-9.311523289186642E-2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153858.34000000003</v>
      </c>
      <c r="F102" s="83">
        <f>VLOOKUP($C102,'2023'!$C$8:$U$285,19,FALSE)</f>
        <v>102303.33</v>
      </c>
      <c r="G102" s="84">
        <f t="shared" si="14"/>
        <v>0.66491897676785017</v>
      </c>
      <c r="H102" s="85">
        <f t="shared" si="15"/>
        <v>1.6568414148284909E-5</v>
      </c>
      <c r="I102" s="86">
        <f t="shared" si="16"/>
        <v>-51555.010000000024</v>
      </c>
      <c r="J102" s="87">
        <f t="shared" si="17"/>
        <v>-0.33508102323214989</v>
      </c>
      <c r="K102" s="82">
        <f>VLOOKUP($C102,'2023'!$C$295:$U$572,VLOOKUP($L$4,Master!$D$9:$G$20,4,FALSE),FALSE)</f>
        <v>76929.170000000013</v>
      </c>
      <c r="L102" s="83">
        <f>VLOOKUP($C102,'2023'!$C$8:$U$285,VLOOKUP($L$4,Master!$D$9:$G$20,4,FALSE),FALSE)</f>
        <v>56227.369999999995</v>
      </c>
      <c r="M102" s="156">
        <f t="shared" si="18"/>
        <v>0.73089791557610706</v>
      </c>
      <c r="N102" s="156">
        <f t="shared" si="19"/>
        <v>9.1062368412528735E-6</v>
      </c>
      <c r="O102" s="83">
        <f t="shared" si="20"/>
        <v>-20701.800000000017</v>
      </c>
      <c r="P102" s="87">
        <f t="shared" si="21"/>
        <v>-0.26910208442389294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457043.47</v>
      </c>
      <c r="F103" s="83">
        <f>VLOOKUP($C103,'2023'!$C$8:$U$285,19,FALSE)</f>
        <v>232958.21000000002</v>
      </c>
      <c r="G103" s="84">
        <f t="shared" si="14"/>
        <v>0.50970689943343905</v>
      </c>
      <c r="H103" s="85">
        <f t="shared" si="15"/>
        <v>3.7728469860395819E-5</v>
      </c>
      <c r="I103" s="86">
        <f t="shared" si="16"/>
        <v>-224085.25999999995</v>
      </c>
      <c r="J103" s="87">
        <f t="shared" si="17"/>
        <v>-0.49029310056656089</v>
      </c>
      <c r="K103" s="82">
        <f>VLOOKUP($C103,'2023'!$C$295:$U$572,VLOOKUP($L$4,Master!$D$9:$G$20,4,FALSE),FALSE)</f>
        <v>241537.74999999997</v>
      </c>
      <c r="L103" s="83">
        <f>VLOOKUP($C103,'2023'!$C$8:$U$285,VLOOKUP($L$4,Master!$D$9:$G$20,4,FALSE),FALSE)</f>
        <v>135556.79</v>
      </c>
      <c r="M103" s="156">
        <f t="shared" si="18"/>
        <v>0.56122403226824802</v>
      </c>
      <c r="N103" s="156">
        <f t="shared" si="19"/>
        <v>2.1953938716678006E-5</v>
      </c>
      <c r="O103" s="83">
        <f t="shared" si="20"/>
        <v>-105980.95999999996</v>
      </c>
      <c r="P103" s="87">
        <f t="shared" si="21"/>
        <v>-0.43877596773175198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79231.540000000023</v>
      </c>
      <c r="F104" s="83">
        <f>VLOOKUP($C104,'2023'!$C$8:$U$285,19,FALSE)</f>
        <v>51962.770000000004</v>
      </c>
      <c r="G104" s="84">
        <f t="shared" si="14"/>
        <v>0.65583440634878465</v>
      </c>
      <c r="H104" s="85">
        <f t="shared" si="15"/>
        <v>8.4155686198296257E-6</v>
      </c>
      <c r="I104" s="86">
        <f t="shared" si="16"/>
        <v>-27268.770000000019</v>
      </c>
      <c r="J104" s="87">
        <f t="shared" si="17"/>
        <v>-0.3441655936512153</v>
      </c>
      <c r="K104" s="82">
        <f>VLOOKUP($C104,'2023'!$C$295:$U$572,VLOOKUP($L$4,Master!$D$9:$G$20,4,FALSE),FALSE)</f>
        <v>39615.770000000011</v>
      </c>
      <c r="L104" s="83">
        <f>VLOOKUP($C104,'2023'!$C$8:$U$285,VLOOKUP($L$4,Master!$D$9:$G$20,4,FALSE),FALSE)</f>
        <v>27893.05</v>
      </c>
      <c r="M104" s="156">
        <f t="shared" si="18"/>
        <v>0.70408955827439401</v>
      </c>
      <c r="N104" s="156">
        <f t="shared" si="19"/>
        <v>4.5173857415864992E-6</v>
      </c>
      <c r="O104" s="83">
        <f t="shared" si="20"/>
        <v>-11722.720000000012</v>
      </c>
      <c r="P104" s="87">
        <f t="shared" si="21"/>
        <v>-0.29591044172560593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89582.34</v>
      </c>
      <c r="F105" s="83">
        <f>VLOOKUP($C105,'2023'!$C$8:$U$285,19,FALSE)</f>
        <v>62419.710000000006</v>
      </c>
      <c r="G105" s="84">
        <f t="shared" si="14"/>
        <v>0.69678588436068989</v>
      </c>
      <c r="H105" s="85">
        <f t="shared" si="15"/>
        <v>1.0109109901855992E-5</v>
      </c>
      <c r="I105" s="86">
        <f t="shared" si="16"/>
        <v>-27162.62999999999</v>
      </c>
      <c r="J105" s="87">
        <f t="shared" si="17"/>
        <v>-0.30321411563931006</v>
      </c>
      <c r="K105" s="82">
        <f>VLOOKUP($C105,'2023'!$C$295:$U$572,VLOOKUP($L$4,Master!$D$9:$G$20,4,FALSE),FALSE)</f>
        <v>44791.17</v>
      </c>
      <c r="L105" s="83">
        <f>VLOOKUP($C105,'2023'!$C$8:$U$285,VLOOKUP($L$4,Master!$D$9:$G$20,4,FALSE),FALSE)</f>
        <v>34046.200000000004</v>
      </c>
      <c r="M105" s="156">
        <f t="shared" si="18"/>
        <v>0.76010963768081985</v>
      </c>
      <c r="N105" s="156">
        <f t="shared" si="19"/>
        <v>5.5139118323454162E-6</v>
      </c>
      <c r="O105" s="83">
        <f t="shared" si="20"/>
        <v>-10744.969999999994</v>
      </c>
      <c r="P105" s="87">
        <f t="shared" si="21"/>
        <v>-0.23989036231918021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3266.66</v>
      </c>
      <c r="F106" s="83">
        <f>VLOOKUP($C106,'2023'!$C$8:$U$285,19,FALSE)</f>
        <v>1143.75</v>
      </c>
      <c r="G106" s="84">
        <f t="shared" si="14"/>
        <v>0.35012826556788895</v>
      </c>
      <c r="H106" s="85">
        <f t="shared" si="15"/>
        <v>1.8523467107181032E-7</v>
      </c>
      <c r="I106" s="86">
        <f t="shared" si="16"/>
        <v>-2122.91</v>
      </c>
      <c r="J106" s="87">
        <f t="shared" si="17"/>
        <v>-0.6498717344321111</v>
      </c>
      <c r="K106" s="82">
        <f>VLOOKUP($C106,'2023'!$C$295:$U$572,VLOOKUP($L$4,Master!$D$9:$G$20,4,FALSE),FALSE)</f>
        <v>1633.33</v>
      </c>
      <c r="L106" s="83">
        <f>VLOOKUP($C106,'2023'!$C$8:$U$285,VLOOKUP($L$4,Master!$D$9:$G$20,4,FALSE),FALSE)</f>
        <v>1143.75</v>
      </c>
      <c r="M106" s="156">
        <f t="shared" si="18"/>
        <v>0.7002565311357779</v>
      </c>
      <c r="N106" s="156">
        <f t="shared" si="19"/>
        <v>1.8523467107181032E-7</v>
      </c>
      <c r="O106" s="83">
        <f t="shared" si="20"/>
        <v>-489.57999999999993</v>
      </c>
      <c r="P106" s="87">
        <f t="shared" si="21"/>
        <v>-0.29974346886422215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6">
        <f t="shared" si="18"/>
        <v>0</v>
      </c>
      <c r="N107" s="156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6">
        <f t="shared" si="18"/>
        <v>0</v>
      </c>
      <c r="N108" s="156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310652.4599999999</v>
      </c>
      <c r="F109" s="83">
        <f>VLOOKUP($C109,'2023'!$C$8:$U$285,19,FALSE)</f>
        <v>133685.72</v>
      </c>
      <c r="G109" s="84">
        <f t="shared" si="14"/>
        <v>0.43033852041603032</v>
      </c>
      <c r="H109" s="85">
        <f t="shared" si="15"/>
        <v>2.1650911799954653E-5</v>
      </c>
      <c r="I109" s="86">
        <f t="shared" si="16"/>
        <v>-176966.7399999999</v>
      </c>
      <c r="J109" s="87">
        <f t="shared" si="17"/>
        <v>-0.56966147958396973</v>
      </c>
      <c r="K109" s="82">
        <f>VLOOKUP($C109,'2023'!$C$295:$U$572,VLOOKUP($L$4,Master!$D$9:$G$20,4,FALSE),FALSE)</f>
        <v>155666.22999999995</v>
      </c>
      <c r="L109" s="83">
        <f>VLOOKUP($C109,'2023'!$C$8:$U$285,VLOOKUP($L$4,Master!$D$9:$G$20,4,FALSE),FALSE)</f>
        <v>75727.820000000022</v>
      </c>
      <c r="M109" s="156">
        <f t="shared" si="18"/>
        <v>0.486475583047139</v>
      </c>
      <c r="N109" s="156">
        <f t="shared" si="19"/>
        <v>1.2264409030544493E-5</v>
      </c>
      <c r="O109" s="83">
        <f t="shared" si="20"/>
        <v>-79938.409999999931</v>
      </c>
      <c r="P109" s="87">
        <f t="shared" si="21"/>
        <v>-0.513524416952861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6">
        <f t="shared" si="18"/>
        <v>0</v>
      </c>
      <c r="N110" s="156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6">
        <f t="shared" si="18"/>
        <v>0</v>
      </c>
      <c r="N111" s="156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6">
        <f t="shared" si="18"/>
        <v>0</v>
      </c>
      <c r="N112" s="156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6">
        <f t="shared" si="18"/>
        <v>0</v>
      </c>
      <c r="N113" s="156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6">
        <f t="shared" si="18"/>
        <v>0</v>
      </c>
      <c r="N114" s="156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6">
        <f t="shared" si="18"/>
        <v>0</v>
      </c>
      <c r="N115" s="156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218458.44</v>
      </c>
      <c r="F116" s="83">
        <f>VLOOKUP($C116,'2023'!$C$8:$U$285,19,FALSE)</f>
        <v>24517.799999999996</v>
      </c>
      <c r="G116" s="84">
        <f t="shared" si="14"/>
        <v>0.11223095797992513</v>
      </c>
      <c r="H116" s="85">
        <f t="shared" si="15"/>
        <v>3.970751141774365E-6</v>
      </c>
      <c r="I116" s="86">
        <f t="shared" si="16"/>
        <v>-193940.64</v>
      </c>
      <c r="J116" s="87">
        <f t="shared" si="17"/>
        <v>-0.88776904202007489</v>
      </c>
      <c r="K116" s="82">
        <f>VLOOKUP($C116,'2023'!$C$295:$U$572,VLOOKUP($L$4,Master!$D$9:$G$20,4,FALSE),FALSE)</f>
        <v>41729.220000000008</v>
      </c>
      <c r="L116" s="83">
        <f>VLOOKUP($C116,'2023'!$C$8:$U$285,VLOOKUP($L$4,Master!$D$9:$G$20,4,FALSE),FALSE)</f>
        <v>16447.489999999998</v>
      </c>
      <c r="M116" s="156">
        <f t="shared" si="18"/>
        <v>0.39414803344035654</v>
      </c>
      <c r="N116" s="156">
        <f t="shared" si="19"/>
        <v>2.6637336831535644E-6</v>
      </c>
      <c r="O116" s="83">
        <f t="shared" si="20"/>
        <v>-25281.73000000001</v>
      </c>
      <c r="P116" s="87">
        <f t="shared" si="21"/>
        <v>-0.60585196655964346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151233.74</v>
      </c>
      <c r="F117" s="83">
        <f>VLOOKUP($C117,'2023'!$C$8:$U$285,19,FALSE)</f>
        <v>110598.07999999999</v>
      </c>
      <c r="G117" s="84">
        <f t="shared" si="14"/>
        <v>0.73130559357984526</v>
      </c>
      <c r="H117" s="85">
        <f t="shared" si="15"/>
        <v>1.7911780520195637E-5</v>
      </c>
      <c r="I117" s="86">
        <f t="shared" si="16"/>
        <v>-40635.660000000003</v>
      </c>
      <c r="J117" s="87">
        <f t="shared" si="17"/>
        <v>-0.26869440642015469</v>
      </c>
      <c r="K117" s="82">
        <f>VLOOKUP($C117,'2023'!$C$295:$U$572,VLOOKUP($L$4,Master!$D$9:$G$20,4,FALSE),FALSE)</f>
        <v>76501.67</v>
      </c>
      <c r="L117" s="83">
        <f>VLOOKUP($C117,'2023'!$C$8:$U$285,VLOOKUP($L$4,Master!$D$9:$G$20,4,FALSE),FALSE)</f>
        <v>55896.269999999982</v>
      </c>
      <c r="M117" s="156">
        <f t="shared" si="18"/>
        <v>0.73065424584848915</v>
      </c>
      <c r="N117" s="156">
        <f t="shared" si="19"/>
        <v>9.0526139345058763E-6</v>
      </c>
      <c r="O117" s="83">
        <f t="shared" si="20"/>
        <v>-20605.400000000016</v>
      </c>
      <c r="P117" s="87">
        <f t="shared" si="21"/>
        <v>-0.26934575415151091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289400.81000000006</v>
      </c>
      <c r="F118" s="83">
        <f>VLOOKUP($C118,'2023'!$C$8:$U$285,19,FALSE)</f>
        <v>241887.28999999998</v>
      </c>
      <c r="G118" s="84">
        <f t="shared" si="14"/>
        <v>0.8358210538526134</v>
      </c>
      <c r="H118" s="85">
        <f t="shared" si="15"/>
        <v>3.9174568393094284E-5</v>
      </c>
      <c r="I118" s="86">
        <f t="shared" si="16"/>
        <v>-47513.520000000077</v>
      </c>
      <c r="J118" s="87">
        <f t="shared" si="17"/>
        <v>-0.16417894614738662</v>
      </c>
      <c r="K118" s="82">
        <f>VLOOKUP($C118,'2023'!$C$295:$U$572,VLOOKUP($L$4,Master!$D$9:$G$20,4,FALSE),FALSE)</f>
        <v>154367.08000000005</v>
      </c>
      <c r="L118" s="83">
        <f>VLOOKUP($C118,'2023'!$C$8:$U$285,VLOOKUP($L$4,Master!$D$9:$G$20,4,FALSE),FALSE)</f>
        <v>124020.57000000002</v>
      </c>
      <c r="M118" s="156">
        <f t="shared" si="18"/>
        <v>0.80341333139164117</v>
      </c>
      <c r="N118" s="156">
        <f t="shared" si="19"/>
        <v>2.0085603925760378E-5</v>
      </c>
      <c r="O118" s="83">
        <f t="shared" si="20"/>
        <v>-30346.510000000024</v>
      </c>
      <c r="P118" s="87">
        <f t="shared" si="21"/>
        <v>-0.19658666860835883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17092.849999999999</v>
      </c>
      <c r="F119" s="83">
        <f>VLOOKUP($C119,'2023'!$C$8:$U$285,19,FALSE)</f>
        <v>516.53</v>
      </c>
      <c r="G119" s="84">
        <f t="shared" si="14"/>
        <v>3.0219068206881826E-2</v>
      </c>
      <c r="H119" s="85">
        <f t="shared" si="15"/>
        <v>8.3654001878664194E-8</v>
      </c>
      <c r="I119" s="86">
        <f t="shared" si="16"/>
        <v>-16576.32</v>
      </c>
      <c r="J119" s="87">
        <f t="shared" si="17"/>
        <v>-0.96978093179311819</v>
      </c>
      <c r="K119" s="82">
        <f>VLOOKUP($C119,'2023'!$C$295:$U$572,VLOOKUP($L$4,Master!$D$9:$G$20,4,FALSE),FALSE)</f>
        <v>15526.23</v>
      </c>
      <c r="L119" s="83">
        <f>VLOOKUP($C119,'2023'!$C$8:$U$285,VLOOKUP($L$4,Master!$D$9:$G$20,4,FALSE),FALSE)</f>
        <v>516.53</v>
      </c>
      <c r="M119" s="156">
        <f t="shared" si="18"/>
        <v>3.3268217719304688E-2</v>
      </c>
      <c r="N119" s="156">
        <f t="shared" si="19"/>
        <v>8.3654001878664194E-8</v>
      </c>
      <c r="O119" s="83">
        <f t="shared" si="20"/>
        <v>-15009.699999999999</v>
      </c>
      <c r="P119" s="87">
        <f t="shared" si="21"/>
        <v>-0.96673178228069523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75105.38</v>
      </c>
      <c r="F120" s="83">
        <f>VLOOKUP($C120,'2023'!$C$8:$U$285,19,FALSE)</f>
        <v>56408.280000000013</v>
      </c>
      <c r="G120" s="84">
        <f t="shared" si="14"/>
        <v>0.75105511748958609</v>
      </c>
      <c r="H120" s="85">
        <f t="shared" si="15"/>
        <v>9.1355359051598514E-6</v>
      </c>
      <c r="I120" s="86">
        <f t="shared" si="16"/>
        <v>-18697.099999999991</v>
      </c>
      <c r="J120" s="87">
        <f t="shared" si="17"/>
        <v>-0.24894488251041391</v>
      </c>
      <c r="K120" s="82">
        <f>VLOOKUP($C120,'2023'!$C$295:$U$572,VLOOKUP($L$4,Master!$D$9:$G$20,4,FALSE),FALSE)</f>
        <v>44871.35</v>
      </c>
      <c r="L120" s="83">
        <f>VLOOKUP($C120,'2023'!$C$8:$U$285,VLOOKUP($L$4,Master!$D$9:$G$20,4,FALSE),FALSE)</f>
        <v>33480.220000000008</v>
      </c>
      <c r="M120" s="156">
        <f t="shared" si="18"/>
        <v>0.74613801456831608</v>
      </c>
      <c r="N120" s="156">
        <f t="shared" si="19"/>
        <v>5.422249214524019E-6</v>
      </c>
      <c r="O120" s="83">
        <f t="shared" si="20"/>
        <v>-11391.12999999999</v>
      </c>
      <c r="P120" s="87">
        <f t="shared" si="21"/>
        <v>-0.25386198543168392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4150289.26</v>
      </c>
      <c r="F121" s="83">
        <f>VLOOKUP($C121,'2023'!$C$8:$U$285,19,FALSE)</f>
        <v>332698.76</v>
      </c>
      <c r="G121" s="84">
        <f t="shared" si="14"/>
        <v>8.0162788460677079E-2</v>
      </c>
      <c r="H121" s="85">
        <f t="shared" si="15"/>
        <v>5.3881832021507465E-5</v>
      </c>
      <c r="I121" s="86">
        <f t="shared" si="16"/>
        <v>-3817590.5</v>
      </c>
      <c r="J121" s="87">
        <f t="shared" si="17"/>
        <v>-0.91983721153932296</v>
      </c>
      <c r="K121" s="82">
        <f>VLOOKUP($C121,'2023'!$C$295:$U$572,VLOOKUP($L$4,Master!$D$9:$G$20,4,FALSE),FALSE)</f>
        <v>2065025.5599999998</v>
      </c>
      <c r="L121" s="83">
        <f>VLOOKUP($C121,'2023'!$C$8:$U$285,VLOOKUP($L$4,Master!$D$9:$G$20,4,FALSE),FALSE)</f>
        <v>283948.34000000003</v>
      </c>
      <c r="M121" s="156">
        <f t="shared" si="18"/>
        <v>0.13750354741371823</v>
      </c>
      <c r="N121" s="156">
        <f t="shared" si="19"/>
        <v>4.5986515725715032E-5</v>
      </c>
      <c r="O121" s="83">
        <f t="shared" si="20"/>
        <v>-1781077.2199999997</v>
      </c>
      <c r="P121" s="87">
        <f t="shared" si="21"/>
        <v>-0.86249645258628171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6">
        <f t="shared" si="18"/>
        <v>0</v>
      </c>
      <c r="N122" s="156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136530.09000000003</v>
      </c>
      <c r="F123" s="83">
        <f>VLOOKUP($C123,'2023'!$C$8:$U$285,19,FALSE)</f>
        <v>94522.669999999984</v>
      </c>
      <c r="G123" s="84">
        <f t="shared" si="14"/>
        <v>0.6923211579220373</v>
      </c>
      <c r="H123" s="85">
        <f t="shared" si="15"/>
        <v>1.5308306610954552E-5</v>
      </c>
      <c r="I123" s="86">
        <f t="shared" si="16"/>
        <v>-42007.420000000042</v>
      </c>
      <c r="J123" s="87">
        <f t="shared" si="17"/>
        <v>-0.3076788420779627</v>
      </c>
      <c r="K123" s="82">
        <f>VLOOKUP($C123,'2023'!$C$295:$U$572,VLOOKUP($L$4,Master!$D$9:$G$20,4,FALSE),FALSE)</f>
        <v>68670.070000000007</v>
      </c>
      <c r="L123" s="83">
        <f>VLOOKUP($C123,'2023'!$C$8:$U$285,VLOOKUP($L$4,Master!$D$9:$G$20,4,FALSE),FALSE)</f>
        <v>55427.86</v>
      </c>
      <c r="M123" s="156">
        <f t="shared" si="18"/>
        <v>0.80716183921175555</v>
      </c>
      <c r="N123" s="156">
        <f t="shared" si="19"/>
        <v>8.9767531500016202E-6</v>
      </c>
      <c r="O123" s="83">
        <f t="shared" si="20"/>
        <v>-13242.210000000006</v>
      </c>
      <c r="P123" s="87">
        <f t="shared" si="21"/>
        <v>-0.19283816078824451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513872.86</v>
      </c>
      <c r="F124" s="83">
        <f>VLOOKUP($C124,'2023'!$C$8:$U$285,19,FALSE)</f>
        <v>418488.78999999992</v>
      </c>
      <c r="G124" s="84">
        <f t="shared" si="14"/>
        <v>0.81438196599835988</v>
      </c>
      <c r="H124" s="85">
        <f t="shared" si="15"/>
        <v>6.777585430635181E-5</v>
      </c>
      <c r="I124" s="86">
        <f t="shared" si="16"/>
        <v>-95384.070000000065</v>
      </c>
      <c r="J124" s="87">
        <f t="shared" si="17"/>
        <v>-0.18561803400164015</v>
      </c>
      <c r="K124" s="82">
        <f>VLOOKUP($C124,'2023'!$C$295:$U$572,VLOOKUP($L$4,Master!$D$9:$G$20,4,FALSE),FALSE)</f>
        <v>255361.43</v>
      </c>
      <c r="L124" s="83">
        <f>VLOOKUP($C124,'2023'!$C$8:$U$285,VLOOKUP($L$4,Master!$D$9:$G$20,4,FALSE),FALSE)</f>
        <v>260697.03999999989</v>
      </c>
      <c r="M124" s="156">
        <f t="shared" si="18"/>
        <v>1.020894345712271</v>
      </c>
      <c r="N124" s="156">
        <f t="shared" si="19"/>
        <v>4.2220879085284858E-5</v>
      </c>
      <c r="O124" s="83">
        <f t="shared" si="20"/>
        <v>5335.6099999998987</v>
      </c>
      <c r="P124" s="87">
        <f t="shared" si="21"/>
        <v>2.0894345712271032E-2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515955.67999999982</v>
      </c>
      <c r="F125" s="83">
        <f>VLOOKUP($C125,'2023'!$C$8:$U$285,19,FALSE)</f>
        <v>362772.56999999983</v>
      </c>
      <c r="G125" s="84">
        <f t="shared" si="14"/>
        <v>0.70310800726139877</v>
      </c>
      <c r="H125" s="85">
        <f t="shared" si="15"/>
        <v>5.8752400155475632E-5</v>
      </c>
      <c r="I125" s="86">
        <f t="shared" si="16"/>
        <v>-153183.10999999999</v>
      </c>
      <c r="J125" s="87">
        <f t="shared" si="17"/>
        <v>-0.29689199273860117</v>
      </c>
      <c r="K125" s="82">
        <f>VLOOKUP($C125,'2023'!$C$295:$U$572,VLOOKUP($L$4,Master!$D$9:$G$20,4,FALSE),FALSE)</f>
        <v>259117.87999999992</v>
      </c>
      <c r="L125" s="83">
        <f>VLOOKUP($C125,'2023'!$C$8:$U$285,VLOOKUP($L$4,Master!$D$9:$G$20,4,FALSE),FALSE)</f>
        <v>190654.37999999995</v>
      </c>
      <c r="M125" s="156">
        <f t="shared" si="18"/>
        <v>0.73578241686756629</v>
      </c>
      <c r="N125" s="156">
        <f t="shared" si="19"/>
        <v>3.0877203381595557E-5</v>
      </c>
      <c r="O125" s="83">
        <f t="shared" si="20"/>
        <v>-68463.499999999971</v>
      </c>
      <c r="P125" s="87">
        <f t="shared" si="21"/>
        <v>-0.26421758313243376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422757.64000000013</v>
      </c>
      <c r="F126" s="83">
        <f>VLOOKUP($C126,'2023'!$C$8:$U$285,19,FALSE)</f>
        <v>305776.87</v>
      </c>
      <c r="G126" s="84">
        <f t="shared" si="14"/>
        <v>0.72329117458409475</v>
      </c>
      <c r="H126" s="85">
        <f t="shared" si="15"/>
        <v>4.9521729342791438E-5</v>
      </c>
      <c r="I126" s="86">
        <f t="shared" si="16"/>
        <v>-116980.77000000014</v>
      </c>
      <c r="J126" s="87">
        <f t="shared" si="17"/>
        <v>-0.27670882541590519</v>
      </c>
      <c r="K126" s="82">
        <f>VLOOKUP($C126,'2023'!$C$295:$U$572,VLOOKUP($L$4,Master!$D$9:$G$20,4,FALSE),FALSE)</f>
        <v>223628.70000000007</v>
      </c>
      <c r="L126" s="83">
        <f>VLOOKUP($C126,'2023'!$C$8:$U$285,VLOOKUP($L$4,Master!$D$9:$G$20,4,FALSE),FALSE)</f>
        <v>183602.91</v>
      </c>
      <c r="M126" s="156">
        <f t="shared" si="18"/>
        <v>0.82101675679373864</v>
      </c>
      <c r="N126" s="156">
        <f t="shared" si="19"/>
        <v>2.9735190943542901E-5</v>
      </c>
      <c r="O126" s="83">
        <f t="shared" si="20"/>
        <v>-40025.790000000066</v>
      </c>
      <c r="P126" s="87">
        <f t="shared" si="21"/>
        <v>-0.17898324320626133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912529.05</v>
      </c>
      <c r="F127" s="83">
        <f>VLOOKUP($C127,'2023'!$C$8:$U$285,19,FALSE)</f>
        <v>752443.11000000034</v>
      </c>
      <c r="G127" s="84">
        <f t="shared" si="14"/>
        <v>0.82456893838064693</v>
      </c>
      <c r="H127" s="85">
        <f t="shared" si="15"/>
        <v>1.2186102905451371E-4</v>
      </c>
      <c r="I127" s="86">
        <f t="shared" si="16"/>
        <v>-160085.93999999971</v>
      </c>
      <c r="J127" s="87">
        <f t="shared" si="17"/>
        <v>-0.17543106161935304</v>
      </c>
      <c r="K127" s="82">
        <f>VLOOKUP($C127,'2023'!$C$295:$U$572,VLOOKUP($L$4,Master!$D$9:$G$20,4,FALSE),FALSE)</f>
        <v>452864.43000000005</v>
      </c>
      <c r="L127" s="83">
        <f>VLOOKUP($C127,'2023'!$C$8:$U$285,VLOOKUP($L$4,Master!$D$9:$G$20,4,FALSE),FALSE)</f>
        <v>426017.5900000002</v>
      </c>
      <c r="M127" s="156">
        <f t="shared" si="18"/>
        <v>0.9407177110377164</v>
      </c>
      <c r="N127" s="156">
        <f t="shared" si="19"/>
        <v>6.899517215690089E-5</v>
      </c>
      <c r="O127" s="83">
        <f t="shared" si="20"/>
        <v>-26846.839999999851</v>
      </c>
      <c r="P127" s="87">
        <f t="shared" si="21"/>
        <v>-5.9282288962283589E-2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68091.62</v>
      </c>
      <c r="F128" s="83">
        <f>VLOOKUP($C128,'2023'!$C$8:$U$285,19,FALSE)</f>
        <v>41497.22</v>
      </c>
      <c r="G128" s="84">
        <f t="shared" si="14"/>
        <v>0.60943211514133466</v>
      </c>
      <c r="H128" s="85">
        <f t="shared" si="15"/>
        <v>6.720632915492502E-6</v>
      </c>
      <c r="I128" s="86">
        <f t="shared" si="16"/>
        <v>-26594.399999999994</v>
      </c>
      <c r="J128" s="87">
        <f t="shared" si="17"/>
        <v>-0.39056788485866539</v>
      </c>
      <c r="K128" s="82">
        <f>VLOOKUP($C128,'2023'!$C$295:$U$572,VLOOKUP($L$4,Master!$D$9:$G$20,4,FALSE),FALSE)</f>
        <v>34045.81</v>
      </c>
      <c r="L128" s="83">
        <f>VLOOKUP($C128,'2023'!$C$8:$U$285,VLOOKUP($L$4,Master!$D$9:$G$20,4,FALSE),FALSE)</f>
        <v>29659.81</v>
      </c>
      <c r="M128" s="156">
        <f t="shared" si="18"/>
        <v>0.8711735746630791</v>
      </c>
      <c r="N128" s="156">
        <f t="shared" si="19"/>
        <v>4.8035192563081008E-6</v>
      </c>
      <c r="O128" s="83">
        <f t="shared" si="20"/>
        <v>-4385.9999999999964</v>
      </c>
      <c r="P128" s="87">
        <f t="shared" si="21"/>
        <v>-0.12882642533692096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272328.28000000003</v>
      </c>
      <c r="F129" s="83">
        <f>VLOOKUP($C129,'2023'!$C$8:$U$285,19,FALSE)</f>
        <v>152504.68</v>
      </c>
      <c r="G129" s="84">
        <f t="shared" si="14"/>
        <v>0.56000309626308353</v>
      </c>
      <c r="H129" s="85">
        <f t="shared" si="15"/>
        <v>2.4698714086742458E-5</v>
      </c>
      <c r="I129" s="86">
        <f t="shared" si="16"/>
        <v>-119823.60000000003</v>
      </c>
      <c r="J129" s="87">
        <f t="shared" si="17"/>
        <v>-0.43999690373691641</v>
      </c>
      <c r="K129" s="82">
        <f>VLOOKUP($C129,'2023'!$C$295:$U$572,VLOOKUP($L$4,Master!$D$9:$G$20,4,FALSE),FALSE)</f>
        <v>141163.61000000002</v>
      </c>
      <c r="L129" s="83">
        <f>VLOOKUP($C129,'2023'!$C$8:$U$285,VLOOKUP($L$4,Master!$D$9:$G$20,4,FALSE),FALSE)</f>
        <v>93516.950000000012</v>
      </c>
      <c r="M129" s="156">
        <f t="shared" si="18"/>
        <v>0.66247207761263682</v>
      </c>
      <c r="N129" s="156">
        <f t="shared" si="19"/>
        <v>1.5145426424383768E-5</v>
      </c>
      <c r="O129" s="83">
        <f t="shared" si="20"/>
        <v>-47646.66</v>
      </c>
      <c r="P129" s="87">
        <f t="shared" si="21"/>
        <v>-0.33752792238736312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863009.33000000031</v>
      </c>
      <c r="F130" s="83">
        <f>VLOOKUP($C130,'2023'!$C$8:$U$285,19,FALSE)</f>
        <v>772114.63</v>
      </c>
      <c r="G130" s="84">
        <f t="shared" si="14"/>
        <v>0.89467703668974208</v>
      </c>
      <c r="H130" s="85">
        <f t="shared" si="15"/>
        <v>1.2504690668221422E-4</v>
      </c>
      <c r="I130" s="86">
        <f t="shared" si="16"/>
        <v>-90894.700000000303</v>
      </c>
      <c r="J130" s="87">
        <f t="shared" si="17"/>
        <v>-0.10532296331025792</v>
      </c>
      <c r="K130" s="82">
        <f>VLOOKUP($C130,'2023'!$C$295:$U$572,VLOOKUP($L$4,Master!$D$9:$G$20,4,FALSE),FALSE)</f>
        <v>399893.42000000016</v>
      </c>
      <c r="L130" s="83">
        <f>VLOOKUP($C130,'2023'!$C$8:$U$285,VLOOKUP($L$4,Master!$D$9:$G$20,4,FALSE),FALSE)</f>
        <v>416634.41999999987</v>
      </c>
      <c r="M130" s="156">
        <f t="shared" si="18"/>
        <v>1.0418636545707596</v>
      </c>
      <c r="N130" s="156">
        <f t="shared" si="19"/>
        <v>6.7475532018268362E-5</v>
      </c>
      <c r="O130" s="83">
        <f t="shared" si="20"/>
        <v>16740.999999999709</v>
      </c>
      <c r="P130" s="87">
        <f t="shared" si="21"/>
        <v>4.1863654570759634E-2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445041.95999999985</v>
      </c>
      <c r="F131" s="83">
        <f>VLOOKUP($C131,'2023'!$C$8:$U$285,19,FALSE)</f>
        <v>346624.75000000006</v>
      </c>
      <c r="G131" s="84">
        <f t="shared" si="14"/>
        <v>0.77885858223345994</v>
      </c>
      <c r="H131" s="85">
        <f t="shared" si="15"/>
        <v>5.6137199170796495E-5</v>
      </c>
      <c r="I131" s="86">
        <f t="shared" si="16"/>
        <v>-98417.209999999788</v>
      </c>
      <c r="J131" s="87">
        <f t="shared" si="17"/>
        <v>-0.22114141776654009</v>
      </c>
      <c r="K131" s="82">
        <f>VLOOKUP($C131,'2023'!$C$295:$U$572,VLOOKUP($L$4,Master!$D$9:$G$20,4,FALSE),FALSE)</f>
        <v>193719.55999999991</v>
      </c>
      <c r="L131" s="83">
        <f>VLOOKUP($C131,'2023'!$C$8:$U$285,VLOOKUP($L$4,Master!$D$9:$G$20,4,FALSE),FALSE)</f>
        <v>211432.77000000005</v>
      </c>
      <c r="M131" s="156">
        <f t="shared" si="18"/>
        <v>1.0914373850529091</v>
      </c>
      <c r="N131" s="156">
        <f t="shared" si="19"/>
        <v>3.4242342823826654E-5</v>
      </c>
      <c r="O131" s="83">
        <f t="shared" si="20"/>
        <v>17713.210000000137</v>
      </c>
      <c r="P131" s="87">
        <f t="shared" si="21"/>
        <v>9.1437385052909187E-2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476384.47999999986</v>
      </c>
      <c r="F132" s="83">
        <f>VLOOKUP($C132,'2023'!$C$8:$U$285,19,FALSE)</f>
        <v>385852.06999999995</v>
      </c>
      <c r="G132" s="84">
        <f t="shared" si="14"/>
        <v>0.80995936307580818</v>
      </c>
      <c r="H132" s="85">
        <f t="shared" si="15"/>
        <v>6.2490213131214967E-5</v>
      </c>
      <c r="I132" s="86">
        <f t="shared" si="16"/>
        <v>-90532.409999999916</v>
      </c>
      <c r="J132" s="87">
        <f t="shared" si="17"/>
        <v>-0.19004063692419187</v>
      </c>
      <c r="K132" s="82">
        <f>VLOOKUP($C132,'2023'!$C$295:$U$572,VLOOKUP($L$4,Master!$D$9:$G$20,4,FALSE),FALSE)</f>
        <v>226672.23999999993</v>
      </c>
      <c r="L132" s="83">
        <f>VLOOKUP($C132,'2023'!$C$8:$U$285,VLOOKUP($L$4,Master!$D$9:$G$20,4,FALSE),FALSE)</f>
        <v>225960.88999999998</v>
      </c>
      <c r="M132" s="156">
        <f t="shared" si="18"/>
        <v>0.99686176834004925</v>
      </c>
      <c r="N132" s="156">
        <f t="shared" si="19"/>
        <v>3.6595227221196514E-5</v>
      </c>
      <c r="O132" s="83">
        <f t="shared" si="20"/>
        <v>-711.34999999994761</v>
      </c>
      <c r="P132" s="87">
        <f t="shared" si="21"/>
        <v>-3.1382316599507191E-3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138653.19</v>
      </c>
      <c r="F133" s="83">
        <f>VLOOKUP($C133,'2023'!$C$8:$U$285,19,FALSE)</f>
        <v>52143.29</v>
      </c>
      <c r="G133" s="84">
        <f t="shared" si="14"/>
        <v>0.37606989063865032</v>
      </c>
      <c r="H133" s="85">
        <f t="shared" si="15"/>
        <v>8.4448045217503965E-6</v>
      </c>
      <c r="I133" s="86">
        <f t="shared" si="16"/>
        <v>-86509.9</v>
      </c>
      <c r="J133" s="87">
        <f t="shared" si="17"/>
        <v>-0.62393010936134963</v>
      </c>
      <c r="K133" s="82">
        <f>VLOOKUP($C133,'2023'!$C$295:$U$572,VLOOKUP($L$4,Master!$D$9:$G$20,4,FALSE),FALSE)</f>
        <v>68722.929999999993</v>
      </c>
      <c r="L133" s="83">
        <f>VLOOKUP($C133,'2023'!$C$8:$U$285,VLOOKUP($L$4,Master!$D$9:$G$20,4,FALSE),FALSE)</f>
        <v>23866.300000000003</v>
      </c>
      <c r="M133" s="156">
        <f t="shared" si="18"/>
        <v>0.34728292289051127</v>
      </c>
      <c r="N133" s="156">
        <f t="shared" si="19"/>
        <v>3.8652382340556478E-6</v>
      </c>
      <c r="O133" s="83">
        <f t="shared" si="20"/>
        <v>-44856.62999999999</v>
      </c>
      <c r="P133" s="87">
        <f t="shared" si="21"/>
        <v>-0.65271707710948867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221876.71999999991</v>
      </c>
      <c r="F134" s="83">
        <f>VLOOKUP($C134,'2023'!$C$8:$U$285,19,FALSE)</f>
        <v>45819.30000000001</v>
      </c>
      <c r="G134" s="84">
        <f t="shared" si="14"/>
        <v>0.20650792025409437</v>
      </c>
      <c r="H134" s="85">
        <f t="shared" si="15"/>
        <v>7.4206102419589945E-6</v>
      </c>
      <c r="I134" s="86">
        <f t="shared" si="16"/>
        <v>-176057.4199999999</v>
      </c>
      <c r="J134" s="87">
        <f t="shared" si="17"/>
        <v>-0.79349207974590563</v>
      </c>
      <c r="K134" s="82">
        <f>VLOOKUP($C134,'2023'!$C$295:$U$572,VLOOKUP($L$4,Master!$D$9:$G$20,4,FALSE),FALSE)</f>
        <v>39999.860000000015</v>
      </c>
      <c r="L134" s="83">
        <f>VLOOKUP($C134,'2023'!$C$8:$U$285,VLOOKUP($L$4,Master!$D$9:$G$20,4,FALSE),FALSE)</f>
        <v>27573.640000000007</v>
      </c>
      <c r="M134" s="156">
        <f t="shared" si="18"/>
        <v>0.68934341270194432</v>
      </c>
      <c r="N134" s="156">
        <f t="shared" si="19"/>
        <v>4.4656560748874432E-6</v>
      </c>
      <c r="O134" s="83">
        <f t="shared" si="20"/>
        <v>-12426.220000000008</v>
      </c>
      <c r="P134" s="87">
        <f t="shared" si="21"/>
        <v>-0.31065658729805562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81769.88</v>
      </c>
      <c r="F135" s="83">
        <f>VLOOKUP($C135,'2023'!$C$8:$U$285,19,FALSE)</f>
        <v>54362.119999999995</v>
      </c>
      <c r="G135" s="84">
        <f t="shared" si="14"/>
        <v>0.66481839034128454</v>
      </c>
      <c r="H135" s="85">
        <f t="shared" si="15"/>
        <v>8.8041524957082225E-6</v>
      </c>
      <c r="I135" s="86">
        <f t="shared" si="16"/>
        <v>-27407.760000000009</v>
      </c>
      <c r="J135" s="87">
        <f t="shared" si="17"/>
        <v>-0.33518160965871552</v>
      </c>
      <c r="K135" s="82">
        <f>VLOOKUP($C135,'2023'!$C$295:$U$572,VLOOKUP($L$4,Master!$D$9:$G$20,4,FALSE),FALSE)</f>
        <v>52386.94</v>
      </c>
      <c r="L135" s="83">
        <f>VLOOKUP($C135,'2023'!$C$8:$U$285,VLOOKUP($L$4,Master!$D$9:$G$20,4,FALSE),FALSE)</f>
        <v>30448.52</v>
      </c>
      <c r="M135" s="156">
        <f t="shared" si="18"/>
        <v>0.58122348814418245</v>
      </c>
      <c r="N135" s="156">
        <f t="shared" si="19"/>
        <v>4.9312538464030058E-6</v>
      </c>
      <c r="O135" s="83">
        <f t="shared" si="20"/>
        <v>-21938.420000000002</v>
      </c>
      <c r="P135" s="87">
        <f t="shared" si="21"/>
        <v>-0.41877651185581749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119114.38000000003</v>
      </c>
      <c r="F136" s="83">
        <f>VLOOKUP($C136,'2023'!$C$8:$U$285,19,FALSE)</f>
        <v>82955.42</v>
      </c>
      <c r="G136" s="84">
        <f t="shared" si="14"/>
        <v>0.69643497283871159</v>
      </c>
      <c r="H136" s="85">
        <f t="shared" si="15"/>
        <v>1.3434946393288634E-5</v>
      </c>
      <c r="I136" s="86">
        <f t="shared" si="16"/>
        <v>-36158.960000000036</v>
      </c>
      <c r="J136" s="87">
        <f t="shared" si="17"/>
        <v>-0.30356502716128836</v>
      </c>
      <c r="K136" s="82">
        <f>VLOOKUP($C136,'2023'!$C$295:$U$572,VLOOKUP($L$4,Master!$D$9:$G$20,4,FALSE),FALSE)</f>
        <v>60558.630000000019</v>
      </c>
      <c r="L136" s="83">
        <f>VLOOKUP($C136,'2023'!$C$8:$U$285,VLOOKUP($L$4,Master!$D$9:$G$20,4,FALSE),FALSE)</f>
        <v>53156.37</v>
      </c>
      <c r="M136" s="156">
        <f t="shared" si="18"/>
        <v>0.87776704988207277</v>
      </c>
      <c r="N136" s="156">
        <f t="shared" si="19"/>
        <v>8.608876688368478E-6</v>
      </c>
      <c r="O136" s="83">
        <f t="shared" si="20"/>
        <v>-7402.2600000000166</v>
      </c>
      <c r="P136" s="87">
        <f t="shared" si="21"/>
        <v>-0.12223295011792727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777435.29999999993</v>
      </c>
      <c r="F137" s="83">
        <f>VLOOKUP($C137,'2023'!$C$8:$U$285,19,FALSE)</f>
        <v>439080.31</v>
      </c>
      <c r="G137" s="84">
        <f t="shared" si="14"/>
        <v>0.56478051614070013</v>
      </c>
      <c r="H137" s="85">
        <f t="shared" si="15"/>
        <v>7.1110729439963728E-5</v>
      </c>
      <c r="I137" s="86">
        <f t="shared" si="16"/>
        <v>-338354.98999999993</v>
      </c>
      <c r="J137" s="87">
        <f t="shared" si="17"/>
        <v>-0.43521948385929987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74400</v>
      </c>
      <c r="M137" s="156">
        <f t="shared" si="18"/>
        <v>0.19139856397053234</v>
      </c>
      <c r="N137" s="156">
        <f t="shared" si="19"/>
        <v>1.2049363521523662E-5</v>
      </c>
      <c r="O137" s="83">
        <f t="shared" si="20"/>
        <v>-314317.64999999997</v>
      </c>
      <c r="P137" s="87">
        <f t="shared" si="21"/>
        <v>-0.80860143602946766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35264.820000000007</v>
      </c>
      <c r="F138" s="83">
        <f>VLOOKUP($C138,'2023'!$C$8:$U$285,19,FALSE)</f>
        <v>37391.430000000008</v>
      </c>
      <c r="G138" s="84">
        <f t="shared" ref="G138:G201" si="22">IFERROR(F138/E138,0)</f>
        <v>1.0603040083573374</v>
      </c>
      <c r="H138" s="85">
        <f t="shared" ref="H138:H201" si="23">F138/$D$4</f>
        <v>6.0556845787581394E-6</v>
      </c>
      <c r="I138" s="86">
        <f t="shared" ref="I138:I201" si="24">F138-E138</f>
        <v>2126.6100000000006</v>
      </c>
      <c r="J138" s="87">
        <f t="shared" ref="J138:J201" si="25">IFERROR(I138/E138,0)</f>
        <v>6.030400835733743E-2</v>
      </c>
      <c r="K138" s="82">
        <f>VLOOKUP($C138,'2023'!$C$295:$U$572,VLOOKUP($L$4,Master!$D$9:$G$20,4,FALSE),FALSE)</f>
        <v>19100.910000000003</v>
      </c>
      <c r="L138" s="83">
        <f>VLOOKUP($C138,'2023'!$C$8:$U$285,VLOOKUP($L$4,Master!$D$9:$G$20,4,FALSE),FALSE)</f>
        <v>22855.11</v>
      </c>
      <c r="M138" s="156">
        <f t="shared" ref="M138:M201" si="26">IFERROR(L138/K138,0)</f>
        <v>1.1965456096070815</v>
      </c>
      <c r="N138" s="156">
        <f t="shared" ref="N138:N201" si="27">L138/$D$4</f>
        <v>3.701472160139928E-6</v>
      </c>
      <c r="O138" s="83">
        <f t="shared" ref="O138:O201" si="28">L138-K138</f>
        <v>3754.1999999999971</v>
      </c>
      <c r="P138" s="87">
        <f t="shared" ref="P138:P201" si="29">IFERROR(O138/K138,0)</f>
        <v>0.19654560960708137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33440</v>
      </c>
      <c r="F139" s="83">
        <f>VLOOKUP($C139,'2023'!$C$8:$U$285,19,FALSE)</f>
        <v>38933.1</v>
      </c>
      <c r="G139" s="84">
        <f t="shared" si="22"/>
        <v>1.1642673444976077</v>
      </c>
      <c r="H139" s="85">
        <f t="shared" si="23"/>
        <v>6.3053639102128073E-6</v>
      </c>
      <c r="I139" s="86">
        <f t="shared" si="24"/>
        <v>5493.0999999999985</v>
      </c>
      <c r="J139" s="87">
        <f t="shared" si="25"/>
        <v>0.1642673444976076</v>
      </c>
      <c r="K139" s="82">
        <f>VLOOKUP($C139,'2023'!$C$295:$U$572,VLOOKUP($L$4,Master!$D$9:$G$20,4,FALSE),FALSE)</f>
        <v>33440</v>
      </c>
      <c r="L139" s="83">
        <f>VLOOKUP($C139,'2023'!$C$8:$U$285,VLOOKUP($L$4,Master!$D$9:$G$20,4,FALSE),FALSE)</f>
        <v>38933.1</v>
      </c>
      <c r="M139" s="156">
        <f t="shared" si="26"/>
        <v>1.1642673444976077</v>
      </c>
      <c r="N139" s="156">
        <f t="shared" si="27"/>
        <v>6.3053639102128073E-6</v>
      </c>
      <c r="O139" s="83">
        <f t="shared" si="28"/>
        <v>5493.0999999999985</v>
      </c>
      <c r="P139" s="87">
        <f t="shared" si="29"/>
        <v>0.1642673444976076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49324.460000000006</v>
      </c>
      <c r="F140" s="83">
        <f>VLOOKUP($C140,'2023'!$C$8:$U$285,19,FALSE)</f>
        <v>22608.57</v>
      </c>
      <c r="G140" s="84">
        <f t="shared" si="22"/>
        <v>0.45836426795143825</v>
      </c>
      <c r="H140" s="85">
        <f t="shared" si="23"/>
        <v>3.6615440676319114E-6</v>
      </c>
      <c r="I140" s="86">
        <f t="shared" si="24"/>
        <v>-26715.890000000007</v>
      </c>
      <c r="J140" s="87">
        <f t="shared" si="25"/>
        <v>-0.54163573204856175</v>
      </c>
      <c r="K140" s="82">
        <f>VLOOKUP($C140,'2023'!$C$295:$U$572,VLOOKUP($L$4,Master!$D$9:$G$20,4,FALSE),FALSE)</f>
        <v>35388.270000000004</v>
      </c>
      <c r="L140" s="83">
        <f>VLOOKUP($C140,'2023'!$C$8:$U$285,VLOOKUP($L$4,Master!$D$9:$G$20,4,FALSE),FALSE)</f>
        <v>11955.050000000001</v>
      </c>
      <c r="M140" s="156">
        <f t="shared" si="26"/>
        <v>0.33782521722593389</v>
      </c>
      <c r="N140" s="156">
        <f t="shared" si="27"/>
        <v>1.9361659054837563E-6</v>
      </c>
      <c r="O140" s="83">
        <f t="shared" si="28"/>
        <v>-23433.22</v>
      </c>
      <c r="P140" s="87">
        <f t="shared" si="29"/>
        <v>-0.66217478277406605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102430</v>
      </c>
      <c r="F141" s="83">
        <f>VLOOKUP($C141,'2023'!$C$8:$U$285,19,FALSE)</f>
        <v>121441.62</v>
      </c>
      <c r="G141" s="84">
        <f t="shared" si="22"/>
        <v>1.1856059748120666</v>
      </c>
      <c r="H141" s="85">
        <f t="shared" si="23"/>
        <v>1.9667933145466913E-5</v>
      </c>
      <c r="I141" s="86">
        <f t="shared" si="24"/>
        <v>19011.619999999995</v>
      </c>
      <c r="J141" s="87">
        <f t="shared" si="25"/>
        <v>0.18560597481206673</v>
      </c>
      <c r="K141" s="82">
        <f>VLOOKUP($C141,'2023'!$C$295:$U$572,VLOOKUP($L$4,Master!$D$9:$G$20,4,FALSE),FALSE)</f>
        <v>89990.12</v>
      </c>
      <c r="L141" s="83">
        <f>VLOOKUP($C141,'2023'!$C$8:$U$285,VLOOKUP($L$4,Master!$D$9:$G$20,4,FALSE),FALSE)</f>
        <v>109001.74</v>
      </c>
      <c r="M141" s="156">
        <f t="shared" si="26"/>
        <v>1.2112634142503644</v>
      </c>
      <c r="N141" s="156">
        <f t="shared" si="27"/>
        <v>1.7653247173906002E-5</v>
      </c>
      <c r="O141" s="83">
        <f t="shared" si="28"/>
        <v>19011.62000000001</v>
      </c>
      <c r="P141" s="87">
        <f t="shared" si="29"/>
        <v>0.21126341425036449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419811.09999999992</v>
      </c>
      <c r="F142" s="83">
        <f>VLOOKUP($C142,'2023'!$C$8:$U$285,19,FALSE)</f>
        <v>395242.37000000005</v>
      </c>
      <c r="G142" s="84">
        <f t="shared" si="22"/>
        <v>0.94147670225965951</v>
      </c>
      <c r="H142" s="85">
        <f t="shared" si="23"/>
        <v>6.4011008000518265E-5</v>
      </c>
      <c r="I142" s="86">
        <f t="shared" si="24"/>
        <v>-24568.729999999865</v>
      </c>
      <c r="J142" s="87">
        <f t="shared" si="25"/>
        <v>-5.8523297740340527E-2</v>
      </c>
      <c r="K142" s="82">
        <f>VLOOKUP($C142,'2023'!$C$295:$U$572,VLOOKUP($L$4,Master!$D$9:$G$20,4,FALSE),FALSE)</f>
        <v>210226.71999999994</v>
      </c>
      <c r="L142" s="83">
        <f>VLOOKUP($C142,'2023'!$C$8:$U$285,VLOOKUP($L$4,Master!$D$9:$G$20,4,FALSE),FALSE)</f>
        <v>367519.16000000003</v>
      </c>
      <c r="M142" s="156">
        <f t="shared" si="26"/>
        <v>1.7482038439262151</v>
      </c>
      <c r="N142" s="156">
        <f t="shared" si="27"/>
        <v>5.952112849415347E-5</v>
      </c>
      <c r="O142" s="83">
        <f t="shared" si="28"/>
        <v>157292.44000000009</v>
      </c>
      <c r="P142" s="87">
        <f t="shared" si="29"/>
        <v>0.7482038439262152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2320079.6799999997</v>
      </c>
      <c r="F143" s="83">
        <f>VLOOKUP($C143,'2023'!$C$8:$U$285,19,FALSE)</f>
        <v>50470.460000000006</v>
      </c>
      <c r="G143" s="84">
        <f t="shared" si="22"/>
        <v>2.1753761491501884E-2</v>
      </c>
      <c r="H143" s="85">
        <f t="shared" si="23"/>
        <v>8.1738833284747199E-6</v>
      </c>
      <c r="I143" s="86">
        <f t="shared" si="24"/>
        <v>-2269609.2199999997</v>
      </c>
      <c r="J143" s="87">
        <f t="shared" si="25"/>
        <v>-0.97824623850849812</v>
      </c>
      <c r="K143" s="82">
        <f>VLOOKUP($C143,'2023'!$C$295:$U$572,VLOOKUP($L$4,Master!$D$9:$G$20,4,FALSE),FALSE)</f>
        <v>1160039.5</v>
      </c>
      <c r="L143" s="83">
        <f>VLOOKUP($C143,'2023'!$C$8:$U$285,VLOOKUP($L$4,Master!$D$9:$G$20,4,FALSE),FALSE)</f>
        <v>49620.460000000006</v>
      </c>
      <c r="M143" s="156">
        <f t="shared" si="26"/>
        <v>4.2774802064929694E-2</v>
      </c>
      <c r="N143" s="156">
        <f t="shared" si="27"/>
        <v>8.036222589317528E-6</v>
      </c>
      <c r="O143" s="83">
        <f t="shared" si="28"/>
        <v>-1110419.04</v>
      </c>
      <c r="P143" s="87">
        <f t="shared" si="29"/>
        <v>-0.95722519793507033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312035.97999999992</v>
      </c>
      <c r="F144" s="83">
        <f>VLOOKUP($C144,'2023'!$C$8:$U$285,19,FALSE)</f>
        <v>54933.149999999994</v>
      </c>
      <c r="G144" s="84">
        <f t="shared" si="22"/>
        <v>0.17604748657510588</v>
      </c>
      <c r="H144" s="85">
        <f t="shared" si="23"/>
        <v>8.8966329802740248E-6</v>
      </c>
      <c r="I144" s="86">
        <f t="shared" si="24"/>
        <v>-257102.82999999993</v>
      </c>
      <c r="J144" s="87">
        <f t="shared" si="25"/>
        <v>-0.82395251342489406</v>
      </c>
      <c r="K144" s="82">
        <f>VLOOKUP($C144,'2023'!$C$295:$U$572,VLOOKUP($L$4,Master!$D$9:$G$20,4,FALSE),FALSE)</f>
        <v>156178.42999999996</v>
      </c>
      <c r="L144" s="83">
        <f>VLOOKUP($C144,'2023'!$C$8:$U$285,VLOOKUP($L$4,Master!$D$9:$G$20,4,FALSE),FALSE)</f>
        <v>41697.369999999995</v>
      </c>
      <c r="M144" s="156">
        <f t="shared" si="26"/>
        <v>0.26698546015605357</v>
      </c>
      <c r="N144" s="156">
        <f t="shared" si="27"/>
        <v>6.7530479707187504E-6</v>
      </c>
      <c r="O144" s="83">
        <f t="shared" si="28"/>
        <v>-114481.05999999997</v>
      </c>
      <c r="P144" s="87">
        <f t="shared" si="29"/>
        <v>-0.73301453984394638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3780000</v>
      </c>
      <c r="F145" s="83">
        <f>VLOOKUP($C145,'2023'!$C$8:$U$285,19,FALSE)</f>
        <v>3272676.35</v>
      </c>
      <c r="G145" s="84">
        <f t="shared" si="22"/>
        <v>0.86578739417989425</v>
      </c>
      <c r="H145" s="85">
        <f t="shared" si="23"/>
        <v>5.3002240630972046E-4</v>
      </c>
      <c r="I145" s="86">
        <f t="shared" si="24"/>
        <v>-507323.64999999991</v>
      </c>
      <c r="J145" s="87">
        <f t="shared" si="25"/>
        <v>-0.1342126058201058</v>
      </c>
      <c r="K145" s="82">
        <f>VLOOKUP($C145,'2023'!$C$295:$U$572,VLOOKUP($L$4,Master!$D$9:$G$20,4,FALSE),FALSE)</f>
        <v>1540000</v>
      </c>
      <c r="L145" s="83">
        <f>VLOOKUP($C145,'2023'!$C$8:$U$285,VLOOKUP($L$4,Master!$D$9:$G$20,4,FALSE),FALSE)</f>
        <v>1391728.05</v>
      </c>
      <c r="M145" s="156">
        <f t="shared" si="26"/>
        <v>0.90371951298701303</v>
      </c>
      <c r="N145" s="156">
        <f t="shared" si="27"/>
        <v>2.253956612574094E-4</v>
      </c>
      <c r="O145" s="83">
        <f t="shared" si="28"/>
        <v>-148271.94999999995</v>
      </c>
      <c r="P145" s="87">
        <f t="shared" si="29"/>
        <v>-9.6280487012986984E-2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533333.65999999992</v>
      </c>
      <c r="F146" s="83">
        <f>VLOOKUP($C146,'2023'!$C$8:$U$285,19,FALSE)</f>
        <v>150385.45000000001</v>
      </c>
      <c r="G146" s="84">
        <f t="shared" si="22"/>
        <v>0.2819725460418156</v>
      </c>
      <c r="H146" s="85">
        <f t="shared" si="23"/>
        <v>2.4355496712337643E-5</v>
      </c>
      <c r="I146" s="86">
        <f t="shared" si="24"/>
        <v>-382948.2099999999</v>
      </c>
      <c r="J146" s="87">
        <f t="shared" si="25"/>
        <v>-0.71802745395818435</v>
      </c>
      <c r="K146" s="82">
        <f>VLOOKUP($C146,'2023'!$C$295:$U$572,VLOOKUP($L$4,Master!$D$9:$G$20,4,FALSE),FALSE)</f>
        <v>266666.82999999996</v>
      </c>
      <c r="L146" s="83">
        <f>VLOOKUP($C146,'2023'!$C$8:$U$285,VLOOKUP($L$4,Master!$D$9:$G$20,4,FALSE),FALSE)</f>
        <v>150385.45000000001</v>
      </c>
      <c r="M146" s="156">
        <f t="shared" si="26"/>
        <v>0.56394509208363119</v>
      </c>
      <c r="N146" s="156">
        <f t="shared" si="27"/>
        <v>2.4355496712337643E-5</v>
      </c>
      <c r="O146" s="83">
        <f t="shared" si="28"/>
        <v>-116281.37999999995</v>
      </c>
      <c r="P146" s="87">
        <f t="shared" si="29"/>
        <v>-0.43605490791636875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836232.15000000037</v>
      </c>
      <c r="F147" s="83">
        <f>VLOOKUP($C147,'2023'!$C$8:$U$285,19,FALSE)</f>
        <v>617291.74999999977</v>
      </c>
      <c r="G147" s="84">
        <f t="shared" si="22"/>
        <v>0.73818227390563673</v>
      </c>
      <c r="H147" s="85">
        <f t="shared" si="23"/>
        <v>9.9972751271337374E-5</v>
      </c>
      <c r="I147" s="86">
        <f t="shared" si="24"/>
        <v>-218940.40000000061</v>
      </c>
      <c r="J147" s="87">
        <f t="shared" si="25"/>
        <v>-0.26181772609436327</v>
      </c>
      <c r="K147" s="82">
        <f>VLOOKUP($C147,'2023'!$C$295:$U$572,VLOOKUP($L$4,Master!$D$9:$G$20,4,FALSE),FALSE)</f>
        <v>403479.7200000002</v>
      </c>
      <c r="L147" s="83">
        <f>VLOOKUP($C147,'2023'!$C$8:$U$285,VLOOKUP($L$4,Master!$D$9:$G$20,4,FALSE),FALSE)</f>
        <v>373742.90999999992</v>
      </c>
      <c r="M147" s="156">
        <f t="shared" si="26"/>
        <v>0.92629912105619516</v>
      </c>
      <c r="N147" s="156">
        <f t="shared" si="27"/>
        <v>6.0529088523952955E-5</v>
      </c>
      <c r="O147" s="83">
        <f t="shared" si="28"/>
        <v>-29736.810000000289</v>
      </c>
      <c r="P147" s="87">
        <f t="shared" si="29"/>
        <v>-7.3700878943804837E-2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134172</v>
      </c>
      <c r="F148" s="83">
        <f>VLOOKUP($C148,'2023'!$C$8:$U$285,19,FALSE)</f>
        <v>0</v>
      </c>
      <c r="G148" s="84">
        <f t="shared" si="22"/>
        <v>0</v>
      </c>
      <c r="H148" s="85">
        <f t="shared" si="23"/>
        <v>0</v>
      </c>
      <c r="I148" s="86">
        <f t="shared" si="24"/>
        <v>-134172</v>
      </c>
      <c r="J148" s="87">
        <f t="shared" si="25"/>
        <v>-1</v>
      </c>
      <c r="K148" s="82">
        <f>VLOOKUP($C148,'2023'!$C$295:$U$572,VLOOKUP($L$4,Master!$D$9:$G$20,4,FALSE),FALSE)</f>
        <v>67086</v>
      </c>
      <c r="L148" s="83">
        <f>VLOOKUP($C148,'2023'!$C$8:$U$285,VLOOKUP($L$4,Master!$D$9:$G$20,4,FALSE),FALSE)</f>
        <v>0</v>
      </c>
      <c r="M148" s="156">
        <f t="shared" si="26"/>
        <v>0</v>
      </c>
      <c r="N148" s="156">
        <f t="shared" si="27"/>
        <v>0</v>
      </c>
      <c r="O148" s="83">
        <f t="shared" si="28"/>
        <v>-67086</v>
      </c>
      <c r="P148" s="87">
        <f t="shared" si="29"/>
        <v>-1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47370.760000000031</v>
      </c>
      <c r="F149" s="83">
        <f>VLOOKUP($C149,'2023'!$C$8:$U$285,19,FALSE)</f>
        <v>29413.96</v>
      </c>
      <c r="G149" s="84">
        <f t="shared" si="22"/>
        <v>0.62093071759878837</v>
      </c>
      <c r="H149" s="85">
        <f t="shared" si="23"/>
        <v>4.7637029119295177E-6</v>
      </c>
      <c r="I149" s="86">
        <f t="shared" si="24"/>
        <v>-17956.800000000032</v>
      </c>
      <c r="J149" s="87">
        <f t="shared" si="25"/>
        <v>-0.37906928240121163</v>
      </c>
      <c r="K149" s="82">
        <f>VLOOKUP($C149,'2023'!$C$295:$U$572,VLOOKUP($L$4,Master!$D$9:$G$20,4,FALSE),FALSE)</f>
        <v>23685.380000000016</v>
      </c>
      <c r="L149" s="83">
        <f>VLOOKUP($C149,'2023'!$C$8:$U$285,VLOOKUP($L$4,Master!$D$9:$G$20,4,FALSE),FALSE)</f>
        <v>21133.57</v>
      </c>
      <c r="M149" s="156">
        <f t="shared" si="26"/>
        <v>0.89226223096272828</v>
      </c>
      <c r="N149" s="156">
        <f t="shared" si="27"/>
        <v>3.4226621967414892E-6</v>
      </c>
      <c r="O149" s="83">
        <f t="shared" si="28"/>
        <v>-2551.8100000000159</v>
      </c>
      <c r="P149" s="87">
        <f t="shared" si="29"/>
        <v>-0.1077377690372717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52152.920000000006</v>
      </c>
      <c r="F150" s="83">
        <f>VLOOKUP($C150,'2023'!$C$8:$U$285,19,FALSE)</f>
        <v>31844.799999999996</v>
      </c>
      <c r="G150" s="84">
        <f t="shared" si="22"/>
        <v>0.6106043535050385</v>
      </c>
      <c r="H150" s="85">
        <f t="shared" si="23"/>
        <v>5.157386713309363E-6</v>
      </c>
      <c r="I150" s="86">
        <f t="shared" si="24"/>
        <v>-20308.12000000001</v>
      </c>
      <c r="J150" s="87">
        <f t="shared" si="25"/>
        <v>-0.3893956464949615</v>
      </c>
      <c r="K150" s="82">
        <f>VLOOKUP($C150,'2023'!$C$295:$U$572,VLOOKUP($L$4,Master!$D$9:$G$20,4,FALSE),FALSE)</f>
        <v>26076.460000000003</v>
      </c>
      <c r="L150" s="83">
        <f>VLOOKUP($C150,'2023'!$C$8:$U$285,VLOOKUP($L$4,Master!$D$9:$G$20,4,FALSE),FALSE)</f>
        <v>19222.37</v>
      </c>
      <c r="M150" s="156">
        <f t="shared" si="26"/>
        <v>0.73715412291392302</v>
      </c>
      <c r="N150" s="156">
        <f t="shared" si="27"/>
        <v>3.1131360735918115E-6</v>
      </c>
      <c r="O150" s="83">
        <f t="shared" si="28"/>
        <v>-6854.0900000000038</v>
      </c>
      <c r="P150" s="87">
        <f t="shared" si="29"/>
        <v>-0.26284587708607698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3666666.68</v>
      </c>
      <c r="F151" s="83">
        <f>VLOOKUP($C151,'2023'!$C$8:$U$285,19,FALSE)</f>
        <v>2161292.37</v>
      </c>
      <c r="G151" s="84">
        <f t="shared" si="22"/>
        <v>0.58944337149293324</v>
      </c>
      <c r="H151" s="85">
        <f t="shared" si="23"/>
        <v>3.5002953551647071E-4</v>
      </c>
      <c r="I151" s="86">
        <f t="shared" si="24"/>
        <v>-1505374.31</v>
      </c>
      <c r="J151" s="87">
        <f t="shared" si="25"/>
        <v>-0.41055662850706681</v>
      </c>
      <c r="K151" s="82">
        <f>VLOOKUP($C151,'2023'!$C$295:$U$572,VLOOKUP($L$4,Master!$D$9:$G$20,4,FALSE),FALSE)</f>
        <v>1833333.34</v>
      </c>
      <c r="L151" s="83">
        <f>VLOOKUP($C151,'2023'!$C$8:$U$285,VLOOKUP($L$4,Master!$D$9:$G$20,4,FALSE),FALSE)</f>
        <v>2161292.37</v>
      </c>
      <c r="M151" s="156">
        <f t="shared" si="26"/>
        <v>1.1788867429858665</v>
      </c>
      <c r="N151" s="156">
        <f t="shared" si="27"/>
        <v>3.5002953551647071E-4</v>
      </c>
      <c r="O151" s="83">
        <f t="shared" si="28"/>
        <v>327959.03000000003</v>
      </c>
      <c r="P151" s="87">
        <f t="shared" si="29"/>
        <v>0.1788867429858664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6">
        <f t="shared" si="26"/>
        <v>0</v>
      </c>
      <c r="N152" s="156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67303</v>
      </c>
      <c r="F153" s="83">
        <f>VLOOKUP($C153,'2023'!$C$8:$U$285,19,FALSE)</f>
        <v>44885.420000000006</v>
      </c>
      <c r="G153" s="84">
        <f t="shared" si="22"/>
        <v>0.66691559068689366</v>
      </c>
      <c r="H153" s="85">
        <f t="shared" si="23"/>
        <v>7.2693648171541481E-6</v>
      </c>
      <c r="I153" s="86">
        <f t="shared" si="24"/>
        <v>-22417.579999999994</v>
      </c>
      <c r="J153" s="87">
        <f t="shared" si="25"/>
        <v>-0.33308440931310634</v>
      </c>
      <c r="K153" s="82">
        <f>VLOOKUP($C153,'2023'!$C$295:$U$572,VLOOKUP($L$4,Master!$D$9:$G$20,4,FALSE),FALSE)</f>
        <v>33651.5</v>
      </c>
      <c r="L153" s="83">
        <f>VLOOKUP($C153,'2023'!$C$8:$U$285,VLOOKUP($L$4,Master!$D$9:$G$20,4,FALSE),FALSE)</f>
        <v>33538.910000000003</v>
      </c>
      <c r="M153" s="156">
        <f t="shared" si="26"/>
        <v>0.99665423532383413</v>
      </c>
      <c r="N153" s="156">
        <f t="shared" si="27"/>
        <v>5.4317542836782952E-6</v>
      </c>
      <c r="O153" s="83">
        <f t="shared" si="28"/>
        <v>-112.58999999999651</v>
      </c>
      <c r="P153" s="87">
        <f t="shared" si="29"/>
        <v>-3.3457646761658917E-3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87460.24</v>
      </c>
      <c r="F154" s="83">
        <f>VLOOKUP($C154,'2023'!$C$8:$U$285,19,FALSE)</f>
        <v>18084.679999999997</v>
      </c>
      <c r="G154" s="84">
        <f t="shared" si="22"/>
        <v>0.20677601616460228</v>
      </c>
      <c r="H154" s="85">
        <f t="shared" si="23"/>
        <v>2.928882842613286E-6</v>
      </c>
      <c r="I154" s="86">
        <f t="shared" si="24"/>
        <v>-69375.560000000012</v>
      </c>
      <c r="J154" s="87">
        <f t="shared" si="25"/>
        <v>-0.79322398383539772</v>
      </c>
      <c r="K154" s="82">
        <f>VLOOKUP($C154,'2023'!$C$295:$U$572,VLOOKUP($L$4,Master!$D$9:$G$20,4,FALSE),FALSE)</f>
        <v>79278.53</v>
      </c>
      <c r="L154" s="83">
        <f>VLOOKUP($C154,'2023'!$C$8:$U$285,VLOOKUP($L$4,Master!$D$9:$G$20,4,FALSE),FALSE)</f>
        <v>9925.1099999999988</v>
      </c>
      <c r="M154" s="156">
        <f t="shared" si="26"/>
        <v>0.12519291162437041</v>
      </c>
      <c r="N154" s="156">
        <f t="shared" si="27"/>
        <v>1.6074093868428721E-6</v>
      </c>
      <c r="O154" s="83">
        <f t="shared" si="28"/>
        <v>-69353.42</v>
      </c>
      <c r="P154" s="87">
        <f t="shared" si="29"/>
        <v>-0.87480708837562959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133803.21999999997</v>
      </c>
      <c r="F155" s="83">
        <f>VLOOKUP($C155,'2023'!$C$8:$U$285,19,FALSE)</f>
        <v>122615.47999999998</v>
      </c>
      <c r="G155" s="84">
        <f t="shared" si="22"/>
        <v>0.91638661610684713</v>
      </c>
      <c r="H155" s="85">
        <f t="shared" si="23"/>
        <v>1.98580442457811E-5</v>
      </c>
      <c r="I155" s="86">
        <f t="shared" si="24"/>
        <v>-11187.739999999991</v>
      </c>
      <c r="J155" s="87">
        <f t="shared" si="25"/>
        <v>-8.3613383893152898E-2</v>
      </c>
      <c r="K155" s="82">
        <f>VLOOKUP($C155,'2023'!$C$295:$U$572,VLOOKUP($L$4,Master!$D$9:$G$20,4,FALSE),FALSE)</f>
        <v>68073.789999999994</v>
      </c>
      <c r="L155" s="83">
        <f>VLOOKUP($C155,'2023'!$C$8:$U$285,VLOOKUP($L$4,Master!$D$9:$G$20,4,FALSE),FALSE)</f>
        <v>99094.989999999991</v>
      </c>
      <c r="M155" s="156">
        <f t="shared" si="26"/>
        <v>1.4556996165484544</v>
      </c>
      <c r="N155" s="156">
        <f t="shared" si="27"/>
        <v>1.6048811259028924E-5</v>
      </c>
      <c r="O155" s="83">
        <f t="shared" si="28"/>
        <v>31021.199999999997</v>
      </c>
      <c r="P155" s="87">
        <f t="shared" si="29"/>
        <v>0.45569961654845426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6">
        <f t="shared" si="26"/>
        <v>0</v>
      </c>
      <c r="N156" s="156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119970.52000000002</v>
      </c>
      <c r="F157" s="83">
        <f>VLOOKUP($C157,'2023'!$C$8:$U$285,19,FALSE)</f>
        <v>76369.830000000016</v>
      </c>
      <c r="G157" s="84">
        <f t="shared" si="22"/>
        <v>0.63657163443152542</v>
      </c>
      <c r="H157" s="85">
        <f t="shared" si="23"/>
        <v>1.2368384996598972E-5</v>
      </c>
      <c r="I157" s="86">
        <f t="shared" si="24"/>
        <v>-43600.69</v>
      </c>
      <c r="J157" s="87">
        <f t="shared" si="25"/>
        <v>-0.36342836556847463</v>
      </c>
      <c r="K157" s="82">
        <f>VLOOKUP($C157,'2023'!$C$295:$U$572,VLOOKUP($L$4,Master!$D$9:$G$20,4,FALSE),FALSE)</f>
        <v>59785.260000000009</v>
      </c>
      <c r="L157" s="83">
        <f>VLOOKUP($C157,'2023'!$C$8:$U$285,VLOOKUP($L$4,Master!$D$9:$G$20,4,FALSE),FALSE)</f>
        <v>46191.090000000004</v>
      </c>
      <c r="M157" s="156">
        <f t="shared" si="26"/>
        <v>0.77261669515194875</v>
      </c>
      <c r="N157" s="156">
        <f t="shared" si="27"/>
        <v>7.48082304926635E-6</v>
      </c>
      <c r="O157" s="83">
        <f t="shared" si="28"/>
        <v>-13594.170000000006</v>
      </c>
      <c r="P157" s="87">
        <f t="shared" si="29"/>
        <v>-0.22738330484805122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582</v>
      </c>
      <c r="F158" s="83">
        <f>VLOOKUP($C158,'2023'!$C$8:$U$285,19,FALSE)</f>
        <v>0</v>
      </c>
      <c r="G158" s="84">
        <f t="shared" si="22"/>
        <v>0</v>
      </c>
      <c r="H158" s="85">
        <f t="shared" si="23"/>
        <v>0</v>
      </c>
      <c r="I158" s="86">
        <f t="shared" si="24"/>
        <v>-582</v>
      </c>
      <c r="J158" s="87">
        <f t="shared" si="25"/>
        <v>-1</v>
      </c>
      <c r="K158" s="82">
        <f>VLOOKUP($C158,'2023'!$C$295:$U$572,VLOOKUP($L$4,Master!$D$9:$G$20,4,FALSE),FALSE)</f>
        <v>582</v>
      </c>
      <c r="L158" s="83">
        <f>VLOOKUP($C158,'2023'!$C$8:$U$285,VLOOKUP($L$4,Master!$D$9:$G$20,4,FALSE),FALSE)</f>
        <v>0</v>
      </c>
      <c r="M158" s="156">
        <f t="shared" si="26"/>
        <v>0</v>
      </c>
      <c r="N158" s="156">
        <f t="shared" si="27"/>
        <v>0</v>
      </c>
      <c r="O158" s="83">
        <f t="shared" si="28"/>
        <v>-582</v>
      </c>
      <c r="P158" s="87">
        <f t="shared" si="29"/>
        <v>-1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370463.96</v>
      </c>
      <c r="F159" s="83">
        <f>VLOOKUP($C159,'2023'!$C$8:$U$285,19,FALSE)</f>
        <v>13023.619999999999</v>
      </c>
      <c r="G159" s="84">
        <f t="shared" si="22"/>
        <v>3.5154890640374296E-2</v>
      </c>
      <c r="H159" s="85">
        <f t="shared" si="23"/>
        <v>2.1092248890616395E-6</v>
      </c>
      <c r="I159" s="86">
        <f t="shared" si="24"/>
        <v>-357440.34</v>
      </c>
      <c r="J159" s="87">
        <f t="shared" si="25"/>
        <v>-0.96484510935962575</v>
      </c>
      <c r="K159" s="82">
        <f>VLOOKUP($C159,'2023'!$C$295:$U$572,VLOOKUP($L$4,Master!$D$9:$G$20,4,FALSE),FALSE)</f>
        <v>360392.18</v>
      </c>
      <c r="L159" s="83">
        <f>VLOOKUP($C159,'2023'!$C$8:$U$285,VLOOKUP($L$4,Master!$D$9:$G$20,4,FALSE),FALSE)</f>
        <v>7541.4399999999987</v>
      </c>
      <c r="M159" s="156">
        <f t="shared" si="26"/>
        <v>2.0925648275720073E-2</v>
      </c>
      <c r="N159" s="156">
        <f t="shared" si="27"/>
        <v>1.2213649467171961E-6</v>
      </c>
      <c r="O159" s="83">
        <f t="shared" si="28"/>
        <v>-352850.74</v>
      </c>
      <c r="P159" s="87">
        <f t="shared" si="29"/>
        <v>-0.97907435172427992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26853.07</v>
      </c>
      <c r="F160" s="83">
        <f>VLOOKUP($C160,'2023'!$C$8:$U$285,19,FALSE)</f>
        <v>18510.41</v>
      </c>
      <c r="G160" s="84">
        <f t="shared" si="22"/>
        <v>0.6893219285541653</v>
      </c>
      <c r="H160" s="85">
        <f t="shared" si="23"/>
        <v>2.9978314384737475E-6</v>
      </c>
      <c r="I160" s="86">
        <f t="shared" si="24"/>
        <v>-8342.66</v>
      </c>
      <c r="J160" s="87">
        <f t="shared" si="25"/>
        <v>-0.3106780714458347</v>
      </c>
      <c r="K160" s="82">
        <f>VLOOKUP($C160,'2023'!$C$295:$U$572,VLOOKUP($L$4,Master!$D$9:$G$20,4,FALSE),FALSE)</f>
        <v>14244.87</v>
      </c>
      <c r="L160" s="83">
        <f>VLOOKUP($C160,'2023'!$C$8:$U$285,VLOOKUP($L$4,Master!$D$9:$G$20,4,FALSE),FALSE)</f>
        <v>12605.42</v>
      </c>
      <c r="M160" s="156">
        <f t="shared" si="26"/>
        <v>0.88490944459303589</v>
      </c>
      <c r="N160" s="156">
        <f t="shared" si="27"/>
        <v>2.0414958053963011E-6</v>
      </c>
      <c r="O160" s="83">
        <f t="shared" si="28"/>
        <v>-1639.4500000000007</v>
      </c>
      <c r="P160" s="87">
        <f t="shared" si="29"/>
        <v>-0.1150905554069641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1314609.6600000001</v>
      </c>
      <c r="F161" s="83">
        <f>VLOOKUP($C161,'2023'!$C$8:$U$285,19,FALSE)</f>
        <v>522976.67000000004</v>
      </c>
      <c r="G161" s="84">
        <f t="shared" si="22"/>
        <v>0.39781897692734131</v>
      </c>
      <c r="H161" s="85">
        <f t="shared" si="23"/>
        <v>8.4698064651961269E-5</v>
      </c>
      <c r="I161" s="86">
        <f t="shared" si="24"/>
        <v>-791632.99000000011</v>
      </c>
      <c r="J161" s="87">
        <f t="shared" si="25"/>
        <v>-0.60218102307265875</v>
      </c>
      <c r="K161" s="82">
        <f>VLOOKUP($C161,'2023'!$C$295:$U$572,VLOOKUP($L$4,Master!$D$9:$G$20,4,FALSE),FALSE)</f>
        <v>462350</v>
      </c>
      <c r="L161" s="83">
        <f>VLOOKUP($C161,'2023'!$C$8:$U$285,VLOOKUP($L$4,Master!$D$9:$G$20,4,FALSE),FALSE)</f>
        <v>326316.27</v>
      </c>
      <c r="M161" s="156">
        <f t="shared" si="26"/>
        <v>0.70577759273277829</v>
      </c>
      <c r="N161" s="156">
        <f t="shared" si="27"/>
        <v>5.2848163443785835E-5</v>
      </c>
      <c r="O161" s="83">
        <f t="shared" si="28"/>
        <v>-136033.72999999998</v>
      </c>
      <c r="P161" s="87">
        <f t="shared" si="29"/>
        <v>-0.29422240726722176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5600</v>
      </c>
      <c r="F162" s="83">
        <f>VLOOKUP($C162,'2023'!$C$8:$U$285,19,FALSE)</f>
        <v>0</v>
      </c>
      <c r="G162" s="84">
        <f t="shared" si="22"/>
        <v>0</v>
      </c>
      <c r="H162" s="85">
        <f t="shared" si="23"/>
        <v>0</v>
      </c>
      <c r="I162" s="86">
        <f t="shared" si="24"/>
        <v>-5600</v>
      </c>
      <c r="J162" s="87">
        <f t="shared" si="25"/>
        <v>-1</v>
      </c>
      <c r="K162" s="82">
        <f>VLOOKUP($C162,'2023'!$C$295:$U$572,VLOOKUP($L$4,Master!$D$9:$G$20,4,FALSE),FALSE)</f>
        <v>2800</v>
      </c>
      <c r="L162" s="83">
        <f>VLOOKUP($C162,'2023'!$C$8:$U$285,VLOOKUP($L$4,Master!$D$9:$G$20,4,FALSE),FALSE)</f>
        <v>0</v>
      </c>
      <c r="M162" s="156">
        <f t="shared" si="26"/>
        <v>0</v>
      </c>
      <c r="N162" s="156">
        <f t="shared" si="27"/>
        <v>0</v>
      </c>
      <c r="O162" s="83">
        <f t="shared" si="28"/>
        <v>-2800</v>
      </c>
      <c r="P162" s="87">
        <f t="shared" si="29"/>
        <v>-1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6">
        <f t="shared" si="26"/>
        <v>0</v>
      </c>
      <c r="N163" s="156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9571.66</v>
      </c>
      <c r="F164" s="83">
        <f>VLOOKUP($C164,'2023'!$C$8:$U$285,19,FALSE)</f>
        <v>0</v>
      </c>
      <c r="G164" s="84">
        <f t="shared" si="22"/>
        <v>0</v>
      </c>
      <c r="H164" s="85">
        <f t="shared" si="23"/>
        <v>0</v>
      </c>
      <c r="I164" s="86">
        <f t="shared" si="24"/>
        <v>-9571.66</v>
      </c>
      <c r="J164" s="87">
        <f t="shared" si="25"/>
        <v>-1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0</v>
      </c>
      <c r="M164" s="156">
        <f t="shared" si="26"/>
        <v>0</v>
      </c>
      <c r="N164" s="156">
        <f t="shared" si="27"/>
        <v>0</v>
      </c>
      <c r="O164" s="83">
        <f t="shared" si="28"/>
        <v>-4785.83</v>
      </c>
      <c r="P164" s="87">
        <f t="shared" si="29"/>
        <v>-1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150949.06</v>
      </c>
      <c r="F165" s="83">
        <f>VLOOKUP($C165,'2023'!$C$8:$U$285,19,FALSE)</f>
        <v>94311.13</v>
      </c>
      <c r="G165" s="84">
        <f t="shared" si="22"/>
        <v>0.62478779265005036</v>
      </c>
      <c r="H165" s="85">
        <f t="shared" si="23"/>
        <v>1.5274046901823601E-5</v>
      </c>
      <c r="I165" s="86">
        <f t="shared" si="24"/>
        <v>-56637.929999999993</v>
      </c>
      <c r="J165" s="87">
        <f t="shared" si="25"/>
        <v>-0.37521220734994964</v>
      </c>
      <c r="K165" s="82">
        <f>VLOOKUP($C165,'2023'!$C$295:$U$572,VLOOKUP($L$4,Master!$D$9:$G$20,4,FALSE),FALSE)</f>
        <v>75474.53</v>
      </c>
      <c r="L165" s="83">
        <f>VLOOKUP($C165,'2023'!$C$8:$U$285,VLOOKUP($L$4,Master!$D$9:$G$20,4,FALSE),FALSE)</f>
        <v>56676.97</v>
      </c>
      <c r="M165" s="156">
        <f t="shared" si="26"/>
        <v>0.75094167529098887</v>
      </c>
      <c r="N165" s="156">
        <f t="shared" si="27"/>
        <v>9.1790512745764915E-6</v>
      </c>
      <c r="O165" s="83">
        <f t="shared" si="28"/>
        <v>-18797.559999999998</v>
      </c>
      <c r="P165" s="87">
        <f t="shared" si="29"/>
        <v>-0.24905832470901107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349580.47</v>
      </c>
      <c r="F166" s="83">
        <f>VLOOKUP($C166,'2023'!$C$8:$U$285,19,FALSE)</f>
        <v>73607.41</v>
      </c>
      <c r="G166" s="84">
        <f t="shared" si="22"/>
        <v>0.21055927409217115</v>
      </c>
      <c r="H166" s="85">
        <f t="shared" si="23"/>
        <v>1.1921000550642958E-5</v>
      </c>
      <c r="I166" s="86">
        <f t="shared" si="24"/>
        <v>-275973.05999999994</v>
      </c>
      <c r="J166" s="87">
        <f t="shared" si="25"/>
        <v>-0.78944072590782877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55591.270000000004</v>
      </c>
      <c r="M166" s="156">
        <f t="shared" si="26"/>
        <v>0.31812571864926642</v>
      </c>
      <c r="N166" s="156">
        <f t="shared" si="27"/>
        <v>9.0032180222200642E-6</v>
      </c>
      <c r="O166" s="83">
        <f t="shared" si="28"/>
        <v>-119154.96</v>
      </c>
      <c r="P166" s="87">
        <f t="shared" si="29"/>
        <v>-0.68187428135073358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107739.76</v>
      </c>
      <c r="F167" s="83">
        <f>VLOOKUP($C167,'2023'!$C$8:$U$285,19,FALSE)</f>
        <v>72504.569999999992</v>
      </c>
      <c r="G167" s="84">
        <f t="shared" si="22"/>
        <v>0.67296019593880663</v>
      </c>
      <c r="H167" s="85">
        <f t="shared" si="23"/>
        <v>1.1742391409969876E-5</v>
      </c>
      <c r="I167" s="86">
        <f t="shared" si="24"/>
        <v>-35235.19</v>
      </c>
      <c r="J167" s="87">
        <f t="shared" si="25"/>
        <v>-0.32703980406119343</v>
      </c>
      <c r="K167" s="82">
        <f>VLOOKUP($C167,'2023'!$C$295:$U$572,VLOOKUP($L$4,Master!$D$9:$G$20,4,FALSE),FALSE)</f>
        <v>53632.84</v>
      </c>
      <c r="L167" s="83">
        <f>VLOOKUP($C167,'2023'!$C$8:$U$285,VLOOKUP($L$4,Master!$D$9:$G$20,4,FALSE),FALSE)</f>
        <v>65951.149999999994</v>
      </c>
      <c r="M167" s="156">
        <f t="shared" si="26"/>
        <v>1.2296784954889579</v>
      </c>
      <c r="N167" s="156">
        <f t="shared" si="27"/>
        <v>1.0681040067372785E-5</v>
      </c>
      <c r="O167" s="83">
        <f t="shared" si="28"/>
        <v>12318.309999999998</v>
      </c>
      <c r="P167" s="87">
        <f t="shared" si="29"/>
        <v>0.22967849548895786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68351.98000000001</v>
      </c>
      <c r="F168" s="83">
        <f>VLOOKUP($C168,'2023'!$C$8:$U$285,19,FALSE)</f>
        <v>9092.4300000000021</v>
      </c>
      <c r="G168" s="84">
        <f t="shared" si="22"/>
        <v>0.13302365198491692</v>
      </c>
      <c r="H168" s="85">
        <f t="shared" si="23"/>
        <v>1.4725536876882716E-6</v>
      </c>
      <c r="I168" s="86">
        <f t="shared" si="24"/>
        <v>-59259.55000000001</v>
      </c>
      <c r="J168" s="87">
        <f t="shared" si="25"/>
        <v>-0.86697634801508316</v>
      </c>
      <c r="K168" s="82">
        <f>VLOOKUP($C168,'2023'!$C$295:$U$572,VLOOKUP($L$4,Master!$D$9:$G$20,4,FALSE),FALSE)</f>
        <v>36125.990000000005</v>
      </c>
      <c r="L168" s="83">
        <f>VLOOKUP($C168,'2023'!$C$8:$U$285,VLOOKUP($L$4,Master!$D$9:$G$20,4,FALSE),FALSE)</f>
        <v>0</v>
      </c>
      <c r="M168" s="156">
        <f t="shared" si="26"/>
        <v>0</v>
      </c>
      <c r="N168" s="156">
        <f t="shared" si="27"/>
        <v>0</v>
      </c>
      <c r="O168" s="83">
        <f t="shared" si="28"/>
        <v>-36125.990000000005</v>
      </c>
      <c r="P168" s="87">
        <f t="shared" si="29"/>
        <v>-1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33521.850000000006</v>
      </c>
      <c r="F169" s="83">
        <f>VLOOKUP($C169,'2023'!$C$8:$U$285,19,FALSE)</f>
        <v>27884.199999999997</v>
      </c>
      <c r="G169" s="84">
        <f t="shared" si="22"/>
        <v>0.83182163275594845</v>
      </c>
      <c r="H169" s="85">
        <f t="shared" si="23"/>
        <v>4.5159524503611568E-6</v>
      </c>
      <c r="I169" s="86">
        <f t="shared" si="24"/>
        <v>-5637.6500000000087</v>
      </c>
      <c r="J169" s="87">
        <f t="shared" si="25"/>
        <v>-0.1681783672440515</v>
      </c>
      <c r="K169" s="82">
        <f>VLOOKUP($C169,'2023'!$C$295:$U$572,VLOOKUP($L$4,Master!$D$9:$G$20,4,FALSE),FALSE)</f>
        <v>17290.550000000007</v>
      </c>
      <c r="L169" s="83">
        <f>VLOOKUP($C169,'2023'!$C$8:$U$285,VLOOKUP($L$4,Master!$D$9:$G$20,4,FALSE),FALSE)</f>
        <v>14718.05</v>
      </c>
      <c r="M169" s="156">
        <f t="shared" si="26"/>
        <v>0.85121930765649412</v>
      </c>
      <c r="N169" s="156">
        <f t="shared" si="27"/>
        <v>2.3836442846500178E-6</v>
      </c>
      <c r="O169" s="83">
        <f t="shared" si="28"/>
        <v>-2572.5000000000073</v>
      </c>
      <c r="P169" s="87">
        <f t="shared" si="29"/>
        <v>-0.14878069234350591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400200.3000000001</v>
      </c>
      <c r="F170" s="83">
        <f>VLOOKUP($C170,'2023'!$C$8:$U$285,19,FALSE)</f>
        <v>57333.200000000004</v>
      </c>
      <c r="G170" s="84">
        <f t="shared" si="22"/>
        <v>0.14326126192309199</v>
      </c>
      <c r="H170" s="85">
        <f t="shared" si="23"/>
        <v>9.2853302238201667E-6</v>
      </c>
      <c r="I170" s="86">
        <f t="shared" si="24"/>
        <v>-342867.10000000009</v>
      </c>
      <c r="J170" s="87">
        <f t="shared" si="25"/>
        <v>-0.85673873807690804</v>
      </c>
      <c r="K170" s="82">
        <f>VLOOKUP($C170,'2023'!$C$295:$U$572,VLOOKUP($L$4,Master!$D$9:$G$20,4,FALSE),FALSE)</f>
        <v>400100.15000000008</v>
      </c>
      <c r="L170" s="83">
        <f>VLOOKUP($C170,'2023'!$C$8:$U$285,VLOOKUP($L$4,Master!$D$9:$G$20,4,FALSE),FALSE)</f>
        <v>57333.200000000004</v>
      </c>
      <c r="M170" s="156">
        <f t="shared" si="26"/>
        <v>0.14329712198308348</v>
      </c>
      <c r="N170" s="156">
        <f t="shared" si="27"/>
        <v>9.2853302238201667E-6</v>
      </c>
      <c r="O170" s="83">
        <f t="shared" si="28"/>
        <v>-342766.95000000007</v>
      </c>
      <c r="P170" s="87">
        <f t="shared" si="29"/>
        <v>-0.85670287801691647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15980.85</v>
      </c>
      <c r="F171" s="83">
        <f>VLOOKUP($C171,'2023'!$C$8:$U$285,19,FALSE)</f>
        <v>8234.7199999999993</v>
      </c>
      <c r="G171" s="84">
        <f t="shared" si="22"/>
        <v>0.51528673380952827</v>
      </c>
      <c r="H171" s="85">
        <f t="shared" si="23"/>
        <v>1.3336442846500177E-6</v>
      </c>
      <c r="I171" s="86">
        <f t="shared" si="24"/>
        <v>-7746.130000000001</v>
      </c>
      <c r="J171" s="87">
        <f t="shared" si="25"/>
        <v>-0.48471326619047178</v>
      </c>
      <c r="K171" s="82">
        <f>VLOOKUP($C171,'2023'!$C$295:$U$572,VLOOKUP($L$4,Master!$D$9:$G$20,4,FALSE),FALSE)</f>
        <v>8587.09</v>
      </c>
      <c r="L171" s="83">
        <f>VLOOKUP($C171,'2023'!$C$8:$U$285,VLOOKUP($L$4,Master!$D$9:$G$20,4,FALSE),FALSE)</f>
        <v>4468.4999999999991</v>
      </c>
      <c r="M171" s="156">
        <f t="shared" si="26"/>
        <v>0.5203741896265206</v>
      </c>
      <c r="N171" s="156">
        <f t="shared" si="27"/>
        <v>7.2369060343989879E-7</v>
      </c>
      <c r="O171" s="83">
        <f t="shared" si="28"/>
        <v>-4118.5900000000011</v>
      </c>
      <c r="P171" s="87">
        <f t="shared" si="29"/>
        <v>-0.4796258103734794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6">
        <f t="shared" si="26"/>
        <v>0</v>
      </c>
      <c r="N172" s="156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6">
        <f t="shared" si="26"/>
        <v>0</v>
      </c>
      <c r="N173" s="156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202959.23</v>
      </c>
      <c r="F174" s="83">
        <f>VLOOKUP($C174,'2023'!$C$8:$U$285,19,FALSE)</f>
        <v>192905.61</v>
      </c>
      <c r="G174" s="84">
        <f t="shared" si="22"/>
        <v>0.95046482980842983</v>
      </c>
      <c r="H174" s="85">
        <f t="shared" si="23"/>
        <v>3.1241798659022442E-5</v>
      </c>
      <c r="I174" s="86">
        <f t="shared" si="24"/>
        <v>-10053.620000000024</v>
      </c>
      <c r="J174" s="87">
        <f t="shared" si="25"/>
        <v>-4.9535170191570117E-2</v>
      </c>
      <c r="K174" s="82">
        <f>VLOOKUP($C174,'2023'!$C$295:$U$572,VLOOKUP($L$4,Master!$D$9:$G$20,4,FALSE),FALSE)</f>
        <v>107826.15000000001</v>
      </c>
      <c r="L174" s="83">
        <f>VLOOKUP($C174,'2023'!$C$8:$U$285,VLOOKUP($L$4,Master!$D$9:$G$20,4,FALSE),FALSE)</f>
        <v>146328.79999999999</v>
      </c>
      <c r="M174" s="156">
        <f t="shared" si="26"/>
        <v>1.3570808194487143</v>
      </c>
      <c r="N174" s="156">
        <f t="shared" si="27"/>
        <v>2.369850678586467E-5</v>
      </c>
      <c r="O174" s="83">
        <f t="shared" si="28"/>
        <v>38502.64999999998</v>
      </c>
      <c r="P174" s="87">
        <f t="shared" si="29"/>
        <v>0.35708081944871423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186710.06</v>
      </c>
      <c r="F175" s="83">
        <f>VLOOKUP($C175,'2023'!$C$8:$U$285,19,FALSE)</f>
        <v>41680.080000000002</v>
      </c>
      <c r="G175" s="84">
        <f t="shared" si="22"/>
        <v>0.22323424886693305</v>
      </c>
      <c r="H175" s="85">
        <f t="shared" si="23"/>
        <v>6.7502477893304832E-6</v>
      </c>
      <c r="I175" s="86">
        <f t="shared" si="24"/>
        <v>-145029.97999999998</v>
      </c>
      <c r="J175" s="87">
        <f t="shared" si="25"/>
        <v>-0.7767657511330669</v>
      </c>
      <c r="K175" s="82">
        <f>VLOOKUP($C175,'2023'!$C$295:$U$572,VLOOKUP($L$4,Master!$D$9:$G$20,4,FALSE),FALSE)</f>
        <v>157688.35999999999</v>
      </c>
      <c r="L175" s="83">
        <f>VLOOKUP($C175,'2023'!$C$8:$U$285,VLOOKUP($L$4,Master!$D$9:$G$20,4,FALSE),FALSE)</f>
        <v>37028.36</v>
      </c>
      <c r="M175" s="156">
        <f t="shared" si="26"/>
        <v>0.23481986875886085</v>
      </c>
      <c r="N175" s="156">
        <f t="shared" si="27"/>
        <v>5.9968840086807245E-6</v>
      </c>
      <c r="O175" s="83">
        <f t="shared" si="28"/>
        <v>-120659.99999999999</v>
      </c>
      <c r="P175" s="87">
        <f t="shared" si="29"/>
        <v>-0.76518013124113915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0</v>
      </c>
      <c r="F176" s="83">
        <f>VLOOKUP($C176,'2023'!$C$8:$U$285,19,FALSE)</f>
        <v>0</v>
      </c>
      <c r="G176" s="84">
        <f t="shared" si="22"/>
        <v>0</v>
      </c>
      <c r="H176" s="85">
        <f t="shared" si="23"/>
        <v>0</v>
      </c>
      <c r="I176" s="86">
        <f t="shared" si="24"/>
        <v>0</v>
      </c>
      <c r="J176" s="87">
        <f t="shared" si="25"/>
        <v>0</v>
      </c>
      <c r="K176" s="82">
        <f>VLOOKUP($C176,'2023'!$C$295:$U$572,VLOOKUP($L$4,Master!$D$9:$G$20,4,FALSE),FALSE)</f>
        <v>0</v>
      </c>
      <c r="L176" s="83">
        <f>VLOOKUP($C176,'2023'!$C$8:$U$285,VLOOKUP($L$4,Master!$D$9:$G$20,4,FALSE),FALSE)</f>
        <v>0</v>
      </c>
      <c r="M176" s="156">
        <f t="shared" si="26"/>
        <v>0</v>
      </c>
      <c r="N176" s="156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40007.290000000008</v>
      </c>
      <c r="F177" s="83">
        <f>VLOOKUP($C177,'2023'!$C$8:$U$285,19,FALSE)</f>
        <v>25906.99</v>
      </c>
      <c r="G177" s="84">
        <f t="shared" si="22"/>
        <v>0.64755673278544978</v>
      </c>
      <c r="H177" s="85">
        <f t="shared" si="23"/>
        <v>4.1957357561623424E-6</v>
      </c>
      <c r="I177" s="86">
        <f t="shared" si="24"/>
        <v>-14100.300000000007</v>
      </c>
      <c r="J177" s="87">
        <f t="shared" si="25"/>
        <v>-0.35244326721455022</v>
      </c>
      <c r="K177" s="82">
        <f>VLOOKUP($C177,'2023'!$C$295:$U$572,VLOOKUP($L$4,Master!$D$9:$G$20,4,FALSE),FALSE)</f>
        <v>18456.980000000003</v>
      </c>
      <c r="L177" s="83">
        <f>VLOOKUP($C177,'2023'!$C$8:$U$285,VLOOKUP($L$4,Master!$D$9:$G$20,4,FALSE),FALSE)</f>
        <v>18722.330000000002</v>
      </c>
      <c r="M177" s="156">
        <f t="shared" si="26"/>
        <v>1.0143766748406293</v>
      </c>
      <c r="N177" s="156">
        <f t="shared" si="27"/>
        <v>3.0321526900527973E-6</v>
      </c>
      <c r="O177" s="83">
        <f t="shared" si="28"/>
        <v>265.34999999999854</v>
      </c>
      <c r="P177" s="87">
        <f t="shared" si="29"/>
        <v>1.4376674840629317E-2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94370</v>
      </c>
      <c r="F178" s="83">
        <f>VLOOKUP($C178,'2023'!$C$8:$U$285,19,FALSE)</f>
        <v>2074.69</v>
      </c>
      <c r="G178" s="84">
        <f t="shared" si="22"/>
        <v>2.1984634947546891E-2</v>
      </c>
      <c r="H178" s="85">
        <f t="shared" si="23"/>
        <v>3.360039516729829E-7</v>
      </c>
      <c r="I178" s="86">
        <f t="shared" si="24"/>
        <v>-92295.31</v>
      </c>
      <c r="J178" s="87">
        <f t="shared" si="25"/>
        <v>-0.97801536505245312</v>
      </c>
      <c r="K178" s="82">
        <f>VLOOKUP($C178,'2023'!$C$295:$U$572,VLOOKUP($L$4,Master!$D$9:$G$20,4,FALSE),FALSE)</f>
        <v>92020</v>
      </c>
      <c r="L178" s="83">
        <f>VLOOKUP($C178,'2023'!$C$8:$U$285,VLOOKUP($L$4,Master!$D$9:$G$20,4,FALSE),FALSE)</f>
        <v>2074.69</v>
      </c>
      <c r="M178" s="156">
        <f t="shared" si="26"/>
        <v>2.2546076939795698E-2</v>
      </c>
      <c r="N178" s="156">
        <f t="shared" si="27"/>
        <v>3.360039516729829E-7</v>
      </c>
      <c r="O178" s="83">
        <f t="shared" si="28"/>
        <v>-89945.31</v>
      </c>
      <c r="P178" s="87">
        <f t="shared" si="29"/>
        <v>-0.97745392306020429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195908.09999999998</v>
      </c>
      <c r="F179" s="83">
        <f>VLOOKUP($C179,'2023'!$C$8:$U$285,19,FALSE)</f>
        <v>109008.68</v>
      </c>
      <c r="G179" s="84">
        <f t="shared" si="22"/>
        <v>0.55642763111887672</v>
      </c>
      <c r="H179" s="85">
        <f t="shared" si="23"/>
        <v>1.7654371133352766E-5</v>
      </c>
      <c r="I179" s="86">
        <f t="shared" si="24"/>
        <v>-86899.419999999984</v>
      </c>
      <c r="J179" s="87">
        <f t="shared" si="25"/>
        <v>-0.44357236888112334</v>
      </c>
      <c r="K179" s="82">
        <f>VLOOKUP($C179,'2023'!$C$295:$U$572,VLOOKUP($L$4,Master!$D$9:$G$20,4,FALSE),FALSE)</f>
        <v>142416.04999999996</v>
      </c>
      <c r="L179" s="83">
        <f>VLOOKUP($C179,'2023'!$C$8:$U$285,VLOOKUP($L$4,Master!$D$9:$G$20,4,FALSE),FALSE)</f>
        <v>78484.13</v>
      </c>
      <c r="M179" s="156">
        <f t="shared" si="26"/>
        <v>0.55109048453457332</v>
      </c>
      <c r="N179" s="156">
        <f t="shared" si="27"/>
        <v>1.2710803938716678E-5</v>
      </c>
      <c r="O179" s="83">
        <f t="shared" si="28"/>
        <v>-63931.919999999955</v>
      </c>
      <c r="P179" s="87">
        <f t="shared" si="29"/>
        <v>-0.44890951546542662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3969646.16</v>
      </c>
      <c r="F180" s="83">
        <f>VLOOKUP($C180,'2023'!$C$8:$U$285,19,FALSE)</f>
        <v>118636.61000000003</v>
      </c>
      <c r="G180" s="84">
        <f t="shared" si="22"/>
        <v>2.9885940766065665E-2</v>
      </c>
      <c r="H180" s="85">
        <f t="shared" si="23"/>
        <v>1.9213651086710076E-5</v>
      </c>
      <c r="I180" s="86">
        <f t="shared" si="24"/>
        <v>-3851009.5500000003</v>
      </c>
      <c r="J180" s="87">
        <f t="shared" si="25"/>
        <v>-0.97011405923393434</v>
      </c>
      <c r="K180" s="82">
        <f>VLOOKUP($C180,'2023'!$C$295:$U$572,VLOOKUP($L$4,Master!$D$9:$G$20,4,FALSE),FALSE)</f>
        <v>1984823.08</v>
      </c>
      <c r="L180" s="83">
        <f>VLOOKUP($C180,'2023'!$C$8:$U$285,VLOOKUP($L$4,Master!$D$9:$G$20,4,FALSE),FALSE)</f>
        <v>65043.640000000014</v>
      </c>
      <c r="M180" s="156">
        <f t="shared" si="26"/>
        <v>3.277049761029583E-2</v>
      </c>
      <c r="N180" s="156">
        <f t="shared" si="27"/>
        <v>1.0534065364558031E-5</v>
      </c>
      <c r="O180" s="83">
        <f t="shared" si="28"/>
        <v>-1919779.44</v>
      </c>
      <c r="P180" s="87">
        <f t="shared" si="29"/>
        <v>-0.96722950238970407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585920.9800000001</v>
      </c>
      <c r="F181" s="83">
        <f>VLOOKUP($C181,'2023'!$C$8:$U$285,19,FALSE)</f>
        <v>244429.66999999998</v>
      </c>
      <c r="G181" s="84">
        <f t="shared" si="22"/>
        <v>0.41717173192876611</v>
      </c>
      <c r="H181" s="85">
        <f t="shared" si="23"/>
        <v>3.9586316522527776E-5</v>
      </c>
      <c r="I181" s="86">
        <f t="shared" si="24"/>
        <v>-341491.31000000011</v>
      </c>
      <c r="J181" s="87">
        <f t="shared" si="25"/>
        <v>-0.58282826807123389</v>
      </c>
      <c r="K181" s="82">
        <f>VLOOKUP($C181,'2023'!$C$295:$U$572,VLOOKUP($L$4,Master!$D$9:$G$20,4,FALSE),FALSE)</f>
        <v>292960.49000000005</v>
      </c>
      <c r="L181" s="83">
        <f>VLOOKUP($C181,'2023'!$C$8:$U$285,VLOOKUP($L$4,Master!$D$9:$G$20,4,FALSE),FALSE)</f>
        <v>150078.58999999997</v>
      </c>
      <c r="M181" s="156">
        <f t="shared" si="26"/>
        <v>0.51228269723333664</v>
      </c>
      <c r="N181" s="156">
        <f t="shared" si="27"/>
        <v>2.4305799565963781E-5</v>
      </c>
      <c r="O181" s="83">
        <f t="shared" si="28"/>
        <v>-142881.90000000008</v>
      </c>
      <c r="P181" s="87">
        <f t="shared" si="29"/>
        <v>-0.48771730276666336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1509544.7999999998</v>
      </c>
      <c r="F182" s="83">
        <f>VLOOKUP($C182,'2023'!$C$8:$U$285,19,FALSE)</f>
        <v>44537.15</v>
      </c>
      <c r="G182" s="84">
        <f t="shared" si="22"/>
        <v>2.9503695418645413E-2</v>
      </c>
      <c r="H182" s="85">
        <f t="shared" si="23"/>
        <v>7.2129611634761766E-6</v>
      </c>
      <c r="I182" s="86">
        <f t="shared" si="24"/>
        <v>-1465007.65</v>
      </c>
      <c r="J182" s="87">
        <f t="shared" si="25"/>
        <v>-0.97049630458135461</v>
      </c>
      <c r="K182" s="82">
        <f>VLOOKUP($C182,'2023'!$C$295:$U$572,VLOOKUP($L$4,Master!$D$9:$G$20,4,FALSE),FALSE)</f>
        <v>754789.07</v>
      </c>
      <c r="L182" s="83">
        <f>VLOOKUP($C182,'2023'!$C$8:$U$285,VLOOKUP($L$4,Master!$D$9:$G$20,4,FALSE),FALSE)</f>
        <v>24958.32</v>
      </c>
      <c r="M182" s="156">
        <f t="shared" si="26"/>
        <v>3.306661555128243E-2</v>
      </c>
      <c r="N182" s="156">
        <f t="shared" si="27"/>
        <v>4.0420950344961616E-6</v>
      </c>
      <c r="O182" s="83">
        <f t="shared" si="28"/>
        <v>-729830.75</v>
      </c>
      <c r="P182" s="87">
        <f t="shared" si="29"/>
        <v>-0.96693338444871768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2600484.16</v>
      </c>
      <c r="F183" s="83">
        <f>VLOOKUP($C183,'2023'!$C$8:$U$285,19,FALSE)</f>
        <v>648160.86</v>
      </c>
      <c r="G183" s="84">
        <f t="shared" si="22"/>
        <v>0.24924622497988988</v>
      </c>
      <c r="H183" s="85">
        <f t="shared" si="23"/>
        <v>1.0497212127101351E-4</v>
      </c>
      <c r="I183" s="86">
        <f t="shared" si="24"/>
        <v>-1952323.3000000003</v>
      </c>
      <c r="J183" s="87">
        <f t="shared" si="25"/>
        <v>-0.7507537750201102</v>
      </c>
      <c r="K183" s="82">
        <f>VLOOKUP($C183,'2023'!$C$295:$U$572,VLOOKUP($L$4,Master!$D$9:$G$20,4,FALSE),FALSE)</f>
        <v>1300242.08</v>
      </c>
      <c r="L183" s="83">
        <f>VLOOKUP($C183,'2023'!$C$8:$U$285,VLOOKUP($L$4,Master!$D$9:$G$20,4,FALSE),FALSE)</f>
        <v>576300.03</v>
      </c>
      <c r="M183" s="156">
        <f t="shared" si="26"/>
        <v>0.44322518003724354</v>
      </c>
      <c r="N183" s="156">
        <f t="shared" si="27"/>
        <v>9.3333986007190754E-5</v>
      </c>
      <c r="O183" s="83">
        <f t="shared" si="28"/>
        <v>-723942.05</v>
      </c>
      <c r="P183" s="87">
        <f t="shared" si="29"/>
        <v>-0.55677481996275646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6">
        <f t="shared" si="26"/>
        <v>0</v>
      </c>
      <c r="N184" s="156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1400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-1400</v>
      </c>
      <c r="J185" s="87">
        <f t="shared" si="25"/>
        <v>-1</v>
      </c>
      <c r="K185" s="82">
        <f>VLOOKUP($C185,'2023'!$C$295:$U$572,VLOOKUP($L$4,Master!$D$9:$G$20,4,FALSE),FALSE)</f>
        <v>700</v>
      </c>
      <c r="L185" s="83">
        <f>VLOOKUP($C185,'2023'!$C$8:$U$285,VLOOKUP($L$4,Master!$D$9:$G$20,4,FALSE),FALSE)</f>
        <v>0</v>
      </c>
      <c r="M185" s="156">
        <f t="shared" si="26"/>
        <v>0</v>
      </c>
      <c r="N185" s="156">
        <f t="shared" si="27"/>
        <v>0</v>
      </c>
      <c r="O185" s="83">
        <f t="shared" si="28"/>
        <v>-700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175063.96</v>
      </c>
      <c r="F186" s="83">
        <f>VLOOKUP($C186,'2023'!$C$8:$U$285,19,FALSE)</f>
        <v>28231.409999999996</v>
      </c>
      <c r="G186" s="84">
        <f t="shared" si="22"/>
        <v>0.16126340338696782</v>
      </c>
      <c r="H186" s="85">
        <f t="shared" si="23"/>
        <v>4.5721844329997076E-6</v>
      </c>
      <c r="I186" s="86">
        <f t="shared" si="24"/>
        <v>-146832.54999999999</v>
      </c>
      <c r="J186" s="87">
        <f t="shared" si="25"/>
        <v>-0.83873659661303213</v>
      </c>
      <c r="K186" s="82">
        <f>VLOOKUP($C186,'2023'!$C$295:$U$572,VLOOKUP($L$4,Master!$D$9:$G$20,4,FALSE),FALSE)</f>
        <v>87531.98</v>
      </c>
      <c r="L186" s="83">
        <f>VLOOKUP($C186,'2023'!$C$8:$U$285,VLOOKUP($L$4,Master!$D$9:$G$20,4,FALSE),FALSE)</f>
        <v>17276.449999999997</v>
      </c>
      <c r="M186" s="156">
        <f t="shared" si="26"/>
        <v>0.19737300584312154</v>
      </c>
      <c r="N186" s="156">
        <f t="shared" si="27"/>
        <v>2.7979869141320892E-6</v>
      </c>
      <c r="O186" s="83">
        <f t="shared" si="28"/>
        <v>-70255.53</v>
      </c>
      <c r="P186" s="87">
        <f t="shared" si="29"/>
        <v>-0.80262699415687844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55286.240000000005</v>
      </c>
      <c r="F187" s="83">
        <f>VLOOKUP($C187,'2023'!$C$8:$U$285,19,FALSE)</f>
        <v>26444.35</v>
      </c>
      <c r="G187" s="84">
        <f t="shared" si="22"/>
        <v>0.47831702788976055</v>
      </c>
      <c r="H187" s="85">
        <f t="shared" si="23"/>
        <v>4.2827632559194112E-6</v>
      </c>
      <c r="I187" s="86">
        <f t="shared" si="24"/>
        <v>-28841.890000000007</v>
      </c>
      <c r="J187" s="87">
        <f t="shared" si="25"/>
        <v>-0.5216829721102394</v>
      </c>
      <c r="K187" s="82">
        <f>VLOOKUP($C187,'2023'!$C$295:$U$572,VLOOKUP($L$4,Master!$D$9:$G$20,4,FALSE),FALSE)</f>
        <v>27643.120000000003</v>
      </c>
      <c r="L187" s="83">
        <f>VLOOKUP($C187,'2023'!$C$8:$U$285,VLOOKUP($L$4,Master!$D$9:$G$20,4,FALSE),FALSE)</f>
        <v>17155.47</v>
      </c>
      <c r="M187" s="156">
        <f t="shared" si="26"/>
        <v>0.62060541646529044</v>
      </c>
      <c r="N187" s="156">
        <f t="shared" si="27"/>
        <v>2.778393742104752E-6</v>
      </c>
      <c r="O187" s="83">
        <f t="shared" si="28"/>
        <v>-10487.650000000001</v>
      </c>
      <c r="P187" s="87">
        <f t="shared" si="29"/>
        <v>-0.37939458353470956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968450.17999999993</v>
      </c>
      <c r="F188" s="83">
        <f>VLOOKUP($C188,'2023'!$C$8:$U$285,19,FALSE)</f>
        <v>600197.17000000004</v>
      </c>
      <c r="G188" s="84">
        <f t="shared" si="22"/>
        <v>0.61975017651398456</v>
      </c>
      <c r="H188" s="85">
        <f t="shared" si="23"/>
        <v>9.720421889677065E-5</v>
      </c>
      <c r="I188" s="86">
        <f t="shared" si="24"/>
        <v>-368253.00999999989</v>
      </c>
      <c r="J188" s="87">
        <f t="shared" si="25"/>
        <v>-0.38024982348601549</v>
      </c>
      <c r="K188" s="82">
        <f>VLOOKUP($C188,'2023'!$C$295:$U$572,VLOOKUP($L$4,Master!$D$9:$G$20,4,FALSE),FALSE)</f>
        <v>484225.08999999997</v>
      </c>
      <c r="L188" s="83">
        <f>VLOOKUP($C188,'2023'!$C$8:$U$285,VLOOKUP($L$4,Master!$D$9:$G$20,4,FALSE),FALSE)</f>
        <v>353520.88</v>
      </c>
      <c r="M188" s="156">
        <f t="shared" si="26"/>
        <v>0.73007551095710477</v>
      </c>
      <c r="N188" s="156">
        <f t="shared" si="27"/>
        <v>5.725405370388365E-5</v>
      </c>
      <c r="O188" s="83">
        <f t="shared" si="28"/>
        <v>-130704.20999999996</v>
      </c>
      <c r="P188" s="87">
        <f t="shared" si="29"/>
        <v>-0.26992448904289529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534370.12</v>
      </c>
      <c r="F189" s="83">
        <f>VLOOKUP($C189,'2023'!$C$8:$U$285,19,FALSE)</f>
        <v>21341.160000000003</v>
      </c>
      <c r="G189" s="84">
        <f t="shared" si="22"/>
        <v>3.9937038395784559E-2</v>
      </c>
      <c r="H189" s="85">
        <f t="shared" si="23"/>
        <v>3.4562821883198918E-6</v>
      </c>
      <c r="I189" s="86">
        <f t="shared" si="24"/>
        <v>-513028.95999999996</v>
      </c>
      <c r="J189" s="87">
        <f t="shared" si="25"/>
        <v>-0.96006296160421534</v>
      </c>
      <c r="K189" s="82">
        <f>VLOOKUP($C189,'2023'!$C$295:$U$572,VLOOKUP($L$4,Master!$D$9:$G$20,4,FALSE),FALSE)</f>
        <v>267185.06</v>
      </c>
      <c r="L189" s="83">
        <f>VLOOKUP($C189,'2023'!$C$8:$U$285,VLOOKUP($L$4,Master!$D$9:$G$20,4,FALSE),FALSE)</f>
        <v>15026.270000000002</v>
      </c>
      <c r="M189" s="156">
        <f t="shared" si="26"/>
        <v>5.6239184930474792E-2</v>
      </c>
      <c r="N189" s="156">
        <f t="shared" si="27"/>
        <v>2.4335616882065238E-6</v>
      </c>
      <c r="O189" s="83">
        <f t="shared" si="28"/>
        <v>-252158.79</v>
      </c>
      <c r="P189" s="87">
        <f t="shared" si="29"/>
        <v>-0.94376081506952525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92862.28</v>
      </c>
      <c r="F190" s="83">
        <f>VLOOKUP($C190,'2023'!$C$8:$U$285,19,FALSE)</f>
        <v>19235.95</v>
      </c>
      <c r="G190" s="84">
        <f t="shared" si="22"/>
        <v>0.20714492472078008</v>
      </c>
      <c r="H190" s="85">
        <f t="shared" si="23"/>
        <v>3.1153354063421115E-6</v>
      </c>
      <c r="I190" s="86">
        <f t="shared" si="24"/>
        <v>-73626.33</v>
      </c>
      <c r="J190" s="87">
        <f t="shared" si="25"/>
        <v>-0.79285507527921995</v>
      </c>
      <c r="K190" s="82">
        <f>VLOOKUP($C190,'2023'!$C$295:$U$572,VLOOKUP($L$4,Master!$D$9:$G$20,4,FALSE),FALSE)</f>
        <v>46431.14</v>
      </c>
      <c r="L190" s="83">
        <f>VLOOKUP($C190,'2023'!$C$8:$U$285,VLOOKUP($L$4,Master!$D$9:$G$20,4,FALSE),FALSE)</f>
        <v>12049.720000000001</v>
      </c>
      <c r="M190" s="156">
        <f t="shared" si="26"/>
        <v>0.25951807343089145</v>
      </c>
      <c r="N190" s="156">
        <f t="shared" si="27"/>
        <v>1.9514980727496522E-6</v>
      </c>
      <c r="O190" s="83">
        <f t="shared" si="28"/>
        <v>-34381.42</v>
      </c>
      <c r="P190" s="87">
        <f t="shared" si="29"/>
        <v>-0.7404819265691085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156458.00000000003</v>
      </c>
      <c r="F191" s="83">
        <f>VLOOKUP($C191,'2023'!$C$8:$U$285,19,FALSE)</f>
        <v>112046.79</v>
      </c>
      <c r="G191" s="84">
        <f t="shared" si="22"/>
        <v>0.71614612228201802</v>
      </c>
      <c r="H191" s="85">
        <f t="shared" si="23"/>
        <v>1.8146404625400834E-5</v>
      </c>
      <c r="I191" s="86">
        <f t="shared" si="24"/>
        <v>-44411.210000000036</v>
      </c>
      <c r="J191" s="87">
        <f t="shared" si="25"/>
        <v>-0.28385387771798198</v>
      </c>
      <c r="K191" s="82">
        <f>VLOOKUP($C191,'2023'!$C$295:$U$572,VLOOKUP($L$4,Master!$D$9:$G$20,4,FALSE),FALSE)</f>
        <v>79229.000000000015</v>
      </c>
      <c r="L191" s="83">
        <f>VLOOKUP($C191,'2023'!$C$8:$U$285,VLOOKUP($L$4,Master!$D$9:$G$20,4,FALSE),FALSE)</f>
        <v>75156.06</v>
      </c>
      <c r="M191" s="156">
        <f t="shared" si="26"/>
        <v>0.94859281323757694</v>
      </c>
      <c r="N191" s="156">
        <f t="shared" si="27"/>
        <v>1.2171810319696823E-5</v>
      </c>
      <c r="O191" s="83">
        <f t="shared" si="28"/>
        <v>-4072.9400000000169</v>
      </c>
      <c r="P191" s="87">
        <f t="shared" si="29"/>
        <v>-5.1407186762423056E-2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125220.04000000001</v>
      </c>
      <c r="F192" s="83">
        <f>VLOOKUP($C192,'2023'!$C$8:$U$285,19,FALSE)</f>
        <v>53088.499999999993</v>
      </c>
      <c r="G192" s="84">
        <f t="shared" si="22"/>
        <v>0.42396169175477016</v>
      </c>
      <c r="H192" s="85">
        <f t="shared" si="23"/>
        <v>8.5978848832313008E-6</v>
      </c>
      <c r="I192" s="86">
        <f t="shared" si="24"/>
        <v>-72131.540000000008</v>
      </c>
      <c r="J192" s="87">
        <f t="shared" si="25"/>
        <v>-0.57603830824522984</v>
      </c>
      <c r="K192" s="82">
        <f>VLOOKUP($C192,'2023'!$C$295:$U$572,VLOOKUP($L$4,Master!$D$9:$G$20,4,FALSE),FALSE)</f>
        <v>62609.98000000001</v>
      </c>
      <c r="L192" s="83">
        <f>VLOOKUP($C192,'2023'!$C$8:$U$285,VLOOKUP($L$4,Master!$D$9:$G$20,4,FALSE),FALSE)</f>
        <v>39104.849999999991</v>
      </c>
      <c r="M192" s="156">
        <f t="shared" si="26"/>
        <v>0.624578541631861</v>
      </c>
      <c r="N192" s="156">
        <f t="shared" si="27"/>
        <v>6.3331794772130972E-6</v>
      </c>
      <c r="O192" s="83">
        <f t="shared" si="28"/>
        <v>-23505.130000000019</v>
      </c>
      <c r="P192" s="87">
        <f t="shared" si="29"/>
        <v>-0.375421458368139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17012.019999999997</v>
      </c>
      <c r="F193" s="83">
        <f>VLOOKUP($C193,'2023'!$C$8:$U$285,19,FALSE)</f>
        <v>15203.71</v>
      </c>
      <c r="G193" s="84">
        <f t="shared" si="22"/>
        <v>0.89370398106750415</v>
      </c>
      <c r="H193" s="85">
        <f t="shared" si="23"/>
        <v>2.4622987723901141E-6</v>
      </c>
      <c r="I193" s="86">
        <f t="shared" si="24"/>
        <v>-1808.3099999999977</v>
      </c>
      <c r="J193" s="87">
        <f t="shared" si="25"/>
        <v>-0.10629601893249585</v>
      </c>
      <c r="K193" s="82">
        <f>VLOOKUP($C193,'2023'!$C$295:$U$572,VLOOKUP($L$4,Master!$D$9:$G$20,4,FALSE),FALSE)</f>
        <v>7960.0099999999993</v>
      </c>
      <c r="L193" s="83">
        <f>VLOOKUP($C193,'2023'!$C$8:$U$285,VLOOKUP($L$4,Master!$D$9:$G$20,4,FALSE),FALSE)</f>
        <v>7952.6499999999987</v>
      </c>
      <c r="M193" s="156">
        <f t="shared" si="26"/>
        <v>0.99907537804600743</v>
      </c>
      <c r="N193" s="156">
        <f t="shared" si="27"/>
        <v>1.2879619732452302E-6</v>
      </c>
      <c r="O193" s="83">
        <f t="shared" si="28"/>
        <v>-7.3600000000005821</v>
      </c>
      <c r="P193" s="87">
        <f t="shared" si="29"/>
        <v>-9.2462195399259329E-4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188341.22999999998</v>
      </c>
      <c r="F194" s="83">
        <f>VLOOKUP($C194,'2023'!$C$8:$U$285,19,FALSE)</f>
        <v>89930.53</v>
      </c>
      <c r="G194" s="84">
        <f t="shared" si="22"/>
        <v>0.47748721827929025</v>
      </c>
      <c r="H194" s="85">
        <f t="shared" si="23"/>
        <v>1.4564592038350663E-5</v>
      </c>
      <c r="I194" s="86">
        <f t="shared" si="24"/>
        <v>-98410.699999999983</v>
      </c>
      <c r="J194" s="87">
        <f t="shared" si="25"/>
        <v>-0.52251278172070981</v>
      </c>
      <c r="K194" s="82">
        <f>VLOOKUP($C194,'2023'!$C$295:$U$572,VLOOKUP($L$4,Master!$D$9:$G$20,4,FALSE),FALSE)</f>
        <v>99153.33</v>
      </c>
      <c r="L194" s="83">
        <f>VLOOKUP($C194,'2023'!$C$8:$U$285,VLOOKUP($L$4,Master!$D$9:$G$20,4,FALSE),FALSE)</f>
        <v>49699.57</v>
      </c>
      <c r="M194" s="156">
        <f t="shared" si="26"/>
        <v>0.50123954485441891</v>
      </c>
      <c r="N194" s="156">
        <f t="shared" si="27"/>
        <v>8.0490347552877916E-6</v>
      </c>
      <c r="O194" s="83">
        <f t="shared" si="28"/>
        <v>-49453.760000000002</v>
      </c>
      <c r="P194" s="87">
        <f t="shared" si="29"/>
        <v>-0.49876045514558109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97086.11</v>
      </c>
      <c r="F195" s="83">
        <f>VLOOKUP($C195,'2023'!$C$8:$U$285,19,FALSE)</f>
        <v>14135.26</v>
      </c>
      <c r="G195" s="84">
        <f t="shared" si="22"/>
        <v>0.14559508049091677</v>
      </c>
      <c r="H195" s="85">
        <f t="shared" si="23"/>
        <v>2.2892592232695236E-6</v>
      </c>
      <c r="I195" s="86">
        <f t="shared" si="24"/>
        <v>-82950.850000000006</v>
      </c>
      <c r="J195" s="87">
        <f t="shared" si="25"/>
        <v>-0.85440491950908326</v>
      </c>
      <c r="K195" s="82">
        <f>VLOOKUP($C195,'2023'!$C$295:$U$572,VLOOKUP($L$4,Master!$D$9:$G$20,4,FALSE),FALSE)</f>
        <v>8618.31</v>
      </c>
      <c r="L195" s="83">
        <f>VLOOKUP($C195,'2023'!$C$8:$U$285,VLOOKUP($L$4,Master!$D$9:$G$20,4,FALSE),FALSE)</f>
        <v>9102.09</v>
      </c>
      <c r="M195" s="156">
        <f t="shared" si="26"/>
        <v>1.0561339752225205</v>
      </c>
      <c r="N195" s="156">
        <f t="shared" si="27"/>
        <v>1.4741181615003402E-6</v>
      </c>
      <c r="O195" s="83">
        <f t="shared" si="28"/>
        <v>483.78000000000065</v>
      </c>
      <c r="P195" s="87">
        <f t="shared" si="29"/>
        <v>5.6133975222520505E-2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45606.8</v>
      </c>
      <c r="F196" s="83">
        <f>VLOOKUP($C196,'2023'!$C$8:$U$285,19,FALSE)</f>
        <v>39385.849999999991</v>
      </c>
      <c r="G196" s="84">
        <f t="shared" si="22"/>
        <v>0.86359599884227767</v>
      </c>
      <c r="H196" s="85">
        <f t="shared" si="23"/>
        <v>6.3786884980403577E-6</v>
      </c>
      <c r="I196" s="86">
        <f t="shared" si="24"/>
        <v>-6220.9500000000116</v>
      </c>
      <c r="J196" s="87">
        <f t="shared" si="25"/>
        <v>-0.13640400115772233</v>
      </c>
      <c r="K196" s="82">
        <f>VLOOKUP($C196,'2023'!$C$295:$U$572,VLOOKUP($L$4,Master!$D$9:$G$20,4,FALSE),FALSE)</f>
        <v>22457.970000000023</v>
      </c>
      <c r="L196" s="83">
        <f>VLOOKUP($C196,'2023'!$C$8:$U$285,VLOOKUP($L$4,Master!$D$9:$G$20,4,FALSE),FALSE)</f>
        <v>22878.169999999995</v>
      </c>
      <c r="M196" s="156">
        <f t="shared" si="26"/>
        <v>1.0187105067822235</v>
      </c>
      <c r="N196" s="156">
        <f t="shared" si="27"/>
        <v>3.7052068150163566E-6</v>
      </c>
      <c r="O196" s="83">
        <f t="shared" si="28"/>
        <v>420.19999999997162</v>
      </c>
      <c r="P196" s="87">
        <f t="shared" si="29"/>
        <v>1.8710506782223468E-2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201450.84000000005</v>
      </c>
      <c r="F197" s="83">
        <f>VLOOKUP($C197,'2023'!$C$8:$U$285,19,FALSE)</f>
        <v>130818.74</v>
      </c>
      <c r="G197" s="84">
        <f t="shared" si="22"/>
        <v>0.64938294623144766</v>
      </c>
      <c r="H197" s="85">
        <f t="shared" si="23"/>
        <v>2.1186593463544197E-5</v>
      </c>
      <c r="I197" s="86">
        <f t="shared" si="24"/>
        <v>-70632.100000000049</v>
      </c>
      <c r="J197" s="87">
        <f t="shared" si="25"/>
        <v>-0.35061705376855234</v>
      </c>
      <c r="K197" s="82">
        <f>VLOOKUP($C197,'2023'!$C$295:$U$572,VLOOKUP($L$4,Master!$D$9:$G$20,4,FALSE),FALSE)</f>
        <v>100994.51000000002</v>
      </c>
      <c r="L197" s="83">
        <f>VLOOKUP($C197,'2023'!$C$8:$U$285,VLOOKUP($L$4,Master!$D$9:$G$20,4,FALSE),FALSE)</f>
        <v>72309.439999999988</v>
      </c>
      <c r="M197" s="156">
        <f t="shared" si="26"/>
        <v>0.71597396729782614</v>
      </c>
      <c r="N197" s="156">
        <f t="shared" si="27"/>
        <v>1.1710789362873707E-5</v>
      </c>
      <c r="O197" s="83">
        <f t="shared" si="28"/>
        <v>-28685.070000000036</v>
      </c>
      <c r="P197" s="87">
        <f t="shared" si="29"/>
        <v>-0.28402603270217391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1456130.1300000001</v>
      </c>
      <c r="F198" s="83">
        <f>VLOOKUP($C198,'2023'!$C$8:$U$285,19,FALSE)</f>
        <v>501151.03</v>
      </c>
      <c r="G198" s="84">
        <f t="shared" si="22"/>
        <v>0.34416637611914536</v>
      </c>
      <c r="H198" s="85">
        <f t="shared" si="23"/>
        <v>8.116331908139799E-5</v>
      </c>
      <c r="I198" s="86">
        <f t="shared" si="24"/>
        <v>-954979.10000000009</v>
      </c>
      <c r="J198" s="87">
        <f t="shared" si="25"/>
        <v>-0.65583362388085464</v>
      </c>
      <c r="K198" s="82">
        <f>VLOOKUP($C198,'2023'!$C$295:$U$572,VLOOKUP($L$4,Master!$D$9:$G$20,4,FALSE),FALSE)</f>
        <v>728731.32000000007</v>
      </c>
      <c r="L198" s="83">
        <f>VLOOKUP($C198,'2023'!$C$8:$U$285,VLOOKUP($L$4,Master!$D$9:$G$20,4,FALSE),FALSE)</f>
        <v>348777.81</v>
      </c>
      <c r="M198" s="156">
        <f t="shared" si="26"/>
        <v>0.47860960607539138</v>
      </c>
      <c r="N198" s="156">
        <f t="shared" si="27"/>
        <v>5.6485895442619764E-5</v>
      </c>
      <c r="O198" s="83">
        <f t="shared" si="28"/>
        <v>-379953.51000000007</v>
      </c>
      <c r="P198" s="87">
        <f t="shared" si="29"/>
        <v>-0.52139039392460862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3955546.9600000004</v>
      </c>
      <c r="F199" s="83">
        <f>VLOOKUP($C199,'2023'!$C$8:$U$285,19,FALSE)</f>
        <v>897061.24</v>
      </c>
      <c r="G199" s="84">
        <f t="shared" si="22"/>
        <v>0.2267856377566555</v>
      </c>
      <c r="H199" s="85">
        <f t="shared" si="23"/>
        <v>1.4528248631490298E-4</v>
      </c>
      <c r="I199" s="86">
        <f t="shared" si="24"/>
        <v>-3058485.7200000007</v>
      </c>
      <c r="J199" s="87">
        <f t="shared" si="25"/>
        <v>-0.77321436224334461</v>
      </c>
      <c r="K199" s="82">
        <f>VLOOKUP($C199,'2023'!$C$295:$U$572,VLOOKUP($L$4,Master!$D$9:$G$20,4,FALSE),FALSE)</f>
        <v>2573520.3200000003</v>
      </c>
      <c r="L199" s="83">
        <f>VLOOKUP($C199,'2023'!$C$8:$U$285,VLOOKUP($L$4,Master!$D$9:$G$20,4,FALSE),FALSE)</f>
        <v>887620.73</v>
      </c>
      <c r="M199" s="156">
        <f t="shared" si="26"/>
        <v>0.34490527356706469</v>
      </c>
      <c r="N199" s="156">
        <f t="shared" si="27"/>
        <v>1.4375355974476079E-4</v>
      </c>
      <c r="O199" s="83">
        <f t="shared" si="28"/>
        <v>-1685899.5900000003</v>
      </c>
      <c r="P199" s="87">
        <f t="shared" si="29"/>
        <v>-0.65509472643293531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10678.619999999999</v>
      </c>
      <c r="F200" s="83">
        <f>VLOOKUP($C200,'2023'!$C$8:$U$285,19,FALSE)</f>
        <v>2735.97</v>
      </c>
      <c r="G200" s="84">
        <f t="shared" si="22"/>
        <v>0.25621007208796642</v>
      </c>
      <c r="H200" s="85">
        <f t="shared" si="23"/>
        <v>4.4310076766106302E-7</v>
      </c>
      <c r="I200" s="86">
        <f t="shared" si="24"/>
        <v>-7942.65</v>
      </c>
      <c r="J200" s="87">
        <f t="shared" si="25"/>
        <v>-0.74378992791203358</v>
      </c>
      <c r="K200" s="82">
        <f>VLOOKUP($C200,'2023'!$C$295:$U$572,VLOOKUP($L$4,Master!$D$9:$G$20,4,FALSE),FALSE)</f>
        <v>5641.7999999999993</v>
      </c>
      <c r="L200" s="83">
        <f>VLOOKUP($C200,'2023'!$C$8:$U$285,VLOOKUP($L$4,Master!$D$9:$G$20,4,FALSE),FALSE)</f>
        <v>2135.9699999999998</v>
      </c>
      <c r="M200" s="156">
        <f t="shared" si="26"/>
        <v>0.37859725619483148</v>
      </c>
      <c r="N200" s="156">
        <f t="shared" si="27"/>
        <v>3.4592848119716256E-7</v>
      </c>
      <c r="O200" s="83">
        <f t="shared" si="28"/>
        <v>-3505.8299999999995</v>
      </c>
      <c r="P200" s="87">
        <f t="shared" si="29"/>
        <v>-0.62140274380516858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6">
        <f t="shared" si="26"/>
        <v>0</v>
      </c>
      <c r="N201" s="156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172504.82</v>
      </c>
      <c r="F202" s="83">
        <f>VLOOKUP($C202,'2023'!$C$8:$U$285,19,FALSE)</f>
        <v>0</v>
      </c>
      <c r="G202" s="84">
        <f t="shared" ref="G202:G265" si="30">IFERROR(F202/E202,0)</f>
        <v>0</v>
      </c>
      <c r="H202" s="85">
        <f t="shared" ref="H202:H265" si="31">F202/$D$4</f>
        <v>0</v>
      </c>
      <c r="I202" s="86">
        <f t="shared" ref="I202:I265" si="32">F202-E202</f>
        <v>-172504.82</v>
      </c>
      <c r="J202" s="87">
        <f t="shared" ref="J202:J265" si="33">IFERROR(I202/E202,0)</f>
        <v>-1</v>
      </c>
      <c r="K202" s="82">
        <f>VLOOKUP($C202,'2023'!$C$295:$U$572,VLOOKUP($L$4,Master!$D$9:$G$20,4,FALSE),FALSE)</f>
        <v>86252.41</v>
      </c>
      <c r="L202" s="83">
        <f>VLOOKUP($C202,'2023'!$C$8:$U$285,VLOOKUP($L$4,Master!$D$9:$G$20,4,FALSE),FALSE)</f>
        <v>0</v>
      </c>
      <c r="M202" s="156">
        <f t="shared" ref="M202:M265" si="34">IFERROR(L202/K202,0)</f>
        <v>0</v>
      </c>
      <c r="N202" s="156">
        <f t="shared" ref="N202:N265" si="35">L202/$D$4</f>
        <v>0</v>
      </c>
      <c r="O202" s="83">
        <f t="shared" ref="O202:O265" si="36">L202-K202</f>
        <v>-86252.41</v>
      </c>
      <c r="P202" s="87">
        <f t="shared" ref="P202:P265" si="37">IFERROR(O202/K202,0)</f>
        <v>-1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8497823.6400000006</v>
      </c>
      <c r="F203" s="83">
        <f>VLOOKUP($C203,'2023'!$C$8:$U$285,19,FALSE)</f>
        <v>1816001.6799999997</v>
      </c>
      <c r="G203" s="84">
        <f t="shared" si="30"/>
        <v>0.21370197322664131</v>
      </c>
      <c r="H203" s="85">
        <f t="shared" si="31"/>
        <v>2.941083924464742E-4</v>
      </c>
      <c r="I203" s="86">
        <f t="shared" si="32"/>
        <v>-6681821.9600000009</v>
      </c>
      <c r="J203" s="87">
        <f t="shared" si="33"/>
        <v>-0.78629802677335869</v>
      </c>
      <c r="K203" s="82">
        <f>VLOOKUP($C203,'2023'!$C$295:$U$572,VLOOKUP($L$4,Master!$D$9:$G$20,4,FALSE),FALSE)</f>
        <v>3651197.8200000003</v>
      </c>
      <c r="L203" s="83">
        <f>VLOOKUP($C203,'2023'!$C$8:$U$285,VLOOKUP($L$4,Master!$D$9:$G$20,4,FALSE),FALSE)</f>
        <v>1733171.4999999998</v>
      </c>
      <c r="M203" s="156">
        <f t="shared" si="34"/>
        <v>0.47468572929855651</v>
      </c>
      <c r="N203" s="156">
        <f t="shared" si="35"/>
        <v>2.8069372914844685E-4</v>
      </c>
      <c r="O203" s="83">
        <f t="shared" si="36"/>
        <v>-1918026.3200000005</v>
      </c>
      <c r="P203" s="87">
        <f t="shared" si="37"/>
        <v>-0.52531427070144354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843525</v>
      </c>
      <c r="F204" s="83">
        <f>VLOOKUP($C204,'2023'!$C$8:$U$285,19,FALSE)</f>
        <v>35217.89</v>
      </c>
      <c r="G204" s="84">
        <f t="shared" si="30"/>
        <v>4.1750855042826232E-2</v>
      </c>
      <c r="H204" s="85">
        <f t="shared" si="31"/>
        <v>5.7036714928902279E-6</v>
      </c>
      <c r="I204" s="86">
        <f t="shared" si="32"/>
        <v>-808307.11</v>
      </c>
      <c r="J204" s="87">
        <f t="shared" si="33"/>
        <v>-0.95824914495717373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35217.89</v>
      </c>
      <c r="M204" s="156">
        <f t="shared" si="34"/>
        <v>8.3501710085652464E-2</v>
      </c>
      <c r="N204" s="156">
        <f t="shared" si="35"/>
        <v>5.7036714928902279E-6</v>
      </c>
      <c r="O204" s="83">
        <f t="shared" si="36"/>
        <v>-386544.61</v>
      </c>
      <c r="P204" s="87">
        <f t="shared" si="37"/>
        <v>-0.91649828991434745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575000.16</v>
      </c>
      <c r="F205" s="83">
        <f>VLOOKUP($C205,'2023'!$C$8:$U$285,19,FALSE)</f>
        <v>325384.68</v>
      </c>
      <c r="G205" s="84">
        <f t="shared" si="30"/>
        <v>0.56588624253600206</v>
      </c>
      <c r="H205" s="85">
        <f t="shared" si="31"/>
        <v>5.2697288893207656E-5</v>
      </c>
      <c r="I205" s="86">
        <f t="shared" si="32"/>
        <v>-249615.48000000004</v>
      </c>
      <c r="J205" s="87">
        <f t="shared" si="33"/>
        <v>-0.43411375746399794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216419.68</v>
      </c>
      <c r="M205" s="156">
        <f t="shared" si="34"/>
        <v>0.75276389488309003</v>
      </c>
      <c r="N205" s="156">
        <f t="shared" si="35"/>
        <v>3.5049991902309457E-5</v>
      </c>
      <c r="O205" s="83">
        <f t="shared" si="36"/>
        <v>-71080.400000000023</v>
      </c>
      <c r="P205" s="87">
        <f t="shared" si="37"/>
        <v>-0.24723610511690994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6229768.1700000102</v>
      </c>
      <c r="F206" s="83">
        <f>VLOOKUP($C206,'2023'!$C$8:$U$285,19,FALSE)</f>
        <v>145.19999999999999</v>
      </c>
      <c r="G206" s="84">
        <f t="shared" si="30"/>
        <v>2.3307448373315593E-5</v>
      </c>
      <c r="H206" s="85">
        <f t="shared" si="31"/>
        <v>2.3515693324263917E-8</v>
      </c>
      <c r="I206" s="86">
        <f t="shared" si="32"/>
        <v>-6229622.97000001</v>
      </c>
      <c r="J206" s="87">
        <f t="shared" si="33"/>
        <v>-0.99997669255162669</v>
      </c>
      <c r="K206" s="82">
        <f>VLOOKUP($C206,'2023'!$C$295:$U$572,VLOOKUP($L$4,Master!$D$9:$G$20,4,FALSE),FALSE)</f>
        <v>3114883.7700000051</v>
      </c>
      <c r="L206" s="83">
        <f>VLOOKUP($C206,'2023'!$C$8:$U$285,VLOOKUP($L$4,Master!$D$9:$G$20,4,FALSE),FALSE)</f>
        <v>145.19999999999999</v>
      </c>
      <c r="M206" s="156">
        <f t="shared" si="34"/>
        <v>4.661490146067304E-5</v>
      </c>
      <c r="N206" s="156">
        <f t="shared" si="35"/>
        <v>2.3515693324263917E-8</v>
      </c>
      <c r="O206" s="83">
        <f t="shared" si="36"/>
        <v>-3114738.570000005</v>
      </c>
      <c r="P206" s="87">
        <f t="shared" si="37"/>
        <v>-0.99995338509853926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770039.98</v>
      </c>
      <c r="F207" s="83">
        <f>VLOOKUP($C207,'2023'!$C$8:$U$285,19,FALSE)</f>
        <v>823.68</v>
      </c>
      <c r="G207" s="84">
        <f t="shared" si="30"/>
        <v>1.0696587468094839E-3</v>
      </c>
      <c r="H207" s="85">
        <f t="shared" si="31"/>
        <v>1.333981148576426E-7</v>
      </c>
      <c r="I207" s="86">
        <f t="shared" si="32"/>
        <v>-769216.29999999993</v>
      </c>
      <c r="J207" s="87">
        <f t="shared" si="33"/>
        <v>-0.99893034125319047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0</v>
      </c>
      <c r="M207" s="156">
        <f t="shared" si="34"/>
        <v>0</v>
      </c>
      <c r="N207" s="156">
        <f t="shared" si="35"/>
        <v>0</v>
      </c>
      <c r="O207" s="83">
        <f t="shared" si="36"/>
        <v>-385019.99</v>
      </c>
      <c r="P207" s="87">
        <f t="shared" si="37"/>
        <v>-1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158472.28</v>
      </c>
      <c r="F208" s="83">
        <f>VLOOKUP($C208,'2023'!$C$8:$U$285,19,FALSE)</f>
        <v>79096.929999999993</v>
      </c>
      <c r="G208" s="84">
        <f t="shared" si="30"/>
        <v>0.49912154983824297</v>
      </c>
      <c r="H208" s="85">
        <f t="shared" si="31"/>
        <v>1.2810049233958474E-5</v>
      </c>
      <c r="I208" s="86">
        <f t="shared" si="32"/>
        <v>-79375.350000000006</v>
      </c>
      <c r="J208" s="87">
        <f t="shared" si="33"/>
        <v>-0.50087845016175703</v>
      </c>
      <c r="K208" s="82">
        <f>VLOOKUP($C208,'2023'!$C$295:$U$572,VLOOKUP($L$4,Master!$D$9:$G$20,4,FALSE),FALSE)</f>
        <v>79236.14</v>
      </c>
      <c r="L208" s="83">
        <f>VLOOKUP($C208,'2023'!$C$8:$U$285,VLOOKUP($L$4,Master!$D$9:$G$20,4,FALSE),FALSE)</f>
        <v>53390.17</v>
      </c>
      <c r="M208" s="156">
        <f t="shared" si="34"/>
        <v>0.67381083934679298</v>
      </c>
      <c r="N208" s="156">
        <f t="shared" si="35"/>
        <v>8.6467414893272442E-6</v>
      </c>
      <c r="O208" s="83">
        <f t="shared" si="36"/>
        <v>-25845.97</v>
      </c>
      <c r="P208" s="87">
        <f t="shared" si="37"/>
        <v>-0.32618916065320702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449466.97999999992</v>
      </c>
      <c r="F209" s="83">
        <f>VLOOKUP($C209,'2023'!$C$8:$U$285,19,FALSE)</f>
        <v>394542.68</v>
      </c>
      <c r="G209" s="84">
        <f t="shared" si="30"/>
        <v>0.87780125694661726</v>
      </c>
      <c r="H209" s="85">
        <f t="shared" si="31"/>
        <v>6.3897690538658374E-5</v>
      </c>
      <c r="I209" s="86">
        <f t="shared" si="32"/>
        <v>-54924.29999999993</v>
      </c>
      <c r="J209" s="87">
        <f t="shared" si="33"/>
        <v>-0.12219874305338278</v>
      </c>
      <c r="K209" s="82">
        <f>VLOOKUP($C209,'2023'!$C$295:$U$572,VLOOKUP($L$4,Master!$D$9:$G$20,4,FALSE),FALSE)</f>
        <v>224733.48999999996</v>
      </c>
      <c r="L209" s="83">
        <f>VLOOKUP($C209,'2023'!$C$8:$U$285,VLOOKUP($L$4,Master!$D$9:$G$20,4,FALSE),FALSE)</f>
        <v>385820.07</v>
      </c>
      <c r="M209" s="156">
        <f t="shared" si="34"/>
        <v>1.7167893846173086</v>
      </c>
      <c r="N209" s="156">
        <f t="shared" si="35"/>
        <v>6.2485030609270241E-5</v>
      </c>
      <c r="O209" s="83">
        <f t="shared" si="36"/>
        <v>161086.58000000005</v>
      </c>
      <c r="P209" s="87">
        <f t="shared" si="37"/>
        <v>0.71678938461730857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321235.40000000014</v>
      </c>
      <c r="F210" s="83">
        <f>VLOOKUP($C210,'2023'!$C$8:$U$285,19,FALSE)</f>
        <v>187779.44999999998</v>
      </c>
      <c r="G210" s="84">
        <f t="shared" si="30"/>
        <v>0.58455403731967248</v>
      </c>
      <c r="H210" s="85">
        <f t="shared" si="31"/>
        <v>3.0411597512389465E-5</v>
      </c>
      <c r="I210" s="86">
        <f t="shared" si="32"/>
        <v>-133455.95000000016</v>
      </c>
      <c r="J210" s="87">
        <f t="shared" si="33"/>
        <v>-0.41544596268032757</v>
      </c>
      <c r="K210" s="82">
        <f>VLOOKUP($C210,'2023'!$C$295:$U$572,VLOOKUP($L$4,Master!$D$9:$G$20,4,FALSE),FALSE)</f>
        <v>160617.70000000007</v>
      </c>
      <c r="L210" s="83">
        <f>VLOOKUP($C210,'2023'!$C$8:$U$285,VLOOKUP($L$4,Master!$D$9:$G$20,4,FALSE),FALSE)</f>
        <v>124908.53</v>
      </c>
      <c r="M210" s="156">
        <f t="shared" si="34"/>
        <v>0.77767599710368129</v>
      </c>
      <c r="N210" s="156">
        <f t="shared" si="35"/>
        <v>2.0229412431574514E-5</v>
      </c>
      <c r="O210" s="83">
        <f t="shared" si="36"/>
        <v>-35709.170000000071</v>
      </c>
      <c r="P210" s="87">
        <f t="shared" si="37"/>
        <v>-0.22232400289631873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2439451.96</v>
      </c>
      <c r="F211" s="83">
        <f>VLOOKUP($C211,'2023'!$C$8:$U$285,19,FALSE)</f>
        <v>13765.17</v>
      </c>
      <c r="G211" s="84">
        <f t="shared" si="30"/>
        <v>5.6427305090279373E-3</v>
      </c>
      <c r="H211" s="85">
        <f t="shared" si="31"/>
        <v>2.2293217374404821E-6</v>
      </c>
      <c r="I211" s="86">
        <f t="shared" si="32"/>
        <v>-2425686.79</v>
      </c>
      <c r="J211" s="87">
        <f t="shared" si="33"/>
        <v>-0.99435726949097214</v>
      </c>
      <c r="K211" s="82">
        <f>VLOOKUP($C211,'2023'!$C$295:$U$572,VLOOKUP($L$4,Master!$D$9:$G$20,4,FALSE),FALSE)</f>
        <v>1219726.33</v>
      </c>
      <c r="L211" s="83">
        <f>VLOOKUP($C211,'2023'!$C$8:$U$285,VLOOKUP($L$4,Master!$D$9:$G$20,4,FALSE),FALSE)</f>
        <v>13765.17</v>
      </c>
      <c r="M211" s="156">
        <f t="shared" si="34"/>
        <v>1.1285457779697187E-2</v>
      </c>
      <c r="N211" s="156">
        <f t="shared" si="35"/>
        <v>2.2293217374404821E-6</v>
      </c>
      <c r="O211" s="83">
        <f t="shared" si="36"/>
        <v>-1205961.1600000001</v>
      </c>
      <c r="P211" s="87">
        <f t="shared" si="37"/>
        <v>-0.98871454222030286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127054.58000000002</v>
      </c>
      <c r="F212" s="83">
        <f>VLOOKUP($C212,'2023'!$C$8:$U$285,19,FALSE)</f>
        <v>33776.99</v>
      </c>
      <c r="G212" s="84">
        <f t="shared" si="30"/>
        <v>0.26584630007041066</v>
      </c>
      <c r="H212" s="85">
        <f t="shared" si="31"/>
        <v>5.4703122469471706E-6</v>
      </c>
      <c r="I212" s="86">
        <f t="shared" si="32"/>
        <v>-93277.590000000026</v>
      </c>
      <c r="J212" s="87">
        <f t="shared" si="33"/>
        <v>-0.73415369992958945</v>
      </c>
      <c r="K212" s="82">
        <f>VLOOKUP($C212,'2023'!$C$295:$U$572,VLOOKUP($L$4,Master!$D$9:$G$20,4,FALSE),FALSE)</f>
        <v>46638.250000000007</v>
      </c>
      <c r="L212" s="83">
        <f>VLOOKUP($C212,'2023'!$C$8:$U$285,VLOOKUP($L$4,Master!$D$9:$G$20,4,FALSE),FALSE)</f>
        <v>0</v>
      </c>
      <c r="M212" s="156">
        <f t="shared" si="34"/>
        <v>0</v>
      </c>
      <c r="N212" s="156">
        <f t="shared" si="35"/>
        <v>0</v>
      </c>
      <c r="O212" s="83">
        <f t="shared" si="36"/>
        <v>-46638.250000000007</v>
      </c>
      <c r="P212" s="87">
        <f t="shared" si="37"/>
        <v>-1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351174.08999999997</v>
      </c>
      <c r="F213" s="83">
        <f>VLOOKUP($C213,'2023'!$C$8:$U$285,19,FALSE)</f>
        <v>148767.75</v>
      </c>
      <c r="G213" s="84">
        <f t="shared" si="30"/>
        <v>0.42362963053453062</v>
      </c>
      <c r="H213" s="85">
        <f t="shared" si="31"/>
        <v>2.4093504032649888E-5</v>
      </c>
      <c r="I213" s="86">
        <f t="shared" si="32"/>
        <v>-202406.33999999997</v>
      </c>
      <c r="J213" s="87">
        <f t="shared" si="33"/>
        <v>-0.57637036946546938</v>
      </c>
      <c r="K213" s="82">
        <f>VLOOKUP($C213,'2023'!$C$295:$U$572,VLOOKUP($L$4,Master!$D$9:$G$20,4,FALSE),FALSE)</f>
        <v>208400.22999999998</v>
      </c>
      <c r="L213" s="83">
        <f>VLOOKUP($C213,'2023'!$C$8:$U$285,VLOOKUP($L$4,Master!$D$9:$G$20,4,FALSE),FALSE)</f>
        <v>93126.43</v>
      </c>
      <c r="M213" s="156">
        <f t="shared" si="34"/>
        <v>0.44686337438303214</v>
      </c>
      <c r="N213" s="156">
        <f t="shared" si="35"/>
        <v>1.5082180222200628E-5</v>
      </c>
      <c r="O213" s="83">
        <f t="shared" si="36"/>
        <v>-115273.79999999999</v>
      </c>
      <c r="P213" s="87">
        <f t="shared" si="37"/>
        <v>-0.55313662561696786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272733.36000000004</v>
      </c>
      <c r="F214" s="83">
        <f>VLOOKUP($C214,'2023'!$C$8:$U$285,19,FALSE)</f>
        <v>108971.77000000002</v>
      </c>
      <c r="G214" s="84">
        <f t="shared" si="30"/>
        <v>0.39955423861606076</v>
      </c>
      <c r="H214" s="85">
        <f t="shared" si="31"/>
        <v>1.7648393418197133E-5</v>
      </c>
      <c r="I214" s="86">
        <f t="shared" si="32"/>
        <v>-163761.59000000003</v>
      </c>
      <c r="J214" s="87">
        <f t="shared" si="33"/>
        <v>-0.60044576138393924</v>
      </c>
      <c r="K214" s="82">
        <f>VLOOKUP($C214,'2023'!$C$295:$U$572,VLOOKUP($L$4,Master!$D$9:$G$20,4,FALSE),FALSE)</f>
        <v>136366.68000000002</v>
      </c>
      <c r="L214" s="83">
        <f>VLOOKUP($C214,'2023'!$C$8:$U$285,VLOOKUP($L$4,Master!$D$9:$G$20,4,FALSE),FALSE)</f>
        <v>58901.260000000009</v>
      </c>
      <c r="M214" s="156">
        <f t="shared" si="34"/>
        <v>0.43193293259027793</v>
      </c>
      <c r="N214" s="156">
        <f t="shared" si="35"/>
        <v>9.539283516341141E-6</v>
      </c>
      <c r="O214" s="83">
        <f t="shared" si="36"/>
        <v>-77465.420000000013</v>
      </c>
      <c r="P214" s="87">
        <f t="shared" si="37"/>
        <v>-0.56806706740972213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6">
        <f t="shared" si="34"/>
        <v>0</v>
      </c>
      <c r="N215" s="156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5500.32</v>
      </c>
      <c r="F216" s="83">
        <f>VLOOKUP($C216,'2023'!$C$8:$U$285,19,FALSE)</f>
        <v>0</v>
      </c>
      <c r="G216" s="84">
        <f t="shared" si="30"/>
        <v>0</v>
      </c>
      <c r="H216" s="85">
        <f t="shared" si="31"/>
        <v>0</v>
      </c>
      <c r="I216" s="86">
        <f t="shared" si="32"/>
        <v>-5500.32</v>
      </c>
      <c r="J216" s="87">
        <f t="shared" si="33"/>
        <v>-1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0</v>
      </c>
      <c r="M216" s="156">
        <f t="shared" si="34"/>
        <v>0</v>
      </c>
      <c r="N216" s="156">
        <f t="shared" si="35"/>
        <v>0</v>
      </c>
      <c r="O216" s="83">
        <f t="shared" si="36"/>
        <v>-2750.16</v>
      </c>
      <c r="P216" s="87">
        <f t="shared" si="37"/>
        <v>-1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177746.36</v>
      </c>
      <c r="F217" s="83">
        <f>VLOOKUP($C217,'2023'!$C$8:$U$285,19,FALSE)</f>
        <v>140231.89000000001</v>
      </c>
      <c r="G217" s="84">
        <f t="shared" si="30"/>
        <v>0.7889438073443531</v>
      </c>
      <c r="H217" s="85">
        <f t="shared" si="31"/>
        <v>2.2711088977423641E-5</v>
      </c>
      <c r="I217" s="86">
        <f t="shared" si="32"/>
        <v>-37514.469999999972</v>
      </c>
      <c r="J217" s="87">
        <f t="shared" si="33"/>
        <v>-0.21105619265564693</v>
      </c>
      <c r="K217" s="82">
        <f>VLOOKUP($C217,'2023'!$C$295:$U$572,VLOOKUP($L$4,Master!$D$9:$G$20,4,FALSE),FALSE)</f>
        <v>88369.999999999985</v>
      </c>
      <c r="L217" s="83">
        <f>VLOOKUP($C217,'2023'!$C$8:$U$285,VLOOKUP($L$4,Master!$D$9:$G$20,4,FALSE),FALSE)</f>
        <v>85279.8</v>
      </c>
      <c r="M217" s="156">
        <f t="shared" si="34"/>
        <v>0.96503111915808548</v>
      </c>
      <c r="N217" s="156">
        <f t="shared" si="35"/>
        <v>1.381138859197357E-5</v>
      </c>
      <c r="O217" s="83">
        <f t="shared" si="36"/>
        <v>-3090.1999999999825</v>
      </c>
      <c r="P217" s="87">
        <f t="shared" si="37"/>
        <v>-3.4968880841914483E-2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249056.30000000005</v>
      </c>
      <c r="F218" s="83">
        <f>VLOOKUP($C218,'2023'!$C$8:$U$285,19,FALSE)</f>
        <v>1441104.7500000002</v>
      </c>
      <c r="G218" s="84">
        <f t="shared" si="30"/>
        <v>5.7862609779395262</v>
      </c>
      <c r="H218" s="85">
        <f t="shared" si="31"/>
        <v>2.3339240598581288E-4</v>
      </c>
      <c r="I218" s="86">
        <f t="shared" si="32"/>
        <v>1192048.4500000002</v>
      </c>
      <c r="J218" s="87">
        <f t="shared" si="33"/>
        <v>4.7862609779395262</v>
      </c>
      <c r="K218" s="82">
        <f>VLOOKUP($C218,'2023'!$C$295:$U$572,VLOOKUP($L$4,Master!$D$9:$G$20,4,FALSE),FALSE)</f>
        <v>122946.73000000003</v>
      </c>
      <c r="L218" s="83">
        <f>VLOOKUP($C218,'2023'!$C$8:$U$285,VLOOKUP($L$4,Master!$D$9:$G$20,4,FALSE),FALSE)</f>
        <v>1392180.8800000001</v>
      </c>
      <c r="M218" s="156">
        <f t="shared" si="34"/>
        <v>11.3234478054032</v>
      </c>
      <c r="N218" s="156">
        <f t="shared" si="35"/>
        <v>2.2546899880154182E-4</v>
      </c>
      <c r="O218" s="83">
        <f t="shared" si="36"/>
        <v>1269234.1500000001</v>
      </c>
      <c r="P218" s="87">
        <f t="shared" si="37"/>
        <v>10.323447805403202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276510.68000000005</v>
      </c>
      <c r="F219" s="83">
        <f>VLOOKUP($C219,'2023'!$C$8:$U$285,19,FALSE)</f>
        <v>176056.69</v>
      </c>
      <c r="G219" s="84">
        <f t="shared" si="30"/>
        <v>0.63670846276172754</v>
      </c>
      <c r="H219" s="85">
        <f t="shared" si="31"/>
        <v>2.8513051857610209E-5</v>
      </c>
      <c r="I219" s="86">
        <f t="shared" si="32"/>
        <v>-100453.99000000005</v>
      </c>
      <c r="J219" s="87">
        <f t="shared" si="33"/>
        <v>-0.3632915372382724</v>
      </c>
      <c r="K219" s="82">
        <f>VLOOKUP($C219,'2023'!$C$295:$U$572,VLOOKUP($L$4,Master!$D$9:$G$20,4,FALSE),FALSE)</f>
        <v>140914.40000000002</v>
      </c>
      <c r="L219" s="83">
        <f>VLOOKUP($C219,'2023'!$C$8:$U$285,VLOOKUP($L$4,Master!$D$9:$G$20,4,FALSE),FALSE)</f>
        <v>115314.12999999999</v>
      </c>
      <c r="M219" s="156">
        <f t="shared" si="34"/>
        <v>0.81832750946673993</v>
      </c>
      <c r="N219" s="156">
        <f t="shared" si="35"/>
        <v>1.8675562789492434E-5</v>
      </c>
      <c r="O219" s="83">
        <f t="shared" si="36"/>
        <v>-25600.270000000033</v>
      </c>
      <c r="P219" s="87">
        <f t="shared" si="37"/>
        <v>-0.18167249053326012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25440.800000000003</v>
      </c>
      <c r="F220" s="83">
        <f>VLOOKUP($C220,'2023'!$C$8:$U$285,19,FALSE)</f>
        <v>15354.699999999999</v>
      </c>
      <c r="G220" s="84">
        <f t="shared" si="30"/>
        <v>0.60354627212980716</v>
      </c>
      <c r="H220" s="85">
        <f t="shared" si="31"/>
        <v>2.4867521782787547E-6</v>
      </c>
      <c r="I220" s="86">
        <f t="shared" si="32"/>
        <v>-10086.100000000004</v>
      </c>
      <c r="J220" s="87">
        <f t="shared" si="33"/>
        <v>-0.3964537278701929</v>
      </c>
      <c r="K220" s="82">
        <f>VLOOKUP($C220,'2023'!$C$295:$U$572,VLOOKUP($L$4,Master!$D$9:$G$20,4,FALSE),FALSE)</f>
        <v>14667.32</v>
      </c>
      <c r="L220" s="83">
        <f>VLOOKUP($C220,'2023'!$C$8:$U$285,VLOOKUP($L$4,Master!$D$9:$G$20,4,FALSE),FALSE)</f>
        <v>10802.009999999998</v>
      </c>
      <c r="M220" s="156">
        <f t="shared" si="34"/>
        <v>0.73646787552190851</v>
      </c>
      <c r="N220" s="156">
        <f t="shared" si="35"/>
        <v>1.7494266835098626E-6</v>
      </c>
      <c r="O220" s="83">
        <f t="shared" si="36"/>
        <v>-3865.3100000000013</v>
      </c>
      <c r="P220" s="87">
        <f t="shared" si="37"/>
        <v>-0.26353212447809155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1184831.8600000003</v>
      </c>
      <c r="F221" s="83">
        <f>VLOOKUP($C221,'2023'!$C$8:$U$285,19,FALSE)</f>
        <v>518022.11</v>
      </c>
      <c r="G221" s="84">
        <f t="shared" si="30"/>
        <v>0.43721149598391101</v>
      </c>
      <c r="H221" s="85">
        <f t="shared" si="31"/>
        <v>8.389565477925696E-5</v>
      </c>
      <c r="I221" s="86">
        <f t="shared" si="32"/>
        <v>-666809.75000000035</v>
      </c>
      <c r="J221" s="87">
        <f t="shared" si="33"/>
        <v>-0.56278850401608893</v>
      </c>
      <c r="K221" s="82">
        <f>VLOOKUP($C221,'2023'!$C$295:$U$572,VLOOKUP($L$4,Master!$D$9:$G$20,4,FALSE),FALSE)</f>
        <v>592415.93000000017</v>
      </c>
      <c r="L221" s="83">
        <f>VLOOKUP($C221,'2023'!$C$8:$U$285,VLOOKUP($L$4,Master!$D$9:$G$20,4,FALSE),FALSE)</f>
        <v>273246.77</v>
      </c>
      <c r="M221" s="156">
        <f t="shared" si="34"/>
        <v>0.46124142880492752</v>
      </c>
      <c r="N221" s="156">
        <f t="shared" si="35"/>
        <v>4.4253355682959225E-5</v>
      </c>
      <c r="O221" s="83">
        <f t="shared" si="36"/>
        <v>-319169.16000000015</v>
      </c>
      <c r="P221" s="87">
        <f t="shared" si="37"/>
        <v>-0.53875857119507242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211533.56</v>
      </c>
      <c r="F222" s="83">
        <f>VLOOKUP($C222,'2023'!$C$8:$U$285,19,FALSE)</f>
        <v>117108.15</v>
      </c>
      <c r="G222" s="84">
        <f t="shared" si="30"/>
        <v>0.55361499139900072</v>
      </c>
      <c r="H222" s="85">
        <f t="shared" si="31"/>
        <v>1.8966111165095715E-5</v>
      </c>
      <c r="I222" s="86">
        <f t="shared" si="32"/>
        <v>-94425.41</v>
      </c>
      <c r="J222" s="87">
        <f t="shared" si="33"/>
        <v>-0.44638500860099933</v>
      </c>
      <c r="K222" s="82">
        <f>VLOOKUP($C222,'2023'!$C$295:$U$572,VLOOKUP($L$4,Master!$D$9:$G$20,4,FALSE),FALSE)</f>
        <v>105767.28</v>
      </c>
      <c r="L222" s="83">
        <f>VLOOKUP($C222,'2023'!$C$8:$U$285,VLOOKUP($L$4,Master!$D$9:$G$20,4,FALSE),FALSE)</f>
        <v>58745</v>
      </c>
      <c r="M222" s="156">
        <f t="shared" si="34"/>
        <v>0.55541751664597971</v>
      </c>
      <c r="N222" s="156">
        <f t="shared" si="35"/>
        <v>9.5139766138697238E-6</v>
      </c>
      <c r="O222" s="83">
        <f t="shared" si="36"/>
        <v>-47022.28</v>
      </c>
      <c r="P222" s="87">
        <f t="shared" si="37"/>
        <v>-0.44458248335402023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251140.28000000003</v>
      </c>
      <c r="F223" s="83">
        <f>VLOOKUP($C223,'2023'!$C$8:$U$285,19,FALSE)</f>
        <v>122402.57000000005</v>
      </c>
      <c r="G223" s="84">
        <f t="shared" si="30"/>
        <v>0.48738724827415197</v>
      </c>
      <c r="H223" s="85">
        <f t="shared" si="31"/>
        <v>1.9823562659929397E-5</v>
      </c>
      <c r="I223" s="86">
        <f t="shared" si="32"/>
        <v>-128737.70999999998</v>
      </c>
      <c r="J223" s="87">
        <f t="shared" si="33"/>
        <v>-0.51261275172584808</v>
      </c>
      <c r="K223" s="82">
        <f>VLOOKUP($C223,'2023'!$C$295:$U$572,VLOOKUP($L$4,Master!$D$9:$G$20,4,FALSE),FALSE)</f>
        <v>125599.80000000002</v>
      </c>
      <c r="L223" s="83">
        <f>VLOOKUP($C223,'2023'!$C$8:$U$285,VLOOKUP($L$4,Master!$D$9:$G$20,4,FALSE),FALSE)</f>
        <v>66790.280000000028</v>
      </c>
      <c r="M223" s="156">
        <f t="shared" si="34"/>
        <v>0.53177059199138865</v>
      </c>
      <c r="N223" s="156">
        <f t="shared" si="35"/>
        <v>1.0816940368606878E-5</v>
      </c>
      <c r="O223" s="83">
        <f t="shared" si="36"/>
        <v>-58809.51999999999</v>
      </c>
      <c r="P223" s="87">
        <f t="shared" si="37"/>
        <v>-0.46822940800861135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125600.58000000002</v>
      </c>
      <c r="F224" s="83">
        <f>VLOOKUP($C224,'2023'!$C$8:$U$285,19,FALSE)</f>
        <v>86697.550000000017</v>
      </c>
      <c r="G224" s="84">
        <f t="shared" si="30"/>
        <v>0.69026393030987598</v>
      </c>
      <c r="H224" s="85">
        <f t="shared" si="31"/>
        <v>1.404099860719723E-5</v>
      </c>
      <c r="I224" s="86">
        <f t="shared" si="32"/>
        <v>-38903.03</v>
      </c>
      <c r="J224" s="87">
        <f t="shared" si="33"/>
        <v>-0.30973606969012402</v>
      </c>
      <c r="K224" s="82">
        <f>VLOOKUP($C224,'2023'!$C$295:$U$572,VLOOKUP($L$4,Master!$D$9:$G$20,4,FALSE),FALSE)</f>
        <v>62800.290000000008</v>
      </c>
      <c r="L224" s="83">
        <f>VLOOKUP($C224,'2023'!$C$8:$U$285,VLOOKUP($L$4,Master!$D$9:$G$20,4,FALSE),FALSE)</f>
        <v>55532.560000000012</v>
      </c>
      <c r="M224" s="156">
        <f t="shared" si="34"/>
        <v>0.88427234969774826</v>
      </c>
      <c r="N224" s="156">
        <f t="shared" si="35"/>
        <v>8.9937097139895716E-6</v>
      </c>
      <c r="O224" s="83">
        <f t="shared" si="36"/>
        <v>-7267.7299999999959</v>
      </c>
      <c r="P224" s="87">
        <f t="shared" si="37"/>
        <v>-0.11572765030225171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118269.94000000002</v>
      </c>
      <c r="F225" s="83">
        <f>VLOOKUP($C225,'2023'!$C$8:$U$285,19,FALSE)</f>
        <v>72629.23000000001</v>
      </c>
      <c r="G225" s="84">
        <f t="shared" si="30"/>
        <v>0.61409712391838533</v>
      </c>
      <c r="H225" s="85">
        <f t="shared" si="31"/>
        <v>1.1762580572020862E-5</v>
      </c>
      <c r="I225" s="86">
        <f t="shared" si="32"/>
        <v>-45640.710000000006</v>
      </c>
      <c r="J225" s="87">
        <f t="shared" si="33"/>
        <v>-0.38590287608161467</v>
      </c>
      <c r="K225" s="82">
        <f>VLOOKUP($C225,'2023'!$C$295:$U$572,VLOOKUP($L$4,Master!$D$9:$G$20,4,FALSE),FALSE)</f>
        <v>60539.470000000008</v>
      </c>
      <c r="L225" s="83">
        <f>VLOOKUP($C225,'2023'!$C$8:$U$285,VLOOKUP($L$4,Master!$D$9:$G$20,4,FALSE),FALSE)</f>
        <v>46327.49</v>
      </c>
      <c r="M225" s="156">
        <f t="shared" si="34"/>
        <v>0.76524439345108231</v>
      </c>
      <c r="N225" s="156">
        <f t="shared" si="35"/>
        <v>7.502913549055809E-6</v>
      </c>
      <c r="O225" s="83">
        <f t="shared" si="36"/>
        <v>-14211.98000000001</v>
      </c>
      <c r="P225" s="87">
        <f t="shared" si="37"/>
        <v>-0.23475560654891772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58997.660000000018</v>
      </c>
      <c r="F226" s="83">
        <f>VLOOKUP($C226,'2023'!$C$8:$U$285,19,FALSE)</f>
        <v>34827.870000000003</v>
      </c>
      <c r="G226" s="84">
        <f t="shared" si="30"/>
        <v>0.59032629429709571</v>
      </c>
      <c r="H226" s="85">
        <f t="shared" si="31"/>
        <v>5.6405062676124772E-6</v>
      </c>
      <c r="I226" s="86">
        <f t="shared" si="32"/>
        <v>-24169.790000000015</v>
      </c>
      <c r="J226" s="87">
        <f t="shared" si="33"/>
        <v>-0.40967370570290429</v>
      </c>
      <c r="K226" s="82">
        <f>VLOOKUP($C226,'2023'!$C$295:$U$572,VLOOKUP($L$4,Master!$D$9:$G$20,4,FALSE),FALSE)</f>
        <v>29557.330000000009</v>
      </c>
      <c r="L226" s="83">
        <f>VLOOKUP($C226,'2023'!$C$8:$U$285,VLOOKUP($L$4,Master!$D$9:$G$20,4,FALSE),FALSE)</f>
        <v>24561.480000000003</v>
      </c>
      <c r="M226" s="156">
        <f t="shared" si="34"/>
        <v>0.83097762889949789</v>
      </c>
      <c r="N226" s="156">
        <f t="shared" si="35"/>
        <v>3.9778252842289387E-6</v>
      </c>
      <c r="O226" s="83">
        <f t="shared" si="36"/>
        <v>-4995.8500000000058</v>
      </c>
      <c r="P226" s="87">
        <f t="shared" si="37"/>
        <v>-0.16902237110050211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6">
        <f t="shared" si="34"/>
        <v>0</v>
      </c>
      <c r="N227" s="156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6">
        <f t="shared" si="34"/>
        <v>0</v>
      </c>
      <c r="N228" s="156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6">
        <f t="shared" si="34"/>
        <v>0</v>
      </c>
      <c r="N229" s="156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2197621.9999999986</v>
      </c>
      <c r="F230" s="83">
        <f>VLOOKUP($C230,'2023'!$C$8:$U$285,19,FALSE)</f>
        <v>30759.17</v>
      </c>
      <c r="G230" s="84">
        <f t="shared" si="30"/>
        <v>1.3996569928768467E-2</v>
      </c>
      <c r="H230" s="85">
        <f t="shared" si="31"/>
        <v>4.98156479771969E-6</v>
      </c>
      <c r="I230" s="86">
        <f t="shared" si="32"/>
        <v>-2166862.8299999987</v>
      </c>
      <c r="J230" s="87">
        <f t="shared" si="33"/>
        <v>-0.98600343007123159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30759.17</v>
      </c>
      <c r="M230" s="156">
        <f t="shared" si="34"/>
        <v>2.7993139857536934E-2</v>
      </c>
      <c r="N230" s="156">
        <f t="shared" si="35"/>
        <v>4.98156479771969E-6</v>
      </c>
      <c r="O230" s="83">
        <f t="shared" si="36"/>
        <v>-1068051.8299999994</v>
      </c>
      <c r="P230" s="87">
        <f t="shared" si="37"/>
        <v>-0.97200686014246318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46749.98</v>
      </c>
      <c r="F231" s="83">
        <f>VLOOKUP($C231,'2023'!$C$8:$U$285,19,FALSE)</f>
        <v>0</v>
      </c>
      <c r="G231" s="84">
        <f t="shared" si="30"/>
        <v>0</v>
      </c>
      <c r="H231" s="85">
        <f t="shared" si="31"/>
        <v>0</v>
      </c>
      <c r="I231" s="86">
        <f t="shared" si="32"/>
        <v>-46749.98</v>
      </c>
      <c r="J231" s="87">
        <f t="shared" si="33"/>
        <v>-1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0</v>
      </c>
      <c r="M231" s="156">
        <f t="shared" si="34"/>
        <v>0</v>
      </c>
      <c r="N231" s="156">
        <f t="shared" si="35"/>
        <v>0</v>
      </c>
      <c r="O231" s="83">
        <f t="shared" si="36"/>
        <v>-23374.99</v>
      </c>
      <c r="P231" s="87">
        <f t="shared" si="37"/>
        <v>-1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5770591.2200000007</v>
      </c>
      <c r="F232" s="83">
        <f>VLOOKUP($C232,'2023'!$C$8:$U$285,19,FALSE)</f>
        <v>5701524.2100000009</v>
      </c>
      <c r="G232" s="84">
        <f t="shared" si="30"/>
        <v>0.98803120731189142</v>
      </c>
      <c r="H232" s="85">
        <f t="shared" si="31"/>
        <v>9.2338357302497345E-4</v>
      </c>
      <c r="I232" s="86">
        <f t="shared" si="32"/>
        <v>-69067.009999999776</v>
      </c>
      <c r="J232" s="87">
        <f t="shared" si="33"/>
        <v>-1.1968792688108614E-2</v>
      </c>
      <c r="K232" s="82">
        <f>VLOOKUP($C232,'2023'!$C$295:$U$572,VLOOKUP($L$4,Master!$D$9:$G$20,4,FALSE),FALSE)</f>
        <v>2833865.95</v>
      </c>
      <c r="L232" s="83">
        <f>VLOOKUP($C232,'2023'!$C$8:$U$285,VLOOKUP($L$4,Master!$D$9:$G$20,4,FALSE),FALSE)</f>
        <v>2910709.600000001</v>
      </c>
      <c r="M232" s="156">
        <f t="shared" si="34"/>
        <v>1.0271161908699318</v>
      </c>
      <c r="N232" s="156">
        <f t="shared" si="35"/>
        <v>4.7140051177404222E-4</v>
      </c>
      <c r="O232" s="83">
        <f t="shared" si="36"/>
        <v>76843.650000000838</v>
      </c>
      <c r="P232" s="87">
        <f t="shared" si="37"/>
        <v>2.7116190869931878E-2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18423514.920000006</v>
      </c>
      <c r="F233" s="83">
        <f>VLOOKUP($C233,'2023'!$C$8:$U$285,19,FALSE)</f>
        <v>17819073.090000004</v>
      </c>
      <c r="G233" s="84">
        <f t="shared" si="30"/>
        <v>0.96719182888690591</v>
      </c>
      <c r="H233" s="85">
        <f t="shared" si="31"/>
        <v>2.8858667913711014E-3</v>
      </c>
      <c r="I233" s="86">
        <f t="shared" si="32"/>
        <v>-604441.83000000194</v>
      </c>
      <c r="J233" s="87">
        <f t="shared" si="33"/>
        <v>-3.280817111309408E-2</v>
      </c>
      <c r="K233" s="82">
        <f>VLOOKUP($C233,'2023'!$C$295:$U$572,VLOOKUP($L$4,Master!$D$9:$G$20,4,FALSE),FALSE)</f>
        <v>9203696.950000003</v>
      </c>
      <c r="L233" s="83">
        <f>VLOOKUP($C233,'2023'!$C$8:$U$285,VLOOKUP($L$4,Master!$D$9:$G$20,4,FALSE),FALSE)</f>
        <v>9352504.9400000107</v>
      </c>
      <c r="M233" s="156">
        <f t="shared" si="34"/>
        <v>1.0161682844196656</v>
      </c>
      <c r="N233" s="156">
        <f t="shared" si="35"/>
        <v>1.5146738153078759E-3</v>
      </c>
      <c r="O233" s="83">
        <f t="shared" si="36"/>
        <v>148807.99000000767</v>
      </c>
      <c r="P233" s="87">
        <f t="shared" si="37"/>
        <v>1.6168284419665471E-2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7206910.3799999999</v>
      </c>
      <c r="F234" s="83">
        <f>VLOOKUP($C234,'2023'!$C$8:$U$285,19,FALSE)</f>
        <v>6829545.3800000008</v>
      </c>
      <c r="G234" s="84">
        <f t="shared" si="30"/>
        <v>0.94763844975133449</v>
      </c>
      <c r="H234" s="85">
        <f t="shared" si="31"/>
        <v>1.1060709001392804E-3</v>
      </c>
      <c r="I234" s="86">
        <f t="shared" si="32"/>
        <v>-377364.99999999907</v>
      </c>
      <c r="J234" s="87">
        <f t="shared" si="33"/>
        <v>-5.2361550248665512E-2</v>
      </c>
      <c r="K234" s="82">
        <f>VLOOKUP($C234,'2023'!$C$295:$U$572,VLOOKUP($L$4,Master!$D$9:$G$20,4,FALSE),FALSE)</f>
        <v>3588542.06</v>
      </c>
      <c r="L234" s="83">
        <f>VLOOKUP($C234,'2023'!$C$8:$U$285,VLOOKUP($L$4,Master!$D$9:$G$20,4,FALSE),FALSE)</f>
        <v>3624472.36</v>
      </c>
      <c r="M234" s="156">
        <f t="shared" si="34"/>
        <v>1.0100125063045797</v>
      </c>
      <c r="N234" s="156">
        <f t="shared" si="35"/>
        <v>5.8699711074401576E-4</v>
      </c>
      <c r="O234" s="83">
        <f t="shared" si="36"/>
        <v>35930.299999999814</v>
      </c>
      <c r="P234" s="87">
        <f t="shared" si="37"/>
        <v>1.0012506304579808E-2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1913097.5</v>
      </c>
      <c r="F235" s="83">
        <f>VLOOKUP($C235,'2023'!$C$8:$U$285,19,FALSE)</f>
        <v>583996.36</v>
      </c>
      <c r="G235" s="84">
        <f t="shared" si="30"/>
        <v>0.30526220435707013</v>
      </c>
      <c r="H235" s="85">
        <f t="shared" si="31"/>
        <v>9.4580435979658604E-5</v>
      </c>
      <c r="I235" s="86">
        <f t="shared" si="32"/>
        <v>-1329101.1400000001</v>
      </c>
      <c r="J235" s="87">
        <f t="shared" si="33"/>
        <v>-0.69473779564292992</v>
      </c>
      <c r="K235" s="82">
        <f>VLOOKUP($C235,'2023'!$C$295:$U$572,VLOOKUP($L$4,Master!$D$9:$G$20,4,FALSE),FALSE)</f>
        <v>1248723.75</v>
      </c>
      <c r="L235" s="83">
        <f>VLOOKUP($C235,'2023'!$C$8:$U$285,VLOOKUP($L$4,Master!$D$9:$G$20,4,FALSE),FALSE)</f>
        <v>583996.36</v>
      </c>
      <c r="M235" s="156">
        <f t="shared" si="34"/>
        <v>0.46767458375000875</v>
      </c>
      <c r="N235" s="156">
        <f t="shared" si="35"/>
        <v>9.4580435979658604E-5</v>
      </c>
      <c r="O235" s="83">
        <f t="shared" si="36"/>
        <v>-664727.39</v>
      </c>
      <c r="P235" s="87">
        <f t="shared" si="37"/>
        <v>-0.5323254162499913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6063958.9799999995</v>
      </c>
      <c r="F236" s="83">
        <f>VLOOKUP($C236,'2023'!$C$8:$U$285,19,FALSE)</f>
        <v>3118781.4400000004</v>
      </c>
      <c r="G236" s="84">
        <f t="shared" si="30"/>
        <v>0.51431440256873251</v>
      </c>
      <c r="H236" s="85">
        <f t="shared" si="31"/>
        <v>5.050985391766269E-4</v>
      </c>
      <c r="I236" s="86">
        <f t="shared" si="32"/>
        <v>-2945177.5399999991</v>
      </c>
      <c r="J236" s="87">
        <f t="shared" si="33"/>
        <v>-0.48568559743126749</v>
      </c>
      <c r="K236" s="82">
        <f>VLOOKUP($C236,'2023'!$C$295:$U$572,VLOOKUP($L$4,Master!$D$9:$G$20,4,FALSE),FALSE)</f>
        <v>3031979.4899999998</v>
      </c>
      <c r="L236" s="83">
        <f>VLOOKUP($C236,'2023'!$C$8:$U$285,VLOOKUP($L$4,Master!$D$9:$G$20,4,FALSE),FALSE)</f>
        <v>3019117.8000000003</v>
      </c>
      <c r="M236" s="156">
        <f t="shared" si="34"/>
        <v>0.99575798911489355</v>
      </c>
      <c r="N236" s="156">
        <f t="shared" si="35"/>
        <v>4.8895763288310176E-4</v>
      </c>
      <c r="O236" s="83">
        <f t="shared" si="36"/>
        <v>-12861.689999999478</v>
      </c>
      <c r="P236" s="87">
        <f t="shared" si="37"/>
        <v>-4.2420108851064422E-3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1039120</v>
      </c>
      <c r="F237" s="83">
        <f>VLOOKUP($C237,'2023'!$C$8:$U$285,19,FALSE)</f>
        <v>461698.17000000004</v>
      </c>
      <c r="G237" s="84">
        <f t="shared" si="30"/>
        <v>0.44431650819924556</v>
      </c>
      <c r="H237" s="85">
        <f t="shared" si="31"/>
        <v>7.4773778058497727E-5</v>
      </c>
      <c r="I237" s="86">
        <f t="shared" si="32"/>
        <v>-577421.82999999996</v>
      </c>
      <c r="J237" s="87">
        <f t="shared" si="33"/>
        <v>-0.55568349180075449</v>
      </c>
      <c r="K237" s="82">
        <f>VLOOKUP($C237,'2023'!$C$295:$U$572,VLOOKUP($L$4,Master!$D$9:$G$20,4,FALSE),FALSE)</f>
        <v>1039120</v>
      </c>
      <c r="L237" s="83">
        <f>VLOOKUP($C237,'2023'!$C$8:$U$285,VLOOKUP($L$4,Master!$D$9:$G$20,4,FALSE),FALSE)</f>
        <v>461698.17000000004</v>
      </c>
      <c r="M237" s="156">
        <f t="shared" si="34"/>
        <v>0.44431650819924556</v>
      </c>
      <c r="N237" s="156">
        <f t="shared" si="35"/>
        <v>7.4773778058497727E-5</v>
      </c>
      <c r="O237" s="83">
        <f t="shared" si="36"/>
        <v>-577421.82999999996</v>
      </c>
      <c r="P237" s="87">
        <f t="shared" si="37"/>
        <v>-0.55568349180075449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1754414.2200000002</v>
      </c>
      <c r="F238" s="83">
        <f>VLOOKUP($C238,'2023'!$C$8:$U$285,19,FALSE)</f>
        <v>1709138.38</v>
      </c>
      <c r="G238" s="84">
        <f t="shared" si="30"/>
        <v>0.97419318682904865</v>
      </c>
      <c r="H238" s="85">
        <f t="shared" si="31"/>
        <v>2.76801473779678E-4</v>
      </c>
      <c r="I238" s="86">
        <f t="shared" si="32"/>
        <v>-45275.840000000317</v>
      </c>
      <c r="J238" s="87">
        <f t="shared" si="33"/>
        <v>-2.5806813170951334E-2</v>
      </c>
      <c r="K238" s="82">
        <f>VLOOKUP($C238,'2023'!$C$295:$U$572,VLOOKUP($L$4,Master!$D$9:$G$20,4,FALSE),FALSE)</f>
        <v>1536107.11</v>
      </c>
      <c r="L238" s="83">
        <f>VLOOKUP($C238,'2023'!$C$8:$U$285,VLOOKUP($L$4,Master!$D$9:$G$20,4,FALSE),FALSE)</f>
        <v>1480617.49</v>
      </c>
      <c r="M238" s="156">
        <f t="shared" si="34"/>
        <v>0.96387646431764773</v>
      </c>
      <c r="N238" s="156">
        <f t="shared" si="35"/>
        <v>2.397916448029022E-4</v>
      </c>
      <c r="O238" s="83">
        <f t="shared" si="36"/>
        <v>-55489.620000000112</v>
      </c>
      <c r="P238" s="87">
        <f t="shared" si="37"/>
        <v>-3.6123535682352326E-2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363661.66</v>
      </c>
      <c r="F239" s="83">
        <f>VLOOKUP($C239,'2023'!$C$8:$U$285,19,FALSE)</f>
        <v>292607.65000000002</v>
      </c>
      <c r="G239" s="84">
        <f t="shared" si="30"/>
        <v>0.80461506445304143</v>
      </c>
      <c r="H239" s="85">
        <f t="shared" si="31"/>
        <v>4.7388923978881228E-5</v>
      </c>
      <c r="I239" s="86">
        <f t="shared" si="32"/>
        <v>-71054.009999999951</v>
      </c>
      <c r="J239" s="87">
        <f t="shared" si="33"/>
        <v>-0.19538493554695854</v>
      </c>
      <c r="K239" s="82">
        <f>VLOOKUP($C239,'2023'!$C$295:$U$572,VLOOKUP($L$4,Master!$D$9:$G$20,4,FALSE),FALSE)</f>
        <v>181830.83</v>
      </c>
      <c r="L239" s="83">
        <f>VLOOKUP($C239,'2023'!$C$8:$U$285,VLOOKUP($L$4,Master!$D$9:$G$20,4,FALSE),FALSE)</f>
        <v>214552.07000000004</v>
      </c>
      <c r="M239" s="156">
        <f t="shared" si="34"/>
        <v>1.1799543014790179</v>
      </c>
      <c r="N239" s="156">
        <f t="shared" si="35"/>
        <v>3.4747525345771393E-5</v>
      </c>
      <c r="O239" s="83">
        <f t="shared" si="36"/>
        <v>32721.240000000049</v>
      </c>
      <c r="P239" s="87">
        <f t="shared" si="37"/>
        <v>0.17995430147901789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786000.32</v>
      </c>
      <c r="F240" s="83">
        <f>VLOOKUP($C240,'2023'!$C$8:$U$285,19,FALSE)</f>
        <v>109292</v>
      </c>
      <c r="G240" s="84">
        <f t="shared" si="30"/>
        <v>0.13904828944598904</v>
      </c>
      <c r="H240" s="85">
        <f t="shared" si="31"/>
        <v>1.7700255887021021E-5</v>
      </c>
      <c r="I240" s="86">
        <f t="shared" si="32"/>
        <v>-676708.32</v>
      </c>
      <c r="J240" s="87">
        <f t="shared" si="33"/>
        <v>-0.86095171055401098</v>
      </c>
      <c r="K240" s="82">
        <f>VLOOKUP($C240,'2023'!$C$295:$U$572,VLOOKUP($L$4,Master!$D$9:$G$20,4,FALSE),FALSE)</f>
        <v>393000.16</v>
      </c>
      <c r="L240" s="83">
        <f>VLOOKUP($C240,'2023'!$C$8:$U$285,VLOOKUP($L$4,Master!$D$9:$G$20,4,FALSE),FALSE)</f>
        <v>109292</v>
      </c>
      <c r="M240" s="156">
        <f t="shared" si="34"/>
        <v>0.27809657889197809</v>
      </c>
      <c r="N240" s="156">
        <f t="shared" si="35"/>
        <v>1.7700255887021021E-5</v>
      </c>
      <c r="O240" s="83">
        <f t="shared" si="36"/>
        <v>-283708.15999999997</v>
      </c>
      <c r="P240" s="87">
        <f t="shared" si="37"/>
        <v>-0.72190342110802197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6">
        <f t="shared" si="34"/>
        <v>0</v>
      </c>
      <c r="N241" s="156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118281.42000000001</v>
      </c>
      <c r="F242" s="83">
        <f>VLOOKUP($C242,'2023'!$C$8:$U$285,19,FALSE)</f>
        <v>74126.570000000007</v>
      </c>
      <c r="G242" s="84">
        <f t="shared" si="30"/>
        <v>0.62669665277944753</v>
      </c>
      <c r="H242" s="85">
        <f t="shared" si="31"/>
        <v>1.2005080491043956E-5</v>
      </c>
      <c r="I242" s="86">
        <f t="shared" si="32"/>
        <v>-44154.850000000006</v>
      </c>
      <c r="J242" s="87">
        <f t="shared" si="33"/>
        <v>-0.37330334722055247</v>
      </c>
      <c r="K242" s="82">
        <f>VLOOKUP($C242,'2023'!$C$295:$U$572,VLOOKUP($L$4,Master!$D$9:$G$20,4,FALSE),FALSE)</f>
        <v>60390.69000000001</v>
      </c>
      <c r="L242" s="83">
        <f>VLOOKUP($C242,'2023'!$C$8:$U$285,VLOOKUP($L$4,Master!$D$9:$G$20,4,FALSE),FALSE)</f>
        <v>49810.340000000011</v>
      </c>
      <c r="M242" s="156">
        <f t="shared" si="34"/>
        <v>0.82480163747094137</v>
      </c>
      <c r="N242" s="156">
        <f t="shared" si="35"/>
        <v>8.0669743789071376E-6</v>
      </c>
      <c r="O242" s="83">
        <f t="shared" si="36"/>
        <v>-10580.349999999999</v>
      </c>
      <c r="P242" s="87">
        <f t="shared" si="37"/>
        <v>-0.17519836252905865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601858.31999999995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-601858.31999999995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6">
        <f t="shared" si="34"/>
        <v>0</v>
      </c>
      <c r="N243" s="156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72083.22</v>
      </c>
      <c r="F244" s="83">
        <f>VLOOKUP($C244,'2023'!$C$8:$U$285,19,FALSE)</f>
        <v>18704.080000000002</v>
      </c>
      <c r="G244" s="84">
        <f t="shared" si="30"/>
        <v>0.25947897444093093</v>
      </c>
      <c r="H244" s="85">
        <f t="shared" si="31"/>
        <v>3.029197033006187E-6</v>
      </c>
      <c r="I244" s="86">
        <f t="shared" si="32"/>
        <v>-53379.14</v>
      </c>
      <c r="J244" s="87">
        <f t="shared" si="33"/>
        <v>-0.74052102555906907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18704.080000000002</v>
      </c>
      <c r="M244" s="156">
        <f t="shared" si="34"/>
        <v>0.51895794888186186</v>
      </c>
      <c r="N244" s="156">
        <f t="shared" si="35"/>
        <v>3.029197033006187E-6</v>
      </c>
      <c r="O244" s="83">
        <f t="shared" si="36"/>
        <v>-17337.53</v>
      </c>
      <c r="P244" s="87">
        <f t="shared" si="37"/>
        <v>-0.48104205111813814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332066.06</v>
      </c>
      <c r="F245" s="83">
        <f>VLOOKUP($C245,'2023'!$C$8:$U$285,19,FALSE)</f>
        <v>67289.38</v>
      </c>
      <c r="G245" s="84">
        <f t="shared" si="30"/>
        <v>0.20263853523603106</v>
      </c>
      <c r="H245" s="85">
        <f t="shared" si="31"/>
        <v>1.0897771515563762E-5</v>
      </c>
      <c r="I245" s="86">
        <f t="shared" si="32"/>
        <v>-264776.68</v>
      </c>
      <c r="J245" s="87">
        <f t="shared" si="33"/>
        <v>-0.79736146476396896</v>
      </c>
      <c r="K245" s="82">
        <f>VLOOKUP($C245,'2023'!$C$295:$U$572,VLOOKUP($L$4,Master!$D$9:$G$20,4,FALSE),FALSE)</f>
        <v>249866.36</v>
      </c>
      <c r="L245" s="83">
        <f>VLOOKUP($C245,'2023'!$C$8:$U$285,VLOOKUP($L$4,Master!$D$9:$G$20,4,FALSE),FALSE)</f>
        <v>58189.65</v>
      </c>
      <c r="M245" s="156">
        <f t="shared" si="34"/>
        <v>0.23288308998458218</v>
      </c>
      <c r="N245" s="156">
        <f t="shared" si="35"/>
        <v>9.4240355650568453E-6</v>
      </c>
      <c r="O245" s="83">
        <f t="shared" si="36"/>
        <v>-191676.71</v>
      </c>
      <c r="P245" s="87">
        <f t="shared" si="37"/>
        <v>-0.76711691001541782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62305.970000000016</v>
      </c>
      <c r="F246" s="83">
        <f>VLOOKUP($C246,'2023'!$C$8:$U$285,19,FALSE)</f>
        <v>26281.840000000004</v>
      </c>
      <c r="G246" s="84">
        <f t="shared" si="30"/>
        <v>0.4218189685514887</v>
      </c>
      <c r="H246" s="85">
        <f t="shared" si="31"/>
        <v>4.2564441421306648E-6</v>
      </c>
      <c r="I246" s="86">
        <f t="shared" si="32"/>
        <v>-36024.130000000012</v>
      </c>
      <c r="J246" s="87">
        <f t="shared" si="33"/>
        <v>-0.5781810314485113</v>
      </c>
      <c r="K246" s="82">
        <f>VLOOKUP($C246,'2023'!$C$295:$U$572,VLOOKUP($L$4,Master!$D$9:$G$20,4,FALSE),FALSE)</f>
        <v>34104.640000000007</v>
      </c>
      <c r="L246" s="83">
        <f>VLOOKUP($C246,'2023'!$C$8:$U$285,VLOOKUP($L$4,Master!$D$9:$G$20,4,FALSE),FALSE)</f>
        <v>18391.080000000002</v>
      </c>
      <c r="M246" s="156">
        <f t="shared" si="34"/>
        <v>0.53925448267449816</v>
      </c>
      <c r="N246" s="156">
        <f t="shared" si="35"/>
        <v>2.9785054902341853E-6</v>
      </c>
      <c r="O246" s="83">
        <f t="shared" si="36"/>
        <v>-15713.560000000005</v>
      </c>
      <c r="P246" s="87">
        <f t="shared" si="37"/>
        <v>-0.46074551732550179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315016.65999999997</v>
      </c>
      <c r="F247" s="83">
        <f>VLOOKUP($C247,'2023'!$C$8:$U$285,19,FALSE)</f>
        <v>0</v>
      </c>
      <c r="G247" s="84">
        <f t="shared" si="30"/>
        <v>0</v>
      </c>
      <c r="H247" s="85">
        <f t="shared" si="31"/>
        <v>0</v>
      </c>
      <c r="I247" s="86">
        <f t="shared" si="32"/>
        <v>-315016.65999999997</v>
      </c>
      <c r="J247" s="87">
        <f t="shared" si="33"/>
        <v>-1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0</v>
      </c>
      <c r="M247" s="156">
        <f t="shared" si="34"/>
        <v>0</v>
      </c>
      <c r="N247" s="156">
        <f t="shared" si="35"/>
        <v>0</v>
      </c>
      <c r="O247" s="83">
        <f t="shared" si="36"/>
        <v>-157508.32999999999</v>
      </c>
      <c r="P247" s="87">
        <f t="shared" si="37"/>
        <v>-1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1828409.1599999997</v>
      </c>
      <c r="F248" s="83">
        <f>VLOOKUP($C248,'2023'!$C$8:$U$285,19,FALSE)</f>
        <v>367132.70000000007</v>
      </c>
      <c r="G248" s="84">
        <f t="shared" si="30"/>
        <v>0.20079351385441546</v>
      </c>
      <c r="H248" s="85">
        <f t="shared" si="31"/>
        <v>5.9458539824442077E-5</v>
      </c>
      <c r="I248" s="86">
        <f t="shared" si="32"/>
        <v>-1461276.4599999995</v>
      </c>
      <c r="J248" s="87">
        <f t="shared" si="33"/>
        <v>-0.79920648614558443</v>
      </c>
      <c r="K248" s="82">
        <f>VLOOKUP($C248,'2023'!$C$295:$U$572,VLOOKUP($L$4,Master!$D$9:$G$20,4,FALSE),FALSE)</f>
        <v>959685.17999999993</v>
      </c>
      <c r="L248" s="83">
        <f>VLOOKUP($C248,'2023'!$C$8:$U$285,VLOOKUP($L$4,Master!$D$9:$G$20,4,FALSE),FALSE)</f>
        <v>244591.87000000002</v>
      </c>
      <c r="M248" s="156">
        <f t="shared" si="34"/>
        <v>0.25486677829077242</v>
      </c>
      <c r="N248" s="156">
        <f t="shared" si="35"/>
        <v>3.9612585430635189E-5</v>
      </c>
      <c r="O248" s="83">
        <f t="shared" si="36"/>
        <v>-715093.30999999994</v>
      </c>
      <c r="P248" s="87">
        <f t="shared" si="37"/>
        <v>-0.74513322170922758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6833.48</v>
      </c>
      <c r="F249" s="83">
        <f>VLOOKUP($C249,'2023'!$C$8:$U$285,19,FALSE)</f>
        <v>0</v>
      </c>
      <c r="G249" s="84">
        <f t="shared" si="30"/>
        <v>0</v>
      </c>
      <c r="H249" s="85">
        <f t="shared" si="31"/>
        <v>0</v>
      </c>
      <c r="I249" s="86">
        <f t="shared" si="32"/>
        <v>-6833.48</v>
      </c>
      <c r="J249" s="87">
        <f t="shared" si="33"/>
        <v>-1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0</v>
      </c>
      <c r="M249" s="156">
        <f t="shared" si="34"/>
        <v>0</v>
      </c>
      <c r="N249" s="156">
        <f t="shared" si="35"/>
        <v>0</v>
      </c>
      <c r="O249" s="83">
        <f t="shared" si="36"/>
        <v>-3416.74</v>
      </c>
      <c r="P249" s="87">
        <f t="shared" si="37"/>
        <v>-1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4000.16</v>
      </c>
      <c r="F250" s="83">
        <f>VLOOKUP($C250,'2023'!$C$8:$U$285,19,FALSE)</f>
        <v>0</v>
      </c>
      <c r="G250" s="84">
        <f t="shared" si="30"/>
        <v>0</v>
      </c>
      <c r="H250" s="85">
        <f t="shared" si="31"/>
        <v>0</v>
      </c>
      <c r="I250" s="86">
        <f t="shared" si="32"/>
        <v>-4000.16</v>
      </c>
      <c r="J250" s="87">
        <f t="shared" si="33"/>
        <v>-1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0</v>
      </c>
      <c r="M250" s="156">
        <f t="shared" si="34"/>
        <v>0</v>
      </c>
      <c r="N250" s="156">
        <f t="shared" si="35"/>
        <v>0</v>
      </c>
      <c r="O250" s="83">
        <f t="shared" si="36"/>
        <v>-2000.08</v>
      </c>
      <c r="P250" s="87">
        <f t="shared" si="37"/>
        <v>-1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219230.32</v>
      </c>
      <c r="F251" s="83">
        <f>VLOOKUP($C251,'2023'!$C$8:$U$285,19,FALSE)</f>
        <v>41247.1</v>
      </c>
      <c r="G251" s="84">
        <f t="shared" si="30"/>
        <v>0.18814505219898414</v>
      </c>
      <c r="H251" s="85">
        <f t="shared" si="31"/>
        <v>6.6801250283419162E-6</v>
      </c>
      <c r="I251" s="86">
        <f t="shared" si="32"/>
        <v>-177983.22</v>
      </c>
      <c r="J251" s="87">
        <f t="shared" si="33"/>
        <v>-0.81185494780101586</v>
      </c>
      <c r="K251" s="82">
        <f>VLOOKUP($C251,'2023'!$C$295:$U$572,VLOOKUP($L$4,Master!$D$9:$G$20,4,FALSE),FALSE)</f>
        <v>172863.66</v>
      </c>
      <c r="L251" s="83">
        <f>VLOOKUP($C251,'2023'!$C$8:$U$285,VLOOKUP($L$4,Master!$D$9:$G$20,4,FALSE),FALSE)</f>
        <v>41247.1</v>
      </c>
      <c r="M251" s="156">
        <f t="shared" si="34"/>
        <v>0.23861059056599865</v>
      </c>
      <c r="N251" s="156">
        <f t="shared" si="35"/>
        <v>6.6801250283419162E-6</v>
      </c>
      <c r="O251" s="83">
        <f t="shared" si="36"/>
        <v>-131616.56</v>
      </c>
      <c r="P251" s="87">
        <f t="shared" si="37"/>
        <v>-0.76138940943400135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1260726.5699999998</v>
      </c>
      <c r="F252" s="83">
        <f>VLOOKUP($C252,'2023'!$C$8:$U$285,19,FALSE)</f>
        <v>717989.36</v>
      </c>
      <c r="G252" s="84">
        <f t="shared" si="30"/>
        <v>0.56950442473818896</v>
      </c>
      <c r="H252" s="85">
        <f t="shared" si="31"/>
        <v>1.1628111294658764E-4</v>
      </c>
      <c r="I252" s="86">
        <f t="shared" si="32"/>
        <v>-542737.20999999985</v>
      </c>
      <c r="J252" s="87">
        <f t="shared" si="33"/>
        <v>-0.43049557526181109</v>
      </c>
      <c r="K252" s="82">
        <f>VLOOKUP($C252,'2023'!$C$295:$U$572,VLOOKUP($L$4,Master!$D$9:$G$20,4,FALSE),FALSE)</f>
        <v>634686.25999999989</v>
      </c>
      <c r="L252" s="83">
        <f>VLOOKUP($C252,'2023'!$C$8:$U$285,VLOOKUP($L$4,Master!$D$9:$G$20,4,FALSE),FALSE)</f>
        <v>460910.16000000003</v>
      </c>
      <c r="M252" s="156">
        <f t="shared" si="34"/>
        <v>0.72620157241154093</v>
      </c>
      <c r="N252" s="156">
        <f t="shared" si="35"/>
        <v>7.4646156836070352E-5</v>
      </c>
      <c r="O252" s="83">
        <f t="shared" si="36"/>
        <v>-173776.09999999986</v>
      </c>
      <c r="P252" s="87">
        <f t="shared" si="37"/>
        <v>-0.27379842758845907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134733.30000000002</v>
      </c>
      <c r="F253" s="83">
        <f>VLOOKUP($C253,'2023'!$C$8:$U$285,19,FALSE)</f>
        <v>0</v>
      </c>
      <c r="G253" s="84">
        <f t="shared" si="30"/>
        <v>0</v>
      </c>
      <c r="H253" s="85">
        <f t="shared" si="31"/>
        <v>0</v>
      </c>
      <c r="I253" s="86">
        <f t="shared" si="32"/>
        <v>-134733.30000000002</v>
      </c>
      <c r="J253" s="87">
        <f t="shared" si="33"/>
        <v>-1</v>
      </c>
      <c r="K253" s="82">
        <f>VLOOKUP($C253,'2023'!$C$295:$U$572,VLOOKUP($L$4,Master!$D$9:$G$20,4,FALSE),FALSE)</f>
        <v>72899.98000000001</v>
      </c>
      <c r="L253" s="83">
        <f>VLOOKUP($C253,'2023'!$C$8:$U$285,VLOOKUP($L$4,Master!$D$9:$G$20,4,FALSE),FALSE)</f>
        <v>0</v>
      </c>
      <c r="M253" s="156">
        <f t="shared" si="34"/>
        <v>0</v>
      </c>
      <c r="N253" s="156">
        <f t="shared" si="35"/>
        <v>0</v>
      </c>
      <c r="O253" s="83">
        <f t="shared" si="36"/>
        <v>-72899.98000000001</v>
      </c>
      <c r="P253" s="87">
        <f t="shared" si="37"/>
        <v>-1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6">
        <f t="shared" si="34"/>
        <v>0</v>
      </c>
      <c r="N254" s="156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108090.06</v>
      </c>
      <c r="F255" s="83">
        <f>VLOOKUP($C255,'2023'!$C$8:$U$285,19,FALSE)</f>
        <v>0</v>
      </c>
      <c r="G255" s="84">
        <f t="shared" si="30"/>
        <v>0</v>
      </c>
      <c r="H255" s="85">
        <f t="shared" si="31"/>
        <v>0</v>
      </c>
      <c r="I255" s="86">
        <f t="shared" si="32"/>
        <v>-108090.06</v>
      </c>
      <c r="J255" s="87">
        <f t="shared" si="33"/>
        <v>-1</v>
      </c>
      <c r="K255" s="82">
        <f>VLOOKUP($C255,'2023'!$C$295:$U$572,VLOOKUP($L$4,Master!$D$9:$G$20,4,FALSE),FALSE)</f>
        <v>76645.03</v>
      </c>
      <c r="L255" s="83">
        <f>VLOOKUP($C255,'2023'!$C$8:$U$285,VLOOKUP($L$4,Master!$D$9:$G$20,4,FALSE),FALSE)</f>
        <v>0</v>
      </c>
      <c r="M255" s="156">
        <f t="shared" si="34"/>
        <v>0</v>
      </c>
      <c r="N255" s="156">
        <f t="shared" si="35"/>
        <v>0</v>
      </c>
      <c r="O255" s="83">
        <f t="shared" si="36"/>
        <v>-76645.03</v>
      </c>
      <c r="P255" s="87">
        <f t="shared" si="37"/>
        <v>-1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721125.7899999998</v>
      </c>
      <c r="F256" s="83">
        <f>VLOOKUP($C256,'2023'!$C$8:$U$285,19,FALSE)</f>
        <v>362808.48</v>
      </c>
      <c r="G256" s="84">
        <f t="shared" si="30"/>
        <v>0.50311399901534526</v>
      </c>
      <c r="H256" s="85">
        <f t="shared" si="31"/>
        <v>5.8758215916820517E-5</v>
      </c>
      <c r="I256" s="86">
        <f t="shared" si="32"/>
        <v>-358317.30999999982</v>
      </c>
      <c r="J256" s="87">
        <f t="shared" si="33"/>
        <v>-0.49688600098465474</v>
      </c>
      <c r="K256" s="82">
        <f>VLOOKUP($C256,'2023'!$C$295:$U$572,VLOOKUP($L$4,Master!$D$9:$G$20,4,FALSE),FALSE)</f>
        <v>383695.88999999996</v>
      </c>
      <c r="L256" s="83">
        <f>VLOOKUP($C256,'2023'!$C$8:$U$285,VLOOKUP($L$4,Master!$D$9:$G$20,4,FALSE),FALSE)</f>
        <v>184710.46000000002</v>
      </c>
      <c r="M256" s="156">
        <f t="shared" si="34"/>
        <v>0.48139806762068793</v>
      </c>
      <c r="N256" s="156">
        <f t="shared" si="35"/>
        <v>2.9914562886664727E-5</v>
      </c>
      <c r="O256" s="83">
        <f t="shared" si="36"/>
        <v>-198985.42999999993</v>
      </c>
      <c r="P256" s="87">
        <f t="shared" si="37"/>
        <v>-0.51860193237931207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294129</v>
      </c>
      <c r="F257" s="83">
        <f>VLOOKUP($C257,'2023'!$C$8:$U$285,19,FALSE)</f>
        <v>178942.18</v>
      </c>
      <c r="G257" s="84">
        <f t="shared" si="30"/>
        <v>0.60837992853475853</v>
      </c>
      <c r="H257" s="85">
        <f t="shared" si="31"/>
        <v>2.8980367959058077E-5</v>
      </c>
      <c r="I257" s="86">
        <f t="shared" si="32"/>
        <v>-115186.82</v>
      </c>
      <c r="J257" s="87">
        <f t="shared" si="33"/>
        <v>-0.39162007146524147</v>
      </c>
      <c r="K257" s="82">
        <f>VLOOKUP($C257,'2023'!$C$295:$U$572,VLOOKUP($L$4,Master!$D$9:$G$20,4,FALSE),FALSE)</f>
        <v>148045.21999999994</v>
      </c>
      <c r="L257" s="83">
        <f>VLOOKUP($C257,'2023'!$C$8:$U$285,VLOOKUP($L$4,Master!$D$9:$G$20,4,FALSE),FALSE)</f>
        <v>96709.15</v>
      </c>
      <c r="M257" s="156">
        <f t="shared" si="34"/>
        <v>0.65324061121324983</v>
      </c>
      <c r="N257" s="156">
        <f t="shared" si="35"/>
        <v>1.566241537913387E-5</v>
      </c>
      <c r="O257" s="83">
        <f t="shared" si="36"/>
        <v>-51336.069999999949</v>
      </c>
      <c r="P257" s="87">
        <f t="shared" si="37"/>
        <v>-0.34675938878675022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197515.07</v>
      </c>
      <c r="F258" s="83">
        <f>VLOOKUP($C258,'2023'!$C$8:$U$285,19,FALSE)</f>
        <v>110322.12000000001</v>
      </c>
      <c r="G258" s="84">
        <f t="shared" si="30"/>
        <v>0.55855039314215371</v>
      </c>
      <c r="H258" s="85">
        <f t="shared" si="31"/>
        <v>1.7867087746574679E-5</v>
      </c>
      <c r="I258" s="86">
        <f t="shared" si="32"/>
        <v>-87192.95</v>
      </c>
      <c r="J258" s="87">
        <f t="shared" si="33"/>
        <v>-0.44144960685784629</v>
      </c>
      <c r="K258" s="82">
        <f>VLOOKUP($C258,'2023'!$C$295:$U$572,VLOOKUP($L$4,Master!$D$9:$G$20,4,FALSE),FALSE)</f>
        <v>99340.790000000008</v>
      </c>
      <c r="L258" s="83">
        <f>VLOOKUP($C258,'2023'!$C$8:$U$285,VLOOKUP($L$4,Master!$D$9:$G$20,4,FALSE),FALSE)</f>
        <v>70871.320000000007</v>
      </c>
      <c r="M258" s="156">
        <f t="shared" si="34"/>
        <v>0.71341611034097874</v>
      </c>
      <c r="N258" s="156">
        <f t="shared" si="35"/>
        <v>1.1477880348524602E-5</v>
      </c>
      <c r="O258" s="83">
        <f t="shared" si="36"/>
        <v>-28469.47</v>
      </c>
      <c r="P258" s="87">
        <f t="shared" si="37"/>
        <v>-0.28658388965902121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349473.50000000006</v>
      </c>
      <c r="F259" s="83">
        <f>VLOOKUP($C259,'2023'!$C$8:$U$285,19,FALSE)</f>
        <v>265145.26000000013</v>
      </c>
      <c r="G259" s="84">
        <f t="shared" si="30"/>
        <v>0.75869918606131814</v>
      </c>
      <c r="H259" s="85">
        <f t="shared" si="31"/>
        <v>4.2941285265442318E-5</v>
      </c>
      <c r="I259" s="86">
        <f t="shared" si="32"/>
        <v>-84328.239999999932</v>
      </c>
      <c r="J259" s="87">
        <f t="shared" si="33"/>
        <v>-0.2413008139386818</v>
      </c>
      <c r="K259" s="82">
        <f>VLOOKUP($C259,'2023'!$C$295:$U$572,VLOOKUP($L$4,Master!$D$9:$G$20,4,FALSE),FALSE)</f>
        <v>175586.75000000003</v>
      </c>
      <c r="L259" s="83">
        <f>VLOOKUP($C259,'2023'!$C$8:$U$285,VLOOKUP($L$4,Master!$D$9:$G$20,4,FALSE),FALSE)</f>
        <v>145258.70000000007</v>
      </c>
      <c r="M259" s="156">
        <f t="shared" si="34"/>
        <v>0.82727597612006631</v>
      </c>
      <c r="N259" s="156">
        <f t="shared" si="35"/>
        <v>2.3525200012956317E-5</v>
      </c>
      <c r="O259" s="83">
        <f t="shared" si="36"/>
        <v>-30328.049999999959</v>
      </c>
      <c r="P259" s="87">
        <f t="shared" si="37"/>
        <v>-0.17272402387993374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167877.42000000004</v>
      </c>
      <c r="F260" s="83">
        <f>VLOOKUP($C260,'2023'!$C$8:$U$285,19,FALSE)</f>
        <v>72403.49000000002</v>
      </c>
      <c r="G260" s="84">
        <f t="shared" si="30"/>
        <v>0.43128784085435673</v>
      </c>
      <c r="H260" s="85">
        <f t="shared" si="31"/>
        <v>1.1726021118776928E-5</v>
      </c>
      <c r="I260" s="86">
        <f t="shared" si="32"/>
        <v>-95473.930000000022</v>
      </c>
      <c r="J260" s="87">
        <f t="shared" si="33"/>
        <v>-0.56871215914564333</v>
      </c>
      <c r="K260" s="82">
        <f>VLOOKUP($C260,'2023'!$C$295:$U$572,VLOOKUP($L$4,Master!$D$9:$G$20,4,FALSE),FALSE)</f>
        <v>89628.21</v>
      </c>
      <c r="L260" s="83">
        <f>VLOOKUP($C260,'2023'!$C$8:$U$285,VLOOKUP($L$4,Master!$D$9:$G$20,4,FALSE),FALSE)</f>
        <v>44448.55</v>
      </c>
      <c r="M260" s="156">
        <f t="shared" si="34"/>
        <v>0.49592142920181043</v>
      </c>
      <c r="N260" s="156">
        <f t="shared" si="35"/>
        <v>7.1986120558416748E-6</v>
      </c>
      <c r="O260" s="83">
        <f t="shared" si="36"/>
        <v>-45179.66</v>
      </c>
      <c r="P260" s="87">
        <f t="shared" si="37"/>
        <v>-0.50407857079818952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36000</v>
      </c>
      <c r="F261" s="83">
        <f>VLOOKUP($C261,'2023'!$C$8:$U$285,19,FALSE)</f>
        <v>36000</v>
      </c>
      <c r="G261" s="84">
        <f t="shared" si="30"/>
        <v>1</v>
      </c>
      <c r="H261" s="85">
        <f t="shared" si="31"/>
        <v>5.8303371878340295E-6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16000</v>
      </c>
      <c r="L261" s="83">
        <f>VLOOKUP($C261,'2023'!$C$8:$U$285,VLOOKUP($L$4,Master!$D$9:$G$20,4,FALSE),FALSE)</f>
        <v>16000</v>
      </c>
      <c r="M261" s="156">
        <f t="shared" si="34"/>
        <v>1</v>
      </c>
      <c r="N261" s="156">
        <f t="shared" si="35"/>
        <v>2.5912609723706798E-6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44674.28</v>
      </c>
      <c r="F262" s="83">
        <f>VLOOKUP($C262,'2023'!$C$8:$U$285,19,FALSE)</f>
        <v>38080.410000000003</v>
      </c>
      <c r="G262" s="84">
        <f t="shared" si="30"/>
        <v>0.85240120266068087</v>
      </c>
      <c r="H262" s="85">
        <f t="shared" si="31"/>
        <v>6.1672675153046356E-6</v>
      </c>
      <c r="I262" s="86">
        <f t="shared" si="32"/>
        <v>-6593.8699999999953</v>
      </c>
      <c r="J262" s="87">
        <f t="shared" si="33"/>
        <v>-0.14759879733931908</v>
      </c>
      <c r="K262" s="82">
        <f>VLOOKUP($C262,'2023'!$C$295:$U$572,VLOOKUP($L$4,Master!$D$9:$G$20,4,FALSE),FALSE)</f>
        <v>22337.14</v>
      </c>
      <c r="L262" s="83">
        <f>VLOOKUP($C262,'2023'!$C$8:$U$285,VLOOKUP($L$4,Master!$D$9:$G$20,4,FALSE),FALSE)</f>
        <v>30169.46</v>
      </c>
      <c r="M262" s="156">
        <f t="shared" si="34"/>
        <v>1.3506411295268776</v>
      </c>
      <c r="N262" s="156">
        <f t="shared" si="35"/>
        <v>4.8860590159686455E-6</v>
      </c>
      <c r="O262" s="83">
        <f t="shared" si="36"/>
        <v>7832.32</v>
      </c>
      <c r="P262" s="87">
        <f t="shared" si="37"/>
        <v>0.35064112952687765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617638.10000000009</v>
      </c>
      <c r="F263" s="83">
        <f>VLOOKUP($C263,'2023'!$C$8:$U$285,19,FALSE)</f>
        <v>99998.26</v>
      </c>
      <c r="G263" s="84">
        <f t="shared" si="30"/>
        <v>0.16190429314512816</v>
      </c>
      <c r="H263" s="85">
        <f t="shared" si="31"/>
        <v>1.6195099277686003E-5</v>
      </c>
      <c r="I263" s="86">
        <f t="shared" si="32"/>
        <v>-517639.84000000008</v>
      </c>
      <c r="J263" s="87">
        <f t="shared" si="33"/>
        <v>-0.83809570685487178</v>
      </c>
      <c r="K263" s="82">
        <f>VLOOKUP($C263,'2023'!$C$295:$U$572,VLOOKUP($L$4,Master!$D$9:$G$20,4,FALSE),FALSE)</f>
        <v>308819.03000000009</v>
      </c>
      <c r="L263" s="83">
        <f>VLOOKUP($C263,'2023'!$C$8:$U$285,VLOOKUP($L$4,Master!$D$9:$G$20,4,FALSE),FALSE)</f>
        <v>99998.26</v>
      </c>
      <c r="M263" s="156">
        <f t="shared" si="34"/>
        <v>0.32380860726102262</v>
      </c>
      <c r="N263" s="156">
        <f t="shared" si="35"/>
        <v>1.6195099277686003E-5</v>
      </c>
      <c r="O263" s="83">
        <f t="shared" si="36"/>
        <v>-208820.77000000008</v>
      </c>
      <c r="P263" s="87">
        <f t="shared" si="37"/>
        <v>-0.67619139273897733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13120.619999999999</v>
      </c>
      <c r="F264" s="83">
        <f>VLOOKUP($C264,'2023'!$C$8:$U$285,19,FALSE)</f>
        <v>8742.8100000000013</v>
      </c>
      <c r="G264" s="84">
        <f t="shared" si="30"/>
        <v>0.6663412247287096</v>
      </c>
      <c r="H264" s="85">
        <f t="shared" si="31"/>
        <v>1.4159313963657567E-6</v>
      </c>
      <c r="I264" s="86">
        <f t="shared" si="32"/>
        <v>-4377.8099999999977</v>
      </c>
      <c r="J264" s="87">
        <f t="shared" si="33"/>
        <v>-0.3336587752712904</v>
      </c>
      <c r="K264" s="82">
        <f>VLOOKUP($C264,'2023'!$C$295:$U$572,VLOOKUP($L$4,Master!$D$9:$G$20,4,FALSE),FALSE)</f>
        <v>6560.3099999999995</v>
      </c>
      <c r="L264" s="83">
        <f>VLOOKUP($C264,'2023'!$C$8:$U$285,VLOOKUP($L$4,Master!$D$9:$G$20,4,FALSE),FALSE)</f>
        <v>4642.3100000000013</v>
      </c>
      <c r="M264" s="156">
        <f t="shared" si="34"/>
        <v>0.70763576721222043</v>
      </c>
      <c r="N264" s="156">
        <f t="shared" si="35"/>
        <v>7.5183979529038342E-7</v>
      </c>
      <c r="O264" s="83">
        <f t="shared" si="36"/>
        <v>-1917.9999999999982</v>
      </c>
      <c r="P264" s="87">
        <f t="shared" si="37"/>
        <v>-0.29236423278777957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198926.04000000007</v>
      </c>
      <c r="F265" s="83">
        <f>VLOOKUP($C265,'2023'!$C$8:$U$285,19,FALSE)</f>
        <v>112104.65000000002</v>
      </c>
      <c r="G265" s="84">
        <f t="shared" si="30"/>
        <v>0.56354939755499067</v>
      </c>
      <c r="H265" s="85">
        <f t="shared" si="31"/>
        <v>1.8155775272892174E-5</v>
      </c>
      <c r="I265" s="86">
        <f t="shared" si="32"/>
        <v>-86821.390000000043</v>
      </c>
      <c r="J265" s="87">
        <f t="shared" si="33"/>
        <v>-0.43645060244500927</v>
      </c>
      <c r="K265" s="82">
        <f>VLOOKUP($C265,'2023'!$C$295:$U$572,VLOOKUP($L$4,Master!$D$9:$G$20,4,FALSE),FALSE)</f>
        <v>102054.52000000003</v>
      </c>
      <c r="L265" s="83">
        <f>VLOOKUP($C265,'2023'!$C$8:$U$285,VLOOKUP($L$4,Master!$D$9:$G$20,4,FALSE),FALSE)</f>
        <v>71388.63</v>
      </c>
      <c r="M265" s="83">
        <f t="shared" si="34"/>
        <v>0.69951463198298303</v>
      </c>
      <c r="N265" s="156">
        <f t="shared" si="35"/>
        <v>1.1561660674375669E-5</v>
      </c>
      <c r="O265" s="83">
        <f t="shared" si="36"/>
        <v>-30665.890000000029</v>
      </c>
      <c r="P265" s="87">
        <f t="shared" si="37"/>
        <v>-0.30048536801701697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36666.68</v>
      </c>
      <c r="F266" s="83">
        <f>VLOOKUP($C266,'2023'!$C$8:$U$285,19,FALSE)</f>
        <v>36666.68</v>
      </c>
      <c r="G266" s="84">
        <f t="shared" ref="G266:G286" si="38">IFERROR(F266/E266,0)</f>
        <v>1</v>
      </c>
      <c r="H266" s="85">
        <f t="shared" ref="H266:H286" si="39">F266/$D$4</f>
        <v>5.9383085544002848E-6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18333.34</v>
      </c>
      <c r="L266" s="83">
        <f>VLOOKUP($C266,'2023'!$C$8:$U$285,VLOOKUP($L$4,Master!$D$9:$G$20,4,FALSE),FALSE)</f>
        <v>36666.68</v>
      </c>
      <c r="M266" s="83">
        <f t="shared" ref="M266:M286" si="42">IFERROR(L266/K266,0)</f>
        <v>2</v>
      </c>
      <c r="N266" s="156">
        <f t="shared" ref="N266:N286" si="43">L266/$D$4</f>
        <v>5.9383085544002848E-6</v>
      </c>
      <c r="O266" s="83">
        <f t="shared" ref="O266:O286" si="44">L266-K266</f>
        <v>18333.34</v>
      </c>
      <c r="P266" s="87">
        <f t="shared" ref="P266:P286" si="45">IFERROR(O266/K266,0)</f>
        <v>1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354791.34</v>
      </c>
      <c r="F267" s="83">
        <f>VLOOKUP($C267,'2023'!$C$8:$U$285,19,FALSE)</f>
        <v>9649.880000000001</v>
      </c>
      <c r="G267" s="84">
        <f t="shared" si="38"/>
        <v>2.7198747297496044E-2</v>
      </c>
      <c r="H267" s="85">
        <f t="shared" si="39"/>
        <v>1.5628348395037736E-6</v>
      </c>
      <c r="I267" s="86">
        <f t="shared" si="40"/>
        <v>-345141.46</v>
      </c>
      <c r="J267" s="87">
        <f t="shared" si="41"/>
        <v>-0.97280125270250395</v>
      </c>
      <c r="K267" s="82">
        <f>VLOOKUP($C267,'2023'!$C$295:$U$572,VLOOKUP($L$4,Master!$D$9:$G$20,4,FALSE),FALSE)</f>
        <v>176895.67</v>
      </c>
      <c r="L267" s="83">
        <f>VLOOKUP($C267,'2023'!$C$8:$U$285,VLOOKUP($L$4,Master!$D$9:$G$20,4,FALSE),FALSE)</f>
        <v>9649.880000000001</v>
      </c>
      <c r="M267" s="83">
        <f t="shared" si="42"/>
        <v>5.455125046305543E-2</v>
      </c>
      <c r="N267" s="156">
        <f t="shared" si="43"/>
        <v>1.5628348395037736E-6</v>
      </c>
      <c r="O267" s="83">
        <f t="shared" si="44"/>
        <v>-167245.79</v>
      </c>
      <c r="P267" s="87">
        <f t="shared" si="45"/>
        <v>-0.94544874953694458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27093136.409999996</v>
      </c>
      <c r="F268" s="83">
        <f>VLOOKUP($C268,'2023'!$C$8:$U$285,19,FALSE)</f>
        <v>38930139.080000013</v>
      </c>
      <c r="G268" s="84">
        <f t="shared" si="38"/>
        <v>1.436900419754688</v>
      </c>
      <c r="H268" s="85">
        <f t="shared" si="39"/>
        <v>6.3048843779354149E-3</v>
      </c>
      <c r="I268" s="86">
        <f t="shared" si="40"/>
        <v>11837002.670000017</v>
      </c>
      <c r="J268" s="87">
        <f t="shared" si="41"/>
        <v>0.43690041975468791</v>
      </c>
      <c r="K268" s="82">
        <f>VLOOKUP($C268,'2023'!$C$295:$U$572,VLOOKUP($L$4,Master!$D$9:$G$20,4,FALSE),FALSE)</f>
        <v>23532009.009999998</v>
      </c>
      <c r="L268" s="83">
        <f>VLOOKUP($C268,'2023'!$C$8:$U$285,VLOOKUP($L$4,Master!$D$9:$G$20,4,FALSE),FALSE)</f>
        <v>28984101.730000012</v>
      </c>
      <c r="M268" s="83">
        <f t="shared" si="42"/>
        <v>1.2316883661604554</v>
      </c>
      <c r="N268" s="156">
        <f t="shared" si="43"/>
        <v>4.694085727010658E-3</v>
      </c>
      <c r="O268" s="83">
        <f t="shared" si="44"/>
        <v>5452092.7200000137</v>
      </c>
      <c r="P268" s="87">
        <f t="shared" si="45"/>
        <v>0.23168836616045535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6187279.54</v>
      </c>
      <c r="F269" s="83">
        <f>VLOOKUP($C269,'2023'!$C$8:$U$285,19,FALSE)</f>
        <v>3105658.5700000003</v>
      </c>
      <c r="G269" s="84">
        <f t="shared" si="38"/>
        <v>0.50194250153436581</v>
      </c>
      <c r="H269" s="85">
        <f t="shared" si="39"/>
        <v>5.02973240371846E-4</v>
      </c>
      <c r="I269" s="86">
        <f t="shared" si="40"/>
        <v>-3081620.9699999997</v>
      </c>
      <c r="J269" s="87">
        <f t="shared" si="41"/>
        <v>-0.49805749846563419</v>
      </c>
      <c r="K269" s="82">
        <f>VLOOKUP($C269,'2023'!$C$295:$U$572,VLOOKUP($L$4,Master!$D$9:$G$20,4,FALSE),FALSE)</f>
        <v>3582279.54</v>
      </c>
      <c r="L269" s="83">
        <f>VLOOKUP($C269,'2023'!$C$8:$U$285,VLOOKUP($L$4,Master!$D$9:$G$20,4,FALSE),FALSE)</f>
        <v>2154249.85</v>
      </c>
      <c r="M269" s="83">
        <f t="shared" si="42"/>
        <v>0.6013628545582459</v>
      </c>
      <c r="N269" s="156">
        <f t="shared" si="43"/>
        <v>3.4888897256502444E-4</v>
      </c>
      <c r="O269" s="83">
        <f t="shared" si="44"/>
        <v>-1428029.69</v>
      </c>
      <c r="P269" s="87">
        <f t="shared" si="45"/>
        <v>-0.3986371454417541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1519398.5299999998</v>
      </c>
      <c r="F270" s="83">
        <f>VLOOKUP($C270,'2023'!$C$8:$U$285,19,FALSE)</f>
        <v>1111445.79</v>
      </c>
      <c r="G270" s="84">
        <f t="shared" si="38"/>
        <v>0.73150379446530078</v>
      </c>
      <c r="H270" s="85">
        <f t="shared" si="39"/>
        <v>1.8000288115829367E-4</v>
      </c>
      <c r="I270" s="86">
        <f t="shared" si="40"/>
        <v>-407952.73999999976</v>
      </c>
      <c r="J270" s="87">
        <f t="shared" si="41"/>
        <v>-0.26849620553469922</v>
      </c>
      <c r="K270" s="82">
        <f>VLOOKUP($C270,'2023'!$C$295:$U$572,VLOOKUP($L$4,Master!$D$9:$G$20,4,FALSE),FALSE)</f>
        <v>626718.06999999995</v>
      </c>
      <c r="L270" s="83">
        <f>VLOOKUP($C270,'2023'!$C$8:$U$285,VLOOKUP($L$4,Master!$D$9:$G$20,4,FALSE),FALSE)</f>
        <v>940699.7699999999</v>
      </c>
      <c r="M270" s="83">
        <f t="shared" si="42"/>
        <v>1.5009935328655835</v>
      </c>
      <c r="N270" s="156">
        <f t="shared" si="43"/>
        <v>1.5234991254494217E-4</v>
      </c>
      <c r="O270" s="83">
        <f t="shared" si="44"/>
        <v>313981.69999999995</v>
      </c>
      <c r="P270" s="87">
        <f t="shared" si="45"/>
        <v>0.50099353286558335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876346.9800000001</v>
      </c>
      <c r="F271" s="83">
        <f>VLOOKUP($C271,'2023'!$C$8:$U$285,19,FALSE)</f>
        <v>722595.21</v>
      </c>
      <c r="G271" s="84">
        <f t="shared" si="38"/>
        <v>0.82455377435088539</v>
      </c>
      <c r="H271" s="85">
        <f t="shared" si="39"/>
        <v>1.1702704790593722E-4</v>
      </c>
      <c r="I271" s="86">
        <f t="shared" si="40"/>
        <v>-153751.77000000014</v>
      </c>
      <c r="J271" s="87">
        <f t="shared" si="41"/>
        <v>-0.17544622564911461</v>
      </c>
      <c r="K271" s="82">
        <f>VLOOKUP($C271,'2023'!$C$295:$U$572,VLOOKUP($L$4,Master!$D$9:$G$20,4,FALSE),FALSE)</f>
        <v>613366.32000000007</v>
      </c>
      <c r="L271" s="83">
        <f>VLOOKUP($C271,'2023'!$C$8:$U$285,VLOOKUP($L$4,Master!$D$9:$G$20,4,FALSE),FALSE)</f>
        <v>455731.19</v>
      </c>
      <c r="M271" s="83">
        <f t="shared" si="42"/>
        <v>0.74300002321614256</v>
      </c>
      <c r="N271" s="156">
        <f t="shared" si="43"/>
        <v>7.380740290869044E-5</v>
      </c>
      <c r="O271" s="83">
        <f t="shared" si="44"/>
        <v>-157635.13000000006</v>
      </c>
      <c r="P271" s="87">
        <f t="shared" si="45"/>
        <v>-0.25699997678385739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1530358.8599999994</v>
      </c>
      <c r="F272" s="83">
        <f>VLOOKUP($C272,'2023'!$C$8:$U$285,19,FALSE)</f>
        <v>228756.47</v>
      </c>
      <c r="G272" s="84">
        <f t="shared" si="38"/>
        <v>0.14947897253327896</v>
      </c>
      <c r="H272" s="85">
        <f t="shared" si="39"/>
        <v>3.7047982055517764E-5</v>
      </c>
      <c r="I272" s="86">
        <f t="shared" si="40"/>
        <v>-1301602.3899999994</v>
      </c>
      <c r="J272" s="87">
        <f t="shared" si="41"/>
        <v>-0.85052102746672109</v>
      </c>
      <c r="K272" s="82">
        <f>VLOOKUP($C272,'2023'!$C$295:$U$572,VLOOKUP($L$4,Master!$D$9:$G$20,4,FALSE),FALSE)</f>
        <v>765179.32999999984</v>
      </c>
      <c r="L272" s="83">
        <f>VLOOKUP($C272,'2023'!$C$8:$U$285,VLOOKUP($L$4,Master!$D$9:$G$20,4,FALSE),FALSE)</f>
        <v>228756.47</v>
      </c>
      <c r="M272" s="83">
        <f t="shared" si="42"/>
        <v>0.29895798413686903</v>
      </c>
      <c r="N272" s="156">
        <f t="shared" si="43"/>
        <v>3.7047982055517764E-5</v>
      </c>
      <c r="O272" s="83">
        <f t="shared" si="44"/>
        <v>-536422.85999999987</v>
      </c>
      <c r="P272" s="87">
        <f t="shared" si="45"/>
        <v>-0.70104201586313108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85498</v>
      </c>
      <c r="F273" s="83">
        <f>VLOOKUP($C273,'2023'!$C$8:$U$285,19,FALSE)</f>
        <v>0.12</v>
      </c>
      <c r="G273" s="84">
        <f t="shared" si="38"/>
        <v>1.403541603312358E-6</v>
      </c>
      <c r="H273" s="85">
        <f t="shared" si="39"/>
        <v>1.9434457292780098E-11</v>
      </c>
      <c r="I273" s="86">
        <f t="shared" si="40"/>
        <v>-85497.88</v>
      </c>
      <c r="J273" s="87">
        <f t="shared" si="41"/>
        <v>-0.99999859645839673</v>
      </c>
      <c r="K273" s="82">
        <f>VLOOKUP($C273,'2023'!$C$295:$U$572,VLOOKUP($L$4,Master!$D$9:$G$20,4,FALSE),FALSE)</f>
        <v>42749</v>
      </c>
      <c r="L273" s="83">
        <f>VLOOKUP($C273,'2023'!$C$8:$U$285,VLOOKUP($L$4,Master!$D$9:$G$20,4,FALSE),FALSE)</f>
        <v>0</v>
      </c>
      <c r="M273" s="83">
        <f t="shared" si="42"/>
        <v>0</v>
      </c>
      <c r="N273" s="156">
        <f t="shared" si="43"/>
        <v>0</v>
      </c>
      <c r="O273" s="83">
        <f t="shared" si="44"/>
        <v>-42749</v>
      </c>
      <c r="P273" s="87">
        <f t="shared" si="45"/>
        <v>-1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359721.62</v>
      </c>
      <c r="F274" s="83">
        <f>VLOOKUP($C274,'2023'!$C$8:$U$285,19,FALSE)</f>
        <v>212180.37000000002</v>
      </c>
      <c r="G274" s="84">
        <f t="shared" si="38"/>
        <v>0.58984603149513237</v>
      </c>
      <c r="H274" s="85">
        <f t="shared" si="39"/>
        <v>3.4363419492760667E-5</v>
      </c>
      <c r="I274" s="86">
        <f t="shared" si="40"/>
        <v>-147541.24999999997</v>
      </c>
      <c r="J274" s="87">
        <f t="shared" si="41"/>
        <v>-0.41015396850486768</v>
      </c>
      <c r="K274" s="82">
        <f>VLOOKUP($C274,'2023'!$C$295:$U$572,VLOOKUP($L$4,Master!$D$9:$G$20,4,FALSE),FALSE)</f>
        <v>192690.57</v>
      </c>
      <c r="L274" s="83">
        <f>VLOOKUP($C274,'2023'!$C$8:$U$285,VLOOKUP($L$4,Master!$D$9:$G$20,4,FALSE),FALSE)</f>
        <v>110838.90000000001</v>
      </c>
      <c r="M274" s="83">
        <f t="shared" si="42"/>
        <v>0.57521704357405767</v>
      </c>
      <c r="N274" s="156">
        <f t="shared" si="43"/>
        <v>1.7950782236906037E-5</v>
      </c>
      <c r="O274" s="83">
        <f t="shared" si="44"/>
        <v>-81851.67</v>
      </c>
      <c r="P274" s="87">
        <f t="shared" si="45"/>
        <v>-0.42478295642594238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88406639.979999989</v>
      </c>
      <c r="F275" s="83">
        <f>VLOOKUP($C275,'2023'!$C$8:$U$285,19,FALSE)</f>
        <v>85747280.590000033</v>
      </c>
      <c r="G275" s="84">
        <f t="shared" si="38"/>
        <v>0.96991900845228851</v>
      </c>
      <c r="H275" s="85">
        <f t="shared" si="39"/>
        <v>1.3887098854986563E-2</v>
      </c>
      <c r="I275" s="86">
        <f t="shared" si="40"/>
        <v>-2659359.3899999559</v>
      </c>
      <c r="J275" s="87">
        <f t="shared" si="41"/>
        <v>-3.008099154771153E-2</v>
      </c>
      <c r="K275" s="82">
        <f>VLOOKUP($C275,'2023'!$C$295:$U$572,VLOOKUP($L$4,Master!$D$9:$G$20,4,FALSE),FALSE)</f>
        <v>44134376.219999999</v>
      </c>
      <c r="L275" s="83">
        <f>VLOOKUP($C275,'2023'!$C$8:$U$285,VLOOKUP($L$4,Master!$D$9:$G$20,4,FALSE),FALSE)</f>
        <v>43437180.120000049</v>
      </c>
      <c r="M275" s="83">
        <f t="shared" si="42"/>
        <v>0.98420287857871647</v>
      </c>
      <c r="N275" s="156">
        <f t="shared" si="43"/>
        <v>7.0348168496744811E-3</v>
      </c>
      <c r="O275" s="83">
        <f t="shared" si="44"/>
        <v>-697196.09999994934</v>
      </c>
      <c r="P275" s="87">
        <f t="shared" si="45"/>
        <v>-1.579712142128355E-2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383999.98</v>
      </c>
      <c r="F276" s="83">
        <f>VLOOKUP($C276,'2023'!$C$8:$U$285,19,FALSE)</f>
        <v>100380</v>
      </c>
      <c r="G276" s="84">
        <f t="shared" si="38"/>
        <v>0.2614062636149096</v>
      </c>
      <c r="H276" s="85">
        <f t="shared" si="39"/>
        <v>1.6256923525410552E-5</v>
      </c>
      <c r="I276" s="86">
        <f t="shared" si="40"/>
        <v>-283619.98</v>
      </c>
      <c r="J276" s="87">
        <f t="shared" si="41"/>
        <v>-0.7385937363850904</v>
      </c>
      <c r="K276" s="82">
        <f>VLOOKUP($C276,'2023'!$C$295:$U$572,VLOOKUP($L$4,Master!$D$9:$G$20,4,FALSE),FALSE)</f>
        <v>191999.99</v>
      </c>
      <c r="L276" s="83">
        <f>VLOOKUP($C276,'2023'!$C$8:$U$285,VLOOKUP($L$4,Master!$D$9:$G$20,4,FALSE),FALSE)</f>
        <v>41530</v>
      </c>
      <c r="M276" s="83">
        <f t="shared" si="42"/>
        <v>0.21630209459906743</v>
      </c>
      <c r="N276" s="156">
        <f t="shared" si="43"/>
        <v>6.7259417614096459E-6</v>
      </c>
      <c r="O276" s="83">
        <f t="shared" si="44"/>
        <v>-150469.99</v>
      </c>
      <c r="P276" s="87">
        <f t="shared" si="45"/>
        <v>-0.78369790540093254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747969.30000000028</v>
      </c>
      <c r="F277" s="83">
        <f>VLOOKUP($C277,'2023'!$C$8:$U$285,19,FALSE)</f>
        <v>421066.59999999992</v>
      </c>
      <c r="G277" s="84">
        <f t="shared" si="38"/>
        <v>0.56294636691639588</v>
      </c>
      <c r="H277" s="85">
        <f t="shared" si="39"/>
        <v>6.8193340459300999E-5</v>
      </c>
      <c r="I277" s="86">
        <f t="shared" si="40"/>
        <v>-326902.70000000036</v>
      </c>
      <c r="J277" s="87">
        <f t="shared" si="41"/>
        <v>-0.43705363308360418</v>
      </c>
      <c r="K277" s="82">
        <f>VLOOKUP($C277,'2023'!$C$295:$U$572,VLOOKUP($L$4,Master!$D$9:$G$20,4,FALSE),FALSE)</f>
        <v>371984.65000000014</v>
      </c>
      <c r="L277" s="83">
        <f>VLOOKUP($C277,'2023'!$C$8:$U$285,VLOOKUP($L$4,Master!$D$9:$G$20,4,FALSE),FALSE)</f>
        <v>258770.63999999996</v>
      </c>
      <c r="M277" s="83">
        <f t="shared" si="42"/>
        <v>0.69564870485919206</v>
      </c>
      <c r="N277" s="156">
        <f t="shared" si="43"/>
        <v>4.190889126421144E-5</v>
      </c>
      <c r="O277" s="83">
        <f t="shared" si="44"/>
        <v>-113214.01000000018</v>
      </c>
      <c r="P277" s="87">
        <f t="shared" si="45"/>
        <v>-0.30435129514080794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6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83333.34</v>
      </c>
      <c r="F279" s="83">
        <f>VLOOKUP($C279,'2023'!$C$8:$U$285,19,FALSE)</f>
        <v>23189.24</v>
      </c>
      <c r="G279" s="84">
        <f t="shared" si="38"/>
        <v>0.27827085773833143</v>
      </c>
      <c r="H279" s="85">
        <f t="shared" si="39"/>
        <v>3.7555857869335667E-6</v>
      </c>
      <c r="I279" s="86">
        <f t="shared" si="40"/>
        <v>-60144.099999999991</v>
      </c>
      <c r="J279" s="87">
        <f t="shared" si="41"/>
        <v>-0.72172914226166851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3090</v>
      </c>
      <c r="M279" s="83">
        <f t="shared" si="42"/>
        <v>7.4159994067200474E-2</v>
      </c>
      <c r="N279" s="156">
        <f t="shared" si="43"/>
        <v>5.0043727528908759E-7</v>
      </c>
      <c r="O279" s="83">
        <f t="shared" si="44"/>
        <v>-38576.67</v>
      </c>
      <c r="P279" s="87">
        <f t="shared" si="45"/>
        <v>-0.92584000593279947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2446908.8900000015</v>
      </c>
      <c r="F280" s="83">
        <f>VLOOKUP($C280,'2023'!$C$8:$U$285,19,FALSE)</f>
        <v>2151779.0499999989</v>
      </c>
      <c r="G280" s="84">
        <f t="shared" si="38"/>
        <v>0.8793866656800603</v>
      </c>
      <c r="H280" s="85">
        <f t="shared" si="39"/>
        <v>3.4848881708936594E-4</v>
      </c>
      <c r="I280" s="86">
        <f t="shared" si="40"/>
        <v>-295129.84000000264</v>
      </c>
      <c r="J280" s="87">
        <f t="shared" si="41"/>
        <v>-0.12061333431993966</v>
      </c>
      <c r="K280" s="82">
        <f>VLOOKUP($C280,'2023'!$C$295:$U$572,VLOOKUP($L$4,Master!$D$9:$G$20,4,FALSE),FALSE)</f>
        <v>1192604.0500000005</v>
      </c>
      <c r="L280" s="83">
        <f>VLOOKUP($C280,'2023'!$C$8:$U$285,VLOOKUP($L$4,Master!$D$9:$G$20,4,FALSE),FALSE)</f>
        <v>1092384.2399999998</v>
      </c>
      <c r="M280" s="83">
        <f t="shared" si="42"/>
        <v>0.91596556292090348</v>
      </c>
      <c r="N280" s="156">
        <f t="shared" si="43"/>
        <v>1.7691579049655033E-4</v>
      </c>
      <c r="O280" s="83">
        <f t="shared" si="44"/>
        <v>-100219.81000000075</v>
      </c>
      <c r="P280" s="87">
        <f t="shared" si="45"/>
        <v>-8.4034437079096552E-2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33403020.679999985</v>
      </c>
      <c r="F281" s="83">
        <f>VLOOKUP($C281,'2023'!$C$8:$U$285,19,FALSE)</f>
        <v>33886283.25</v>
      </c>
      <c r="G281" s="84">
        <f t="shared" si="38"/>
        <v>1.0144676307759606</v>
      </c>
      <c r="H281" s="85">
        <f t="shared" si="39"/>
        <v>5.4880127052764549E-3</v>
      </c>
      <c r="I281" s="86">
        <f t="shared" si="40"/>
        <v>483262.5700000152</v>
      </c>
      <c r="J281" s="87">
        <f t="shared" si="41"/>
        <v>1.4467630775960572E-2</v>
      </c>
      <c r="K281" s="82">
        <f>VLOOKUP($C281,'2023'!$C$295:$U$572,VLOOKUP($L$4,Master!$D$9:$G$20,4,FALSE),FALSE)</f>
        <v>16874371.039999988</v>
      </c>
      <c r="L281" s="83">
        <f>VLOOKUP($C281,'2023'!$C$8:$U$285,VLOOKUP($L$4,Master!$D$9:$G$20,4,FALSE),FALSE)</f>
        <v>18652412.699999999</v>
      </c>
      <c r="M281" s="83">
        <f t="shared" si="42"/>
        <v>1.1053693589992326</v>
      </c>
      <c r="N281" s="156">
        <f t="shared" si="43"/>
        <v>3.0208293168788262E-3</v>
      </c>
      <c r="O281" s="83">
        <f t="shared" si="44"/>
        <v>1778041.6600000113</v>
      </c>
      <c r="P281" s="87">
        <f t="shared" si="45"/>
        <v>0.10536935899923251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10996.670000000002</v>
      </c>
      <c r="F282" s="83">
        <f>VLOOKUP($C282,'2023'!$C$8:$U$285,19,FALSE)</f>
        <v>5781.2199999999993</v>
      </c>
      <c r="G282" s="84">
        <f t="shared" si="38"/>
        <v>0.52572460572155011</v>
      </c>
      <c r="H282" s="85">
        <f t="shared" si="39"/>
        <v>9.3629060991805122E-7</v>
      </c>
      <c r="I282" s="86">
        <f t="shared" si="40"/>
        <v>-5215.4500000000025</v>
      </c>
      <c r="J282" s="87">
        <f t="shared" si="41"/>
        <v>-0.47427539427844989</v>
      </c>
      <c r="K282" s="82">
        <f>VLOOKUP($C282,'2023'!$C$295:$U$572,VLOOKUP($L$4,Master!$D$9:$G$20,4,FALSE),FALSE)</f>
        <v>5580.1500000000005</v>
      </c>
      <c r="L282" s="83">
        <f>VLOOKUP($C282,'2023'!$C$8:$U$285,VLOOKUP($L$4,Master!$D$9:$G$20,4,FALSE),FALSE)</f>
        <v>4256.53</v>
      </c>
      <c r="M282" s="83">
        <f t="shared" si="42"/>
        <v>0.76279849107998876</v>
      </c>
      <c r="N282" s="156">
        <f t="shared" si="43"/>
        <v>6.8936125417031056E-7</v>
      </c>
      <c r="O282" s="83">
        <f t="shared" si="44"/>
        <v>-1323.6200000000008</v>
      </c>
      <c r="P282" s="87">
        <f t="shared" si="45"/>
        <v>-0.23720150892001124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49115.040000000001</v>
      </c>
      <c r="F283" s="83">
        <f>VLOOKUP($C283,'2023'!$C$8:$U$285,19,FALSE)</f>
        <v>39447.96</v>
      </c>
      <c r="G283" s="84">
        <f t="shared" si="38"/>
        <v>0.80317475054484322</v>
      </c>
      <c r="H283" s="85">
        <f t="shared" si="39"/>
        <v>6.38874744922748E-6</v>
      </c>
      <c r="I283" s="86">
        <f t="shared" si="40"/>
        <v>-9667.0800000000017</v>
      </c>
      <c r="J283" s="87">
        <f t="shared" si="41"/>
        <v>-0.19682524945515675</v>
      </c>
      <c r="K283" s="82">
        <f>VLOOKUP($C283,'2023'!$C$295:$U$572,VLOOKUP($L$4,Master!$D$9:$G$20,4,FALSE),FALSE)</f>
        <v>24557.52</v>
      </c>
      <c r="L283" s="83">
        <f>VLOOKUP($C283,'2023'!$C$8:$U$285,VLOOKUP($L$4,Master!$D$9:$G$20,4,FALSE),FALSE)</f>
        <v>21558.82</v>
      </c>
      <c r="M283" s="83">
        <f t="shared" si="42"/>
        <v>0.87789076421397594</v>
      </c>
      <c r="N283" s="156">
        <f t="shared" si="43"/>
        <v>3.4915330547727789E-6</v>
      </c>
      <c r="O283" s="83">
        <f t="shared" si="44"/>
        <v>-2998.7000000000007</v>
      </c>
      <c r="P283" s="87">
        <f t="shared" si="45"/>
        <v>-0.12210923578602402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78545.399999999994</v>
      </c>
      <c r="F284" s="83">
        <f>VLOOKUP($C284,'2023'!$C$8:$U$285,19,FALSE)</f>
        <v>16598.11</v>
      </c>
      <c r="G284" s="84">
        <f t="shared" si="38"/>
        <v>0.21131867684167377</v>
      </c>
      <c r="H284" s="85">
        <f t="shared" si="39"/>
        <v>2.6881271661322191E-6</v>
      </c>
      <c r="I284" s="86">
        <f t="shared" si="40"/>
        <v>-61947.289999999994</v>
      </c>
      <c r="J284" s="87">
        <f t="shared" si="41"/>
        <v>-0.78868132315832629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16598.11</v>
      </c>
      <c r="M284" s="83">
        <f t="shared" si="42"/>
        <v>0.42263735368334754</v>
      </c>
      <c r="N284" s="156">
        <f t="shared" si="43"/>
        <v>2.6881271661322191E-6</v>
      </c>
      <c r="O284" s="83">
        <f t="shared" si="44"/>
        <v>-22674.589999999997</v>
      </c>
      <c r="P284" s="87">
        <f t="shared" si="45"/>
        <v>-0.57736264631665246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152628.08000000002</v>
      </c>
      <c r="F285" s="83">
        <f>VLOOKUP($C285,'2023'!$C$8:$U$285,19,FALSE)</f>
        <v>0</v>
      </c>
      <c r="G285" s="84">
        <f t="shared" si="38"/>
        <v>0</v>
      </c>
      <c r="H285" s="85">
        <f t="shared" si="39"/>
        <v>0</v>
      </c>
      <c r="I285" s="86">
        <f t="shared" si="40"/>
        <v>-152628.08000000002</v>
      </c>
      <c r="J285" s="87">
        <f t="shared" si="41"/>
        <v>-1</v>
      </c>
      <c r="K285" s="82">
        <f>VLOOKUP($C285,'2023'!$C$295:$U$572,VLOOKUP($L$4,Master!$D$9:$G$20,4,FALSE),FALSE)</f>
        <v>76314.02</v>
      </c>
      <c r="L285" s="83">
        <f>VLOOKUP($C285,'2023'!$C$8:$U$285,VLOOKUP($L$4,Master!$D$9:$G$20,4,FALSE),FALSE)</f>
        <v>0</v>
      </c>
      <c r="M285" s="83">
        <f t="shared" si="42"/>
        <v>0</v>
      </c>
      <c r="N285" s="156">
        <f t="shared" si="43"/>
        <v>0</v>
      </c>
      <c r="O285" s="83">
        <f t="shared" si="44"/>
        <v>-76314.02</v>
      </c>
      <c r="P285" s="87">
        <f t="shared" si="45"/>
        <v>-1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229857.19</v>
      </c>
      <c r="F286" s="83">
        <f>VLOOKUP($C286,'2023'!$C$8:$U$285,19,FALSE)</f>
        <v>149308.82999999999</v>
      </c>
      <c r="G286" s="84">
        <f t="shared" si="38"/>
        <v>0.64957215390999945</v>
      </c>
      <c r="H286" s="85">
        <f t="shared" si="39"/>
        <v>2.4181134000583031E-5</v>
      </c>
      <c r="I286" s="86">
        <f t="shared" si="40"/>
        <v>-80548.360000000015</v>
      </c>
      <c r="J286" s="87">
        <f t="shared" si="41"/>
        <v>-0.35042784609000055</v>
      </c>
      <c r="K286" s="157">
        <f>VLOOKUP($C286,'2023'!$C$295:$U$572,VLOOKUP($L$4,Master!$D$9:$G$20,4,FALSE),FALSE)</f>
        <v>124795.26000000001</v>
      </c>
      <c r="L286" s="158">
        <f>VLOOKUP($C286,'2023'!$C$8:$U$285,VLOOKUP($L$4,Master!$D$9:$G$20,4,FALSE),FALSE)</f>
        <v>104330.9</v>
      </c>
      <c r="M286" s="158">
        <f t="shared" si="42"/>
        <v>0.8360165281918559</v>
      </c>
      <c r="N286" s="159">
        <f t="shared" si="43"/>
        <v>1.689678683639426E-5</v>
      </c>
      <c r="O286" s="158">
        <f t="shared" si="44"/>
        <v>-20464.360000000015</v>
      </c>
      <c r="P286" s="160">
        <f t="shared" si="45"/>
        <v>-0.1639834718081441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zoomScale="70" zoomScaleNormal="70" workbookViewId="0"/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3" t="s">
        <v>29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5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6" t="s">
        <v>33</v>
      </c>
      <c r="D7" s="177"/>
      <c r="E7" s="114">
        <f t="shared" ref="E7" si="0">SUM(E8:E285)</f>
        <v>144637124.66999996</v>
      </c>
      <c r="F7" s="114">
        <f>SUM(F8:F285)</f>
        <v>177859357.10000005</v>
      </c>
      <c r="G7" s="114">
        <f t="shared" ref="G7:Q7" si="1">SUM(G8:G285)</f>
        <v>0</v>
      </c>
      <c r="H7" s="114">
        <f t="shared" si="1"/>
        <v>0</v>
      </c>
      <c r="I7" s="114">
        <f t="shared" si="1"/>
        <v>0</v>
      </c>
      <c r="J7" s="114">
        <f t="shared" si="1"/>
        <v>0</v>
      </c>
      <c r="K7" s="114">
        <f t="shared" si="1"/>
        <v>0</v>
      </c>
      <c r="L7" s="114">
        <f t="shared" si="1"/>
        <v>0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322496481.77000016</v>
      </c>
      <c r="R7" s="115"/>
      <c r="S7" s="116"/>
      <c r="T7" s="113"/>
      <c r="U7" s="114">
        <f>SUM(U8:U285)</f>
        <v>322496481.77000016</v>
      </c>
      <c r="V7" s="115"/>
    </row>
    <row r="8" spans="2:22" x14ac:dyDescent="0.2">
      <c r="B8" s="113"/>
      <c r="C8" s="117" t="s">
        <v>47</v>
      </c>
      <c r="D8" s="118" t="s">
        <v>325</v>
      </c>
      <c r="E8" s="145">
        <v>13044.650000000001</v>
      </c>
      <c r="F8" s="119">
        <v>44419.439999999995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57464.09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57464.09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5760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5760</v>
      </c>
      <c r="V9" s="115"/>
    </row>
    <row r="10" spans="2:22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167033.85000000003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167033.85000000003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61035.499999999993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61035.499999999993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165177.16999999998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165177.16999999998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784803.54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784803.54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98415.28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98415.28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123899.27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123899.27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53602.96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53602.96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143049.83000000002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143049.83000000002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566264.06999999995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566264.06999999995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730745.60999999987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730745.60999999987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454578.60000000009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671487.58000000019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671487.58000000019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2834.3199999999997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2834.3199999999997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0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172397.58000000002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172397.58000000002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51310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51310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49501.12000000001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49501.12000000001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2350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2350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582083.34000000008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582083.34000000008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1943826.69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1943826.69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440473.19999999995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440473.19999999995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33657.840000000004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33657.840000000004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147089.41999999998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147089.41999999998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0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2867250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2867250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10746.24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10746.24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119061.30999999997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119061.30999999997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191608.21000000002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191608.21000000002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128748.93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128748.93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432208.27000000008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432208.27000000008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404032.82000000007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404032.82000000007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855479.82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855479.82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875353.95999999973</v>
      </c>
      <c r="F46" s="119">
        <v>997255.62999999989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1872609.5899999996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1872609.5899999996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814684.48999999976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814684.48999999976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839910.79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839910.79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0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227111.64999999997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227111.64999999997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274485.03000000003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274485.03000000003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139977.25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139977.25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1613596.2699999996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1613596.2699999996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48656.560000000005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48656.560000000005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0</v>
      </c>
      <c r="H54" s="119">
        <v>0</v>
      </c>
      <c r="I54" s="119">
        <v>0</v>
      </c>
      <c r="J54" s="119">
        <v>0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100729.42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100729.42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111614.25000000001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111614.25000000001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63358.349999999991</v>
      </c>
      <c r="F56" s="119">
        <v>63684.369999999988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127042.71999999997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127042.71999999997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179812.08999999997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179812.08999999997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60730.34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60730.34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48259.05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48259.05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44803.409999999996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44803.409999999996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56833.47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56833.47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0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0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170003.06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170003.06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36939.53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36939.53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108601.85999999999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108601.85999999999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263759.3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263759.3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627892.7300000001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627892.7300000001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53892.86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53892.86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1217877.9000000004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1217877.9000000004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63496.57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63496.57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1232498.04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1232498.04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12437488.249999978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12437488.249999978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0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0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0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0</v>
      </c>
      <c r="H84" s="119">
        <v>0</v>
      </c>
      <c r="I84" s="119">
        <v>0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2062051.1999999997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2062051.1999999997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0</v>
      </c>
      <c r="H85" s="119">
        <v>0</v>
      </c>
      <c r="I85" s="119">
        <v>0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32320.240000000002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32320.240000000002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964545.1399999999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964545.1399999999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0</v>
      </c>
      <c r="H87" s="119">
        <v>0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247533.85000000003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247533.85000000003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43890.86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43890.86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4252464.82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4252464.82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0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74959.349999999991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74959.349999999991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0</v>
      </c>
      <c r="H91" s="119">
        <v>0</v>
      </c>
      <c r="I91" s="119">
        <v>0</v>
      </c>
      <c r="J91" s="119">
        <v>0</v>
      </c>
      <c r="K91" s="119">
        <v>0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32990.49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32990.49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0</v>
      </c>
      <c r="H92" s="119">
        <v>0</v>
      </c>
      <c r="I92" s="119">
        <v>0</v>
      </c>
      <c r="J92" s="119">
        <v>0</v>
      </c>
      <c r="K92" s="119">
        <v>0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1173307.96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1173307.96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287514.94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287514.94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50200.19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50200.19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117226.12999999999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117226.12999999999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0</v>
      </c>
      <c r="H97" s="119">
        <v>0</v>
      </c>
      <c r="I97" s="119">
        <v>0</v>
      </c>
      <c r="J97" s="119">
        <v>0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2132023.4700000002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2132023.4700000002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0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2224855.31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2224855.31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198585.54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198585.54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33961311.730000004</v>
      </c>
      <c r="F100" s="119">
        <v>9996920.25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43958231.980000004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43958231.980000004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102303.33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102303.33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232958.21000000002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232958.21000000002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51962.770000000004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51962.770000000004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62419.710000000006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62419.710000000006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0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1143.75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1143.75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133685.72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133685.72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24517.799999999996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24517.799999999996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110598.07999999999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110598.07999999999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241887.28999999998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241887.28999999998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516.53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516.53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56408.280000000013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56408.280000000013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332698.76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332698.76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94522.669999999984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94522.669999999984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418488.78999999992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418488.78999999992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362772.56999999983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362772.56999999983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305776.87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305776.87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752443.11000000034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752443.11000000034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41497.22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41497.22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0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152504.68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152504.68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772114.63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772114.63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346624.75000000006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346624.75000000006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385852.06999999995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385852.06999999995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0</v>
      </c>
      <c r="H132" s="119">
        <v>0</v>
      </c>
      <c r="I132" s="119">
        <v>0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52143.29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52143.29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0</v>
      </c>
      <c r="H133" s="119">
        <v>0</v>
      </c>
      <c r="I133" s="119">
        <v>0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45819.30000000001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45819.30000000001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54362.119999999995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54362.119999999995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82955.42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82955.42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439080.31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439080.31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37391.430000000008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37391.430000000008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0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38933.1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38933.1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0</v>
      </c>
      <c r="H139" s="119">
        <v>0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22608.57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22608.57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0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121441.62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121441.62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0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395242.37000000005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395242.37000000005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0</v>
      </c>
      <c r="H142" s="119">
        <v>0</v>
      </c>
      <c r="I142" s="119">
        <v>0</v>
      </c>
      <c r="J142" s="119">
        <v>0</v>
      </c>
      <c r="K142" s="119">
        <v>0</v>
      </c>
      <c r="L142" s="119">
        <v>0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50470.460000000006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50470.460000000006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0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54933.149999999994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54933.149999999994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0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3272676.35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3272676.35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150385.45000000001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150385.45000000001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0</v>
      </c>
      <c r="H146" s="119">
        <v>0</v>
      </c>
      <c r="I146" s="119">
        <v>0</v>
      </c>
      <c r="J146" s="119">
        <v>0</v>
      </c>
      <c r="K146" s="119">
        <v>0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617291.74999999977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617291.74999999977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0</v>
      </c>
      <c r="H147" s="119">
        <v>0</v>
      </c>
      <c r="I147" s="119">
        <v>0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0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0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21133.57</v>
      </c>
      <c r="G148" s="119">
        <v>0</v>
      </c>
      <c r="H148" s="119">
        <v>0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29413.96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29413.96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0</v>
      </c>
      <c r="H149" s="119">
        <v>0</v>
      </c>
      <c r="I149" s="119">
        <v>0</v>
      </c>
      <c r="J149" s="119">
        <v>0</v>
      </c>
      <c r="K149" s="119">
        <v>0</v>
      </c>
      <c r="L149" s="119">
        <v>0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31844.799999999996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31844.799999999996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0</v>
      </c>
      <c r="H150" s="119">
        <v>0</v>
      </c>
      <c r="I150" s="119">
        <v>0</v>
      </c>
      <c r="J150" s="119">
        <v>0</v>
      </c>
      <c r="K150" s="119">
        <v>0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2161292.37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2161292.37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0</v>
      </c>
      <c r="H152" s="119">
        <v>0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44885.420000000006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44885.420000000006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18084.679999999997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18084.679999999997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0</v>
      </c>
      <c r="H154" s="119">
        <v>0</v>
      </c>
      <c r="I154" s="119">
        <v>0</v>
      </c>
      <c r="J154" s="119">
        <v>0</v>
      </c>
      <c r="K154" s="119">
        <v>0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122615.47999999998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122615.47999999998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76369.830000000016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76369.830000000016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0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0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0</v>
      </c>
      <c r="H158" s="119">
        <v>0</v>
      </c>
      <c r="I158" s="119">
        <v>0</v>
      </c>
      <c r="J158" s="119">
        <v>0</v>
      </c>
      <c r="K158" s="119">
        <v>0</v>
      </c>
      <c r="L158" s="119">
        <v>0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13023.619999999999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13023.619999999999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18510.41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18510.41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0</v>
      </c>
      <c r="H160" s="119">
        <v>0</v>
      </c>
      <c r="I160" s="119">
        <v>0</v>
      </c>
      <c r="J160" s="119">
        <v>0</v>
      </c>
      <c r="K160" s="119">
        <v>0</v>
      </c>
      <c r="L160" s="119">
        <v>0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522976.67000000004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522976.67000000004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0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0</v>
      </c>
      <c r="H164" s="119">
        <v>0</v>
      </c>
      <c r="I164" s="119">
        <v>0</v>
      </c>
      <c r="J164" s="119">
        <v>0</v>
      </c>
      <c r="K164" s="119">
        <v>0</v>
      </c>
      <c r="L164" s="119">
        <v>0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94311.13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94311.13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0</v>
      </c>
      <c r="H165" s="119">
        <v>0</v>
      </c>
      <c r="I165" s="119">
        <v>0</v>
      </c>
      <c r="J165" s="119">
        <v>0</v>
      </c>
      <c r="K165" s="119">
        <v>0</v>
      </c>
      <c r="L165" s="119">
        <v>0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73607.41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73607.41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72504.569999999992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72504.569999999992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9092.4300000000021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9092.4300000000021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27884.199999999997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27884.199999999997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57333.200000000004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57333.200000000004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8234.7199999999993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8234.7199999999993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192905.61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192905.61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41680.080000000002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41680.080000000002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0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0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25906.99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25906.99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2074.69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2074.69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109008.68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109008.68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0</v>
      </c>
      <c r="H179" s="119">
        <v>0</v>
      </c>
      <c r="I179" s="119">
        <v>0</v>
      </c>
      <c r="J179" s="119">
        <v>0</v>
      </c>
      <c r="K179" s="119">
        <v>0</v>
      </c>
      <c r="L179" s="119">
        <v>0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118636.61000000003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118636.61000000003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0</v>
      </c>
      <c r="H180" s="119">
        <v>0</v>
      </c>
      <c r="I180" s="119">
        <v>0</v>
      </c>
      <c r="J180" s="119">
        <v>0</v>
      </c>
      <c r="K180" s="119">
        <v>0</v>
      </c>
      <c r="L180" s="119">
        <v>0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244429.66999999998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244429.66999999998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0</v>
      </c>
      <c r="H181" s="119">
        <v>0</v>
      </c>
      <c r="I181" s="119">
        <v>0</v>
      </c>
      <c r="J181" s="119">
        <v>0</v>
      </c>
      <c r="K181" s="119">
        <v>0</v>
      </c>
      <c r="L181" s="119">
        <v>0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44537.15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44537.15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0</v>
      </c>
      <c r="H182" s="119">
        <v>0</v>
      </c>
      <c r="I182" s="119">
        <v>0</v>
      </c>
      <c r="J182" s="119">
        <v>0</v>
      </c>
      <c r="K182" s="119">
        <v>0</v>
      </c>
      <c r="L182" s="119">
        <v>0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648160.86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648160.86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0</v>
      </c>
      <c r="H185" s="119">
        <v>0</v>
      </c>
      <c r="I185" s="119">
        <v>0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28231.409999999996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28231.409999999996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0</v>
      </c>
      <c r="H186" s="119">
        <v>0</v>
      </c>
      <c r="I186" s="119">
        <v>0</v>
      </c>
      <c r="J186" s="119">
        <v>0</v>
      </c>
      <c r="K186" s="119">
        <v>0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26444.35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26444.35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0</v>
      </c>
      <c r="H187" s="119">
        <v>0</v>
      </c>
      <c r="I187" s="119">
        <v>0</v>
      </c>
      <c r="J187" s="119">
        <v>0</v>
      </c>
      <c r="K187" s="119">
        <v>0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600197.17000000004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600197.17000000004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0</v>
      </c>
      <c r="H188" s="119">
        <v>0</v>
      </c>
      <c r="I188" s="119">
        <v>0</v>
      </c>
      <c r="J188" s="119">
        <v>0</v>
      </c>
      <c r="K188" s="119">
        <v>0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21341.160000000003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21341.160000000003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0</v>
      </c>
      <c r="H189" s="119">
        <v>0</v>
      </c>
      <c r="I189" s="119">
        <v>0</v>
      </c>
      <c r="J189" s="119">
        <v>0</v>
      </c>
      <c r="K189" s="119">
        <v>0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19235.95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19235.95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0</v>
      </c>
      <c r="H190" s="119">
        <v>0</v>
      </c>
      <c r="I190" s="119">
        <v>0</v>
      </c>
      <c r="J190" s="119">
        <v>0</v>
      </c>
      <c r="K190" s="119">
        <v>0</v>
      </c>
      <c r="L190" s="119">
        <v>0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112046.79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112046.79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0</v>
      </c>
      <c r="H191" s="119">
        <v>0</v>
      </c>
      <c r="I191" s="119">
        <v>0</v>
      </c>
      <c r="J191" s="119">
        <v>0</v>
      </c>
      <c r="K191" s="119">
        <v>0</v>
      </c>
      <c r="L191" s="119">
        <v>0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53088.499999999993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53088.499999999993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0</v>
      </c>
      <c r="H192" s="119">
        <v>0</v>
      </c>
      <c r="I192" s="119">
        <v>0</v>
      </c>
      <c r="J192" s="119">
        <v>0</v>
      </c>
      <c r="K192" s="119">
        <v>0</v>
      </c>
      <c r="L192" s="119">
        <v>0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15203.71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15203.71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0</v>
      </c>
      <c r="H193" s="119">
        <v>0</v>
      </c>
      <c r="I193" s="119">
        <v>0</v>
      </c>
      <c r="J193" s="119">
        <v>0</v>
      </c>
      <c r="K193" s="119">
        <v>0</v>
      </c>
      <c r="L193" s="119">
        <v>0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89930.53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89930.53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0</v>
      </c>
      <c r="H194" s="119">
        <v>0</v>
      </c>
      <c r="I194" s="119">
        <v>0</v>
      </c>
      <c r="J194" s="119">
        <v>0</v>
      </c>
      <c r="K194" s="119">
        <v>0</v>
      </c>
      <c r="L194" s="119">
        <v>0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14135.26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14135.26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0</v>
      </c>
      <c r="H195" s="119">
        <v>0</v>
      </c>
      <c r="I195" s="119">
        <v>0</v>
      </c>
      <c r="J195" s="119">
        <v>0</v>
      </c>
      <c r="K195" s="119">
        <v>0</v>
      </c>
      <c r="L195" s="119">
        <v>0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39385.849999999991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39385.849999999991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0</v>
      </c>
      <c r="H196" s="119">
        <v>0</v>
      </c>
      <c r="I196" s="119">
        <v>0</v>
      </c>
      <c r="J196" s="119">
        <v>0</v>
      </c>
      <c r="K196" s="119">
        <v>0</v>
      </c>
      <c r="L196" s="119">
        <v>0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130818.74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130818.74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0</v>
      </c>
      <c r="H197" s="119">
        <v>0</v>
      </c>
      <c r="I197" s="119">
        <v>0</v>
      </c>
      <c r="J197" s="119">
        <v>0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501151.03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501151.03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0</v>
      </c>
      <c r="H198" s="119">
        <v>0</v>
      </c>
      <c r="I198" s="119">
        <v>0</v>
      </c>
      <c r="J198" s="119">
        <v>0</v>
      </c>
      <c r="K198" s="119">
        <v>0</v>
      </c>
      <c r="L198" s="119">
        <v>0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897061.24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897061.24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0</v>
      </c>
      <c r="H199" s="119">
        <v>0</v>
      </c>
      <c r="I199" s="119">
        <v>0</v>
      </c>
      <c r="J199" s="119">
        <v>0</v>
      </c>
      <c r="K199" s="119">
        <v>0</v>
      </c>
      <c r="L199" s="119">
        <v>0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2735.97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2735.97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0</v>
      </c>
      <c r="H202" s="119">
        <v>0</v>
      </c>
      <c r="I202" s="119">
        <v>0</v>
      </c>
      <c r="J202" s="119">
        <v>0</v>
      </c>
      <c r="K202" s="119">
        <v>0</v>
      </c>
      <c r="L202" s="119">
        <v>0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1816001.6799999997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1816001.6799999997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0</v>
      </c>
      <c r="H203" s="119">
        <v>0</v>
      </c>
      <c r="I203" s="119">
        <v>0</v>
      </c>
      <c r="J203" s="119">
        <v>0</v>
      </c>
      <c r="K203" s="119">
        <v>0</v>
      </c>
      <c r="L203" s="119">
        <v>0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35217.89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35217.89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0</v>
      </c>
      <c r="H204" s="119">
        <v>0</v>
      </c>
      <c r="I204" s="119">
        <v>0</v>
      </c>
      <c r="J204" s="119">
        <v>0</v>
      </c>
      <c r="K204" s="119">
        <v>0</v>
      </c>
      <c r="L204" s="119">
        <v>0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325384.68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325384.68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0</v>
      </c>
      <c r="H205" s="119">
        <v>0</v>
      </c>
      <c r="I205" s="119">
        <v>0</v>
      </c>
      <c r="J205" s="119">
        <v>0</v>
      </c>
      <c r="K205" s="119">
        <v>0</v>
      </c>
      <c r="L205" s="119">
        <v>0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145.19999999999999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145.19999999999999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0</v>
      </c>
      <c r="H206" s="119">
        <v>0</v>
      </c>
      <c r="I206" s="119">
        <v>0</v>
      </c>
      <c r="J206" s="119">
        <v>0</v>
      </c>
      <c r="K206" s="119">
        <v>0</v>
      </c>
      <c r="L206" s="119">
        <v>0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823.68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823.68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0</v>
      </c>
      <c r="H207" s="119">
        <v>0</v>
      </c>
      <c r="I207" s="119">
        <v>0</v>
      </c>
      <c r="J207" s="119">
        <v>0</v>
      </c>
      <c r="K207" s="119">
        <v>0</v>
      </c>
      <c r="L207" s="119">
        <v>0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79096.929999999993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79096.929999999993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0</v>
      </c>
      <c r="H208" s="119">
        <v>0</v>
      </c>
      <c r="I208" s="119">
        <v>0</v>
      </c>
      <c r="J208" s="119">
        <v>0</v>
      </c>
      <c r="K208" s="119">
        <v>0</v>
      </c>
      <c r="L208" s="119">
        <v>0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394542.68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394542.68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0</v>
      </c>
      <c r="H209" s="119">
        <v>0</v>
      </c>
      <c r="I209" s="119">
        <v>0</v>
      </c>
      <c r="J209" s="119">
        <v>0</v>
      </c>
      <c r="K209" s="119">
        <v>0</v>
      </c>
      <c r="L209" s="119">
        <v>0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187779.44999999998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187779.44999999998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0</v>
      </c>
      <c r="H210" s="119">
        <v>0</v>
      </c>
      <c r="I210" s="119">
        <v>0</v>
      </c>
      <c r="J210" s="119">
        <v>0</v>
      </c>
      <c r="K210" s="119">
        <v>0</v>
      </c>
      <c r="L210" s="119">
        <v>0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13765.17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13765.17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0</v>
      </c>
      <c r="H211" s="119">
        <v>0</v>
      </c>
      <c r="I211" s="119">
        <v>0</v>
      </c>
      <c r="J211" s="119">
        <v>0</v>
      </c>
      <c r="K211" s="119">
        <v>0</v>
      </c>
      <c r="L211" s="119">
        <v>0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33776.99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33776.99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0</v>
      </c>
      <c r="H212" s="119">
        <v>0</v>
      </c>
      <c r="I212" s="119">
        <v>0</v>
      </c>
      <c r="J212" s="119">
        <v>0</v>
      </c>
      <c r="K212" s="119">
        <v>0</v>
      </c>
      <c r="L212" s="119">
        <v>0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148767.75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148767.75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0</v>
      </c>
      <c r="H213" s="119">
        <v>0</v>
      </c>
      <c r="I213" s="119">
        <v>0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108971.77000000002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108971.77000000002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0</v>
      </c>
      <c r="I215" s="119">
        <v>0</v>
      </c>
      <c r="J215" s="119">
        <v>0</v>
      </c>
      <c r="K215" s="119">
        <v>0</v>
      </c>
      <c r="L215" s="119">
        <v>0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0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0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0</v>
      </c>
      <c r="H216" s="119">
        <v>0</v>
      </c>
      <c r="I216" s="119">
        <v>0</v>
      </c>
      <c r="J216" s="119">
        <v>0</v>
      </c>
      <c r="K216" s="119">
        <v>0</v>
      </c>
      <c r="L216" s="119">
        <v>0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140231.89000000001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140231.89000000001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0</v>
      </c>
      <c r="H217" s="119">
        <v>0</v>
      </c>
      <c r="I217" s="119">
        <v>0</v>
      </c>
      <c r="J217" s="119">
        <v>0</v>
      </c>
      <c r="K217" s="119">
        <v>0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1441104.7500000002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1441104.7500000002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0</v>
      </c>
      <c r="H218" s="119">
        <v>0</v>
      </c>
      <c r="I218" s="119">
        <v>0</v>
      </c>
      <c r="J218" s="119">
        <v>0</v>
      </c>
      <c r="K218" s="119">
        <v>0</v>
      </c>
      <c r="L218" s="119">
        <v>0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176056.69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176056.69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0</v>
      </c>
      <c r="H219" s="119">
        <v>0</v>
      </c>
      <c r="I219" s="119">
        <v>0</v>
      </c>
      <c r="J219" s="119">
        <v>0</v>
      </c>
      <c r="K219" s="119">
        <v>0</v>
      </c>
      <c r="L219" s="119">
        <v>0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15354.699999999999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15354.699999999999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0</v>
      </c>
      <c r="H220" s="119">
        <v>0</v>
      </c>
      <c r="I220" s="119">
        <v>0</v>
      </c>
      <c r="J220" s="119">
        <v>0</v>
      </c>
      <c r="K220" s="119">
        <v>0</v>
      </c>
      <c r="L220" s="119">
        <v>0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518022.11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518022.11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0</v>
      </c>
      <c r="H221" s="119">
        <v>0</v>
      </c>
      <c r="I221" s="119">
        <v>0</v>
      </c>
      <c r="J221" s="119">
        <v>0</v>
      </c>
      <c r="K221" s="119">
        <v>0</v>
      </c>
      <c r="L221" s="119">
        <v>0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117108.15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117108.15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0</v>
      </c>
      <c r="H222" s="119">
        <v>0</v>
      </c>
      <c r="I222" s="119">
        <v>0</v>
      </c>
      <c r="J222" s="119">
        <v>0</v>
      </c>
      <c r="K222" s="119">
        <v>0</v>
      </c>
      <c r="L222" s="119">
        <v>0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122402.57000000005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122402.57000000005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0</v>
      </c>
      <c r="H223" s="119">
        <v>0</v>
      </c>
      <c r="I223" s="119">
        <v>0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86697.550000000017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86697.550000000017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0</v>
      </c>
      <c r="H224" s="119">
        <v>0</v>
      </c>
      <c r="I224" s="119">
        <v>0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72629.23000000001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72629.23000000001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0</v>
      </c>
      <c r="H225" s="119">
        <v>0</v>
      </c>
      <c r="I225" s="119">
        <v>0</v>
      </c>
      <c r="J225" s="119">
        <v>0</v>
      </c>
      <c r="K225" s="119">
        <v>0</v>
      </c>
      <c r="L225" s="119">
        <v>0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34827.870000000003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34827.870000000003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0</v>
      </c>
      <c r="H229" s="119">
        <v>0</v>
      </c>
      <c r="I229" s="119">
        <v>0</v>
      </c>
      <c r="J229" s="119">
        <v>0</v>
      </c>
      <c r="K229" s="119">
        <v>0</v>
      </c>
      <c r="L229" s="119">
        <v>0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30759.17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30759.17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0</v>
      </c>
      <c r="H230" s="119">
        <v>0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0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0</v>
      </c>
      <c r="H231" s="119">
        <v>0</v>
      </c>
      <c r="I231" s="119">
        <v>0</v>
      </c>
      <c r="J231" s="119">
        <v>0</v>
      </c>
      <c r="K231" s="119">
        <v>0</v>
      </c>
      <c r="L231" s="119">
        <v>0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5701524.2100000009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5701524.2100000009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0</v>
      </c>
      <c r="H232" s="119">
        <v>0</v>
      </c>
      <c r="I232" s="119">
        <v>0</v>
      </c>
      <c r="J232" s="119">
        <v>0</v>
      </c>
      <c r="K232" s="119">
        <v>0</v>
      </c>
      <c r="L232" s="119">
        <v>0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17819073.090000004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17819073.090000004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0</v>
      </c>
      <c r="H233" s="119">
        <v>0</v>
      </c>
      <c r="I233" s="119">
        <v>0</v>
      </c>
      <c r="J233" s="119">
        <v>0</v>
      </c>
      <c r="K233" s="119">
        <v>0</v>
      </c>
      <c r="L233" s="119">
        <v>0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6829545.3800000008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6829545.3800000008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0</v>
      </c>
      <c r="H234" s="119">
        <v>0</v>
      </c>
      <c r="I234" s="119">
        <v>0</v>
      </c>
      <c r="J234" s="119">
        <v>0</v>
      </c>
      <c r="K234" s="119">
        <v>0</v>
      </c>
      <c r="L234" s="119">
        <v>0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583996.36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583996.36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0</v>
      </c>
      <c r="H235" s="119">
        <v>0</v>
      </c>
      <c r="I235" s="119">
        <v>0</v>
      </c>
      <c r="J235" s="119">
        <v>0</v>
      </c>
      <c r="K235" s="119">
        <v>0</v>
      </c>
      <c r="L235" s="119">
        <v>0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3118781.4400000004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3118781.4400000004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0</v>
      </c>
      <c r="H236" s="119">
        <v>0</v>
      </c>
      <c r="I236" s="119">
        <v>0</v>
      </c>
      <c r="J236" s="119">
        <v>0</v>
      </c>
      <c r="K236" s="119">
        <v>0</v>
      </c>
      <c r="L236" s="119">
        <v>0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461698.17000000004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461698.17000000004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0</v>
      </c>
      <c r="H237" s="119">
        <v>0</v>
      </c>
      <c r="I237" s="119">
        <v>0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1709138.38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1709138.38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0</v>
      </c>
      <c r="H238" s="119">
        <v>0</v>
      </c>
      <c r="I238" s="119">
        <v>0</v>
      </c>
      <c r="J238" s="119">
        <v>0</v>
      </c>
      <c r="K238" s="119">
        <v>0</v>
      </c>
      <c r="L238" s="119">
        <v>0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292607.65000000002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292607.65000000002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0</v>
      </c>
      <c r="H239" s="119">
        <v>0</v>
      </c>
      <c r="I239" s="119">
        <v>0</v>
      </c>
      <c r="J239" s="119">
        <v>0</v>
      </c>
      <c r="K239" s="119">
        <v>0</v>
      </c>
      <c r="L239" s="119">
        <v>0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109292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109292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0</v>
      </c>
      <c r="H241" s="119">
        <v>0</v>
      </c>
      <c r="I241" s="119">
        <v>0</v>
      </c>
      <c r="J241" s="119">
        <v>0</v>
      </c>
      <c r="K241" s="119">
        <v>0</v>
      </c>
      <c r="L241" s="119">
        <v>0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74126.570000000007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74126.570000000007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0</v>
      </c>
      <c r="H243" s="119">
        <v>0</v>
      </c>
      <c r="I243" s="119">
        <v>0</v>
      </c>
      <c r="J243" s="119">
        <v>0</v>
      </c>
      <c r="K243" s="119">
        <v>0</v>
      </c>
      <c r="L243" s="119">
        <v>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18704.080000000002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18704.080000000002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0</v>
      </c>
      <c r="H244" s="119">
        <v>0</v>
      </c>
      <c r="I244" s="119">
        <v>0</v>
      </c>
      <c r="J244" s="119">
        <v>0</v>
      </c>
      <c r="K244" s="119">
        <v>0</v>
      </c>
      <c r="L244" s="119">
        <v>0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67289.38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67289.38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0</v>
      </c>
      <c r="H245" s="119">
        <v>0</v>
      </c>
      <c r="I245" s="119">
        <v>0</v>
      </c>
      <c r="J245" s="119">
        <v>0</v>
      </c>
      <c r="K245" s="119">
        <v>0</v>
      </c>
      <c r="L245" s="119">
        <v>0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26281.840000000004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26281.840000000004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0</v>
      </c>
      <c r="H246" s="119">
        <v>0</v>
      </c>
      <c r="I246" s="119">
        <v>0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0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0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0</v>
      </c>
      <c r="H247" s="119">
        <v>0</v>
      </c>
      <c r="I247" s="119">
        <v>0</v>
      </c>
      <c r="J247" s="119">
        <v>0</v>
      </c>
      <c r="K247" s="119">
        <v>0</v>
      </c>
      <c r="L247" s="119">
        <v>0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367132.70000000007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367132.70000000007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0</v>
      </c>
      <c r="J248" s="119">
        <v>0</v>
      </c>
      <c r="K248" s="119">
        <v>0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0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0</v>
      </c>
      <c r="I249" s="119">
        <v>0</v>
      </c>
      <c r="J249" s="119">
        <v>0</v>
      </c>
      <c r="K249" s="119">
        <v>0</v>
      </c>
      <c r="L249" s="119">
        <v>0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0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0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0</v>
      </c>
      <c r="H250" s="119">
        <v>0</v>
      </c>
      <c r="I250" s="119">
        <v>0</v>
      </c>
      <c r="J250" s="119">
        <v>0</v>
      </c>
      <c r="K250" s="119">
        <v>0</v>
      </c>
      <c r="L250" s="119">
        <v>0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41247.1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41247.1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0</v>
      </c>
      <c r="H251" s="119">
        <v>0</v>
      </c>
      <c r="I251" s="119">
        <v>0</v>
      </c>
      <c r="J251" s="119">
        <v>0</v>
      </c>
      <c r="K251" s="119">
        <v>0</v>
      </c>
      <c r="L251" s="119">
        <v>0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717989.36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717989.36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0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362808.48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362808.48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178942.18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178942.18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110322.12000000001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110322.12000000001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0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265145.26000000013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265145.26000000013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72403.49000000002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72403.49000000002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36000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36000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0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38080.410000000003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38080.410000000003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99998.26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99998.26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0</v>
      </c>
      <c r="H263" s="119">
        <v>0</v>
      </c>
      <c r="I263" s="119">
        <v>0</v>
      </c>
      <c r="J263" s="119">
        <v>0</v>
      </c>
      <c r="K263" s="119">
        <v>0</v>
      </c>
      <c r="L263" s="119">
        <v>0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8742.8100000000013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8742.8100000000013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0</v>
      </c>
      <c r="H264" s="119">
        <v>0</v>
      </c>
      <c r="I264" s="119">
        <v>0</v>
      </c>
      <c r="J264" s="119">
        <v>0</v>
      </c>
      <c r="K264" s="119">
        <v>0</v>
      </c>
      <c r="L264" s="119">
        <v>0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112104.65000000002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112104.65000000002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0</v>
      </c>
      <c r="H265" s="119">
        <v>0</v>
      </c>
      <c r="I265" s="119">
        <v>0</v>
      </c>
      <c r="J265" s="119">
        <v>0</v>
      </c>
      <c r="K265" s="119">
        <v>0</v>
      </c>
      <c r="L265" s="119">
        <v>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36666.68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36666.68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0</v>
      </c>
      <c r="H266" s="119">
        <v>0</v>
      </c>
      <c r="I266" s="119">
        <v>0</v>
      </c>
      <c r="J266" s="119">
        <v>0</v>
      </c>
      <c r="K266" s="119">
        <v>0</v>
      </c>
      <c r="L266" s="119">
        <v>0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9649.880000000001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9649.880000000001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0</v>
      </c>
      <c r="H267" s="119">
        <v>0</v>
      </c>
      <c r="I267" s="119">
        <v>0</v>
      </c>
      <c r="J267" s="119">
        <v>0</v>
      </c>
      <c r="K267" s="119">
        <v>0</v>
      </c>
      <c r="L267" s="119">
        <v>0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38930139.080000013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38930139.080000013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951408.72</v>
      </c>
      <c r="F268" s="119">
        <v>2154249.85</v>
      </c>
      <c r="G268" s="119">
        <v>0</v>
      </c>
      <c r="H268" s="119">
        <v>0</v>
      </c>
      <c r="I268" s="119">
        <v>0</v>
      </c>
      <c r="J268" s="119">
        <v>0</v>
      </c>
      <c r="K268" s="119">
        <v>0</v>
      </c>
      <c r="L268" s="119">
        <v>0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3105658.5700000003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3105658.5700000003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0</v>
      </c>
      <c r="H269" s="119">
        <v>0</v>
      </c>
      <c r="I269" s="119">
        <v>0</v>
      </c>
      <c r="J269" s="119">
        <v>0</v>
      </c>
      <c r="K269" s="119">
        <v>0</v>
      </c>
      <c r="L269" s="119">
        <v>0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1111445.79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1111445.79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0</v>
      </c>
      <c r="H270" s="119">
        <v>0</v>
      </c>
      <c r="I270" s="119">
        <v>0</v>
      </c>
      <c r="J270" s="119">
        <v>0</v>
      </c>
      <c r="K270" s="119">
        <v>0</v>
      </c>
      <c r="L270" s="119">
        <v>0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722595.21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722595.21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0</v>
      </c>
      <c r="H271" s="119">
        <v>0</v>
      </c>
      <c r="I271" s="119">
        <v>0</v>
      </c>
      <c r="J271" s="119">
        <v>0</v>
      </c>
      <c r="K271" s="119">
        <v>0</v>
      </c>
      <c r="L271" s="119">
        <v>0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228756.47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228756.47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0</v>
      </c>
      <c r="H272" s="119">
        <v>0</v>
      </c>
      <c r="I272" s="119">
        <v>0</v>
      </c>
      <c r="J272" s="119">
        <v>0</v>
      </c>
      <c r="K272" s="119">
        <v>0</v>
      </c>
      <c r="L272" s="119">
        <v>0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0.12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0.12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0</v>
      </c>
      <c r="H273" s="119">
        <v>0</v>
      </c>
      <c r="I273" s="119">
        <v>0</v>
      </c>
      <c r="J273" s="119">
        <v>0</v>
      </c>
      <c r="K273" s="119">
        <v>0</v>
      </c>
      <c r="L273" s="119">
        <v>0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212180.37000000002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212180.37000000002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43437180.120000049</v>
      </c>
      <c r="G274" s="119">
        <v>0</v>
      </c>
      <c r="H274" s="119">
        <v>0</v>
      </c>
      <c r="I274" s="119">
        <v>0</v>
      </c>
      <c r="J274" s="119">
        <v>0</v>
      </c>
      <c r="K274" s="119">
        <v>0</v>
      </c>
      <c r="L274" s="119">
        <v>0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85747280.590000033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85747280.590000033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0</v>
      </c>
      <c r="H275" s="119">
        <v>0</v>
      </c>
      <c r="I275" s="119">
        <v>0</v>
      </c>
      <c r="J275" s="119">
        <v>0</v>
      </c>
      <c r="K275" s="119">
        <v>0</v>
      </c>
      <c r="L275" s="119">
        <v>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100380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100380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0</v>
      </c>
      <c r="H276" s="119">
        <v>0</v>
      </c>
      <c r="I276" s="119">
        <v>0</v>
      </c>
      <c r="J276" s="119">
        <v>0</v>
      </c>
      <c r="K276" s="119">
        <v>0</v>
      </c>
      <c r="L276" s="119">
        <v>0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421066.59999999992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421066.59999999992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0</v>
      </c>
      <c r="H279" s="119">
        <v>0</v>
      </c>
      <c r="I279" s="119">
        <v>0</v>
      </c>
      <c r="J279" s="119">
        <v>0</v>
      </c>
      <c r="K279" s="119">
        <v>0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2151779.0499999989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2151779.0499999989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0</v>
      </c>
      <c r="H280" s="119">
        <v>0</v>
      </c>
      <c r="I280" s="119">
        <v>0</v>
      </c>
      <c r="J280" s="119">
        <v>0</v>
      </c>
      <c r="K280" s="119">
        <v>0</v>
      </c>
      <c r="L280" s="119">
        <v>0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33886283.25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33886283.25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0</v>
      </c>
      <c r="H281" s="119">
        <v>0</v>
      </c>
      <c r="I281" s="119">
        <v>0</v>
      </c>
      <c r="J281" s="119">
        <v>0</v>
      </c>
      <c r="K281" s="119">
        <v>0</v>
      </c>
      <c r="L281" s="119">
        <v>0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5781.2199999999993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5781.2199999999993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0</v>
      </c>
      <c r="H282" s="119">
        <v>0</v>
      </c>
      <c r="I282" s="119">
        <v>0</v>
      </c>
      <c r="J282" s="119">
        <v>0</v>
      </c>
      <c r="K282" s="119">
        <v>0</v>
      </c>
      <c r="L282" s="119">
        <v>0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39447.96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39447.96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0</v>
      </c>
      <c r="I283" s="119">
        <v>0</v>
      </c>
      <c r="J283" s="119">
        <v>0</v>
      </c>
      <c r="K283" s="119">
        <v>0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16598.11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16598.11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0</v>
      </c>
      <c r="H284" s="119">
        <v>0</v>
      </c>
      <c r="I284" s="119">
        <v>0</v>
      </c>
      <c r="J284" s="119">
        <v>0</v>
      </c>
      <c r="K284" s="119">
        <v>0</v>
      </c>
      <c r="L284" s="119">
        <v>0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0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0</v>
      </c>
      <c r="H285" s="119">
        <v>0</v>
      </c>
      <c r="I285" s="119">
        <v>0</v>
      </c>
      <c r="J285" s="119">
        <v>0</v>
      </c>
      <c r="K285" s="119">
        <v>0</v>
      </c>
      <c r="L285" s="119">
        <v>0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149308.82999999999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149308.82999999999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70" t="s">
        <v>30</v>
      </c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2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6" t="s">
        <v>33</v>
      </c>
      <c r="D294" s="177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408072501.42000002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1196488.56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7316.84</v>
      </c>
      <c r="V296" s="115"/>
    </row>
    <row r="297" spans="2:22" ht="25.5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190755.24000000002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114448.86000000003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270688.31999999989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1042999.52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171915.16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159989.46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25666.66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178414.94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740690.14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898021.7699999999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688470.03000000026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4110.68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11493.48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214914.32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66700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60666.98000000001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5045.8399999999992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1866.66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1164166.28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2347694.1499999994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634632.36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82022.299999999988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19058.32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304197.15000000002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82401.66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2867250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141664.56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208062.74000000008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249998.05000000005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219105.02000000002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447599.65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447932.22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747048.51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2049451.6299999971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823545.56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891932.13000000059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265386.53999999998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346635.58999999991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186591.69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2064735.8400000005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91637.650000000038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137187.28000000003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131949.65999999997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212005.84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293709.46000000002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102280.76000000001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91234.690000000031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69508.680000000008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59421.86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117147.64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380954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216294.66000000003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100136.34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136898.25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17746.060000000001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1145473.7600000002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76338.330000000016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1695693.5199999996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76427.8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3206301.21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15719594.019999998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38640.199999999997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2070933.6199999996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3459670.9400000004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353698.2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1289891.6499999999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622597.93999999983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374251.26000000007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6051885.5099999998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206379.37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223575.66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1651502.6400000001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125250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521480.48999999993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80276.209999999992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208113.05000000002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2613415.7100000004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368808.33999999997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5791942.3399999999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49089688.569999993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153858.34000000003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457043.47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79231.540000000023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89582.34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3266.66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310652.4599999999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218458.44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151233.74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289400.81000000006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17092.849999999999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75105.38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4150289.26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136530.09000000003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513872.86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515955.67999999982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422757.64000000013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912529.05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68091.62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272328.28000000003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863009.33000000031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445041.95999999985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476384.47999999986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138653.19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221876.71999999991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81769.88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119114.38000000003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777435.29999999993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35264.820000000007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33440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49324.460000000006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102430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419811.09999999992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2320079.6799999997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312035.97999999992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3780000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533333.65999999992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836232.15000000037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134172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47370.760000000031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52152.920000000006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3666666.68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67303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87460.24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133803.21999999997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119970.52000000002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582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370463.96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26853.07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1314609.6600000001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5600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9571.66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150949.06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349580.47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107739.76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68351.98000000001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33521.850000000006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400200.3000000001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15980.85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202959.23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186710.06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0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40007.290000000008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94370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195908.09999999998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3969646.16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585920.9800000001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1509544.7999999998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2600484.16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1400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175063.96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55286.240000000005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968450.17999999993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534370.12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92862.28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156458.00000000003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125220.04000000001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17012.019999999997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188341.22999999998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97086.11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45606.8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201450.84000000005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1456130.1300000001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3955546.9600000004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10678.619999999999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172504.82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8497823.6400000006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843525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575000.16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6229768.1700000102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770039.98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158472.28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449466.97999999992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321235.40000000014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2439451.96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127054.58000000002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351174.08999999997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272733.36000000004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5500.32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177746.36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249056.30000000005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276510.68000000005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25440.800000000003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1184831.8600000003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211533.56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251140.28000000003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125600.58000000002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118269.94000000002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58997.660000000018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2197621.9999999986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46749.98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5770591.2200000007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18423514.920000006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7206910.3799999999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1913097.5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6063958.9799999995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1039120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1754414.2200000002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363661.66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786000.32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118281.42000000001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601858.31999999995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72083.22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332066.06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62305.970000000016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315016.65999999997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1828409.1599999997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6833.48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4000.16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219230.32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1260726.5699999998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134733.30000000002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108090.06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721125.7899999998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294129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197515.07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349473.50000000006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167877.42000000004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36000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44674.28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617638.10000000009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13120.619999999999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198926.04000000007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36666.68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354791.34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27093136.409999996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6187279.54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1519398.5299999998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876346.9800000001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1530358.8599999994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85498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359721.62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88406639.979999989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383999.98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747969.30000000028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83333.34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2446908.8900000015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33403020.679999985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10996.670000000002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49115.040000000001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78545.399999999994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152628.08000000002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229857.19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sheetProtection algorithmName="SHA-512" hashValue="6lnKpp1XgPRJS+lQUxWA6D+0950jsip3ehlXc3MdcZxc90YCkbGTVBa3Bux3M49Llgg9QriS98VcxHkpNAxdUA==" saltValue="7sSnAxWWr0eQ3dLQquS20Q==" spinCount="100000" sheet="1" objects="1" scenarios="1"/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2023-03-23T09:32:26Z</dcterms:modified>
</cp:coreProperties>
</file>