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597" activeTab="0"/>
  </bookViews>
  <sheets>
    <sheet name="I " sheetId="1" r:id="rId1"/>
    <sheet name=" II" sheetId="2" r:id="rId2"/>
    <sheet name="III " sheetId="3" r:id="rId3"/>
    <sheet name=" IV " sheetId="4" r:id="rId4"/>
    <sheet name="SINTETIKA " sheetId="5" r:id="rId5"/>
  </sheets>
  <definedNames/>
  <calcPr fullCalcOnLoad="1"/>
</workbook>
</file>

<file path=xl/sharedStrings.xml><?xml version="1.0" encoding="utf-8"?>
<sst xmlns="http://schemas.openxmlformats.org/spreadsheetml/2006/main" count="278" uniqueCount="97">
  <si>
    <t>Br.nosilaca prava</t>
  </si>
  <si>
    <t>Broj djece</t>
  </si>
  <si>
    <t>Iznos</t>
  </si>
  <si>
    <t>Broj porodica</t>
  </si>
  <si>
    <t>Broj</t>
  </si>
  <si>
    <t>Podgorica</t>
  </si>
  <si>
    <t>1.Podgorica</t>
  </si>
  <si>
    <t>2.Cetinje</t>
  </si>
  <si>
    <t>Bar</t>
  </si>
  <si>
    <t>1.Bar</t>
  </si>
  <si>
    <t>2.Ulcinj</t>
  </si>
  <si>
    <t>Kotor</t>
  </si>
  <si>
    <t>1.Kotor</t>
  </si>
  <si>
    <t>2.Tivat</t>
  </si>
  <si>
    <t>3.Budva</t>
  </si>
  <si>
    <t>H.Novi</t>
  </si>
  <si>
    <t>1.H.Novi</t>
  </si>
  <si>
    <t>Berane</t>
  </si>
  <si>
    <t>1.Berane</t>
  </si>
  <si>
    <t>Plav</t>
  </si>
  <si>
    <t>1.Plav</t>
  </si>
  <si>
    <t>B.Polje</t>
  </si>
  <si>
    <t>1.B.Polje</t>
  </si>
  <si>
    <t>Pljevlja</t>
  </si>
  <si>
    <t>1.Pljevlja</t>
  </si>
  <si>
    <t>Svega:</t>
  </si>
  <si>
    <t>2.Andrij.</t>
  </si>
  <si>
    <t>USTANOVE:</t>
  </si>
  <si>
    <t xml:space="preserve"> Iznos</t>
  </si>
  <si>
    <t>Nikšić</t>
  </si>
  <si>
    <t>1.Nikšić</t>
  </si>
  <si>
    <t>2.Plužine</t>
  </si>
  <si>
    <t>3.Šavnik</t>
  </si>
  <si>
    <t>1.Rožaje</t>
  </si>
  <si>
    <t>2. Žabljak</t>
  </si>
  <si>
    <t>Rožaje</t>
  </si>
  <si>
    <t>Lična invalidnina</t>
  </si>
  <si>
    <t>Zdravstvena zaštita</t>
  </si>
  <si>
    <t>Broj članova</t>
  </si>
  <si>
    <t xml:space="preserve">Materijalno obezbjeđenje </t>
  </si>
  <si>
    <t>Dodatak za  njegu i pomoć</t>
  </si>
  <si>
    <t>Dodatak za djecu</t>
  </si>
  <si>
    <t>Troškovi sahrane</t>
  </si>
  <si>
    <t>Naknada za novorođeno dijete</t>
  </si>
  <si>
    <t>Naknade po osnovu rođenja djeteta</t>
  </si>
  <si>
    <t>Cetinje</t>
  </si>
  <si>
    <t>1.Cetinje</t>
  </si>
  <si>
    <t>3.Petnjica</t>
  </si>
  <si>
    <t>2.Gusinje</t>
  </si>
  <si>
    <t xml:space="preserve"> Pravo na povlasticu na putovanje( Shodno zakonu o povastici na putovanje lica sa invaliditetom)</t>
  </si>
  <si>
    <t>Broj korisnika</t>
  </si>
  <si>
    <t>Broj putovanja</t>
  </si>
  <si>
    <t>Pravo na troškove prevoza djece i mladih sa POP ( Shodno zakonu o socijalnoj i dječjoj zaštiti)</t>
  </si>
  <si>
    <t>R.B.</t>
  </si>
  <si>
    <t>budžetska pozicija sa koje se vrši isplata</t>
  </si>
  <si>
    <t>Vrsta prava</t>
  </si>
  <si>
    <t>broj korisnika</t>
  </si>
  <si>
    <t>BROJ KORISNIKA</t>
  </si>
  <si>
    <t>IZNOS</t>
  </si>
  <si>
    <t>broj rješenja/dokumenta</t>
  </si>
  <si>
    <t>DATUM PLAĆANJA</t>
  </si>
  <si>
    <t xml:space="preserve">Troškovi sahrane korisnika MO-a             </t>
  </si>
  <si>
    <t>Pravo na povlasticu na putovanje( Shodno zakonu o povlastici na putovanje lica sa invaliditetom)</t>
  </si>
  <si>
    <t>Pravo na troškove prevoza djece i mladih sa POP( Shodno zakonu o socijalnoj i dječjoj zaštiti)</t>
  </si>
  <si>
    <t>Naknada po osnovu rođenja djeteta</t>
  </si>
  <si>
    <t>Naknada za novorođeno djete</t>
  </si>
  <si>
    <t xml:space="preserve">Dodatak za  njegu i pomoć </t>
  </si>
  <si>
    <t>Mojkovac</t>
  </si>
  <si>
    <t>Danilovgrad</t>
  </si>
  <si>
    <t>1.Danilovgrad</t>
  </si>
  <si>
    <t>2.Golubovci</t>
  </si>
  <si>
    <t>3.Tuzi</t>
  </si>
  <si>
    <t>1.Mojkovac</t>
  </si>
  <si>
    <t>2.Kolašin</t>
  </si>
  <si>
    <t>1. Danilovgrad</t>
  </si>
  <si>
    <t>Naknade po osnovu rođenja troje ili više  djece-zaostala primanja</t>
  </si>
  <si>
    <t>Naknada roditelju ili staratelju korisnika prava na ličnu invalidninu</t>
  </si>
  <si>
    <t>Porodični smještaj, porodični smještaj-hraniteljstvo</t>
  </si>
  <si>
    <t>CZSR            OPŠTINA</t>
  </si>
  <si>
    <t>Naknade ženama po Odluci Ustavnog suda CG od 19.aprila 2017</t>
  </si>
  <si>
    <t>Uplata doprinosa korisnicama naknade po Odluci Ustavnog suda CG od 19 aprila 2017</t>
  </si>
  <si>
    <t>Uplata doprinosa korisnicama  naknade po Odluci Ustavnog suda CG od 19.aprila 2017</t>
  </si>
  <si>
    <t>Naknada ženama po Odluci Ustavnog suda CG od 19.aprila 2017</t>
  </si>
  <si>
    <t>Obeštećenje bivših korisnica naknade po osnovu rođenja  troje ili više djece</t>
  </si>
  <si>
    <t>Obeštećenje bivših korisnica naknade po osnovu rođenja troje ili više djece</t>
  </si>
  <si>
    <t>21-128/22-3670/7</t>
  </si>
  <si>
    <t>15.08.2022</t>
  </si>
  <si>
    <t>broj nos.prava</t>
  </si>
  <si>
    <t>Dodatak za djecu 0-18godina</t>
  </si>
  <si>
    <t>Dodatak za djecu 0-18</t>
  </si>
  <si>
    <t>REKAPITULAR ZA  NOVEMBAR 2022 .GODINE</t>
  </si>
  <si>
    <t>REKAPITULAR ZA NOVEMBAR 2022.godine</t>
  </si>
  <si>
    <t xml:space="preserve">                        REKAPITULAR ZA NOVEMBAR 2022.godine</t>
  </si>
  <si>
    <t>21-128/22-3670/11</t>
  </si>
  <si>
    <t>21-128/22-3702/11</t>
  </si>
  <si>
    <t>16.12.2022</t>
  </si>
  <si>
    <t>PREGLED BROJA KORISNIKA I ISPLAĆENIH SREDSTAVA  KORISNIKA MATERIJALNIH DAVANJA I USLUGA IZ OBLASTI SOCIJALNE I DJEČJE ZAŠTITE  ZA MJESEC NOVEMBAR 2022.GODINE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</si>
</sst>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#,##0;[Red]#,##0"/>
    <numFmt numFmtId="175" formatCode="#,##0.00;[Red]#,##0.00"/>
    <numFmt numFmtId="176" formatCode="mmm/yyyy"/>
    <numFmt numFmtId="177" formatCode="#,##0.00;\(#,##0.00\)"/>
  </numFmts>
  <fonts count="52">
    <font>
      <sz val="12"/>
      <name val="Times New Roman YU"/>
      <family val="0"/>
    </font>
    <font>
      <sz val="12"/>
      <color indexed="8"/>
      <name val="Arial Narrow"/>
      <family val="2"/>
    </font>
    <font>
      <i/>
      <sz val="12"/>
      <name val="Times New Roman Tur"/>
      <family val="1"/>
    </font>
    <font>
      <sz val="12"/>
      <name val="Helvetica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8"/>
      <name val="Arial Narrow"/>
      <family val="2"/>
    </font>
    <font>
      <sz val="8"/>
      <name val="Times New Roman YU"/>
      <family val="1"/>
    </font>
    <font>
      <sz val="14"/>
      <name val="Arial Narrow"/>
      <family val="2"/>
    </font>
    <font>
      <sz val="14"/>
      <name val="Times New Roman YU"/>
      <family val="1"/>
    </font>
    <font>
      <b/>
      <sz val="12"/>
      <name val="Times New Roman YU"/>
      <family val="0"/>
    </font>
    <font>
      <sz val="12"/>
      <color indexed="9"/>
      <name val="Arial Narrow"/>
      <family val="2"/>
    </font>
    <font>
      <sz val="12"/>
      <color indexed="20"/>
      <name val="Arial Narrow"/>
      <family val="2"/>
    </font>
    <font>
      <b/>
      <sz val="12"/>
      <color indexed="52"/>
      <name val="Arial Narrow"/>
      <family val="2"/>
    </font>
    <font>
      <b/>
      <sz val="12"/>
      <color indexed="9"/>
      <name val="Arial Narrow"/>
      <family val="2"/>
    </font>
    <font>
      <i/>
      <sz val="12"/>
      <color indexed="23"/>
      <name val="Arial Narrow"/>
      <family val="2"/>
    </font>
    <font>
      <sz val="12"/>
      <color indexed="17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2"/>
      <color indexed="62"/>
      <name val="Arial Narrow"/>
      <family val="2"/>
    </font>
    <font>
      <sz val="12"/>
      <color indexed="52"/>
      <name val="Arial Narrow"/>
      <family val="2"/>
    </font>
    <font>
      <sz val="12"/>
      <color indexed="60"/>
      <name val="Arial Narrow"/>
      <family val="2"/>
    </font>
    <font>
      <b/>
      <sz val="12"/>
      <color indexed="63"/>
      <name val="Arial Narrow"/>
      <family val="2"/>
    </font>
    <font>
      <b/>
      <sz val="18"/>
      <color indexed="56"/>
      <name val="Cambria"/>
      <family val="2"/>
    </font>
    <font>
      <b/>
      <sz val="12"/>
      <color indexed="8"/>
      <name val="Arial Narrow"/>
      <family val="2"/>
    </font>
    <font>
      <sz val="12"/>
      <color indexed="10"/>
      <name val="Arial Narrow"/>
      <family val="2"/>
    </font>
    <font>
      <sz val="12"/>
      <color indexed="60"/>
      <name val="Times New Roman YU"/>
      <family val="0"/>
    </font>
    <font>
      <sz val="14"/>
      <color indexed="8"/>
      <name val="Arial Narrow"/>
      <family val="2"/>
    </font>
    <font>
      <sz val="12"/>
      <color theme="1"/>
      <name val="Arial Narrow"/>
      <family val="2"/>
    </font>
    <font>
      <sz val="12"/>
      <color theme="0"/>
      <name val="Arial Narrow"/>
      <family val="2"/>
    </font>
    <font>
      <sz val="12"/>
      <color rgb="FF9C0006"/>
      <name val="Arial Narrow"/>
      <family val="2"/>
    </font>
    <font>
      <b/>
      <sz val="12"/>
      <color rgb="FFFA7D00"/>
      <name val="Arial Narrow"/>
      <family val="2"/>
    </font>
    <font>
      <b/>
      <sz val="12"/>
      <color theme="0"/>
      <name val="Arial Narrow"/>
      <family val="2"/>
    </font>
    <font>
      <i/>
      <sz val="12"/>
      <color rgb="FF7F7F7F"/>
      <name val="Arial Narrow"/>
      <family val="2"/>
    </font>
    <font>
      <sz val="12"/>
      <color rgb="FF0061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2"/>
      <color rgb="FF3F3F76"/>
      <name val="Arial Narrow"/>
      <family val="2"/>
    </font>
    <font>
      <sz val="12"/>
      <color rgb="FFFA7D00"/>
      <name val="Arial Narrow"/>
      <family val="2"/>
    </font>
    <font>
      <sz val="12"/>
      <color rgb="FF9C6500"/>
      <name val="Arial Narrow"/>
      <family val="2"/>
    </font>
    <font>
      <b/>
      <sz val="12"/>
      <color rgb="FF3F3F3F"/>
      <name val="Arial Narrow"/>
      <family val="2"/>
    </font>
    <font>
      <b/>
      <sz val="18"/>
      <color theme="3"/>
      <name val="Cambria"/>
      <family val="2"/>
    </font>
    <font>
      <b/>
      <sz val="12"/>
      <color theme="1"/>
      <name val="Arial Narrow"/>
      <family val="2"/>
    </font>
    <font>
      <sz val="12"/>
      <color rgb="FFFF0000"/>
      <name val="Arial Narrow"/>
      <family val="2"/>
    </font>
    <font>
      <sz val="12"/>
      <color rgb="FFC00000"/>
      <name val="Times New Roman YU"/>
      <family val="0"/>
    </font>
    <font>
      <sz val="14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>
        <color indexed="63"/>
      </bottom>
    </border>
    <border>
      <left/>
      <right style="thin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74" fontId="0" fillId="0" borderId="0" xfId="0" applyNumberForma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justify"/>
    </xf>
    <xf numFmtId="171" fontId="0" fillId="0" borderId="0" xfId="0" applyNumberFormat="1" applyAlignment="1">
      <alignment/>
    </xf>
    <xf numFmtId="175" fontId="0" fillId="0" borderId="0" xfId="0" applyNumberFormat="1" applyAlignment="1">
      <alignment/>
    </xf>
    <xf numFmtId="174" fontId="5" fillId="0" borderId="10" xfId="0" applyNumberFormat="1" applyFont="1" applyBorder="1" applyAlignment="1">
      <alignment/>
    </xf>
    <xf numFmtId="175" fontId="5" fillId="0" borderId="10" xfId="0" applyNumberFormat="1" applyFont="1" applyBorder="1" applyAlignment="1">
      <alignment/>
    </xf>
    <xf numFmtId="174" fontId="5" fillId="0" borderId="11" xfId="0" applyNumberFormat="1" applyFont="1" applyBorder="1" applyAlignment="1">
      <alignment horizontal="right"/>
    </xf>
    <xf numFmtId="175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175" fontId="7" fillId="0" borderId="10" xfId="42" applyNumberFormat="1" applyFont="1" applyBorder="1" applyAlignment="1">
      <alignment/>
    </xf>
    <xf numFmtId="174" fontId="7" fillId="0" borderId="10" xfId="42" applyNumberFormat="1" applyFont="1" applyBorder="1" applyAlignment="1">
      <alignment/>
    </xf>
    <xf numFmtId="171" fontId="7" fillId="0" borderId="10" xfId="42" applyFont="1" applyBorder="1" applyAlignment="1">
      <alignment/>
    </xf>
    <xf numFmtId="174" fontId="7" fillId="0" borderId="10" xfId="0" applyNumberFormat="1" applyFont="1" applyBorder="1" applyAlignment="1">
      <alignment horizontal="right"/>
    </xf>
    <xf numFmtId="174" fontId="5" fillId="0" borderId="12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175" fontId="8" fillId="0" borderId="0" xfId="0" applyNumberFormat="1" applyFont="1" applyAlignment="1">
      <alignment/>
    </xf>
    <xf numFmtId="175" fontId="50" fillId="0" borderId="0" xfId="0" applyNumberFormat="1" applyFont="1" applyAlignment="1">
      <alignment/>
    </xf>
    <xf numFmtId="0" fontId="7" fillId="0" borderId="0" xfId="0" applyFont="1" applyAlignment="1">
      <alignment/>
    </xf>
    <xf numFmtId="171" fontId="5" fillId="0" borderId="0" xfId="42" applyFont="1" applyFill="1" applyBorder="1" applyAlignment="1">
      <alignment horizontal="right"/>
    </xf>
    <xf numFmtId="0" fontId="0" fillId="0" borderId="0" xfId="0" applyFont="1" applyAlignment="1">
      <alignment/>
    </xf>
    <xf numFmtId="174" fontId="7" fillId="0" borderId="10" xfId="42" applyNumberFormat="1" applyFont="1" applyBorder="1" applyAlignment="1">
      <alignment horizontal="center"/>
    </xf>
    <xf numFmtId="175" fontId="5" fillId="0" borderId="10" xfId="0" applyNumberFormat="1" applyFont="1" applyBorder="1" applyAlignment="1">
      <alignment horizontal="right"/>
    </xf>
    <xf numFmtId="174" fontId="5" fillId="0" borderId="10" xfId="0" applyNumberFormat="1" applyFont="1" applyBorder="1" applyAlignment="1">
      <alignment horizontal="right"/>
    </xf>
    <xf numFmtId="175" fontId="0" fillId="0" borderId="0" xfId="0" applyNumberFormat="1" applyFont="1" applyAlignment="1">
      <alignment/>
    </xf>
    <xf numFmtId="0" fontId="11" fillId="0" borderId="13" xfId="0" applyFont="1" applyBorder="1" applyAlignment="1">
      <alignment/>
    </xf>
    <xf numFmtId="0" fontId="12" fillId="0" borderId="10" xfId="0" applyFont="1" applyBorder="1" applyAlignment="1">
      <alignment horizontal="left" wrapText="1"/>
    </xf>
    <xf numFmtId="174" fontId="12" fillId="0" borderId="10" xfId="0" applyNumberFormat="1" applyFont="1" applyBorder="1" applyAlignment="1">
      <alignment horizontal="right" wrapText="1"/>
    </xf>
    <xf numFmtId="175" fontId="7" fillId="0" borderId="10" xfId="0" applyNumberFormat="1" applyFont="1" applyBorder="1" applyAlignment="1">
      <alignment horizontal="right"/>
    </xf>
    <xf numFmtId="0" fontId="0" fillId="0" borderId="14" xfId="0" applyBorder="1" applyAlignment="1">
      <alignment/>
    </xf>
    <xf numFmtId="0" fontId="7" fillId="0" borderId="10" xfId="0" applyFont="1" applyBorder="1" applyAlignment="1">
      <alignment/>
    </xf>
    <xf numFmtId="175" fontId="14" fillId="0" borderId="0" xfId="0" applyNumberFormat="1" applyFont="1" applyAlignment="1">
      <alignment/>
    </xf>
    <xf numFmtId="0" fontId="14" fillId="0" borderId="0" xfId="0" applyFont="1" applyAlignment="1">
      <alignment/>
    </xf>
    <xf numFmtId="174" fontId="14" fillId="0" borderId="0" xfId="0" applyNumberFormat="1" applyFont="1" applyAlignment="1">
      <alignment/>
    </xf>
    <xf numFmtId="171" fontId="14" fillId="0" borderId="0" xfId="0" applyNumberFormat="1" applyFont="1" applyAlignment="1">
      <alignment/>
    </xf>
    <xf numFmtId="0" fontId="0" fillId="0" borderId="10" xfId="0" applyBorder="1" applyAlignment="1">
      <alignment/>
    </xf>
    <xf numFmtId="175" fontId="0" fillId="0" borderId="10" xfId="0" applyNumberFormat="1" applyBorder="1" applyAlignment="1">
      <alignment/>
    </xf>
    <xf numFmtId="175" fontId="5" fillId="0" borderId="10" xfId="0" applyNumberFormat="1" applyFont="1" applyFill="1" applyBorder="1" applyAlignment="1">
      <alignment horizontal="right"/>
    </xf>
    <xf numFmtId="174" fontId="5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4" fillId="33" borderId="0" xfId="0" applyFont="1" applyFill="1" applyAlignment="1">
      <alignment/>
    </xf>
    <xf numFmtId="4" fontId="5" fillId="33" borderId="10" xfId="0" applyNumberFormat="1" applyFont="1" applyFill="1" applyBorder="1" applyAlignment="1">
      <alignment/>
    </xf>
    <xf numFmtId="175" fontId="5" fillId="33" borderId="10" xfId="0" applyNumberFormat="1" applyFont="1" applyFill="1" applyBorder="1" applyAlignment="1">
      <alignment/>
    </xf>
    <xf numFmtId="175" fontId="5" fillId="33" borderId="0" xfId="0" applyNumberFormat="1" applyFont="1" applyFill="1" applyBorder="1" applyAlignment="1">
      <alignment/>
    </xf>
    <xf numFmtId="175" fontId="1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75" fontId="0" fillId="0" borderId="10" xfId="0" applyNumberFormat="1" applyFont="1" applyBorder="1" applyAlignment="1">
      <alignment/>
    </xf>
    <xf numFmtId="0" fontId="12" fillId="0" borderId="10" xfId="0" applyFont="1" applyFill="1" applyBorder="1" applyAlignment="1">
      <alignment horizontal="left" vertical="justify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175" fontId="51" fillId="33" borderId="10" xfId="0" applyNumberFormat="1" applyFont="1" applyFill="1" applyBorder="1" applyAlignment="1">
      <alignment horizontal="right"/>
    </xf>
    <xf numFmtId="174" fontId="5" fillId="0" borderId="10" xfId="0" applyNumberFormat="1" applyFont="1" applyBorder="1" applyAlignment="1">
      <alignment/>
    </xf>
    <xf numFmtId="175" fontId="5" fillId="0" borderId="10" xfId="0" applyNumberFormat="1" applyFont="1" applyBorder="1" applyAlignment="1">
      <alignment/>
    </xf>
    <xf numFmtId="175" fontId="5" fillId="33" borderId="10" xfId="0" applyNumberFormat="1" applyFont="1" applyFill="1" applyBorder="1" applyAlignment="1">
      <alignment/>
    </xf>
    <xf numFmtId="171" fontId="7" fillId="33" borderId="10" xfId="42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left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justify"/>
    </xf>
    <xf numFmtId="0" fontId="9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justify"/>
    </xf>
    <xf numFmtId="0" fontId="9" fillId="0" borderId="10" xfId="0" applyFont="1" applyBorder="1" applyAlignment="1">
      <alignment horizontal="left" vertical="justify"/>
    </xf>
    <xf numFmtId="0" fontId="11" fillId="33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175" fontId="0" fillId="0" borderId="10" xfId="0" applyNumberFormat="1" applyFont="1" applyBorder="1" applyAlignment="1">
      <alignment/>
    </xf>
    <xf numFmtId="0" fontId="12" fillId="0" borderId="10" xfId="0" applyFont="1" applyBorder="1" applyAlignment="1">
      <alignment vertical="justify"/>
    </xf>
    <xf numFmtId="0" fontId="12" fillId="0" borderId="10" xfId="0" applyFont="1" applyBorder="1" applyAlignment="1">
      <alignment vertical="center" wrapText="1"/>
    </xf>
    <xf numFmtId="0" fontId="12" fillId="0" borderId="14" xfId="0" applyFont="1" applyFill="1" applyBorder="1" applyAlignment="1">
      <alignment horizontal="left" wrapText="1"/>
    </xf>
    <xf numFmtId="175" fontId="0" fillId="0" borderId="14" xfId="0" applyNumberFormat="1" applyBorder="1" applyAlignment="1">
      <alignment/>
    </xf>
    <xf numFmtId="174" fontId="5" fillId="0" borderId="19" xfId="0" applyNumberFormat="1" applyFont="1" applyFill="1" applyBorder="1" applyAlignment="1">
      <alignment/>
    </xf>
    <xf numFmtId="175" fontId="5" fillId="0" borderId="19" xfId="0" applyNumberFormat="1" applyFont="1" applyFill="1" applyBorder="1" applyAlignment="1">
      <alignment/>
    </xf>
    <xf numFmtId="171" fontId="5" fillId="33" borderId="10" xfId="45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49" fontId="5" fillId="0" borderId="24" xfId="0" applyNumberFormat="1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3" fontId="0" fillId="0" borderId="0" xfId="0" applyNumberFormat="1" applyAlignment="1">
      <alignment/>
    </xf>
    <xf numFmtId="49" fontId="5" fillId="33" borderId="24" xfId="0" applyNumberFormat="1" applyFont="1" applyFill="1" applyBorder="1" applyAlignment="1">
      <alignment horizontal="right"/>
    </xf>
    <xf numFmtId="175" fontId="13" fillId="33" borderId="10" xfId="0" applyNumberFormat="1" applyFont="1" applyFill="1" applyBorder="1" applyAlignment="1">
      <alignment horizontal="center"/>
    </xf>
    <xf numFmtId="175" fontId="12" fillId="33" borderId="10" xfId="0" applyNumberFormat="1" applyFont="1" applyFill="1" applyBorder="1" applyAlignment="1">
      <alignment horizontal="right"/>
    </xf>
    <xf numFmtId="0" fontId="13" fillId="33" borderId="10" xfId="0" applyFont="1" applyFill="1" applyBorder="1" applyAlignment="1">
      <alignment horizontal="center"/>
    </xf>
    <xf numFmtId="49" fontId="5" fillId="33" borderId="25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174" fontId="5" fillId="33" borderId="10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center"/>
    </xf>
    <xf numFmtId="174" fontId="7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justify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174" fontId="12" fillId="0" borderId="14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49" fontId="5" fillId="33" borderId="24" xfId="0" applyNumberFormat="1" applyFont="1" applyFill="1" applyBorder="1" applyAlignment="1">
      <alignment horizontal="right"/>
    </xf>
    <xf numFmtId="0" fontId="12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2" fillId="0" borderId="10" xfId="0" applyFont="1" applyBorder="1" applyAlignment="1">
      <alignment horizontal="left" wrapText="1"/>
    </xf>
    <xf numFmtId="174" fontId="12" fillId="0" borderId="10" xfId="0" applyNumberFormat="1" applyFont="1" applyBorder="1" applyAlignment="1">
      <alignment horizontal="center" vertical="center"/>
    </xf>
    <xf numFmtId="175" fontId="12" fillId="0" borderId="10" xfId="0" applyNumberFormat="1" applyFont="1" applyBorder="1" applyAlignment="1">
      <alignment horizontal="center" vertical="center"/>
    </xf>
    <xf numFmtId="174" fontId="12" fillId="0" borderId="10" xfId="0" applyNumberFormat="1" applyFont="1" applyBorder="1" applyAlignment="1">
      <alignment horizontal="center" wrapText="1"/>
    </xf>
    <xf numFmtId="175" fontId="12" fillId="33" borderId="10" xfId="0" applyNumberFormat="1" applyFont="1" applyFill="1" applyBorder="1" applyAlignment="1">
      <alignment horizontal="right" wrapText="1"/>
    </xf>
    <xf numFmtId="175" fontId="13" fillId="33" borderId="10" xfId="0" applyNumberFormat="1" applyFont="1" applyFill="1" applyBorder="1" applyAlignment="1">
      <alignment horizontal="center"/>
    </xf>
    <xf numFmtId="175" fontId="12" fillId="33" borderId="10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 vertical="justify"/>
    </xf>
    <xf numFmtId="175" fontId="12" fillId="33" borderId="10" xfId="0" applyNumberFormat="1" applyFont="1" applyFill="1" applyBorder="1" applyAlignment="1">
      <alignment horizontal="right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3" fillId="33" borderId="10" xfId="0" applyFont="1" applyFill="1" applyBorder="1" applyAlignment="1">
      <alignment horizontal="center"/>
    </xf>
    <xf numFmtId="3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74" fontId="12" fillId="0" borderId="10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8"/>
  <sheetViews>
    <sheetView tabSelected="1" zoomScalePageLayoutView="0" workbookViewId="0" topLeftCell="A1">
      <selection activeCell="Q19" sqref="Q19"/>
    </sheetView>
  </sheetViews>
  <sheetFormatPr defaultColWidth="8.796875" defaultRowHeight="15"/>
  <cols>
    <col min="1" max="1" width="9.69921875" style="0" bestFit="1" customWidth="1"/>
    <col min="2" max="2" width="11.09765625" style="0" customWidth="1"/>
    <col min="3" max="3" width="7.5" style="0" customWidth="1"/>
    <col min="4" max="4" width="7.3984375" style="0" customWidth="1"/>
    <col min="5" max="5" width="11.19921875" style="0" customWidth="1"/>
    <col min="6" max="6" width="5.69921875" style="0" customWidth="1"/>
    <col min="7" max="7" width="6.69921875" style="0" customWidth="1"/>
    <col min="8" max="8" width="11.19921875" style="0" customWidth="1"/>
    <col min="9" max="9" width="7.5" style="0" customWidth="1"/>
    <col min="10" max="10" width="7.3984375" style="0" customWidth="1"/>
    <col min="11" max="11" width="11.19921875" style="0" customWidth="1"/>
    <col min="12" max="12" width="6.59765625" style="0" customWidth="1"/>
    <col min="13" max="13" width="11" style="0" bestFit="1" customWidth="1"/>
    <col min="14" max="14" width="8.5" style="0" customWidth="1"/>
    <col min="15" max="15" width="11.59765625" style="0" customWidth="1"/>
    <col min="16" max="16" width="8.5" style="0" customWidth="1"/>
    <col min="17" max="17" width="11.59765625" style="0" customWidth="1"/>
  </cols>
  <sheetData>
    <row r="1" ht="13.5" customHeight="1"/>
    <row r="2" spans="1:17" s="1" customFormat="1" ht="23.25" customHeight="1">
      <c r="A2" s="101" t="s">
        <v>90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</row>
    <row r="3" spans="1:17" ht="32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48" customHeight="1">
      <c r="A4" s="105" t="s">
        <v>78</v>
      </c>
      <c r="B4" s="105"/>
      <c r="C4" s="105" t="s">
        <v>41</v>
      </c>
      <c r="D4" s="105"/>
      <c r="E4" s="105"/>
      <c r="F4" s="105" t="s">
        <v>88</v>
      </c>
      <c r="G4" s="105"/>
      <c r="H4" s="105"/>
      <c r="I4" s="105" t="s">
        <v>39</v>
      </c>
      <c r="J4" s="105"/>
      <c r="K4" s="105"/>
      <c r="L4" s="105" t="s">
        <v>36</v>
      </c>
      <c r="M4" s="105"/>
      <c r="N4" s="106" t="s">
        <v>40</v>
      </c>
      <c r="O4" s="106"/>
      <c r="P4" s="102" t="s">
        <v>77</v>
      </c>
      <c r="Q4" s="102"/>
    </row>
    <row r="5" spans="1:17" ht="45" customHeight="1">
      <c r="A5" s="105"/>
      <c r="B5" s="105"/>
      <c r="C5" s="9" t="s">
        <v>0</v>
      </c>
      <c r="D5" s="9" t="s">
        <v>1</v>
      </c>
      <c r="E5" s="8" t="s">
        <v>2</v>
      </c>
      <c r="F5" s="9" t="s">
        <v>0</v>
      </c>
      <c r="G5" s="9" t="s">
        <v>1</v>
      </c>
      <c r="H5" s="8" t="s">
        <v>2</v>
      </c>
      <c r="I5" s="9" t="s">
        <v>3</v>
      </c>
      <c r="J5" s="9" t="s">
        <v>38</v>
      </c>
      <c r="K5" s="8" t="s">
        <v>2</v>
      </c>
      <c r="L5" s="8" t="s">
        <v>4</v>
      </c>
      <c r="M5" s="8" t="s">
        <v>2</v>
      </c>
      <c r="N5" s="8" t="s">
        <v>4</v>
      </c>
      <c r="O5" s="8" t="s">
        <v>28</v>
      </c>
      <c r="P5" s="8" t="s">
        <v>4</v>
      </c>
      <c r="Q5" s="8" t="s">
        <v>28</v>
      </c>
    </row>
    <row r="6" spans="1:18" ht="15.75">
      <c r="A6" s="7" t="s">
        <v>5</v>
      </c>
      <c r="B6" s="7" t="s">
        <v>6</v>
      </c>
      <c r="C6" s="12">
        <v>1507</v>
      </c>
      <c r="D6" s="12">
        <v>2964</v>
      </c>
      <c r="E6" s="13">
        <v>155164.94</v>
      </c>
      <c r="F6" s="12">
        <v>20483</v>
      </c>
      <c r="G6" s="12">
        <v>35704</v>
      </c>
      <c r="H6" s="13">
        <v>1110690</v>
      </c>
      <c r="I6" s="12">
        <v>1266</v>
      </c>
      <c r="J6" s="12">
        <v>4521</v>
      </c>
      <c r="K6" s="30">
        <v>145627.05</v>
      </c>
      <c r="L6" s="12">
        <v>855</v>
      </c>
      <c r="M6" s="13">
        <v>196391.7</v>
      </c>
      <c r="N6" s="12">
        <v>4539</v>
      </c>
      <c r="O6" s="13">
        <v>419584.63</v>
      </c>
      <c r="P6" s="12">
        <v>180</v>
      </c>
      <c r="Q6" s="13">
        <v>52590.06</v>
      </c>
      <c r="R6" s="80"/>
    </row>
    <row r="7" spans="1:17" ht="15.75">
      <c r="A7" s="7"/>
      <c r="B7" s="7" t="s">
        <v>70</v>
      </c>
      <c r="C7" s="12">
        <v>93</v>
      </c>
      <c r="D7" s="12">
        <v>143</v>
      </c>
      <c r="E7" s="13">
        <v>7941.66</v>
      </c>
      <c r="F7" s="12">
        <v>1739</v>
      </c>
      <c r="G7" s="12">
        <v>3168</v>
      </c>
      <c r="H7" s="13">
        <v>95190</v>
      </c>
      <c r="I7" s="12">
        <v>55</v>
      </c>
      <c r="J7" s="12">
        <v>153</v>
      </c>
      <c r="K7" s="45">
        <v>6518.78</v>
      </c>
      <c r="L7" s="12">
        <v>69</v>
      </c>
      <c r="M7" s="13">
        <v>14142.08</v>
      </c>
      <c r="N7" s="12">
        <v>737</v>
      </c>
      <c r="O7" s="13">
        <v>56737.43</v>
      </c>
      <c r="P7" s="12">
        <v>19</v>
      </c>
      <c r="Q7" s="13">
        <v>5315.1</v>
      </c>
    </row>
    <row r="8" spans="1:17" ht="15.75">
      <c r="A8" s="7"/>
      <c r="B8" s="7" t="s">
        <v>71</v>
      </c>
      <c r="C8" s="12">
        <v>130</v>
      </c>
      <c r="D8" s="12">
        <v>304</v>
      </c>
      <c r="E8" s="13">
        <v>15421.02</v>
      </c>
      <c r="F8" s="12">
        <v>1396</v>
      </c>
      <c r="G8" s="12">
        <v>2801</v>
      </c>
      <c r="H8" s="13">
        <v>84030</v>
      </c>
      <c r="I8" s="12">
        <v>133</v>
      </c>
      <c r="J8" s="12">
        <v>485</v>
      </c>
      <c r="K8" s="30">
        <v>15426.18</v>
      </c>
      <c r="L8" s="12">
        <v>111</v>
      </c>
      <c r="M8" s="13">
        <v>22842.8</v>
      </c>
      <c r="N8" s="12">
        <v>553</v>
      </c>
      <c r="O8" s="13">
        <v>42834.92</v>
      </c>
      <c r="P8" s="12">
        <v>5</v>
      </c>
      <c r="Q8" s="13">
        <v>1475</v>
      </c>
    </row>
    <row r="9" spans="1:17" ht="15.75">
      <c r="A9" s="7" t="s">
        <v>68</v>
      </c>
      <c r="B9" s="7" t="s">
        <v>69</v>
      </c>
      <c r="C9" s="12">
        <v>109</v>
      </c>
      <c r="D9" s="12">
        <v>193</v>
      </c>
      <c r="E9" s="13">
        <v>10252.55</v>
      </c>
      <c r="F9" s="12">
        <v>1626</v>
      </c>
      <c r="G9" s="12">
        <v>3035</v>
      </c>
      <c r="H9" s="13">
        <v>91230</v>
      </c>
      <c r="I9" s="12">
        <v>84</v>
      </c>
      <c r="J9" s="12">
        <v>271</v>
      </c>
      <c r="K9" s="30">
        <v>8833.27</v>
      </c>
      <c r="L9" s="12">
        <v>85</v>
      </c>
      <c r="M9" s="13">
        <v>17753.4</v>
      </c>
      <c r="N9" s="12">
        <v>585</v>
      </c>
      <c r="O9" s="13">
        <v>44746.33</v>
      </c>
      <c r="P9" s="12">
        <v>14</v>
      </c>
      <c r="Q9" s="13">
        <v>4035.42</v>
      </c>
    </row>
    <row r="10" spans="1:17" ht="15.75">
      <c r="A10" s="7" t="s">
        <v>45</v>
      </c>
      <c r="B10" s="7" t="s">
        <v>46</v>
      </c>
      <c r="C10" s="12">
        <v>132</v>
      </c>
      <c r="D10" s="12">
        <v>228</v>
      </c>
      <c r="E10" s="13">
        <v>11747.09</v>
      </c>
      <c r="F10" s="12">
        <v>1428</v>
      </c>
      <c r="G10" s="12">
        <v>2419</v>
      </c>
      <c r="H10" s="13">
        <v>72960</v>
      </c>
      <c r="I10" s="12">
        <v>136</v>
      </c>
      <c r="J10" s="12">
        <v>397</v>
      </c>
      <c r="K10" s="30">
        <v>14304</v>
      </c>
      <c r="L10" s="46">
        <v>118</v>
      </c>
      <c r="M10" s="15">
        <v>23837.04</v>
      </c>
      <c r="N10" s="12">
        <v>799</v>
      </c>
      <c r="O10" s="15">
        <v>60927.94</v>
      </c>
      <c r="P10" s="12">
        <v>15</v>
      </c>
      <c r="Q10" s="13">
        <v>3873.59</v>
      </c>
    </row>
    <row r="11" spans="1:17" ht="15.75">
      <c r="A11" s="7" t="s">
        <v>29</v>
      </c>
      <c r="B11" s="7" t="s">
        <v>30</v>
      </c>
      <c r="C11" s="12">
        <v>707</v>
      </c>
      <c r="D11" s="12">
        <v>1381</v>
      </c>
      <c r="E11" s="13">
        <v>74602.4</v>
      </c>
      <c r="F11" s="12">
        <v>6597</v>
      </c>
      <c r="G11" s="12">
        <v>11945</v>
      </c>
      <c r="H11" s="13">
        <v>363450</v>
      </c>
      <c r="I11" s="12">
        <v>847</v>
      </c>
      <c r="J11" s="12">
        <v>2548</v>
      </c>
      <c r="K11" s="30">
        <v>88269.68</v>
      </c>
      <c r="L11" s="46">
        <v>341</v>
      </c>
      <c r="M11" s="13">
        <v>76112.29</v>
      </c>
      <c r="N11" s="12">
        <v>2593</v>
      </c>
      <c r="O11" s="13">
        <v>301536.52</v>
      </c>
      <c r="P11" s="12">
        <v>38</v>
      </c>
      <c r="Q11" s="13">
        <v>10472.73</v>
      </c>
    </row>
    <row r="12" spans="1:17" ht="15.75">
      <c r="A12" s="7"/>
      <c r="B12" s="7" t="s">
        <v>31</v>
      </c>
      <c r="C12" s="12">
        <v>15</v>
      </c>
      <c r="D12" s="12">
        <v>24</v>
      </c>
      <c r="E12" s="13">
        <v>1253.44</v>
      </c>
      <c r="F12" s="12">
        <v>173</v>
      </c>
      <c r="G12" s="12">
        <v>314</v>
      </c>
      <c r="H12" s="13">
        <v>9450</v>
      </c>
      <c r="I12" s="12">
        <v>27</v>
      </c>
      <c r="J12" s="12">
        <v>54</v>
      </c>
      <c r="K12" s="30">
        <v>2556.66</v>
      </c>
      <c r="L12" s="12">
        <v>13</v>
      </c>
      <c r="M12" s="15">
        <v>2693.08</v>
      </c>
      <c r="N12" s="12">
        <v>128</v>
      </c>
      <c r="O12" s="13">
        <v>11927.29</v>
      </c>
      <c r="P12" s="12">
        <v>1</v>
      </c>
      <c r="Q12" s="13">
        <v>325</v>
      </c>
    </row>
    <row r="13" spans="1:17" ht="15.75">
      <c r="A13" s="7"/>
      <c r="B13" s="7" t="s">
        <v>32</v>
      </c>
      <c r="C13" s="12">
        <v>8</v>
      </c>
      <c r="D13" s="12">
        <v>23</v>
      </c>
      <c r="E13" s="13">
        <v>1160.77</v>
      </c>
      <c r="F13" s="12">
        <v>100</v>
      </c>
      <c r="G13" s="80">
        <v>186</v>
      </c>
      <c r="H13" s="81">
        <v>5580</v>
      </c>
      <c r="I13" s="12">
        <v>19</v>
      </c>
      <c r="J13" s="12">
        <v>51</v>
      </c>
      <c r="K13" s="30">
        <v>1956.18</v>
      </c>
      <c r="L13" s="12">
        <v>8</v>
      </c>
      <c r="M13" s="13">
        <v>1657.28</v>
      </c>
      <c r="N13" s="12">
        <v>74</v>
      </c>
      <c r="O13" s="13">
        <v>6229.54</v>
      </c>
      <c r="P13" s="12">
        <v>3</v>
      </c>
      <c r="Q13" s="13">
        <v>437.5</v>
      </c>
    </row>
    <row r="14" spans="1:17" ht="15.75">
      <c r="A14" s="7" t="s">
        <v>8</v>
      </c>
      <c r="B14" s="7" t="s">
        <v>9</v>
      </c>
      <c r="C14" s="12">
        <v>327</v>
      </c>
      <c r="D14" s="12">
        <v>648</v>
      </c>
      <c r="E14" s="13">
        <v>34032.57</v>
      </c>
      <c r="F14" s="12">
        <v>4460</v>
      </c>
      <c r="G14" s="12">
        <v>7763</v>
      </c>
      <c r="H14" s="13">
        <v>235710</v>
      </c>
      <c r="I14" s="12">
        <v>274</v>
      </c>
      <c r="J14" s="12">
        <v>984</v>
      </c>
      <c r="K14" s="30">
        <v>31267.08</v>
      </c>
      <c r="L14" s="12">
        <v>196</v>
      </c>
      <c r="M14" s="13">
        <v>48119.81</v>
      </c>
      <c r="N14" s="12">
        <v>1035</v>
      </c>
      <c r="O14" s="13">
        <v>82649.08</v>
      </c>
      <c r="P14" s="12">
        <v>34</v>
      </c>
      <c r="Q14" s="13">
        <v>10079.25</v>
      </c>
    </row>
    <row r="15" spans="1:17" ht="15.75">
      <c r="A15" s="7"/>
      <c r="B15" s="7" t="s">
        <v>10</v>
      </c>
      <c r="C15" s="12">
        <v>137</v>
      </c>
      <c r="D15" s="12">
        <v>291</v>
      </c>
      <c r="E15" s="13">
        <v>14854.31</v>
      </c>
      <c r="F15" s="12">
        <v>1880</v>
      </c>
      <c r="G15" s="12">
        <v>3375</v>
      </c>
      <c r="H15" s="13">
        <v>103590</v>
      </c>
      <c r="I15" s="12">
        <v>145</v>
      </c>
      <c r="J15" s="12">
        <v>491</v>
      </c>
      <c r="K15" s="30">
        <v>15995.94</v>
      </c>
      <c r="L15" s="12">
        <v>103</v>
      </c>
      <c r="M15" s="13">
        <v>21185.52</v>
      </c>
      <c r="N15" s="12">
        <v>546</v>
      </c>
      <c r="O15" s="13">
        <v>42796.59</v>
      </c>
      <c r="P15" s="12">
        <v>8</v>
      </c>
      <c r="Q15" s="13">
        <v>2487.5</v>
      </c>
    </row>
    <row r="16" spans="1:17" ht="15.75">
      <c r="A16" s="7" t="s">
        <v>11</v>
      </c>
      <c r="B16" s="7" t="s">
        <v>12</v>
      </c>
      <c r="C16" s="12">
        <v>51</v>
      </c>
      <c r="D16" s="12">
        <v>78</v>
      </c>
      <c r="E16" s="13">
        <v>4589.93</v>
      </c>
      <c r="F16" s="12">
        <v>2360</v>
      </c>
      <c r="G16" s="12">
        <v>4115</v>
      </c>
      <c r="H16" s="13">
        <v>124020</v>
      </c>
      <c r="I16" s="12">
        <v>32</v>
      </c>
      <c r="J16" s="12">
        <v>66</v>
      </c>
      <c r="K16" s="30">
        <v>3157.78</v>
      </c>
      <c r="L16" s="12">
        <v>75</v>
      </c>
      <c r="M16" s="13">
        <v>16404.26</v>
      </c>
      <c r="N16" s="12">
        <v>381</v>
      </c>
      <c r="O16" s="13">
        <v>43789.06</v>
      </c>
      <c r="P16" s="12">
        <v>2</v>
      </c>
      <c r="Q16" s="13">
        <v>650</v>
      </c>
    </row>
    <row r="17" spans="1:17" ht="15.75">
      <c r="A17" s="7"/>
      <c r="B17" s="7" t="s">
        <v>13</v>
      </c>
      <c r="C17" s="12">
        <v>43</v>
      </c>
      <c r="D17" s="12">
        <v>71</v>
      </c>
      <c r="E17" s="13">
        <v>4592.45</v>
      </c>
      <c r="F17" s="12">
        <v>1724</v>
      </c>
      <c r="G17" s="12">
        <v>3053</v>
      </c>
      <c r="H17" s="13">
        <v>92160</v>
      </c>
      <c r="I17" s="12">
        <v>24</v>
      </c>
      <c r="J17" s="12">
        <v>66</v>
      </c>
      <c r="K17" s="30">
        <v>2539.97</v>
      </c>
      <c r="L17" s="12">
        <v>41</v>
      </c>
      <c r="M17" s="13">
        <v>8493.56</v>
      </c>
      <c r="N17" s="12">
        <v>278</v>
      </c>
      <c r="O17" s="13">
        <v>22708.95</v>
      </c>
      <c r="P17" s="12">
        <v>1</v>
      </c>
      <c r="Q17" s="13">
        <v>196.86</v>
      </c>
    </row>
    <row r="18" spans="1:17" ht="15.75">
      <c r="A18" s="7"/>
      <c r="B18" s="7" t="s">
        <v>14</v>
      </c>
      <c r="C18" s="12">
        <v>80</v>
      </c>
      <c r="D18" s="12">
        <v>106</v>
      </c>
      <c r="E18" s="13">
        <v>6282.17</v>
      </c>
      <c r="F18" s="12">
        <v>2952</v>
      </c>
      <c r="G18" s="12">
        <v>4979</v>
      </c>
      <c r="H18" s="13">
        <v>154890</v>
      </c>
      <c r="I18" s="12">
        <v>35</v>
      </c>
      <c r="J18" s="12">
        <v>95</v>
      </c>
      <c r="K18" s="30">
        <v>3767.95</v>
      </c>
      <c r="L18" s="12">
        <v>86</v>
      </c>
      <c r="M18" s="13">
        <v>17739.78</v>
      </c>
      <c r="N18" s="12">
        <v>324</v>
      </c>
      <c r="O18" s="13">
        <v>28136.23</v>
      </c>
      <c r="P18" s="12">
        <v>6</v>
      </c>
      <c r="Q18" s="13">
        <v>1862.5</v>
      </c>
    </row>
    <row r="19" spans="1:17" ht="15.75">
      <c r="A19" s="7" t="s">
        <v>15</v>
      </c>
      <c r="B19" s="7" t="s">
        <v>16</v>
      </c>
      <c r="C19" s="12">
        <v>69</v>
      </c>
      <c r="D19" s="12">
        <v>87</v>
      </c>
      <c r="E19" s="13">
        <v>5221</v>
      </c>
      <c r="F19" s="12">
        <v>2979</v>
      </c>
      <c r="G19" s="12">
        <v>5123</v>
      </c>
      <c r="H19" s="13">
        <v>153870</v>
      </c>
      <c r="I19" s="12">
        <v>23</v>
      </c>
      <c r="J19" s="12">
        <v>56</v>
      </c>
      <c r="K19" s="30">
        <v>2301.58</v>
      </c>
      <c r="L19" s="12">
        <v>127</v>
      </c>
      <c r="M19" s="13">
        <v>26309.32</v>
      </c>
      <c r="N19" s="12">
        <v>507</v>
      </c>
      <c r="O19" s="13">
        <v>38516.79</v>
      </c>
      <c r="P19" s="12">
        <v>8</v>
      </c>
      <c r="Q19" s="13">
        <v>2512.5</v>
      </c>
    </row>
    <row r="20" spans="1:17" ht="15.75">
      <c r="A20" s="7" t="s">
        <v>17</v>
      </c>
      <c r="B20" s="7" t="s">
        <v>18</v>
      </c>
      <c r="C20" s="12">
        <v>494</v>
      </c>
      <c r="D20" s="12">
        <v>1068</v>
      </c>
      <c r="E20" s="13">
        <v>53379.97</v>
      </c>
      <c r="F20" s="12">
        <v>2284</v>
      </c>
      <c r="G20" s="12">
        <v>4159</v>
      </c>
      <c r="H20" s="13">
        <v>125610</v>
      </c>
      <c r="I20" s="12">
        <v>582</v>
      </c>
      <c r="J20" s="12">
        <v>2015</v>
      </c>
      <c r="K20" s="30">
        <v>63817.36</v>
      </c>
      <c r="L20" s="12">
        <v>125</v>
      </c>
      <c r="M20" s="13">
        <v>25363.14</v>
      </c>
      <c r="N20" s="12">
        <v>1538</v>
      </c>
      <c r="O20" s="13">
        <v>163447.65</v>
      </c>
      <c r="P20" s="12">
        <v>18</v>
      </c>
      <c r="Q20" s="13">
        <v>5363.23</v>
      </c>
    </row>
    <row r="21" spans="1:17" ht="15.75">
      <c r="A21" s="7"/>
      <c r="B21" s="7" t="s">
        <v>26</v>
      </c>
      <c r="C21" s="12">
        <v>61</v>
      </c>
      <c r="D21" s="12">
        <v>127</v>
      </c>
      <c r="E21" s="13">
        <v>6368.81</v>
      </c>
      <c r="F21" s="12">
        <v>341</v>
      </c>
      <c r="G21" s="12">
        <v>657</v>
      </c>
      <c r="H21" s="13">
        <v>19710</v>
      </c>
      <c r="I21" s="12">
        <v>63</v>
      </c>
      <c r="J21" s="12">
        <v>227</v>
      </c>
      <c r="K21" s="30">
        <v>7046.31</v>
      </c>
      <c r="L21" s="12">
        <v>22</v>
      </c>
      <c r="M21" s="13">
        <v>4405.56</v>
      </c>
      <c r="N21" s="12">
        <v>182</v>
      </c>
      <c r="O21" s="13">
        <v>13826.54</v>
      </c>
      <c r="P21" s="12">
        <v>2</v>
      </c>
      <c r="Q21" s="13">
        <v>612.5</v>
      </c>
    </row>
    <row r="22" spans="1:17" ht="15.75">
      <c r="A22" s="7"/>
      <c r="B22" s="7" t="s">
        <v>47</v>
      </c>
      <c r="C22" s="7">
        <v>154</v>
      </c>
      <c r="D22" s="7">
        <v>384</v>
      </c>
      <c r="E22" s="13">
        <v>18863.81</v>
      </c>
      <c r="F22" s="7">
        <v>247</v>
      </c>
      <c r="G22" s="7">
        <v>495</v>
      </c>
      <c r="H22" s="13">
        <v>14880</v>
      </c>
      <c r="I22" s="7">
        <v>192</v>
      </c>
      <c r="J22" s="7">
        <v>733</v>
      </c>
      <c r="K22" s="30">
        <v>22814.47</v>
      </c>
      <c r="L22" s="12">
        <v>29</v>
      </c>
      <c r="M22" s="13">
        <v>6007.64</v>
      </c>
      <c r="N22" s="12">
        <v>291</v>
      </c>
      <c r="O22" s="13">
        <v>22323.02</v>
      </c>
      <c r="P22" s="12">
        <v>8</v>
      </c>
      <c r="Q22" s="13">
        <v>2400</v>
      </c>
    </row>
    <row r="23" spans="1:17" ht="15.75">
      <c r="A23" s="7" t="s">
        <v>19</v>
      </c>
      <c r="B23" s="7" t="s">
        <v>20</v>
      </c>
      <c r="C23" s="12">
        <v>242</v>
      </c>
      <c r="D23" s="12">
        <v>585</v>
      </c>
      <c r="E23" s="13">
        <v>28728.22</v>
      </c>
      <c r="F23" s="12">
        <v>664</v>
      </c>
      <c r="G23" s="12">
        <v>1343</v>
      </c>
      <c r="H23" s="13">
        <v>40290</v>
      </c>
      <c r="I23" s="12">
        <v>290</v>
      </c>
      <c r="J23" s="12">
        <v>1113</v>
      </c>
      <c r="K23" s="30">
        <v>33914.82</v>
      </c>
      <c r="L23" s="12">
        <v>61</v>
      </c>
      <c r="M23" s="13">
        <v>12636.76</v>
      </c>
      <c r="N23" s="12">
        <v>575</v>
      </c>
      <c r="O23" s="13">
        <v>43682.75</v>
      </c>
      <c r="P23" s="12">
        <v>10</v>
      </c>
      <c r="Q23" s="13">
        <v>2747.86</v>
      </c>
    </row>
    <row r="24" spans="1:17" ht="15.75">
      <c r="A24" s="7"/>
      <c r="B24" s="7" t="s">
        <v>48</v>
      </c>
      <c r="C24" s="12">
        <v>82</v>
      </c>
      <c r="D24" s="12">
        <v>178</v>
      </c>
      <c r="E24" s="13">
        <v>8741.84</v>
      </c>
      <c r="F24" s="12">
        <v>211</v>
      </c>
      <c r="G24" s="12">
        <v>405</v>
      </c>
      <c r="H24" s="13">
        <v>12150</v>
      </c>
      <c r="I24" s="12">
        <v>135</v>
      </c>
      <c r="J24" s="12">
        <v>391</v>
      </c>
      <c r="K24" s="30">
        <v>14318.89</v>
      </c>
      <c r="L24" s="12">
        <v>28</v>
      </c>
      <c r="M24" s="13">
        <v>5800.48</v>
      </c>
      <c r="N24" s="12">
        <v>180</v>
      </c>
      <c r="O24" s="13">
        <v>13674.6</v>
      </c>
      <c r="P24" s="12">
        <v>2</v>
      </c>
      <c r="Q24" s="13">
        <v>520</v>
      </c>
    </row>
    <row r="25" spans="1:17" ht="15.75">
      <c r="A25" s="7" t="s">
        <v>35</v>
      </c>
      <c r="B25" s="7" t="s">
        <v>33</v>
      </c>
      <c r="C25" s="12">
        <v>890</v>
      </c>
      <c r="D25" s="12">
        <v>2074</v>
      </c>
      <c r="E25" s="13">
        <v>104569.44</v>
      </c>
      <c r="F25" s="12">
        <v>1822</v>
      </c>
      <c r="G25" s="12">
        <v>3570</v>
      </c>
      <c r="H25" s="13">
        <v>108840</v>
      </c>
      <c r="I25" s="12">
        <v>1032</v>
      </c>
      <c r="J25" s="12">
        <v>4033</v>
      </c>
      <c r="K25" s="30">
        <v>123031.98</v>
      </c>
      <c r="L25" s="12">
        <v>163</v>
      </c>
      <c r="M25" s="15">
        <v>33539.14</v>
      </c>
      <c r="N25" s="12">
        <v>1267</v>
      </c>
      <c r="O25" s="15">
        <v>133787.31</v>
      </c>
      <c r="P25" s="12">
        <v>14</v>
      </c>
      <c r="Q25" s="13">
        <v>4400</v>
      </c>
    </row>
    <row r="26" spans="1:17" ht="15.75">
      <c r="A26" s="7" t="s">
        <v>21</v>
      </c>
      <c r="B26" s="7" t="s">
        <v>22</v>
      </c>
      <c r="C26" s="12">
        <v>353</v>
      </c>
      <c r="D26" s="12">
        <v>722</v>
      </c>
      <c r="E26" s="13">
        <v>37397.76</v>
      </c>
      <c r="F26" s="12">
        <v>4033</v>
      </c>
      <c r="G26" s="12">
        <v>7624</v>
      </c>
      <c r="H26" s="13">
        <v>229650</v>
      </c>
      <c r="I26" s="12">
        <v>409</v>
      </c>
      <c r="J26" s="12">
        <v>1380</v>
      </c>
      <c r="K26" s="30">
        <v>44710.02</v>
      </c>
      <c r="L26" s="12">
        <v>302</v>
      </c>
      <c r="M26" s="13">
        <v>67460.05</v>
      </c>
      <c r="N26" s="12">
        <v>1895</v>
      </c>
      <c r="O26" s="13">
        <v>242425.39</v>
      </c>
      <c r="P26" s="63">
        <v>16</v>
      </c>
      <c r="Q26" s="15">
        <v>4659.37</v>
      </c>
    </row>
    <row r="27" spans="1:17" ht="15.75">
      <c r="A27" s="7" t="s">
        <v>67</v>
      </c>
      <c r="B27" s="7" t="s">
        <v>72</v>
      </c>
      <c r="C27" s="12">
        <v>64</v>
      </c>
      <c r="D27" s="12">
        <v>123</v>
      </c>
      <c r="E27" s="13">
        <v>6577.08</v>
      </c>
      <c r="F27" s="12">
        <v>576</v>
      </c>
      <c r="G27" s="12">
        <v>1015</v>
      </c>
      <c r="H27" s="13">
        <v>30450</v>
      </c>
      <c r="I27" s="12">
        <v>78</v>
      </c>
      <c r="J27" s="12">
        <v>230</v>
      </c>
      <c r="K27" s="30">
        <v>7828.03</v>
      </c>
      <c r="L27" s="12">
        <v>52</v>
      </c>
      <c r="M27" s="13">
        <v>10316.44</v>
      </c>
      <c r="N27" s="12">
        <v>787</v>
      </c>
      <c r="O27" s="13">
        <v>66929.57</v>
      </c>
      <c r="P27" s="12">
        <v>5</v>
      </c>
      <c r="Q27" s="13">
        <v>1299.54</v>
      </c>
    </row>
    <row r="28" spans="1:17" ht="15.75">
      <c r="A28" s="7"/>
      <c r="B28" s="16" t="s">
        <v>73</v>
      </c>
      <c r="C28" s="12">
        <v>91</v>
      </c>
      <c r="D28" s="12">
        <v>183</v>
      </c>
      <c r="E28" s="13">
        <v>9414.06</v>
      </c>
      <c r="F28" s="12">
        <v>547</v>
      </c>
      <c r="G28" s="12">
        <v>955</v>
      </c>
      <c r="H28" s="13">
        <v>28650</v>
      </c>
      <c r="I28" s="12">
        <v>139</v>
      </c>
      <c r="J28" s="12">
        <v>356</v>
      </c>
      <c r="K28" s="30">
        <v>14088.87</v>
      </c>
      <c r="L28" s="12">
        <v>46</v>
      </c>
      <c r="M28" s="13">
        <v>9301.42</v>
      </c>
      <c r="N28" s="12">
        <v>294</v>
      </c>
      <c r="O28" s="13">
        <v>22335.18</v>
      </c>
      <c r="P28" s="12">
        <v>15</v>
      </c>
      <c r="Q28" s="13">
        <v>4577.29</v>
      </c>
    </row>
    <row r="29" spans="1:17" ht="15.75">
      <c r="A29" s="7" t="s">
        <v>23</v>
      </c>
      <c r="B29" s="7" t="s">
        <v>24</v>
      </c>
      <c r="C29" s="12">
        <v>209</v>
      </c>
      <c r="D29" s="12">
        <v>346</v>
      </c>
      <c r="E29" s="30">
        <v>17864.23</v>
      </c>
      <c r="F29" s="12">
        <v>2033</v>
      </c>
      <c r="G29" s="12">
        <v>3397</v>
      </c>
      <c r="H29" s="30">
        <v>102450</v>
      </c>
      <c r="I29" s="12">
        <v>258</v>
      </c>
      <c r="J29" s="12">
        <v>660</v>
      </c>
      <c r="K29" s="30">
        <v>27498.27</v>
      </c>
      <c r="L29" s="12">
        <v>136</v>
      </c>
      <c r="M29" s="13">
        <v>28661.12</v>
      </c>
      <c r="N29" s="12">
        <v>1645</v>
      </c>
      <c r="O29" s="13">
        <v>178474.54</v>
      </c>
      <c r="P29" s="12">
        <v>5</v>
      </c>
      <c r="Q29" s="13">
        <v>1299.37</v>
      </c>
    </row>
    <row r="30" spans="1:17" ht="15.75">
      <c r="A30" s="7"/>
      <c r="B30" s="7" t="s">
        <v>34</v>
      </c>
      <c r="C30" s="12">
        <v>10</v>
      </c>
      <c r="D30" s="12">
        <v>12</v>
      </c>
      <c r="E30" s="13">
        <v>670.84</v>
      </c>
      <c r="F30" s="12">
        <v>268</v>
      </c>
      <c r="G30" s="12">
        <v>488</v>
      </c>
      <c r="H30" s="13">
        <v>14730</v>
      </c>
      <c r="I30" s="12">
        <v>29</v>
      </c>
      <c r="J30" s="12">
        <v>37</v>
      </c>
      <c r="K30" s="13">
        <v>2338.5</v>
      </c>
      <c r="L30" s="12">
        <v>12</v>
      </c>
      <c r="M30" s="13">
        <v>2409.94</v>
      </c>
      <c r="N30" s="12">
        <v>237</v>
      </c>
      <c r="O30" s="13">
        <v>18232.8</v>
      </c>
      <c r="P30" s="59">
        <v>1</v>
      </c>
      <c r="Q30" s="60">
        <v>196.86</v>
      </c>
    </row>
    <row r="31" spans="1:17" ht="15.75" customHeight="1" hidden="1">
      <c r="A31" s="103" t="s">
        <v>27</v>
      </c>
      <c r="B31" s="103"/>
      <c r="C31" s="12"/>
      <c r="D31" s="12"/>
      <c r="E31" s="13"/>
      <c r="F31" s="13"/>
      <c r="G31" s="13"/>
      <c r="H31" s="13"/>
      <c r="I31" s="12"/>
      <c r="J31" s="12"/>
      <c r="K31" s="13"/>
      <c r="L31" s="7"/>
      <c r="M31" s="13"/>
      <c r="N31" s="7"/>
      <c r="O31" s="13"/>
      <c r="P31" s="7"/>
      <c r="Q31" s="13"/>
    </row>
    <row r="32" spans="1:17" ht="15.75">
      <c r="A32" s="104" t="s">
        <v>25</v>
      </c>
      <c r="B32" s="104"/>
      <c r="C32" s="17">
        <f aca="true" t="shared" si="0" ref="C32:N32">SUM(C6:C30)</f>
        <v>6058</v>
      </c>
      <c r="D32" s="17">
        <f t="shared" si="0"/>
        <v>12343</v>
      </c>
      <c r="E32" s="18">
        <f t="shared" si="0"/>
        <v>639692.36</v>
      </c>
      <c r="F32" s="19">
        <f aca="true" t="shared" si="1" ref="F32:K32">SUM(F6:F30)</f>
        <v>62923</v>
      </c>
      <c r="G32" s="19">
        <f t="shared" si="1"/>
        <v>112088</v>
      </c>
      <c r="H32" s="18">
        <f t="shared" si="1"/>
        <v>3424230</v>
      </c>
      <c r="I32" s="17">
        <f t="shared" si="1"/>
        <v>6307</v>
      </c>
      <c r="J32" s="17">
        <f t="shared" si="1"/>
        <v>21413</v>
      </c>
      <c r="K32" s="18">
        <f t="shared" si="1"/>
        <v>703929.6200000001</v>
      </c>
      <c r="L32" s="17">
        <f t="shared" si="0"/>
        <v>3204</v>
      </c>
      <c r="M32" s="18">
        <f t="shared" si="0"/>
        <v>699583.61</v>
      </c>
      <c r="N32" s="19">
        <f t="shared" si="0"/>
        <v>21970</v>
      </c>
      <c r="O32" s="18">
        <f>SUM(O6:O30)</f>
        <v>2122260.65</v>
      </c>
      <c r="P32" s="19">
        <f>SUM(P6:P30)</f>
        <v>430</v>
      </c>
      <c r="Q32" s="18">
        <f>SUM(Q6:Q30)</f>
        <v>124389.02999999997</v>
      </c>
    </row>
    <row r="34" spans="2:5" ht="15.75" hidden="1">
      <c r="B34" t="s">
        <v>87</v>
      </c>
      <c r="E34" s="91">
        <f>C32+F32+I32+L32+N32+P32+' II'!D31+' II'!G31+' II'!J31+' II'!L31+'III '!D33+'III '!F33+' IV '!E33+' IV '!G33+' IV '!I33+' IV '!K33</f>
        <v>126566</v>
      </c>
    </row>
    <row r="36" spans="5:14" ht="15.75">
      <c r="E36" s="11"/>
      <c r="F36" s="11"/>
      <c r="G36" s="11"/>
      <c r="H36" s="11"/>
      <c r="K36" s="11"/>
      <c r="N36" s="2"/>
    </row>
    <row r="38" ht="15.75">
      <c r="Q38" s="11"/>
    </row>
  </sheetData>
  <sheetProtection/>
  <mergeCells count="10">
    <mergeCell ref="A2:Q2"/>
    <mergeCell ref="P4:Q4"/>
    <mergeCell ref="A31:B31"/>
    <mergeCell ref="A32:B32"/>
    <mergeCell ref="A4:B5"/>
    <mergeCell ref="C4:E4"/>
    <mergeCell ref="I4:K4"/>
    <mergeCell ref="L4:M4"/>
    <mergeCell ref="N4:O4"/>
    <mergeCell ref="F4:H4"/>
  </mergeCells>
  <printOptions/>
  <pageMargins left="0" right="0" top="0" bottom="0" header="0.5118110236220472" footer="0.5118110236220472"/>
  <pageSetup orientation="landscape" paperSize="9" scale="85" r:id="rId1"/>
  <headerFooter alignWithMargins="0">
    <oddHeader>&amp;L&amp;"Arial Narrow,Bold Italic"Ministarstvo rada i socijalnog staranja&amp;"Arial Narrow,Regular"
&amp;"Arial Narrow,Italic"Direkcija za informatiku i analitičko-statističke poslove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U37"/>
  <sheetViews>
    <sheetView zoomScale="96" zoomScaleNormal="96" zoomScalePageLayoutView="0" workbookViewId="0" topLeftCell="A1">
      <selection activeCell="L15" sqref="L15"/>
    </sheetView>
  </sheetViews>
  <sheetFormatPr defaultColWidth="8.796875" defaultRowHeight="15"/>
  <cols>
    <col min="1" max="1" width="29.09765625" style="0" customWidth="1"/>
    <col min="2" max="2" width="9.69921875" style="0" bestFit="1" customWidth="1"/>
    <col min="3" max="3" width="11.19921875" style="0" customWidth="1"/>
    <col min="4" max="4" width="7.69921875" style="0" customWidth="1"/>
    <col min="5" max="5" width="8.3984375" style="0" customWidth="1"/>
    <col min="6" max="6" width="12" style="0" customWidth="1"/>
    <col min="7" max="7" width="9.8984375" style="0" customWidth="1"/>
    <col min="8" max="8" width="12.8984375" style="0" hidden="1" customWidth="1"/>
    <col min="9" max="9" width="9.5" style="0" customWidth="1"/>
    <col min="10" max="10" width="5.5" style="0" customWidth="1"/>
    <col min="11" max="11" width="4.8984375" style="0" customWidth="1"/>
    <col min="13" max="13" width="9" style="0" customWidth="1"/>
    <col min="15" max="15" width="0" style="0" hidden="1" customWidth="1"/>
  </cols>
  <sheetData>
    <row r="1" ht="29.25" customHeight="1"/>
    <row r="2" spans="2:13" ht="15.75">
      <c r="B2" s="101" t="s">
        <v>91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2:13" ht="15" customHeight="1">
      <c r="B3" s="4"/>
      <c r="C3" s="4"/>
      <c r="D3" s="4"/>
      <c r="E3" s="4"/>
      <c r="F3" s="4"/>
      <c r="G3" s="4"/>
      <c r="H3" s="4"/>
      <c r="I3" s="4"/>
      <c r="J3" s="6"/>
      <c r="K3" s="6"/>
      <c r="L3" s="4"/>
      <c r="M3" s="4"/>
    </row>
    <row r="4" spans="2:13" ht="76.5" customHeight="1">
      <c r="B4" s="105" t="s">
        <v>78</v>
      </c>
      <c r="C4" s="105"/>
      <c r="D4" s="107" t="s">
        <v>49</v>
      </c>
      <c r="E4" s="107"/>
      <c r="F4" s="107"/>
      <c r="G4" s="108" t="s">
        <v>52</v>
      </c>
      <c r="H4" s="108"/>
      <c r="I4" s="109"/>
      <c r="J4" s="110" t="s">
        <v>37</v>
      </c>
      <c r="K4" s="109"/>
      <c r="L4" s="107" t="s">
        <v>42</v>
      </c>
      <c r="M4" s="107"/>
    </row>
    <row r="5" spans="2:13" ht="33" customHeight="1">
      <c r="B5" s="105"/>
      <c r="C5" s="105"/>
      <c r="D5" s="9" t="s">
        <v>50</v>
      </c>
      <c r="E5" s="9" t="s">
        <v>51</v>
      </c>
      <c r="F5" s="8" t="s">
        <v>2</v>
      </c>
      <c r="G5" s="23" t="s">
        <v>50</v>
      </c>
      <c r="H5" s="23"/>
      <c r="I5" s="8" t="s">
        <v>2</v>
      </c>
      <c r="J5" s="8" t="s">
        <v>4</v>
      </c>
      <c r="K5" s="8" t="s">
        <v>2</v>
      </c>
      <c r="L5" s="8" t="s">
        <v>4</v>
      </c>
      <c r="M5" s="8" t="s">
        <v>2</v>
      </c>
    </row>
    <row r="6" spans="2:13" ht="15.75">
      <c r="B6" s="7" t="s">
        <v>5</v>
      </c>
      <c r="C6" s="7" t="s">
        <v>6</v>
      </c>
      <c r="D6" s="43">
        <v>212</v>
      </c>
      <c r="E6" s="12">
        <v>720</v>
      </c>
      <c r="F6" s="13">
        <v>28922.25</v>
      </c>
      <c r="G6" s="43">
        <v>240</v>
      </c>
      <c r="H6" s="12"/>
      <c r="I6" s="13">
        <v>19972.6</v>
      </c>
      <c r="J6" s="98">
        <v>131</v>
      </c>
      <c r="K6" s="82"/>
      <c r="L6" s="5">
        <v>4</v>
      </c>
      <c r="M6" s="50">
        <v>1899.7</v>
      </c>
    </row>
    <row r="7" spans="2:13" ht="15.75">
      <c r="B7" s="7"/>
      <c r="C7" s="7" t="s">
        <v>70</v>
      </c>
      <c r="D7" s="43">
        <v>35</v>
      </c>
      <c r="E7" s="43">
        <v>154</v>
      </c>
      <c r="F7" s="44">
        <v>6399.5</v>
      </c>
      <c r="G7" s="43">
        <v>22</v>
      </c>
      <c r="H7" s="43"/>
      <c r="I7" s="44">
        <v>1681.2</v>
      </c>
      <c r="J7" s="97">
        <v>12</v>
      </c>
      <c r="K7" s="82"/>
      <c r="L7" s="5">
        <v>0</v>
      </c>
      <c r="M7" s="50">
        <v>0</v>
      </c>
    </row>
    <row r="8" spans="2:15" ht="15.75">
      <c r="B8" s="7"/>
      <c r="C8" s="7" t="s">
        <v>71</v>
      </c>
      <c r="D8" s="7">
        <v>16</v>
      </c>
      <c r="E8" s="7">
        <v>74</v>
      </c>
      <c r="F8" s="13">
        <v>3731.8</v>
      </c>
      <c r="G8" s="7">
        <v>7</v>
      </c>
      <c r="H8" s="7"/>
      <c r="I8" s="13">
        <v>662.4</v>
      </c>
      <c r="J8" s="97">
        <v>12</v>
      </c>
      <c r="K8" s="82"/>
      <c r="L8" s="5">
        <v>3</v>
      </c>
      <c r="M8" s="49">
        <v>1139.82</v>
      </c>
      <c r="O8" s="11" t="e">
        <f>#REF!+#REF!+#REF!+#REF!</f>
        <v>#REF!</v>
      </c>
    </row>
    <row r="9" spans="2:15" ht="15.75">
      <c r="B9" s="7" t="s">
        <v>68</v>
      </c>
      <c r="C9" s="7" t="s">
        <v>74</v>
      </c>
      <c r="D9" s="7">
        <v>27</v>
      </c>
      <c r="E9" s="7">
        <v>95</v>
      </c>
      <c r="F9" s="13">
        <v>4550.6</v>
      </c>
      <c r="G9" s="7">
        <v>21</v>
      </c>
      <c r="H9" s="7"/>
      <c r="I9" s="13">
        <v>3085.8</v>
      </c>
      <c r="J9" s="97">
        <v>22</v>
      </c>
      <c r="K9" s="82"/>
      <c r="L9" s="5">
        <v>4</v>
      </c>
      <c r="M9" s="50">
        <v>1639.76</v>
      </c>
      <c r="O9" s="11"/>
    </row>
    <row r="10" spans="2:15" ht="15.75">
      <c r="B10" s="7" t="s">
        <v>45</v>
      </c>
      <c r="C10" s="7" t="s">
        <v>46</v>
      </c>
      <c r="D10" s="12">
        <v>25</v>
      </c>
      <c r="E10" s="12">
        <v>83</v>
      </c>
      <c r="F10" s="13">
        <v>3728</v>
      </c>
      <c r="G10" s="12">
        <v>14</v>
      </c>
      <c r="H10" s="12"/>
      <c r="I10" s="13">
        <v>1236.4</v>
      </c>
      <c r="J10" s="97">
        <v>36</v>
      </c>
      <c r="K10" s="82"/>
      <c r="L10" s="83">
        <v>0</v>
      </c>
      <c r="M10" s="61">
        <v>0</v>
      </c>
      <c r="O10" s="11" t="e">
        <f>#REF!</f>
        <v>#REF!</v>
      </c>
    </row>
    <row r="11" spans="2:13" ht="15.75">
      <c r="B11" s="7" t="s">
        <v>29</v>
      </c>
      <c r="C11" s="7" t="s">
        <v>30</v>
      </c>
      <c r="D11" s="12">
        <v>169</v>
      </c>
      <c r="E11" s="12">
        <v>887</v>
      </c>
      <c r="F11" s="13">
        <v>31224.2</v>
      </c>
      <c r="G11" s="12">
        <v>30</v>
      </c>
      <c r="H11" s="12"/>
      <c r="I11" s="13">
        <v>3616</v>
      </c>
      <c r="J11" s="99">
        <v>88</v>
      </c>
      <c r="K11" s="82"/>
      <c r="L11" s="5">
        <v>4</v>
      </c>
      <c r="M11" s="50">
        <v>2005.3</v>
      </c>
    </row>
    <row r="12" spans="2:13" ht="15.75">
      <c r="B12" s="7"/>
      <c r="C12" s="7" t="s">
        <v>31</v>
      </c>
      <c r="D12" s="12">
        <v>4</v>
      </c>
      <c r="E12" s="12">
        <v>13</v>
      </c>
      <c r="F12" s="13">
        <v>462.2</v>
      </c>
      <c r="G12" s="12">
        <v>0</v>
      </c>
      <c r="H12" s="12"/>
      <c r="I12" s="13">
        <v>0</v>
      </c>
      <c r="J12" s="97">
        <v>8</v>
      </c>
      <c r="K12" s="82"/>
      <c r="L12" s="5">
        <v>1</v>
      </c>
      <c r="M12" s="50">
        <v>379.94</v>
      </c>
    </row>
    <row r="13" spans="2:15" ht="15.75">
      <c r="B13" s="7"/>
      <c r="C13" s="7" t="s">
        <v>32</v>
      </c>
      <c r="D13" s="12">
        <v>4</v>
      </c>
      <c r="E13" s="12">
        <v>10</v>
      </c>
      <c r="F13" s="13">
        <v>648</v>
      </c>
      <c r="G13" s="12">
        <v>0</v>
      </c>
      <c r="H13" s="12"/>
      <c r="I13" s="13">
        <v>0</v>
      </c>
      <c r="J13" s="97">
        <v>2</v>
      </c>
      <c r="K13" s="82"/>
      <c r="L13" s="5">
        <v>1</v>
      </c>
      <c r="M13" s="50">
        <v>517.94</v>
      </c>
      <c r="O13" s="11" t="e">
        <f>#REF!+#REF!+#REF!</f>
        <v>#REF!</v>
      </c>
    </row>
    <row r="14" spans="2:16" ht="15.75">
      <c r="B14" s="7" t="s">
        <v>8</v>
      </c>
      <c r="C14" s="7" t="s">
        <v>9</v>
      </c>
      <c r="D14" s="12">
        <v>63</v>
      </c>
      <c r="E14" s="12">
        <v>224</v>
      </c>
      <c r="F14" s="13">
        <v>12412.4</v>
      </c>
      <c r="G14" s="12">
        <v>19</v>
      </c>
      <c r="H14" s="12">
        <v>3542</v>
      </c>
      <c r="I14" s="13">
        <v>3542</v>
      </c>
      <c r="J14" s="97">
        <v>139</v>
      </c>
      <c r="K14" s="82"/>
      <c r="L14" s="5">
        <v>2</v>
      </c>
      <c r="M14" s="50">
        <v>1109.41</v>
      </c>
      <c r="O14" s="11"/>
      <c r="P14" s="11"/>
    </row>
    <row r="15" spans="2:15" ht="15.75">
      <c r="B15" s="7"/>
      <c r="C15" s="7" t="s">
        <v>10</v>
      </c>
      <c r="D15" s="12">
        <v>30</v>
      </c>
      <c r="E15" s="12">
        <v>104</v>
      </c>
      <c r="F15" s="13">
        <v>5590.34</v>
      </c>
      <c r="G15" s="12">
        <v>0</v>
      </c>
      <c r="H15" s="12"/>
      <c r="I15" s="13">
        <v>0</v>
      </c>
      <c r="J15" s="97">
        <v>71</v>
      </c>
      <c r="K15" s="82"/>
      <c r="L15" s="5">
        <v>1</v>
      </c>
      <c r="M15" s="50">
        <v>379.94</v>
      </c>
      <c r="O15" s="11" t="e">
        <f>#REF!+#REF!</f>
        <v>#REF!</v>
      </c>
    </row>
    <row r="16" spans="2:15" ht="15.75">
      <c r="B16" s="7" t="s">
        <v>11</v>
      </c>
      <c r="C16" s="7" t="s">
        <v>12</v>
      </c>
      <c r="D16" s="12">
        <v>35</v>
      </c>
      <c r="E16" s="12">
        <v>164</v>
      </c>
      <c r="F16" s="13">
        <v>6726</v>
      </c>
      <c r="G16" s="12">
        <v>12</v>
      </c>
      <c r="H16" s="12"/>
      <c r="I16" s="13">
        <v>2298</v>
      </c>
      <c r="J16" s="97">
        <v>10</v>
      </c>
      <c r="K16" s="82"/>
      <c r="L16" s="5">
        <v>0</v>
      </c>
      <c r="M16" s="50">
        <v>0</v>
      </c>
      <c r="O16" s="11"/>
    </row>
    <row r="17" spans="2:13" ht="15.75">
      <c r="B17" s="7"/>
      <c r="C17" s="7" t="s">
        <v>13</v>
      </c>
      <c r="D17" s="12">
        <v>26</v>
      </c>
      <c r="E17" s="12">
        <v>55</v>
      </c>
      <c r="F17" s="13">
        <v>3045.4</v>
      </c>
      <c r="G17" s="12">
        <v>3</v>
      </c>
      <c r="H17" s="12"/>
      <c r="I17" s="13">
        <v>622</v>
      </c>
      <c r="J17" s="97">
        <v>12</v>
      </c>
      <c r="K17" s="82"/>
      <c r="L17" s="5">
        <v>0</v>
      </c>
      <c r="M17" s="50">
        <v>0</v>
      </c>
    </row>
    <row r="18" spans="2:15" ht="15.75">
      <c r="B18" s="7"/>
      <c r="C18" s="7" t="s">
        <v>14</v>
      </c>
      <c r="D18" s="12">
        <v>44</v>
      </c>
      <c r="E18" s="12">
        <v>131</v>
      </c>
      <c r="F18" s="13">
        <v>6471.75</v>
      </c>
      <c r="G18" s="12">
        <v>28</v>
      </c>
      <c r="H18" s="12"/>
      <c r="I18" s="13">
        <v>10428</v>
      </c>
      <c r="J18" s="97">
        <v>8</v>
      </c>
      <c r="K18" s="82"/>
      <c r="L18" s="5">
        <v>0</v>
      </c>
      <c r="M18" s="50">
        <v>0</v>
      </c>
      <c r="O18" s="11" t="e">
        <f>#REF!+#REF!+#REF!</f>
        <v>#REF!</v>
      </c>
    </row>
    <row r="19" spans="2:21" ht="15.75">
      <c r="B19" s="7" t="s">
        <v>15</v>
      </c>
      <c r="C19" s="7" t="s">
        <v>16</v>
      </c>
      <c r="D19" s="12">
        <v>60</v>
      </c>
      <c r="E19" s="12">
        <v>156</v>
      </c>
      <c r="F19" s="13">
        <v>7713.7</v>
      </c>
      <c r="G19" s="12">
        <v>20</v>
      </c>
      <c r="H19" s="12"/>
      <c r="I19" s="13">
        <v>1399</v>
      </c>
      <c r="J19" s="97">
        <v>115</v>
      </c>
      <c r="K19" s="82"/>
      <c r="L19" s="5">
        <v>0</v>
      </c>
      <c r="M19" s="50">
        <v>0</v>
      </c>
      <c r="O19" s="11" t="e">
        <f>#REF!</f>
        <v>#REF!</v>
      </c>
      <c r="U19" s="47"/>
    </row>
    <row r="20" spans="2:21" ht="15.75">
      <c r="B20" s="7" t="s">
        <v>17</v>
      </c>
      <c r="C20" s="7" t="s">
        <v>18</v>
      </c>
      <c r="D20" s="12">
        <v>224</v>
      </c>
      <c r="E20" s="12">
        <v>548</v>
      </c>
      <c r="F20" s="13">
        <v>28538.68</v>
      </c>
      <c r="G20" s="12">
        <v>3</v>
      </c>
      <c r="H20" s="12"/>
      <c r="I20" s="13">
        <v>264.8</v>
      </c>
      <c r="J20" s="97">
        <v>125</v>
      </c>
      <c r="K20" s="82"/>
      <c r="L20" s="5">
        <v>0</v>
      </c>
      <c r="M20" s="50">
        <v>0</v>
      </c>
      <c r="U20" s="47"/>
    </row>
    <row r="21" spans="2:21" ht="15.75">
      <c r="B21" s="7"/>
      <c r="C21" s="7" t="s">
        <v>26</v>
      </c>
      <c r="D21" s="12">
        <v>17</v>
      </c>
      <c r="E21" s="12">
        <v>49</v>
      </c>
      <c r="F21" s="13">
        <v>2807</v>
      </c>
      <c r="G21" s="12">
        <v>0</v>
      </c>
      <c r="H21" s="12"/>
      <c r="I21" s="13">
        <v>0</v>
      </c>
      <c r="J21" s="97">
        <v>20</v>
      </c>
      <c r="K21" s="82"/>
      <c r="L21" s="5">
        <v>0</v>
      </c>
      <c r="M21" s="50">
        <v>0</v>
      </c>
      <c r="U21" s="48"/>
    </row>
    <row r="22" spans="2:21" ht="15.75">
      <c r="B22" s="7"/>
      <c r="C22" s="7" t="s">
        <v>47</v>
      </c>
      <c r="D22" s="12">
        <v>22</v>
      </c>
      <c r="E22" s="12">
        <v>108</v>
      </c>
      <c r="F22" s="13">
        <v>6061</v>
      </c>
      <c r="G22" s="12">
        <v>1</v>
      </c>
      <c r="H22" s="12"/>
      <c r="I22" s="13">
        <v>136</v>
      </c>
      <c r="J22" s="97">
        <v>14</v>
      </c>
      <c r="K22" s="82"/>
      <c r="L22" s="5">
        <v>0</v>
      </c>
      <c r="M22" s="50">
        <v>0</v>
      </c>
      <c r="O22" s="11" t="e">
        <f>#REF!+#REF!+#REF!</f>
        <v>#REF!</v>
      </c>
      <c r="U22" s="47"/>
    </row>
    <row r="23" spans="2:15" ht="15.75">
      <c r="B23" s="7" t="s">
        <v>19</v>
      </c>
      <c r="C23" s="7" t="s">
        <v>20</v>
      </c>
      <c r="D23" s="12">
        <v>16</v>
      </c>
      <c r="E23" s="12">
        <v>29</v>
      </c>
      <c r="F23" s="13">
        <v>1438</v>
      </c>
      <c r="G23" s="12">
        <v>0</v>
      </c>
      <c r="H23" s="12"/>
      <c r="I23" s="13">
        <v>0</v>
      </c>
      <c r="J23" s="97">
        <v>60</v>
      </c>
      <c r="K23" s="82"/>
      <c r="L23" s="5">
        <v>0</v>
      </c>
      <c r="M23" s="50">
        <v>0</v>
      </c>
      <c r="O23" s="11" t="e">
        <f>#REF!</f>
        <v>#REF!</v>
      </c>
    </row>
    <row r="24" spans="2:13" ht="15.75">
      <c r="B24" s="7"/>
      <c r="C24" s="7" t="s">
        <v>48</v>
      </c>
      <c r="D24" s="12">
        <v>0</v>
      </c>
      <c r="E24" s="12">
        <v>0</v>
      </c>
      <c r="F24" s="13">
        <v>0</v>
      </c>
      <c r="G24" s="12">
        <v>0</v>
      </c>
      <c r="H24" s="12"/>
      <c r="I24" s="13">
        <v>0</v>
      </c>
      <c r="J24" s="97">
        <v>0</v>
      </c>
      <c r="K24" s="82"/>
      <c r="L24" s="5">
        <v>0</v>
      </c>
      <c r="M24" s="50">
        <v>0</v>
      </c>
    </row>
    <row r="25" spans="2:13" ht="15.75">
      <c r="B25" s="7" t="s">
        <v>35</v>
      </c>
      <c r="C25" s="7" t="s">
        <v>33</v>
      </c>
      <c r="D25" s="12">
        <v>79</v>
      </c>
      <c r="E25" s="12">
        <v>562</v>
      </c>
      <c r="F25" s="13">
        <v>36309</v>
      </c>
      <c r="G25" s="12">
        <v>0</v>
      </c>
      <c r="H25" s="12"/>
      <c r="I25" s="13">
        <v>0</v>
      </c>
      <c r="J25" s="98">
        <v>113</v>
      </c>
      <c r="K25" s="82"/>
      <c r="L25" s="83">
        <v>1</v>
      </c>
      <c r="M25" s="61">
        <v>379.94</v>
      </c>
    </row>
    <row r="26" spans="2:13" ht="15.75">
      <c r="B26" s="7" t="s">
        <v>21</v>
      </c>
      <c r="C26" s="7" t="s">
        <v>22</v>
      </c>
      <c r="D26" s="12">
        <v>241</v>
      </c>
      <c r="E26" s="12">
        <v>1037</v>
      </c>
      <c r="F26" s="13">
        <v>59154.85</v>
      </c>
      <c r="G26" s="12">
        <v>42</v>
      </c>
      <c r="H26" s="12"/>
      <c r="I26" s="13">
        <v>1860</v>
      </c>
      <c r="J26" s="98">
        <v>36</v>
      </c>
      <c r="K26" s="82"/>
      <c r="L26" s="5">
        <v>4</v>
      </c>
      <c r="M26" s="50">
        <v>1519.76</v>
      </c>
    </row>
    <row r="27" spans="2:13" ht="15.75">
      <c r="B27" s="7" t="s">
        <v>67</v>
      </c>
      <c r="C27" s="7" t="s">
        <v>72</v>
      </c>
      <c r="D27" s="12">
        <v>91</v>
      </c>
      <c r="E27" s="12">
        <v>382</v>
      </c>
      <c r="F27" s="13">
        <v>21188.2</v>
      </c>
      <c r="G27" s="12">
        <v>4</v>
      </c>
      <c r="H27" s="12"/>
      <c r="I27" s="13">
        <v>317</v>
      </c>
      <c r="J27" s="97">
        <v>26</v>
      </c>
      <c r="K27" s="82"/>
      <c r="L27" s="83">
        <v>1</v>
      </c>
      <c r="M27" s="61">
        <v>379.94</v>
      </c>
    </row>
    <row r="28" spans="2:15" ht="15.75">
      <c r="B28" s="7"/>
      <c r="C28" s="16" t="s">
        <v>73</v>
      </c>
      <c r="D28" s="12">
        <v>21</v>
      </c>
      <c r="E28" s="12">
        <v>51</v>
      </c>
      <c r="F28" s="13">
        <v>2013.2</v>
      </c>
      <c r="G28" s="12">
        <v>0</v>
      </c>
      <c r="H28" s="12"/>
      <c r="I28" s="13">
        <v>0</v>
      </c>
      <c r="J28" s="97">
        <v>21</v>
      </c>
      <c r="K28" s="82"/>
      <c r="L28" s="5">
        <v>1</v>
      </c>
      <c r="M28" s="50">
        <v>726.6</v>
      </c>
      <c r="O28" s="11" t="e">
        <f>#REF!+#REF!+#REF!</f>
        <v>#REF!</v>
      </c>
    </row>
    <row r="29" spans="2:13" ht="15.75">
      <c r="B29" s="7" t="s">
        <v>23</v>
      </c>
      <c r="C29" s="7" t="s">
        <v>24</v>
      </c>
      <c r="D29" s="12">
        <v>262</v>
      </c>
      <c r="E29" s="12">
        <v>1305</v>
      </c>
      <c r="F29" s="13">
        <v>63047.5</v>
      </c>
      <c r="G29" s="12">
        <v>43</v>
      </c>
      <c r="H29" s="12"/>
      <c r="I29" s="13">
        <v>3368.4</v>
      </c>
      <c r="J29" s="97">
        <v>102</v>
      </c>
      <c r="K29" s="82"/>
      <c r="L29" s="5">
        <v>2</v>
      </c>
      <c r="M29" s="50">
        <v>759.88</v>
      </c>
    </row>
    <row r="30" spans="2:13" ht="15.75">
      <c r="B30" s="7"/>
      <c r="C30" s="7" t="s">
        <v>34</v>
      </c>
      <c r="D30" s="31">
        <v>27</v>
      </c>
      <c r="E30" s="31">
        <v>98</v>
      </c>
      <c r="F30" s="30">
        <v>4242</v>
      </c>
      <c r="G30" s="31">
        <v>0</v>
      </c>
      <c r="H30" s="31"/>
      <c r="I30" s="30">
        <v>0</v>
      </c>
      <c r="J30" s="97">
        <v>43</v>
      </c>
      <c r="K30" s="82"/>
      <c r="L30" s="5">
        <v>1</v>
      </c>
      <c r="M30" s="50">
        <v>543.94</v>
      </c>
    </row>
    <row r="31" spans="2:13" ht="15.75">
      <c r="B31" s="104" t="s">
        <v>25</v>
      </c>
      <c r="C31" s="104"/>
      <c r="D31" s="19">
        <f>SUM(D6:D30)</f>
        <v>1750</v>
      </c>
      <c r="E31" s="19">
        <f>SUM(E6:E30)</f>
        <v>7039</v>
      </c>
      <c r="F31" s="20">
        <f>SUM(F6:F30)</f>
        <v>346425.57</v>
      </c>
      <c r="G31" s="21">
        <f>SUM(G6:G30)</f>
        <v>509</v>
      </c>
      <c r="H31" s="21"/>
      <c r="I31" s="20">
        <f>SUM(I6:I30)</f>
        <v>54489.600000000006</v>
      </c>
      <c r="J31" s="100">
        <f>SUM(J6:J30)</f>
        <v>1226</v>
      </c>
      <c r="K31" s="62">
        <f>SUM(K6:K30)</f>
        <v>0</v>
      </c>
      <c r="L31" s="29">
        <f>SUM(L6:L30)</f>
        <v>30</v>
      </c>
      <c r="M31" s="18">
        <f>SUM(M6:M30)</f>
        <v>13381.87</v>
      </c>
    </row>
    <row r="33" ht="15.75">
      <c r="M33" s="51"/>
    </row>
    <row r="34" spans="4:8" ht="15.75">
      <c r="D34" s="11"/>
      <c r="E34" s="11"/>
      <c r="F34" s="11"/>
      <c r="G34" s="11"/>
      <c r="H34" s="11"/>
    </row>
    <row r="35" spans="7:13" ht="15.75">
      <c r="G35" s="11"/>
      <c r="H35" s="11"/>
      <c r="M35" s="11"/>
    </row>
    <row r="36" spans="9:10" ht="15.75">
      <c r="I36" s="11"/>
      <c r="J36" s="11"/>
    </row>
    <row r="37" ht="15.75">
      <c r="L37" s="11"/>
    </row>
  </sheetData>
  <sheetProtection/>
  <mergeCells count="7">
    <mergeCell ref="B31:C31"/>
    <mergeCell ref="B2:M2"/>
    <mergeCell ref="B4:C5"/>
    <mergeCell ref="D4:F4"/>
    <mergeCell ref="G4:I4"/>
    <mergeCell ref="J4:K4"/>
    <mergeCell ref="L4:M4"/>
  </mergeCells>
  <printOptions/>
  <pageMargins left="0" right="0" top="0" bottom="0" header="0.5118110236220472" footer="0.5118110236220472"/>
  <pageSetup orientation="landscape" paperSize="9" r:id="rId1"/>
  <headerFooter alignWithMargins="0">
    <oddHeader>&amp;L&amp;"Arial Narrow,Italic"Ministarstvo rada i socijlanog staranja&amp;"Arial Narrow,Regular"
&amp;"Arial Narrow,Italic"Direkcija za informatiku i analitičko-statističke poslove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Y37"/>
  <sheetViews>
    <sheetView zoomScalePageLayoutView="0" workbookViewId="0" topLeftCell="B1">
      <selection activeCell="Z16" sqref="Z16"/>
    </sheetView>
  </sheetViews>
  <sheetFormatPr defaultColWidth="8.796875" defaultRowHeight="15"/>
  <cols>
    <col min="1" max="1" width="23.69921875" style="0" customWidth="1"/>
    <col min="2" max="2" width="9.69921875" style="0" bestFit="1" customWidth="1"/>
    <col min="3" max="3" width="11.3984375" style="0" customWidth="1"/>
    <col min="4" max="4" width="6.59765625" style="0" customWidth="1"/>
    <col min="5" max="5" width="23.8984375" style="0" customWidth="1"/>
    <col min="6" max="6" width="6.59765625" style="0" bestFit="1" customWidth="1"/>
    <col min="7" max="7" width="28.59765625" style="0" customWidth="1"/>
    <col min="8" max="17" width="9" style="0" hidden="1" customWidth="1"/>
    <col min="18" max="18" width="12.59765625" style="0" hidden="1" customWidth="1"/>
    <col min="19" max="20" width="0" style="0" hidden="1" customWidth="1"/>
    <col min="21" max="21" width="11.09765625" style="0" hidden="1" customWidth="1"/>
    <col min="22" max="22" width="11.3984375" style="0" hidden="1" customWidth="1"/>
    <col min="23" max="23" width="9.8984375" style="0" hidden="1" customWidth="1"/>
    <col min="24" max="24" width="0" style="0" hidden="1" customWidth="1"/>
  </cols>
  <sheetData>
    <row r="1" ht="38.25" customHeight="1"/>
    <row r="2" spans="2:7" ht="19.5" customHeight="1">
      <c r="B2" s="101" t="s">
        <v>92</v>
      </c>
      <c r="C2" s="101"/>
      <c r="D2" s="101"/>
      <c r="E2" s="101"/>
      <c r="F2" s="101"/>
      <c r="G2" s="101"/>
    </row>
    <row r="3" ht="10.5" customHeight="1" hidden="1" thickBot="1"/>
    <row r="5" spans="2:7" ht="13.5" customHeight="1">
      <c r="B5" s="105" t="s">
        <v>78</v>
      </c>
      <c r="C5" s="105"/>
      <c r="D5" s="105" t="s">
        <v>44</v>
      </c>
      <c r="E5" s="105"/>
      <c r="F5" s="107" t="s">
        <v>43</v>
      </c>
      <c r="G5" s="107"/>
    </row>
    <row r="6" spans="2:7" ht="45.75" customHeight="1">
      <c r="B6" s="105"/>
      <c r="C6" s="105"/>
      <c r="D6" s="105"/>
      <c r="E6" s="105"/>
      <c r="F6" s="107"/>
      <c r="G6" s="107"/>
    </row>
    <row r="7" spans="2:7" ht="17.25" customHeight="1">
      <c r="B7" s="105"/>
      <c r="C7" s="105"/>
      <c r="D7" s="8" t="s">
        <v>4</v>
      </c>
      <c r="E7" s="8" t="s">
        <v>2</v>
      </c>
      <c r="F7" s="8" t="s">
        <v>4</v>
      </c>
      <c r="G7" s="8" t="s">
        <v>2</v>
      </c>
    </row>
    <row r="8" spans="2:21" ht="15.75">
      <c r="B8" s="7" t="s">
        <v>5</v>
      </c>
      <c r="C8" s="7" t="s">
        <v>6</v>
      </c>
      <c r="D8" s="12">
        <v>628</v>
      </c>
      <c r="E8" s="13">
        <v>58803.85</v>
      </c>
      <c r="F8" s="12">
        <v>229</v>
      </c>
      <c r="G8" s="13">
        <v>37144.97</v>
      </c>
      <c r="H8" t="e">
        <f>#REF!+#REF!</f>
        <v>#REF!</v>
      </c>
      <c r="I8">
        <v>247</v>
      </c>
      <c r="J8" s="2" t="e">
        <f>D8+#REF!</f>
        <v>#REF!</v>
      </c>
      <c r="U8" s="11" t="e">
        <f>#REF!+#REF!+#REF!+#REF!+#REF!+#REF!+#REF!+#REF!+#REF!</f>
        <v>#REF!</v>
      </c>
    </row>
    <row r="9" spans="2:10" ht="15.75">
      <c r="B9" s="7"/>
      <c r="C9" s="7" t="s">
        <v>70</v>
      </c>
      <c r="D9" s="12">
        <v>55</v>
      </c>
      <c r="E9" s="13">
        <v>4856.75</v>
      </c>
      <c r="F9" s="12">
        <v>19</v>
      </c>
      <c r="G9" s="13">
        <v>2408.82</v>
      </c>
      <c r="H9" t="e">
        <f>#REF!+#REF!</f>
        <v>#REF!</v>
      </c>
      <c r="I9">
        <v>2</v>
      </c>
      <c r="J9" s="2" t="e">
        <f>D9+#REF!</f>
        <v>#REF!</v>
      </c>
    </row>
    <row r="10" spans="2:23" ht="15.75">
      <c r="B10" s="38"/>
      <c r="C10" s="7" t="s">
        <v>71</v>
      </c>
      <c r="D10" s="12">
        <v>84</v>
      </c>
      <c r="E10" s="13">
        <v>7330.82</v>
      </c>
      <c r="F10" s="12">
        <v>9</v>
      </c>
      <c r="G10" s="13">
        <v>1141.02</v>
      </c>
      <c r="J10" s="2"/>
      <c r="U10" s="10"/>
      <c r="V10" s="11" t="e">
        <f>#REF!+#REF!+#REF!</f>
        <v>#REF!</v>
      </c>
      <c r="W10" s="11" t="e">
        <f>#REF!+#REF!++#REF!+#REF!+#REF!</f>
        <v>#REF!</v>
      </c>
    </row>
    <row r="11" spans="2:23" ht="15.75">
      <c r="B11" s="7" t="s">
        <v>68</v>
      </c>
      <c r="C11" s="7" t="s">
        <v>69</v>
      </c>
      <c r="D11" s="7">
        <v>60</v>
      </c>
      <c r="E11" s="13">
        <v>5305.45</v>
      </c>
      <c r="F11" s="7">
        <v>12</v>
      </c>
      <c r="G11" s="13">
        <v>1521.36</v>
      </c>
      <c r="J11" s="2"/>
      <c r="U11" s="10"/>
      <c r="V11" s="11"/>
      <c r="W11" s="11"/>
    </row>
    <row r="12" spans="2:23" ht="15.75">
      <c r="B12" s="7" t="s">
        <v>45</v>
      </c>
      <c r="C12" s="7" t="s">
        <v>7</v>
      </c>
      <c r="D12" s="12">
        <v>52</v>
      </c>
      <c r="E12" s="13">
        <v>4788.3</v>
      </c>
      <c r="F12" s="12">
        <v>15</v>
      </c>
      <c r="G12" s="13">
        <v>2142.03</v>
      </c>
      <c r="H12" t="e">
        <f>#REF!+#REF!</f>
        <v>#REF!</v>
      </c>
      <c r="I12">
        <v>18</v>
      </c>
      <c r="J12" s="2" t="e">
        <f>D12+#REF!</f>
        <v>#REF!</v>
      </c>
      <c r="U12" s="10" t="e">
        <f>#REF!+#REF!</f>
        <v>#REF!</v>
      </c>
      <c r="V12" s="11" t="e">
        <f>#REF!</f>
        <v>#REF!</v>
      </c>
      <c r="W12" s="11" t="e">
        <f>#REF!+#REF!</f>
        <v>#REF!</v>
      </c>
    </row>
    <row r="13" spans="2:21" ht="15.75">
      <c r="B13" s="7" t="s">
        <v>29</v>
      </c>
      <c r="C13" s="7" t="s">
        <v>30</v>
      </c>
      <c r="D13" s="12">
        <v>279</v>
      </c>
      <c r="E13" s="13">
        <v>25028.78</v>
      </c>
      <c r="F13" s="12">
        <v>56</v>
      </c>
      <c r="G13" s="13">
        <v>8788.43</v>
      </c>
      <c r="H13" t="e">
        <f>#REF!+#REF!</f>
        <v>#REF!</v>
      </c>
      <c r="I13">
        <v>74</v>
      </c>
      <c r="J13" s="2" t="e">
        <f>D13+#REF!</f>
        <v>#REF!</v>
      </c>
      <c r="U13" s="11" t="e">
        <f>#REF!+#REF!+#REF!+#REF!+#REF!+#REF!+#REF!</f>
        <v>#REF!</v>
      </c>
    </row>
    <row r="14" spans="2:22" ht="15.75">
      <c r="B14" s="7"/>
      <c r="C14" s="7" t="s">
        <v>31</v>
      </c>
      <c r="D14" s="12">
        <v>9</v>
      </c>
      <c r="E14" s="13">
        <v>823.77</v>
      </c>
      <c r="F14" s="12">
        <v>1</v>
      </c>
      <c r="G14" s="13">
        <v>126.78</v>
      </c>
      <c r="H14" t="e">
        <f>#REF!+#REF!</f>
        <v>#REF!</v>
      </c>
      <c r="I14">
        <v>4</v>
      </c>
      <c r="J14" s="2" t="e">
        <f>D14+#REF!</f>
        <v>#REF!</v>
      </c>
      <c r="V14" s="25"/>
    </row>
    <row r="15" spans="2:23" ht="15.75">
      <c r="B15" s="7"/>
      <c r="C15" s="7" t="s">
        <v>32</v>
      </c>
      <c r="D15" s="12">
        <v>2</v>
      </c>
      <c r="E15" s="13">
        <v>128.62</v>
      </c>
      <c r="F15" s="12">
        <v>0</v>
      </c>
      <c r="G15" s="13">
        <v>0</v>
      </c>
      <c r="H15" t="e">
        <f>#REF!+#REF!</f>
        <v>#REF!</v>
      </c>
      <c r="I15">
        <v>0</v>
      </c>
      <c r="J15" s="2" t="e">
        <f>D15+#REF!</f>
        <v>#REF!</v>
      </c>
      <c r="R15" s="10" t="e">
        <f>#REF!+#REF!+#REF!</f>
        <v>#REF!</v>
      </c>
      <c r="U15" s="11"/>
      <c r="V15" s="32" t="e">
        <f>#REF!+#REF!</f>
        <v>#REF!</v>
      </c>
      <c r="W15" s="11" t="e">
        <f>#REF!+#REF!+#REF!+#REF!+#REF!+#REF!+#REF!+#REF!+#REF!</f>
        <v>#REF!</v>
      </c>
    </row>
    <row r="16" spans="2:21" ht="15.75">
      <c r="B16" s="7" t="s">
        <v>8</v>
      </c>
      <c r="C16" s="7" t="s">
        <v>9</v>
      </c>
      <c r="D16" s="12">
        <v>196</v>
      </c>
      <c r="E16" s="13">
        <v>18410.43</v>
      </c>
      <c r="F16" s="12">
        <v>28</v>
      </c>
      <c r="G16" s="13">
        <v>4449.45</v>
      </c>
      <c r="H16" t="e">
        <f>#REF!+#REF!</f>
        <v>#REF!</v>
      </c>
      <c r="I16">
        <v>35</v>
      </c>
      <c r="J16" s="2" t="e">
        <f>D16+#REF!</f>
        <v>#REF!</v>
      </c>
      <c r="U16" s="11" t="e">
        <f>#REF!+#REF!+#REF!+#REF!</f>
        <v>#REF!</v>
      </c>
    </row>
    <row r="17" spans="2:23" ht="15.75">
      <c r="B17" s="7"/>
      <c r="C17" s="7" t="s">
        <v>10</v>
      </c>
      <c r="D17" s="12">
        <v>112</v>
      </c>
      <c r="E17" s="13">
        <v>10426.26</v>
      </c>
      <c r="F17" s="12">
        <v>30</v>
      </c>
      <c r="G17" s="13">
        <v>3930.18</v>
      </c>
      <c r="H17" t="e">
        <f>#REF!+#REF!</f>
        <v>#REF!</v>
      </c>
      <c r="I17">
        <v>11</v>
      </c>
      <c r="J17" s="2" t="e">
        <f>D17+#REF!</f>
        <v>#REF!</v>
      </c>
      <c r="R17" s="10" t="e">
        <f>#REF!+#REF!</f>
        <v>#REF!</v>
      </c>
      <c r="V17" s="11" t="e">
        <f>#REF!+#REF!+#REF!</f>
        <v>#REF!</v>
      </c>
      <c r="W17" s="11" t="e">
        <f>#REF!+#REF!+#REF!+#REF!</f>
        <v>#REF!</v>
      </c>
    </row>
    <row r="18" spans="2:21" ht="15.75">
      <c r="B18" s="7" t="s">
        <v>11</v>
      </c>
      <c r="C18" s="7" t="s">
        <v>12</v>
      </c>
      <c r="D18" s="12">
        <v>53</v>
      </c>
      <c r="E18" s="13">
        <v>4562.2</v>
      </c>
      <c r="F18" s="12">
        <v>13</v>
      </c>
      <c r="G18" s="13">
        <v>1648.14</v>
      </c>
      <c r="H18" t="e">
        <f>#REF!+#REF!</f>
        <v>#REF!</v>
      </c>
      <c r="I18">
        <v>47</v>
      </c>
      <c r="J18" s="2" t="e">
        <f>D18+#REF!</f>
        <v>#REF!</v>
      </c>
      <c r="U18" s="11" t="e">
        <f>#REF!+#REF!+#REF!+#REF!+#REF!+#REF!+#REF!</f>
        <v>#REF!</v>
      </c>
    </row>
    <row r="19" spans="2:23" ht="15.75">
      <c r="B19" s="7"/>
      <c r="C19" s="7" t="s">
        <v>13</v>
      </c>
      <c r="D19" s="12">
        <v>42</v>
      </c>
      <c r="E19" s="13">
        <v>3863.28</v>
      </c>
      <c r="F19" s="12">
        <v>17</v>
      </c>
      <c r="G19" s="13">
        <v>2535.6</v>
      </c>
      <c r="H19" t="e">
        <f>#REF!+#REF!</f>
        <v>#REF!</v>
      </c>
      <c r="I19">
        <v>29</v>
      </c>
      <c r="J19" s="2" t="e">
        <f>D19+#REF!</f>
        <v>#REF!</v>
      </c>
      <c r="V19" s="11"/>
      <c r="W19" s="11" t="e">
        <f>#REF!+#REF!+#REF!+#REF!+#REF!+#REF!+#REF!+#REF!+#REF!</f>
        <v>#REF!</v>
      </c>
    </row>
    <row r="20" spans="2:22" ht="15.75">
      <c r="B20" s="7"/>
      <c r="C20" s="7" t="s">
        <v>14</v>
      </c>
      <c r="D20" s="12">
        <v>51</v>
      </c>
      <c r="E20" s="13">
        <v>5008.72</v>
      </c>
      <c r="F20" s="12">
        <v>34</v>
      </c>
      <c r="G20" s="13">
        <v>5421.09</v>
      </c>
      <c r="H20" t="e">
        <f>#REF!+#REF!</f>
        <v>#REF!</v>
      </c>
      <c r="I20">
        <v>22</v>
      </c>
      <c r="J20" s="2" t="e">
        <f>D20+#REF!</f>
        <v>#REF!</v>
      </c>
      <c r="R20" s="10" t="e">
        <f>#REF!+#REF!+#REF!</f>
        <v>#REF!</v>
      </c>
      <c r="V20" s="32" t="e">
        <f>#REF!+#REF!+#REF!+#REF!+#REF!</f>
        <v>#REF!</v>
      </c>
    </row>
    <row r="21" spans="2:23" ht="15.75">
      <c r="B21" s="7" t="s">
        <v>15</v>
      </c>
      <c r="C21" s="7" t="s">
        <v>16</v>
      </c>
      <c r="D21" s="12">
        <v>75</v>
      </c>
      <c r="E21" s="13">
        <v>6472.5</v>
      </c>
      <c r="F21" s="12">
        <v>22</v>
      </c>
      <c r="G21" s="13">
        <v>3042.72</v>
      </c>
      <c r="J21" s="2" t="e">
        <f>D21+#REF!</f>
        <v>#REF!</v>
      </c>
      <c r="N21">
        <v>18</v>
      </c>
      <c r="O21">
        <v>1963.26</v>
      </c>
      <c r="P21">
        <v>183</v>
      </c>
      <c r="Q21">
        <v>12221.17</v>
      </c>
      <c r="R21" s="10" t="e">
        <f>#REF!</f>
        <v>#REF!</v>
      </c>
      <c r="U21" s="11" t="e">
        <f>#REF!+#REF!+#REF!</f>
        <v>#REF!</v>
      </c>
      <c r="V21" s="11" t="e">
        <f>#REF!</f>
        <v>#REF!</v>
      </c>
      <c r="W21" s="11" t="e">
        <f>#REF!+#REF!+#REF!</f>
        <v>#REF!</v>
      </c>
    </row>
    <row r="22" spans="2:22" ht="15.75">
      <c r="B22" s="7" t="s">
        <v>17</v>
      </c>
      <c r="C22" s="7" t="s">
        <v>18</v>
      </c>
      <c r="D22" s="12">
        <v>146</v>
      </c>
      <c r="E22" s="13">
        <v>13210.27</v>
      </c>
      <c r="F22" s="12">
        <v>25</v>
      </c>
      <c r="G22" s="13">
        <v>3220.26</v>
      </c>
      <c r="H22" t="e">
        <f>#REF!+#REF!</f>
        <v>#REF!</v>
      </c>
      <c r="I22">
        <v>38</v>
      </c>
      <c r="J22" s="2" t="e">
        <f>D22+#REF!</f>
        <v>#REF!</v>
      </c>
      <c r="U22" s="11" t="e">
        <f>#REF!+#REF!+#REF!</f>
        <v>#REF!</v>
      </c>
      <c r="V22" s="25"/>
    </row>
    <row r="23" spans="2:21" ht="15.75">
      <c r="B23" s="7"/>
      <c r="C23" s="7" t="s">
        <v>26</v>
      </c>
      <c r="D23" s="12">
        <v>23</v>
      </c>
      <c r="E23" s="13">
        <v>1877.21</v>
      </c>
      <c r="F23" s="12">
        <v>1</v>
      </c>
      <c r="G23" s="13">
        <v>126.78</v>
      </c>
      <c r="H23" t="e">
        <f>#REF!+#REF!</f>
        <v>#REF!</v>
      </c>
      <c r="I23">
        <v>7</v>
      </c>
      <c r="J23" s="2" t="e">
        <f>D23+#REF!</f>
        <v>#REF!</v>
      </c>
      <c r="R23" s="10" t="e">
        <f>#REF!+#REF!</f>
        <v>#REF!</v>
      </c>
      <c r="U23" s="11"/>
    </row>
    <row r="24" spans="2:25" ht="15.75">
      <c r="B24" s="7"/>
      <c r="C24" s="7" t="s">
        <v>47</v>
      </c>
      <c r="D24" s="12">
        <v>26</v>
      </c>
      <c r="E24" s="13">
        <v>2274.53</v>
      </c>
      <c r="F24" s="12">
        <v>1</v>
      </c>
      <c r="G24" s="13">
        <v>126.78</v>
      </c>
      <c r="H24" s="40" t="e">
        <f>#REF!+#REF!</f>
        <v>#REF!</v>
      </c>
      <c r="I24" s="40"/>
      <c r="J24" s="41" t="e">
        <f>D24+#REF!</f>
        <v>#REF!</v>
      </c>
      <c r="K24" s="40"/>
      <c r="L24" s="40"/>
      <c r="M24" s="40"/>
      <c r="N24" s="40"/>
      <c r="O24" s="40"/>
      <c r="P24" s="40"/>
      <c r="Q24" s="40"/>
      <c r="R24" s="42"/>
      <c r="S24" s="40"/>
      <c r="T24" s="40"/>
      <c r="U24" s="39"/>
      <c r="V24" s="39" t="e">
        <f>#REF!+#REF!+#REF!</f>
        <v>#REF!</v>
      </c>
      <c r="W24" s="39" t="e">
        <f>#REF!+#REF!+#REF!+#REF!+#REF!+#REF!+#REF!+#REF!+#REF!</f>
        <v>#REF!</v>
      </c>
      <c r="X24" s="40"/>
      <c r="Y24" s="40"/>
    </row>
    <row r="25" spans="2:23" ht="15.75">
      <c r="B25" s="7" t="s">
        <v>19</v>
      </c>
      <c r="C25" s="7" t="s">
        <v>20</v>
      </c>
      <c r="D25" s="12">
        <v>79</v>
      </c>
      <c r="E25" s="13">
        <v>6951.5</v>
      </c>
      <c r="F25" s="12">
        <v>0</v>
      </c>
      <c r="G25" s="13">
        <v>0</v>
      </c>
      <c r="H25" t="e">
        <f>#REF!+#REF!</f>
        <v>#REF!</v>
      </c>
      <c r="I25">
        <v>0</v>
      </c>
      <c r="J25" s="2">
        <f>D25+E25</f>
        <v>7030.5</v>
      </c>
      <c r="R25" s="10" t="e">
        <f>#REF!</f>
        <v>#REF!</v>
      </c>
      <c r="U25" s="11" t="e">
        <f>#REF!+#REF!</f>
        <v>#REF!</v>
      </c>
      <c r="V25" s="11" t="e">
        <f>#REF!</f>
        <v>#REF!</v>
      </c>
      <c r="W25" s="11" t="e">
        <f>#REF!+#REF!+#REF!</f>
        <v>#REF!</v>
      </c>
    </row>
    <row r="26" spans="2:22" ht="15.75">
      <c r="B26" s="7"/>
      <c r="C26" s="7" t="s">
        <v>48</v>
      </c>
      <c r="D26" s="12">
        <v>23</v>
      </c>
      <c r="E26" s="13">
        <v>2076.26</v>
      </c>
      <c r="F26" s="12">
        <v>0</v>
      </c>
      <c r="G26" s="13">
        <v>0</v>
      </c>
      <c r="H26" t="e">
        <f>#REF!+#REF!</f>
        <v>#REF!</v>
      </c>
      <c r="J26" s="2" t="e">
        <f>D26+#REF!</f>
        <v>#REF!</v>
      </c>
      <c r="R26" s="10"/>
      <c r="V26" s="25"/>
    </row>
    <row r="27" spans="2:23" ht="15.75">
      <c r="B27" s="7" t="s">
        <v>35</v>
      </c>
      <c r="C27" s="7" t="s">
        <v>33</v>
      </c>
      <c r="D27" s="12">
        <v>204</v>
      </c>
      <c r="E27" s="13">
        <v>19628.32</v>
      </c>
      <c r="F27" s="12">
        <v>17</v>
      </c>
      <c r="G27" s="13">
        <v>2358.18</v>
      </c>
      <c r="H27" t="e">
        <f>#REF!+#REF!</f>
        <v>#REF!</v>
      </c>
      <c r="I27">
        <v>13</v>
      </c>
      <c r="J27" s="2" t="e">
        <f>D27+#REF!</f>
        <v>#REF!</v>
      </c>
      <c r="R27" s="10" t="e">
        <f>#REF!</f>
        <v>#REF!</v>
      </c>
      <c r="U27" s="11" t="e">
        <f>#REF!+#REF!</f>
        <v>#REF!</v>
      </c>
      <c r="V27" s="11" t="e">
        <f>#REF!</f>
        <v>#REF!</v>
      </c>
      <c r="W27" s="11" t="e">
        <f>#REF!+#REF!+#REF!</f>
        <v>#REF!</v>
      </c>
    </row>
    <row r="28" spans="2:21" ht="15.75">
      <c r="B28" s="7" t="s">
        <v>21</v>
      </c>
      <c r="C28" s="7" t="s">
        <v>22</v>
      </c>
      <c r="D28" s="12">
        <v>207</v>
      </c>
      <c r="E28" s="15">
        <v>19423.15</v>
      </c>
      <c r="F28" s="12">
        <v>69</v>
      </c>
      <c r="G28" s="15">
        <v>9457.86</v>
      </c>
      <c r="H28" t="e">
        <f>#REF!+#REF!</f>
        <v>#REF!</v>
      </c>
      <c r="I28">
        <v>64</v>
      </c>
      <c r="J28" s="2" t="e">
        <f>D28+#REF!</f>
        <v>#REF!</v>
      </c>
      <c r="U28" s="11" t="e">
        <f>#REF!+#REF!+#REF!+#REF!+#REF!+#REF!</f>
        <v>#REF!</v>
      </c>
    </row>
    <row r="29" spans="2:22" ht="15.75">
      <c r="B29" s="7" t="s">
        <v>67</v>
      </c>
      <c r="C29" s="7" t="s">
        <v>72</v>
      </c>
      <c r="D29" s="12">
        <v>23</v>
      </c>
      <c r="E29" s="13">
        <v>2091.68</v>
      </c>
      <c r="F29" s="12">
        <v>9</v>
      </c>
      <c r="G29" s="13">
        <v>1141.02</v>
      </c>
      <c r="H29" t="e">
        <f>#REF!+#REF!</f>
        <v>#REF!</v>
      </c>
      <c r="J29" s="2" t="e">
        <f>D29+#REF!</f>
        <v>#REF!</v>
      </c>
      <c r="V29" s="11"/>
    </row>
    <row r="30" spans="2:23" ht="15.75">
      <c r="B30" s="7"/>
      <c r="C30" s="16" t="s">
        <v>73</v>
      </c>
      <c r="D30" s="12">
        <v>21</v>
      </c>
      <c r="E30" s="13">
        <v>1934.8</v>
      </c>
      <c r="F30" s="12">
        <v>6</v>
      </c>
      <c r="G30" s="13">
        <v>760.68</v>
      </c>
      <c r="H30" t="e">
        <f>#REF!+#REF!</f>
        <v>#REF!</v>
      </c>
      <c r="I30">
        <v>6</v>
      </c>
      <c r="J30" s="2" t="e">
        <f>D30+#REF!</f>
        <v>#REF!</v>
      </c>
      <c r="R30" s="10" t="e">
        <f>#REF!+#REF!</f>
        <v>#REF!</v>
      </c>
      <c r="V30" s="11" t="e">
        <f>#REF!+#REF!+#REF!+#REF!</f>
        <v>#REF!</v>
      </c>
      <c r="W30" s="11" t="e">
        <f>#REF!+#REF!+#REF!+#REF!+#REF!+#REF!+#REF!+#REF!+#REF!</f>
        <v>#REF!</v>
      </c>
    </row>
    <row r="31" spans="2:22" ht="15.75">
      <c r="B31" s="7" t="s">
        <v>23</v>
      </c>
      <c r="C31" s="7" t="s">
        <v>24</v>
      </c>
      <c r="D31" s="12">
        <v>79</v>
      </c>
      <c r="E31" s="13">
        <v>7376.73</v>
      </c>
      <c r="F31" s="12">
        <v>13</v>
      </c>
      <c r="G31" s="13">
        <v>1648.14</v>
      </c>
      <c r="H31" t="e">
        <f>#REF!+#REF!</f>
        <v>#REF!</v>
      </c>
      <c r="I31">
        <v>42</v>
      </c>
      <c r="J31" s="2" t="e">
        <f>D31+#REF!</f>
        <v>#REF!</v>
      </c>
      <c r="U31" s="11" t="e">
        <f>#REF!+#REF!+#REF!+#REF!</f>
        <v>#REF!</v>
      </c>
      <c r="V31" s="25"/>
    </row>
    <row r="32" spans="2:23" ht="15.75" customHeight="1" thickBot="1">
      <c r="B32" s="7"/>
      <c r="C32" s="7" t="s">
        <v>34</v>
      </c>
      <c r="D32" s="12">
        <v>10</v>
      </c>
      <c r="E32" s="13">
        <v>869.7</v>
      </c>
      <c r="F32" s="12">
        <v>1</v>
      </c>
      <c r="G32" s="13">
        <v>126.78</v>
      </c>
      <c r="H32" t="e">
        <f>#REF!+#REF!</f>
        <v>#REF!</v>
      </c>
      <c r="I32">
        <v>1</v>
      </c>
      <c r="J32" s="2" t="e">
        <f>D32+#REF!</f>
        <v>#REF!</v>
      </c>
      <c r="R32" s="10" t="e">
        <f>#REF!+#REF!</f>
        <v>#REF!</v>
      </c>
      <c r="V32" s="11" t="e">
        <f>#REF!</f>
        <v>#REF!</v>
      </c>
      <c r="W32" s="11" t="e">
        <f>#REF!+#REF!+#REF!+#REF!+#REF!+#REF!</f>
        <v>#REF!</v>
      </c>
    </row>
    <row r="33" spans="2:22" ht="16.5" thickBot="1">
      <c r="B33" s="104" t="s">
        <v>25</v>
      </c>
      <c r="C33" s="104"/>
      <c r="D33" s="21">
        <f>SUM(D8:D32)</f>
        <v>2539</v>
      </c>
      <c r="E33" s="36">
        <f aca="true" t="shared" si="0" ref="E33:S33">SUM(E8:E32)</f>
        <v>233523.88</v>
      </c>
      <c r="F33" s="21">
        <f t="shared" si="0"/>
        <v>627</v>
      </c>
      <c r="G33" s="36">
        <f t="shared" si="0"/>
        <v>93267.06999999998</v>
      </c>
      <c r="H33" s="22" t="e">
        <f t="shared" si="0"/>
        <v>#REF!</v>
      </c>
      <c r="I33" s="14">
        <f t="shared" si="0"/>
        <v>660</v>
      </c>
      <c r="J33" s="14" t="e">
        <f t="shared" si="0"/>
        <v>#REF!</v>
      </c>
      <c r="K33" s="14">
        <f t="shared" si="0"/>
        <v>0</v>
      </c>
      <c r="L33" s="14">
        <f t="shared" si="0"/>
        <v>0</v>
      </c>
      <c r="M33" s="14">
        <f t="shared" si="0"/>
        <v>0</v>
      </c>
      <c r="N33" s="14">
        <f t="shared" si="0"/>
        <v>18</v>
      </c>
      <c r="O33" s="14">
        <f t="shared" si="0"/>
        <v>1963.26</v>
      </c>
      <c r="P33" s="14">
        <f t="shared" si="0"/>
        <v>183</v>
      </c>
      <c r="Q33" s="14">
        <f t="shared" si="0"/>
        <v>12221.17</v>
      </c>
      <c r="R33" s="14" t="e">
        <f t="shared" si="0"/>
        <v>#REF!</v>
      </c>
      <c r="S33" s="14">
        <f t="shared" si="0"/>
        <v>0</v>
      </c>
      <c r="U33" s="27" t="e">
        <f>SUM(U8:U32)</f>
        <v>#REF!</v>
      </c>
      <c r="V33" s="25"/>
    </row>
    <row r="34" spans="4:22" ht="15.75">
      <c r="D34" s="4"/>
      <c r="E34" s="4"/>
      <c r="F34" s="4"/>
      <c r="G34" s="4"/>
      <c r="V34" s="11" t="e">
        <f>SUM(V10:V33)</f>
        <v>#REF!</v>
      </c>
    </row>
    <row r="35" spans="4:7" ht="15.75">
      <c r="D35" s="4"/>
      <c r="E35" s="24"/>
      <c r="F35" s="4"/>
      <c r="G35" s="26"/>
    </row>
    <row r="36" spans="4:7" ht="15.75">
      <c r="D36" s="4"/>
      <c r="E36" s="4"/>
      <c r="F36" s="4"/>
      <c r="G36" s="4"/>
    </row>
    <row r="37" spans="3:22" ht="15.75">
      <c r="C37" s="3"/>
      <c r="V37" s="11"/>
    </row>
  </sheetData>
  <sheetProtection/>
  <mergeCells count="5">
    <mergeCell ref="B2:G2"/>
    <mergeCell ref="B5:C7"/>
    <mergeCell ref="D5:E6"/>
    <mergeCell ref="F5:G6"/>
    <mergeCell ref="B33:C33"/>
  </mergeCells>
  <printOptions/>
  <pageMargins left="0.35433070866141736" right="0" top="0" bottom="0" header="0.5118110236220472" footer="0.5118110236220472"/>
  <pageSetup orientation="landscape" paperSize="9" r:id="rId1"/>
  <headerFooter alignWithMargins="0">
    <oddHeader>&amp;L&amp;"-,Italic"Ministarstvo rada i socijalnog staranja
Direkcija za informatiku i analitičko-statističke poslove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L41"/>
  <sheetViews>
    <sheetView zoomScalePageLayoutView="0" workbookViewId="0" topLeftCell="A1">
      <selection activeCell="H37" sqref="H37"/>
    </sheetView>
  </sheetViews>
  <sheetFormatPr defaultColWidth="8.796875" defaultRowHeight="15"/>
  <cols>
    <col min="1" max="1" width="9.69921875" style="0" bestFit="1" customWidth="1"/>
    <col min="2" max="2" width="11.3984375" style="0" customWidth="1"/>
    <col min="3" max="3" width="8.59765625" style="0" hidden="1" customWidth="1"/>
    <col min="4" max="4" width="12.5" style="0" hidden="1" customWidth="1"/>
    <col min="5" max="5" width="8.59765625" style="0" customWidth="1"/>
    <col min="6" max="6" width="15.59765625" style="0" customWidth="1"/>
    <col min="7" max="7" width="8.59765625" style="0" customWidth="1"/>
    <col min="8" max="8" width="15.59765625" style="0" customWidth="1"/>
    <col min="9" max="9" width="8.59765625" style="0" customWidth="1"/>
    <col min="10" max="10" width="15.5" style="0" customWidth="1"/>
    <col min="11" max="11" width="8.59765625" style="0" customWidth="1"/>
    <col min="12" max="12" width="15.59765625" style="0" customWidth="1"/>
  </cols>
  <sheetData>
    <row r="1" ht="38.25" customHeight="1"/>
    <row r="2" spans="1:12" ht="40.5" customHeight="1">
      <c r="A2" s="101" t="s">
        <v>92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ht="8.25" customHeight="1"/>
    <row r="4" ht="7.5" customHeight="1"/>
    <row r="5" spans="1:12" ht="13.5" customHeight="1">
      <c r="A5" s="105" t="s">
        <v>78</v>
      </c>
      <c r="B5" s="105"/>
      <c r="C5" s="107" t="s">
        <v>75</v>
      </c>
      <c r="D5" s="107"/>
      <c r="E5" s="111" t="s">
        <v>79</v>
      </c>
      <c r="F5" s="112"/>
      <c r="G5" s="111" t="s">
        <v>80</v>
      </c>
      <c r="H5" s="112"/>
      <c r="I5" s="111" t="s">
        <v>84</v>
      </c>
      <c r="J5" s="112"/>
      <c r="K5" s="111" t="s">
        <v>76</v>
      </c>
      <c r="L5" s="112"/>
    </row>
    <row r="6" spans="1:12" ht="45.75" customHeight="1">
      <c r="A6" s="105"/>
      <c r="B6" s="105"/>
      <c r="C6" s="107"/>
      <c r="D6" s="107"/>
      <c r="E6" s="113"/>
      <c r="F6" s="114"/>
      <c r="G6" s="113"/>
      <c r="H6" s="114"/>
      <c r="I6" s="113"/>
      <c r="J6" s="114"/>
      <c r="K6" s="113"/>
      <c r="L6" s="114"/>
    </row>
    <row r="7" spans="1:12" ht="17.25" customHeight="1">
      <c r="A7" s="105"/>
      <c r="B7" s="105"/>
      <c r="C7" s="8" t="s">
        <v>4</v>
      </c>
      <c r="D7" s="8" t="s">
        <v>2</v>
      </c>
      <c r="E7" s="8" t="s">
        <v>4</v>
      </c>
      <c r="F7" s="8" t="s">
        <v>2</v>
      </c>
      <c r="G7" s="8" t="s">
        <v>4</v>
      </c>
      <c r="H7" s="8" t="s">
        <v>2</v>
      </c>
      <c r="I7" s="8" t="s">
        <v>4</v>
      </c>
      <c r="J7" s="8" t="s">
        <v>2</v>
      </c>
      <c r="K7" s="8" t="s">
        <v>4</v>
      </c>
      <c r="L7" s="8" t="s">
        <v>2</v>
      </c>
    </row>
    <row r="8" spans="1:12" ht="15.75">
      <c r="A8" s="56" t="s">
        <v>5</v>
      </c>
      <c r="B8" s="56" t="s">
        <v>6</v>
      </c>
      <c r="C8" s="59">
        <v>0</v>
      </c>
      <c r="D8" s="60">
        <v>0</v>
      </c>
      <c r="E8" s="12">
        <v>72</v>
      </c>
      <c r="F8" s="13">
        <v>19958</v>
      </c>
      <c r="G8" s="12">
        <v>72</v>
      </c>
      <c r="H8" s="13">
        <v>5143.65</v>
      </c>
      <c r="I8" s="12">
        <v>3399</v>
      </c>
      <c r="J8" s="13">
        <v>841188.8</v>
      </c>
      <c r="K8" s="12">
        <v>713</v>
      </c>
      <c r="L8" s="13">
        <v>174327.72</v>
      </c>
    </row>
    <row r="9" spans="1:12" ht="15.75">
      <c r="A9" s="56"/>
      <c r="B9" s="56" t="s">
        <v>70</v>
      </c>
      <c r="C9" s="59">
        <v>0</v>
      </c>
      <c r="D9" s="60">
        <v>0</v>
      </c>
      <c r="E9" s="12">
        <v>6</v>
      </c>
      <c r="F9" s="13">
        <v>1585</v>
      </c>
      <c r="G9" s="12">
        <v>6</v>
      </c>
      <c r="H9" s="13">
        <v>408.73</v>
      </c>
      <c r="I9" s="12">
        <v>420</v>
      </c>
      <c r="J9" s="13">
        <v>95760</v>
      </c>
      <c r="K9" s="12">
        <v>61</v>
      </c>
      <c r="L9" s="13">
        <v>14807.76</v>
      </c>
    </row>
    <row r="10" spans="1:12" ht="15.75">
      <c r="A10" s="56"/>
      <c r="B10" s="56" t="s">
        <v>71</v>
      </c>
      <c r="C10" s="59">
        <v>0</v>
      </c>
      <c r="D10" s="60">
        <v>0</v>
      </c>
      <c r="E10" s="12">
        <v>4</v>
      </c>
      <c r="F10" s="13">
        <v>985</v>
      </c>
      <c r="G10" s="12">
        <v>4</v>
      </c>
      <c r="H10" s="13">
        <v>254.01</v>
      </c>
      <c r="I10" s="12">
        <v>602</v>
      </c>
      <c r="J10" s="13">
        <v>120768</v>
      </c>
      <c r="K10" s="12">
        <v>78</v>
      </c>
      <c r="L10" s="54">
        <v>18621.88</v>
      </c>
    </row>
    <row r="11" spans="1:12" ht="15.75">
      <c r="A11" s="56" t="s">
        <v>68</v>
      </c>
      <c r="B11" s="56" t="s">
        <v>69</v>
      </c>
      <c r="C11" s="59">
        <v>0</v>
      </c>
      <c r="D11" s="60">
        <v>0</v>
      </c>
      <c r="E11" s="12">
        <v>11</v>
      </c>
      <c r="F11" s="13">
        <v>3193</v>
      </c>
      <c r="G11" s="12">
        <v>11</v>
      </c>
      <c r="H11" s="13">
        <v>823.37</v>
      </c>
      <c r="I11" s="12">
        <v>517</v>
      </c>
      <c r="J11" s="13">
        <v>123977.6</v>
      </c>
      <c r="K11" s="7">
        <v>73</v>
      </c>
      <c r="L11" s="13">
        <v>17500.08</v>
      </c>
    </row>
    <row r="12" spans="1:12" ht="15.75">
      <c r="A12" s="56" t="s">
        <v>45</v>
      </c>
      <c r="B12" s="56" t="s">
        <v>7</v>
      </c>
      <c r="C12" s="59">
        <v>0</v>
      </c>
      <c r="D12" s="60">
        <v>0</v>
      </c>
      <c r="E12" s="12">
        <v>6</v>
      </c>
      <c r="F12" s="13">
        <v>1657</v>
      </c>
      <c r="G12" s="12">
        <v>6</v>
      </c>
      <c r="H12" s="13">
        <v>427.29</v>
      </c>
      <c r="I12" s="12">
        <v>529</v>
      </c>
      <c r="J12" s="13">
        <v>161472</v>
      </c>
      <c r="K12" s="12">
        <v>83</v>
      </c>
      <c r="L12" s="13">
        <v>19070.6</v>
      </c>
    </row>
    <row r="13" spans="1:12" ht="15.75">
      <c r="A13" s="56" t="s">
        <v>29</v>
      </c>
      <c r="B13" s="56" t="s">
        <v>30</v>
      </c>
      <c r="C13" s="59">
        <v>0</v>
      </c>
      <c r="D13" s="60">
        <v>0</v>
      </c>
      <c r="E13" s="12">
        <v>25</v>
      </c>
      <c r="F13" s="13">
        <v>6178</v>
      </c>
      <c r="G13" s="12">
        <v>25</v>
      </c>
      <c r="H13" s="13">
        <v>1593.14</v>
      </c>
      <c r="I13" s="12">
        <v>2036</v>
      </c>
      <c r="J13" s="13">
        <v>499744</v>
      </c>
      <c r="K13" s="12">
        <v>294</v>
      </c>
      <c r="L13" s="13">
        <v>69775.96</v>
      </c>
    </row>
    <row r="14" spans="1:12" ht="15.75">
      <c r="A14" s="56"/>
      <c r="B14" s="56" t="s">
        <v>31</v>
      </c>
      <c r="C14" s="59">
        <v>0</v>
      </c>
      <c r="D14" s="60">
        <v>0</v>
      </c>
      <c r="E14" s="12">
        <v>0</v>
      </c>
      <c r="F14" s="13">
        <v>0</v>
      </c>
      <c r="G14" s="12">
        <v>0</v>
      </c>
      <c r="H14" s="13">
        <v>0</v>
      </c>
      <c r="I14" s="12">
        <v>87</v>
      </c>
      <c r="J14" s="13">
        <v>23184</v>
      </c>
      <c r="K14" s="12">
        <v>10</v>
      </c>
      <c r="L14" s="13">
        <v>2243.6</v>
      </c>
    </row>
    <row r="15" spans="1:12" ht="15.75">
      <c r="A15" s="56"/>
      <c r="B15" s="56" t="s">
        <v>32</v>
      </c>
      <c r="C15" s="59">
        <v>0</v>
      </c>
      <c r="D15" s="60">
        <v>0</v>
      </c>
      <c r="E15" s="12">
        <v>0</v>
      </c>
      <c r="F15" s="13">
        <v>0</v>
      </c>
      <c r="G15" s="12">
        <v>0</v>
      </c>
      <c r="H15" s="13">
        <v>0</v>
      </c>
      <c r="I15" s="12">
        <v>74</v>
      </c>
      <c r="J15" s="13">
        <v>19104</v>
      </c>
      <c r="K15" s="12">
        <v>7</v>
      </c>
      <c r="L15" s="13">
        <v>1570.52</v>
      </c>
    </row>
    <row r="16" spans="1:12" ht="15.75">
      <c r="A16" s="56" t="s">
        <v>8</v>
      </c>
      <c r="B16" s="56" t="s">
        <v>9</v>
      </c>
      <c r="C16" s="59">
        <v>0</v>
      </c>
      <c r="D16" s="60">
        <v>0</v>
      </c>
      <c r="E16" s="12">
        <v>12</v>
      </c>
      <c r="F16" s="13">
        <v>3386</v>
      </c>
      <c r="G16" s="12">
        <v>12</v>
      </c>
      <c r="H16" s="13">
        <v>873.14</v>
      </c>
      <c r="I16" s="12">
        <v>679</v>
      </c>
      <c r="J16" s="13">
        <v>172560</v>
      </c>
      <c r="K16" s="12">
        <v>170</v>
      </c>
      <c r="L16" s="13">
        <v>42404.04</v>
      </c>
    </row>
    <row r="17" spans="1:12" ht="15.75">
      <c r="A17" s="56"/>
      <c r="B17" s="56" t="s">
        <v>10</v>
      </c>
      <c r="C17" s="59">
        <v>0</v>
      </c>
      <c r="D17" s="60">
        <v>0</v>
      </c>
      <c r="E17" s="12">
        <v>3</v>
      </c>
      <c r="F17" s="13">
        <v>722</v>
      </c>
      <c r="G17" s="12">
        <v>4</v>
      </c>
      <c r="H17" s="13">
        <v>235.95</v>
      </c>
      <c r="I17" s="12">
        <v>348</v>
      </c>
      <c r="J17" s="13">
        <v>85680</v>
      </c>
      <c r="K17" s="12">
        <v>82</v>
      </c>
      <c r="L17" s="13">
        <v>22400.08</v>
      </c>
    </row>
    <row r="18" spans="1:12" ht="15.75">
      <c r="A18" s="56" t="s">
        <v>11</v>
      </c>
      <c r="B18" s="56" t="s">
        <v>12</v>
      </c>
      <c r="C18" s="59">
        <v>0</v>
      </c>
      <c r="D18" s="60">
        <v>0</v>
      </c>
      <c r="E18" s="12">
        <v>9</v>
      </c>
      <c r="F18" s="13">
        <v>2522</v>
      </c>
      <c r="G18" s="12">
        <v>9</v>
      </c>
      <c r="H18" s="13">
        <v>650.34</v>
      </c>
      <c r="I18" s="12">
        <v>329</v>
      </c>
      <c r="J18" s="13">
        <v>91728</v>
      </c>
      <c r="K18" s="12">
        <v>61</v>
      </c>
      <c r="L18" s="13">
        <v>15032.12</v>
      </c>
    </row>
    <row r="19" spans="1:12" ht="15.75">
      <c r="A19" s="56"/>
      <c r="B19" s="56" t="s">
        <v>13</v>
      </c>
      <c r="C19" s="59">
        <v>0</v>
      </c>
      <c r="D19" s="60">
        <v>0</v>
      </c>
      <c r="E19" s="12">
        <v>10</v>
      </c>
      <c r="F19" s="13">
        <v>2499</v>
      </c>
      <c r="G19" s="12">
        <v>10</v>
      </c>
      <c r="H19" s="13">
        <v>644.43</v>
      </c>
      <c r="I19" s="12">
        <v>134</v>
      </c>
      <c r="J19" s="13">
        <v>37248</v>
      </c>
      <c r="K19" s="12">
        <v>36</v>
      </c>
      <c r="L19" s="13">
        <v>9423.12</v>
      </c>
    </row>
    <row r="20" spans="1:12" ht="15.75">
      <c r="A20" s="56"/>
      <c r="B20" s="56" t="s">
        <v>14</v>
      </c>
      <c r="C20" s="59">
        <v>0</v>
      </c>
      <c r="D20" s="60">
        <v>0</v>
      </c>
      <c r="E20" s="12">
        <v>7</v>
      </c>
      <c r="F20" s="13">
        <v>1779</v>
      </c>
      <c r="G20" s="12">
        <v>7</v>
      </c>
      <c r="H20" s="13">
        <v>458.75</v>
      </c>
      <c r="I20" s="12">
        <v>221</v>
      </c>
      <c r="J20" s="13">
        <v>65616</v>
      </c>
      <c r="K20" s="12">
        <v>78</v>
      </c>
      <c r="L20" s="13">
        <v>18621.88</v>
      </c>
    </row>
    <row r="21" spans="1:12" ht="15.75">
      <c r="A21" s="56" t="s">
        <v>15</v>
      </c>
      <c r="B21" s="56" t="s">
        <v>16</v>
      </c>
      <c r="C21" s="59">
        <v>0</v>
      </c>
      <c r="D21" s="60">
        <v>0</v>
      </c>
      <c r="E21" s="12">
        <v>11</v>
      </c>
      <c r="F21" s="13">
        <v>2765</v>
      </c>
      <c r="G21" s="12">
        <v>11</v>
      </c>
      <c r="H21" s="13">
        <v>713.01</v>
      </c>
      <c r="I21" s="12">
        <v>405</v>
      </c>
      <c r="J21" s="13">
        <v>118080</v>
      </c>
      <c r="K21" s="12">
        <v>115</v>
      </c>
      <c r="L21" s="13">
        <v>26025.76</v>
      </c>
    </row>
    <row r="22" spans="1:12" ht="15.75">
      <c r="A22" s="56" t="s">
        <v>17</v>
      </c>
      <c r="B22" s="56" t="s">
        <v>18</v>
      </c>
      <c r="C22" s="59">
        <v>0</v>
      </c>
      <c r="D22" s="60">
        <v>0</v>
      </c>
      <c r="E22" s="12">
        <v>11</v>
      </c>
      <c r="F22" s="13">
        <v>2763</v>
      </c>
      <c r="G22" s="12">
        <v>11</v>
      </c>
      <c r="H22" s="13">
        <v>712.51</v>
      </c>
      <c r="I22" s="12">
        <v>913</v>
      </c>
      <c r="J22" s="13">
        <v>217920</v>
      </c>
      <c r="K22" s="12">
        <v>94</v>
      </c>
      <c r="L22" s="13">
        <v>21987.28</v>
      </c>
    </row>
    <row r="23" spans="1:12" ht="15.75">
      <c r="A23" s="56"/>
      <c r="B23" s="56" t="s">
        <v>26</v>
      </c>
      <c r="C23" s="59">
        <v>0</v>
      </c>
      <c r="D23" s="60">
        <v>0</v>
      </c>
      <c r="E23" s="12">
        <v>2</v>
      </c>
      <c r="F23" s="13">
        <v>528</v>
      </c>
      <c r="G23" s="12">
        <v>2</v>
      </c>
      <c r="H23" s="13">
        <v>136.16</v>
      </c>
      <c r="I23" s="12">
        <v>140</v>
      </c>
      <c r="J23" s="13">
        <v>32928</v>
      </c>
      <c r="K23" s="12">
        <v>17</v>
      </c>
      <c r="L23" s="13">
        <v>4262.84</v>
      </c>
    </row>
    <row r="24" spans="1:12" ht="15.75">
      <c r="A24" s="56"/>
      <c r="B24" s="56" t="s">
        <v>47</v>
      </c>
      <c r="C24" s="59">
        <v>0</v>
      </c>
      <c r="D24" s="60">
        <v>0</v>
      </c>
      <c r="E24" s="12">
        <v>1</v>
      </c>
      <c r="F24" s="13">
        <v>336</v>
      </c>
      <c r="G24" s="12">
        <v>1</v>
      </c>
      <c r="H24" s="13">
        <v>86.64</v>
      </c>
      <c r="I24" s="12">
        <v>175</v>
      </c>
      <c r="J24" s="13">
        <v>35472</v>
      </c>
      <c r="K24" s="12">
        <v>20</v>
      </c>
      <c r="L24" s="13">
        <v>4711.56</v>
      </c>
    </row>
    <row r="25" spans="1:12" ht="15.75">
      <c r="A25" s="56" t="s">
        <v>19</v>
      </c>
      <c r="B25" s="56" t="s">
        <v>20</v>
      </c>
      <c r="C25" s="59">
        <v>0</v>
      </c>
      <c r="D25" s="60">
        <v>0</v>
      </c>
      <c r="E25" s="12">
        <v>1</v>
      </c>
      <c r="F25" s="13">
        <v>336</v>
      </c>
      <c r="G25" s="12">
        <v>1</v>
      </c>
      <c r="H25" s="13">
        <v>68.08</v>
      </c>
      <c r="I25" s="12">
        <v>322</v>
      </c>
      <c r="J25" s="13">
        <v>70752</v>
      </c>
      <c r="K25" s="12">
        <v>55</v>
      </c>
      <c r="L25" s="13">
        <v>13237.24</v>
      </c>
    </row>
    <row r="26" spans="1:12" ht="15.75">
      <c r="A26" s="56"/>
      <c r="B26" s="56" t="s">
        <v>48</v>
      </c>
      <c r="C26" s="59">
        <v>0</v>
      </c>
      <c r="D26" s="60">
        <v>0</v>
      </c>
      <c r="E26" s="12">
        <v>1</v>
      </c>
      <c r="F26" s="13">
        <v>336</v>
      </c>
      <c r="G26" s="12">
        <v>1</v>
      </c>
      <c r="H26" s="13">
        <v>86.64</v>
      </c>
      <c r="I26" s="12">
        <v>91</v>
      </c>
      <c r="J26" s="13">
        <v>18912</v>
      </c>
      <c r="K26" s="12">
        <v>26</v>
      </c>
      <c r="L26" s="13">
        <v>6282.08</v>
      </c>
    </row>
    <row r="27" spans="1:12" ht="15.75">
      <c r="A27" s="56" t="s">
        <v>35</v>
      </c>
      <c r="B27" s="56" t="s">
        <v>33</v>
      </c>
      <c r="C27" s="59">
        <v>0</v>
      </c>
      <c r="D27" s="60">
        <v>0</v>
      </c>
      <c r="E27" s="12">
        <v>5</v>
      </c>
      <c r="F27" s="13">
        <v>1108</v>
      </c>
      <c r="G27" s="12">
        <v>7</v>
      </c>
      <c r="H27" s="13">
        <v>422.13</v>
      </c>
      <c r="I27" s="12">
        <v>968</v>
      </c>
      <c r="J27" s="13">
        <v>224304</v>
      </c>
      <c r="K27" s="12">
        <v>132</v>
      </c>
      <c r="L27" s="13">
        <v>31186.04</v>
      </c>
    </row>
    <row r="28" spans="1:12" ht="15.75">
      <c r="A28" s="56" t="s">
        <v>21</v>
      </c>
      <c r="B28" s="56" t="s">
        <v>22</v>
      </c>
      <c r="C28" s="59">
        <v>0</v>
      </c>
      <c r="D28" s="60">
        <v>0</v>
      </c>
      <c r="E28" s="63">
        <v>10</v>
      </c>
      <c r="F28" s="15">
        <v>1935.5</v>
      </c>
      <c r="G28" s="12">
        <v>10</v>
      </c>
      <c r="H28" s="13">
        <v>499.11</v>
      </c>
      <c r="I28" s="12">
        <v>2228</v>
      </c>
      <c r="J28" s="13">
        <v>533422.4</v>
      </c>
      <c r="K28" s="12">
        <v>251</v>
      </c>
      <c r="L28" s="15">
        <v>65522.26</v>
      </c>
    </row>
    <row r="29" spans="1:12" ht="15.75">
      <c r="A29" s="56" t="s">
        <v>67</v>
      </c>
      <c r="B29" s="56" t="s">
        <v>72</v>
      </c>
      <c r="C29" s="59">
        <v>0</v>
      </c>
      <c r="D29" s="60">
        <v>0</v>
      </c>
      <c r="E29" s="12">
        <v>7</v>
      </c>
      <c r="F29" s="13">
        <v>2064</v>
      </c>
      <c r="G29" s="12">
        <v>7</v>
      </c>
      <c r="H29" s="13">
        <v>532.24</v>
      </c>
      <c r="I29" s="12">
        <v>328</v>
      </c>
      <c r="J29" s="13">
        <v>76368</v>
      </c>
      <c r="K29" s="12">
        <v>49</v>
      </c>
      <c r="L29" s="13">
        <v>11218</v>
      </c>
    </row>
    <row r="30" spans="1:12" ht="15.75">
      <c r="A30" s="56"/>
      <c r="B30" s="57" t="s">
        <v>73</v>
      </c>
      <c r="C30" s="59">
        <v>0</v>
      </c>
      <c r="D30" s="60">
        <v>0</v>
      </c>
      <c r="E30" s="12">
        <v>3</v>
      </c>
      <c r="F30" s="13">
        <v>721</v>
      </c>
      <c r="G30" s="12">
        <v>3</v>
      </c>
      <c r="H30" s="13">
        <v>185.93</v>
      </c>
      <c r="I30" s="12">
        <v>234</v>
      </c>
      <c r="J30" s="13">
        <v>56592</v>
      </c>
      <c r="K30" s="12">
        <v>36</v>
      </c>
      <c r="L30" s="13">
        <v>8076.96</v>
      </c>
    </row>
    <row r="31" spans="1:12" ht="15.75">
      <c r="A31" s="56" t="s">
        <v>23</v>
      </c>
      <c r="B31" s="56" t="s">
        <v>24</v>
      </c>
      <c r="C31" s="59">
        <v>0</v>
      </c>
      <c r="D31" s="60">
        <v>0</v>
      </c>
      <c r="E31" s="12">
        <v>2</v>
      </c>
      <c r="F31" s="13">
        <v>529</v>
      </c>
      <c r="G31" s="12">
        <v>2</v>
      </c>
      <c r="H31" s="13">
        <v>136.41</v>
      </c>
      <c r="I31" s="12">
        <v>614</v>
      </c>
      <c r="J31" s="13">
        <v>140064</v>
      </c>
      <c r="K31" s="12">
        <v>107</v>
      </c>
      <c r="L31" s="13">
        <v>24903.96</v>
      </c>
    </row>
    <row r="32" spans="1:12" ht="15.75" customHeight="1">
      <c r="A32" s="56"/>
      <c r="B32" s="56" t="s">
        <v>34</v>
      </c>
      <c r="C32" s="59">
        <v>0</v>
      </c>
      <c r="D32" s="60">
        <v>0</v>
      </c>
      <c r="E32" s="59">
        <v>1</v>
      </c>
      <c r="F32" s="60">
        <v>194.09</v>
      </c>
      <c r="G32" s="59">
        <v>0</v>
      </c>
      <c r="H32" s="60">
        <v>0</v>
      </c>
      <c r="I32" s="59">
        <v>98</v>
      </c>
      <c r="J32" s="60">
        <v>28752</v>
      </c>
      <c r="K32" s="59">
        <v>12</v>
      </c>
      <c r="L32" s="60">
        <v>2916.68</v>
      </c>
    </row>
    <row r="33" spans="1:12" ht="15.75">
      <c r="A33" s="104" t="s">
        <v>25</v>
      </c>
      <c r="B33" s="104"/>
      <c r="C33" s="21">
        <f aca="true" t="shared" si="0" ref="C33:L33">SUM(C8:C32)</f>
        <v>0</v>
      </c>
      <c r="D33" s="36">
        <f t="shared" si="0"/>
        <v>0</v>
      </c>
      <c r="E33" s="21">
        <f t="shared" si="0"/>
        <v>220</v>
      </c>
      <c r="F33" s="36">
        <f t="shared" si="0"/>
        <v>58079.59</v>
      </c>
      <c r="G33" s="21">
        <f t="shared" si="0"/>
        <v>222</v>
      </c>
      <c r="H33" s="36">
        <f t="shared" si="0"/>
        <v>15091.659999999998</v>
      </c>
      <c r="I33" s="21">
        <f>SUM(I8:I32)</f>
        <v>15891</v>
      </c>
      <c r="J33" s="36">
        <f>SUM(J8:J32)</f>
        <v>3891596.8000000003</v>
      </c>
      <c r="K33" s="21">
        <f t="shared" si="0"/>
        <v>2660</v>
      </c>
      <c r="L33" s="36">
        <f t="shared" si="0"/>
        <v>646130.02</v>
      </c>
    </row>
    <row r="34" spans="3:12" ht="15.75"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3:12" ht="15.75">
      <c r="C35" s="4"/>
      <c r="D35" s="24"/>
      <c r="E35" s="24"/>
      <c r="F35" s="24"/>
      <c r="G35" s="4"/>
      <c r="H35" s="4"/>
      <c r="I35" s="4"/>
      <c r="J35" s="4"/>
      <c r="K35" s="4"/>
      <c r="L35" s="4"/>
    </row>
    <row r="36" spans="3:12" ht="15.75"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3:12" ht="15.75">
      <c r="C37" s="4"/>
      <c r="D37" s="4"/>
      <c r="E37" s="4"/>
      <c r="F37" s="4"/>
      <c r="G37" s="4"/>
      <c r="H37" s="4"/>
      <c r="I37" s="4"/>
      <c r="J37" s="4"/>
      <c r="K37" s="4"/>
      <c r="L37" s="4"/>
    </row>
    <row r="38" ht="15.75">
      <c r="B38" s="3"/>
    </row>
    <row r="41" spans="8:12" ht="15.75">
      <c r="H41" s="28"/>
      <c r="I41" s="28"/>
      <c r="J41" s="28"/>
      <c r="K41" s="28"/>
      <c r="L41" s="28"/>
    </row>
  </sheetData>
  <sheetProtection/>
  <mergeCells count="8">
    <mergeCell ref="A33:B33"/>
    <mergeCell ref="A2:L2"/>
    <mergeCell ref="A5:B7"/>
    <mergeCell ref="C5:D6"/>
    <mergeCell ref="E5:F6"/>
    <mergeCell ref="G5:H6"/>
    <mergeCell ref="K5:L6"/>
    <mergeCell ref="I5:J6"/>
  </mergeCells>
  <printOptions/>
  <pageMargins left="0" right="0" top="0" bottom="0" header="0.5118110236220472" footer="0.5118110236220472"/>
  <pageSetup orientation="landscape" paperSize="9" scale="95" r:id="rId1"/>
  <headerFooter alignWithMargins="0">
    <oddHeader>&amp;L&amp;"-,Italic"Ministarstvo rada i socijalnog staranja
Direkcija za informatiku i analitičko-statističke poslove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F32" sqref="F32"/>
    </sheetView>
  </sheetViews>
  <sheetFormatPr defaultColWidth="8.796875" defaultRowHeight="15"/>
  <cols>
    <col min="1" max="1" width="5.5" style="0" customWidth="1"/>
    <col min="2" max="2" width="7.5" style="0" customWidth="1"/>
    <col min="3" max="3" width="48.59765625" style="0" customWidth="1"/>
    <col min="4" max="4" width="0" style="0" hidden="1" customWidth="1"/>
    <col min="5" max="5" width="10.8984375" style="0" customWidth="1"/>
    <col min="6" max="6" width="9.8984375" style="0" customWidth="1"/>
    <col min="7" max="7" width="13.3984375" style="0" customWidth="1"/>
    <col min="8" max="9" width="0" style="0" hidden="1" customWidth="1"/>
    <col min="10" max="10" width="23.5" style="0" customWidth="1"/>
    <col min="11" max="11" width="12.09765625" style="0" customWidth="1"/>
    <col min="12" max="12" width="9.8984375" style="0" bestFit="1" customWidth="1"/>
    <col min="14" max="14" width="11.3984375" style="0" bestFit="1" customWidth="1"/>
    <col min="15" max="15" width="9.8984375" style="0" bestFit="1" customWidth="1"/>
    <col min="18" max="18" width="9.8984375" style="0" bestFit="1" customWidth="1"/>
  </cols>
  <sheetData>
    <row r="1" spans="1:11" ht="39.75" customHeight="1">
      <c r="A1" s="127" t="s">
        <v>96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ht="16.5" thickBot="1"/>
    <row r="3" spans="1:11" ht="54">
      <c r="A3" s="65" t="s">
        <v>53</v>
      </c>
      <c r="B3" s="66" t="s">
        <v>54</v>
      </c>
      <c r="C3" s="67" t="s">
        <v>55</v>
      </c>
      <c r="D3" s="68" t="s">
        <v>56</v>
      </c>
      <c r="E3" s="129" t="s">
        <v>57</v>
      </c>
      <c r="F3" s="130"/>
      <c r="G3" s="69" t="s">
        <v>58</v>
      </c>
      <c r="H3" s="33"/>
      <c r="I3" s="33"/>
      <c r="J3" s="70" t="s">
        <v>59</v>
      </c>
      <c r="K3" s="71" t="s">
        <v>60</v>
      </c>
    </row>
    <row r="4" spans="1:11" ht="18">
      <c r="A4" s="118">
        <v>1</v>
      </c>
      <c r="B4" s="119">
        <v>4211</v>
      </c>
      <c r="C4" s="120" t="s">
        <v>41</v>
      </c>
      <c r="D4" s="72"/>
      <c r="E4" s="132">
        <f>'I '!C32</f>
        <v>6058</v>
      </c>
      <c r="F4" s="132">
        <f>'I '!D32</f>
        <v>12343</v>
      </c>
      <c r="G4" s="128">
        <f>'I '!E32</f>
        <v>639692.36</v>
      </c>
      <c r="H4" s="73"/>
      <c r="I4" s="74"/>
      <c r="J4" s="116" t="s">
        <v>93</v>
      </c>
      <c r="K4" s="117" t="s">
        <v>95</v>
      </c>
    </row>
    <row r="5" spans="1:11" ht="18">
      <c r="A5" s="118"/>
      <c r="B5" s="119"/>
      <c r="C5" s="120"/>
      <c r="D5" s="35">
        <v>18567</v>
      </c>
      <c r="E5" s="133"/>
      <c r="F5" s="133"/>
      <c r="G5" s="128"/>
      <c r="H5" s="73"/>
      <c r="I5" s="74"/>
      <c r="J5" s="116"/>
      <c r="K5" s="117"/>
    </row>
    <row r="6" spans="1:11" ht="18">
      <c r="A6" s="118">
        <v>2</v>
      </c>
      <c r="B6" s="119">
        <v>4211</v>
      </c>
      <c r="C6" s="120" t="s">
        <v>89</v>
      </c>
      <c r="D6" s="35"/>
      <c r="E6" s="121">
        <f>'I '!F32</f>
        <v>62923</v>
      </c>
      <c r="F6" s="121">
        <f>'I '!G32</f>
        <v>112088</v>
      </c>
      <c r="G6" s="122">
        <f>'I '!H32</f>
        <v>3424230</v>
      </c>
      <c r="H6" s="73"/>
      <c r="I6" s="74"/>
      <c r="J6" s="116" t="s">
        <v>93</v>
      </c>
      <c r="K6" s="117" t="s">
        <v>95</v>
      </c>
    </row>
    <row r="7" spans="1:11" ht="18">
      <c r="A7" s="118"/>
      <c r="B7" s="119"/>
      <c r="C7" s="120"/>
      <c r="D7" s="35"/>
      <c r="E7" s="121"/>
      <c r="F7" s="121"/>
      <c r="G7" s="122"/>
      <c r="H7" s="73"/>
      <c r="I7" s="74"/>
      <c r="J7" s="116"/>
      <c r="K7" s="117"/>
    </row>
    <row r="8" spans="1:11" ht="18">
      <c r="A8" s="118">
        <v>3</v>
      </c>
      <c r="B8" s="119">
        <v>4213</v>
      </c>
      <c r="C8" s="120" t="s">
        <v>39</v>
      </c>
      <c r="D8" s="35"/>
      <c r="E8" s="123">
        <f>'I '!I32</f>
        <v>6307</v>
      </c>
      <c r="F8" s="123">
        <f>'I '!J32</f>
        <v>21413</v>
      </c>
      <c r="G8" s="126">
        <f>'I '!K32</f>
        <v>703929.6200000001</v>
      </c>
      <c r="H8" s="73"/>
      <c r="I8" s="74"/>
      <c r="J8" s="116" t="s">
        <v>93</v>
      </c>
      <c r="K8" s="117" t="s">
        <v>95</v>
      </c>
    </row>
    <row r="9" spans="1:11" ht="18">
      <c r="A9" s="118"/>
      <c r="B9" s="119"/>
      <c r="C9" s="120"/>
      <c r="D9" s="35">
        <v>39030</v>
      </c>
      <c r="E9" s="123"/>
      <c r="F9" s="123"/>
      <c r="G9" s="126"/>
      <c r="H9" s="125"/>
      <c r="I9" s="74"/>
      <c r="J9" s="116"/>
      <c r="K9" s="117"/>
    </row>
    <row r="10" spans="1:11" ht="18">
      <c r="A10" s="84">
        <v>4</v>
      </c>
      <c r="B10" s="86">
        <v>4213</v>
      </c>
      <c r="C10" s="34" t="s">
        <v>61</v>
      </c>
      <c r="D10" s="35"/>
      <c r="E10" s="123">
        <f>' II'!L31</f>
        <v>30</v>
      </c>
      <c r="F10" s="123"/>
      <c r="G10" s="94">
        <f>' II'!M31</f>
        <v>13381.87</v>
      </c>
      <c r="H10" s="125"/>
      <c r="I10" s="74"/>
      <c r="J10" s="5" t="s">
        <v>93</v>
      </c>
      <c r="K10" s="92" t="s">
        <v>95</v>
      </c>
    </row>
    <row r="11" spans="1:11" ht="36">
      <c r="A11" s="84">
        <v>5</v>
      </c>
      <c r="B11" s="86">
        <v>4213</v>
      </c>
      <c r="C11" s="34" t="s">
        <v>62</v>
      </c>
      <c r="D11" s="35"/>
      <c r="E11" s="123">
        <f>' II'!D31</f>
        <v>1750</v>
      </c>
      <c r="F11" s="123"/>
      <c r="G11" s="58">
        <f>' II'!F31</f>
        <v>346425.57</v>
      </c>
      <c r="H11" s="125"/>
      <c r="I11" s="75"/>
      <c r="J11" s="5" t="s">
        <v>93</v>
      </c>
      <c r="K11" s="92" t="s">
        <v>95</v>
      </c>
    </row>
    <row r="12" spans="1:11" ht="36.75">
      <c r="A12" s="84">
        <v>6</v>
      </c>
      <c r="B12" s="86">
        <v>4213</v>
      </c>
      <c r="C12" s="34" t="s">
        <v>63</v>
      </c>
      <c r="D12" s="35"/>
      <c r="E12" s="123">
        <f>' II'!G31</f>
        <v>509</v>
      </c>
      <c r="F12" s="123"/>
      <c r="G12" s="58">
        <f>' II'!I31</f>
        <v>54489.600000000006</v>
      </c>
      <c r="H12" s="93"/>
      <c r="I12" s="75"/>
      <c r="J12" s="5" t="s">
        <v>93</v>
      </c>
      <c r="K12" s="92" t="s">
        <v>95</v>
      </c>
    </row>
    <row r="13" spans="1:11" ht="18">
      <c r="A13" s="84">
        <v>7</v>
      </c>
      <c r="B13" s="86">
        <v>4214</v>
      </c>
      <c r="C13" s="34" t="s">
        <v>64</v>
      </c>
      <c r="D13" s="35">
        <v>5836</v>
      </c>
      <c r="E13" s="123">
        <f>'III '!D33</f>
        <v>2539</v>
      </c>
      <c r="F13" s="123"/>
      <c r="G13" s="124">
        <f>'III '!E33</f>
        <v>233523.88</v>
      </c>
      <c r="H13" s="124"/>
      <c r="I13" s="74"/>
      <c r="J13" s="5" t="s">
        <v>93</v>
      </c>
      <c r="K13" s="92" t="s">
        <v>95</v>
      </c>
    </row>
    <row r="14" spans="1:12" ht="18">
      <c r="A14" s="84">
        <v>8</v>
      </c>
      <c r="B14" s="86">
        <v>4214</v>
      </c>
      <c r="C14" s="34" t="s">
        <v>65</v>
      </c>
      <c r="D14" s="35"/>
      <c r="E14" s="123">
        <f>'III '!F33</f>
        <v>627</v>
      </c>
      <c r="F14" s="123"/>
      <c r="G14" s="94">
        <f>'III '!G33</f>
        <v>93267.06999999998</v>
      </c>
      <c r="H14" s="73"/>
      <c r="I14" s="74"/>
      <c r="J14" s="5" t="s">
        <v>93</v>
      </c>
      <c r="K14" s="92" t="s">
        <v>95</v>
      </c>
      <c r="L14" s="52"/>
    </row>
    <row r="15" spans="1:12" ht="18">
      <c r="A15" s="84">
        <v>9</v>
      </c>
      <c r="B15" s="86">
        <v>4215</v>
      </c>
      <c r="C15" s="34" t="s">
        <v>66</v>
      </c>
      <c r="D15" s="35">
        <v>4545</v>
      </c>
      <c r="E15" s="123">
        <f>'I '!N32</f>
        <v>21970</v>
      </c>
      <c r="F15" s="123"/>
      <c r="G15" s="94">
        <f>'I '!O32</f>
        <v>2122260.65</v>
      </c>
      <c r="H15" s="125"/>
      <c r="I15" s="74"/>
      <c r="J15" s="5" t="s">
        <v>93</v>
      </c>
      <c r="K15" s="92" t="s">
        <v>95</v>
      </c>
      <c r="L15" s="53"/>
    </row>
    <row r="16" spans="1:12" ht="18">
      <c r="A16" s="84">
        <v>10</v>
      </c>
      <c r="B16" s="86">
        <v>4215</v>
      </c>
      <c r="C16" s="34" t="s">
        <v>36</v>
      </c>
      <c r="D16" s="35">
        <v>1166</v>
      </c>
      <c r="E16" s="123">
        <f>'I '!L32</f>
        <v>3204</v>
      </c>
      <c r="F16" s="123"/>
      <c r="G16" s="94">
        <f>'I '!M32</f>
        <v>699583.61</v>
      </c>
      <c r="H16" s="131"/>
      <c r="I16" s="75"/>
      <c r="J16" s="5" t="s">
        <v>93</v>
      </c>
      <c r="K16" s="92" t="s">
        <v>95</v>
      </c>
      <c r="L16" s="52"/>
    </row>
    <row r="17" spans="1:15" ht="37.5" customHeight="1">
      <c r="A17" s="84">
        <v>11</v>
      </c>
      <c r="B17" s="86">
        <v>4215</v>
      </c>
      <c r="C17" s="76" t="s">
        <v>76</v>
      </c>
      <c r="D17" s="76"/>
      <c r="E17" s="123">
        <f>' IV '!K33</f>
        <v>2660</v>
      </c>
      <c r="F17" s="123"/>
      <c r="G17" s="94">
        <f>' IV '!L33</f>
        <v>646130.02</v>
      </c>
      <c r="H17" s="95"/>
      <c r="I17" s="75"/>
      <c r="J17" s="5" t="s">
        <v>93</v>
      </c>
      <c r="K17" s="92" t="s">
        <v>95</v>
      </c>
      <c r="O17" s="11"/>
    </row>
    <row r="18" spans="1:15" ht="37.5" customHeight="1">
      <c r="A18" s="84">
        <v>12</v>
      </c>
      <c r="B18" s="86">
        <v>4217</v>
      </c>
      <c r="C18" s="76" t="s">
        <v>77</v>
      </c>
      <c r="D18" s="76"/>
      <c r="E18" s="123">
        <f>'I '!P32</f>
        <v>430</v>
      </c>
      <c r="F18" s="123"/>
      <c r="G18" s="124">
        <f>'I '!Q32</f>
        <v>124389.02999999997</v>
      </c>
      <c r="H18" s="124"/>
      <c r="I18" s="75"/>
      <c r="J18" s="5" t="s">
        <v>93</v>
      </c>
      <c r="K18" s="92" t="s">
        <v>95</v>
      </c>
      <c r="O18" s="11"/>
    </row>
    <row r="19" spans="1:11" ht="36" hidden="1">
      <c r="A19" s="84">
        <v>13</v>
      </c>
      <c r="B19" s="86">
        <v>4218</v>
      </c>
      <c r="C19" s="77" t="s">
        <v>75</v>
      </c>
      <c r="D19" s="76"/>
      <c r="E19" s="123">
        <f>' IV '!C33</f>
        <v>0</v>
      </c>
      <c r="F19" s="123"/>
      <c r="G19" s="94">
        <f>' IV '!D33</f>
        <v>0</v>
      </c>
      <c r="H19" s="95"/>
      <c r="I19" s="75"/>
      <c r="J19" s="5" t="s">
        <v>85</v>
      </c>
      <c r="K19" s="89" t="s">
        <v>86</v>
      </c>
    </row>
    <row r="20" spans="1:11" ht="36">
      <c r="A20" s="84">
        <v>13</v>
      </c>
      <c r="B20" s="87">
        <v>4218</v>
      </c>
      <c r="C20" s="55" t="s">
        <v>82</v>
      </c>
      <c r="D20" s="43"/>
      <c r="E20" s="134">
        <f>' IV '!E33</f>
        <v>220</v>
      </c>
      <c r="F20" s="134"/>
      <c r="G20" s="126">
        <f>' IV '!F33</f>
        <v>58079.59</v>
      </c>
      <c r="H20" s="126"/>
      <c r="I20" s="43"/>
      <c r="J20" s="5" t="s">
        <v>93</v>
      </c>
      <c r="K20" s="92" t="s">
        <v>95</v>
      </c>
    </row>
    <row r="21" spans="1:11" ht="36">
      <c r="A21" s="84">
        <v>14</v>
      </c>
      <c r="B21" s="87">
        <v>4218</v>
      </c>
      <c r="C21" s="64" t="s">
        <v>81</v>
      </c>
      <c r="D21" s="43"/>
      <c r="E21" s="134">
        <f>' IV '!G33</f>
        <v>222</v>
      </c>
      <c r="F21" s="134"/>
      <c r="G21" s="126">
        <f>' IV '!H33</f>
        <v>15091.659999999998</v>
      </c>
      <c r="H21" s="126"/>
      <c r="I21" s="43"/>
      <c r="J21" s="5" t="s">
        <v>94</v>
      </c>
      <c r="K21" s="92" t="s">
        <v>95</v>
      </c>
    </row>
    <row r="22" spans="1:11" ht="37.5" customHeight="1" thickBot="1">
      <c r="A22" s="85">
        <v>15</v>
      </c>
      <c r="B22" s="88">
        <v>4218</v>
      </c>
      <c r="C22" s="78" t="s">
        <v>83</v>
      </c>
      <c r="D22" s="37"/>
      <c r="E22" s="115">
        <f>' IV '!I33</f>
        <v>15891</v>
      </c>
      <c r="F22" s="115"/>
      <c r="G22" s="79">
        <f>' IV '!J33</f>
        <v>3891596.8000000003</v>
      </c>
      <c r="H22" s="37"/>
      <c r="I22" s="37"/>
      <c r="J22" s="90" t="s">
        <v>93</v>
      </c>
      <c r="K22" s="96" t="s">
        <v>95</v>
      </c>
    </row>
  </sheetData>
  <sheetProtection/>
  <mergeCells count="45">
    <mergeCell ref="E21:F21"/>
    <mergeCell ref="G21:H21"/>
    <mergeCell ref="K4:K5"/>
    <mergeCell ref="E20:F20"/>
    <mergeCell ref="G20:H20"/>
    <mergeCell ref="E19:F19"/>
    <mergeCell ref="E12:F12"/>
    <mergeCell ref="E13:F13"/>
    <mergeCell ref="E17:F17"/>
    <mergeCell ref="G13:H13"/>
    <mergeCell ref="H15:H16"/>
    <mergeCell ref="F4:F5"/>
    <mergeCell ref="J4:J5"/>
    <mergeCell ref="F8:F9"/>
    <mergeCell ref="E4:E5"/>
    <mergeCell ref="E15:F15"/>
    <mergeCell ref="E16:F16"/>
    <mergeCell ref="E8:E9"/>
    <mergeCell ref="E11:F11"/>
    <mergeCell ref="A1:K1"/>
    <mergeCell ref="A4:A5"/>
    <mergeCell ref="B4:B5"/>
    <mergeCell ref="C4:C5"/>
    <mergeCell ref="G4:G5"/>
    <mergeCell ref="E3:F3"/>
    <mergeCell ref="G18:H18"/>
    <mergeCell ref="K8:K9"/>
    <mergeCell ref="H9:H11"/>
    <mergeCell ref="A8:A9"/>
    <mergeCell ref="B8:B9"/>
    <mergeCell ref="C8:C9"/>
    <mergeCell ref="G8:G9"/>
    <mergeCell ref="J8:J9"/>
    <mergeCell ref="E10:F10"/>
    <mergeCell ref="E14:F14"/>
    <mergeCell ref="E22:F22"/>
    <mergeCell ref="J6:J7"/>
    <mergeCell ref="K6:K7"/>
    <mergeCell ref="A6:A7"/>
    <mergeCell ref="B6:B7"/>
    <mergeCell ref="C6:C7"/>
    <mergeCell ref="E6:E7"/>
    <mergeCell ref="F6:F7"/>
    <mergeCell ref="G6:G7"/>
    <mergeCell ref="E18:F18"/>
  </mergeCells>
  <printOptions/>
  <pageMargins left="0" right="0" top="0.7480314960629921" bottom="0" header="0.31496062992125984" footer="0.31496062992125984"/>
  <pageSetup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Karolina Bjelanovic</cp:lastModifiedBy>
  <cp:lastPrinted>2022-12-21T14:01:18Z</cp:lastPrinted>
  <dcterms:created xsi:type="dcterms:W3CDTF">2004-03-12T09:29:14Z</dcterms:created>
  <dcterms:modified xsi:type="dcterms:W3CDTF">2022-12-26T08:15:04Z</dcterms:modified>
  <cp:category/>
  <cp:version/>
  <cp:contentType/>
  <cp:contentStatus/>
</cp:coreProperties>
</file>