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1\Prvi JP\JP\"/>
    </mc:Choice>
  </mc:AlternateContent>
  <xr:revisionPtr revIDLastSave="0" documentId="8_{98D2A646-BDF8-49AA-B894-9B6BE00DD000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D18" i="2"/>
  <c r="C3" i="11" l="1"/>
  <c r="C4" i="11" s="1"/>
  <c r="C5" i="11" s="1"/>
  <c r="C6" i="11" s="1"/>
  <c r="C7" i="11" s="1"/>
  <c r="C8" i="11" s="1"/>
  <c r="C9" i="11" s="1"/>
  <c r="C10" i="11" s="1"/>
  <c r="C11" i="11" s="1"/>
  <c r="E13" i="1"/>
  <c r="E4" i="7" l="1"/>
  <c r="E3" i="7"/>
  <c r="E2" i="7"/>
  <c r="D5" i="7"/>
  <c r="C5" i="7"/>
  <c r="B1" i="8" s="1"/>
  <c r="E5" i="7" l="1"/>
  <c r="D14" i="4"/>
  <c r="C9" i="9" s="1"/>
  <c r="E14" i="4"/>
  <c r="D9" i="9" s="1"/>
  <c r="F14" i="4"/>
  <c r="E9" i="9" s="1"/>
  <c r="G14" i="4"/>
  <c r="H14" i="4"/>
  <c r="G9" i="9" s="1"/>
  <c r="I14" i="4"/>
  <c r="H9" i="9" s="1"/>
  <c r="J14" i="4"/>
  <c r="I9" i="9" s="1"/>
  <c r="K14" i="4"/>
  <c r="L14" i="4"/>
  <c r="K9" i="9" s="1"/>
  <c r="C14" i="4"/>
  <c r="B9" i="9" s="1"/>
  <c r="J9" i="9"/>
  <c r="F9" i="9"/>
  <c r="K3" i="9"/>
  <c r="L4" i="10" s="1"/>
  <c r="J3" i="9"/>
  <c r="K4" i="10" s="1"/>
  <c r="I3" i="9"/>
  <c r="J4" i="10" s="1"/>
  <c r="H3" i="9"/>
  <c r="I4" i="10" s="1"/>
  <c r="G3" i="9"/>
  <c r="H4" i="10" s="1"/>
  <c r="F3" i="9"/>
  <c r="G4" i="10" s="1"/>
  <c r="E3" i="9"/>
  <c r="F4" i="10" s="1"/>
  <c r="D3" i="9"/>
  <c r="E4" i="10" s="1"/>
  <c r="N13" i="1"/>
  <c r="K6" i="9" s="1"/>
  <c r="L8" i="10" s="1"/>
  <c r="L11" i="14" s="1"/>
  <c r="M13" i="1"/>
  <c r="J6" i="9" s="1"/>
  <c r="K8" i="10" s="1"/>
  <c r="K11" i="14" s="1"/>
  <c r="L13" i="1"/>
  <c r="I6" i="9" s="1"/>
  <c r="J8" i="10" s="1"/>
  <c r="J11" i="14" s="1"/>
  <c r="K13" i="1"/>
  <c r="H6" i="9" s="1"/>
  <c r="J13" i="1"/>
  <c r="G6" i="9" s="1"/>
  <c r="H8" i="10" s="1"/>
  <c r="H11" i="14" s="1"/>
  <c r="I13" i="1"/>
  <c r="F6" i="9" s="1"/>
  <c r="H13" i="1"/>
  <c r="E6" i="9" s="1"/>
  <c r="F8" i="10" s="1"/>
  <c r="F11" i="14" s="1"/>
  <c r="G13" i="1"/>
  <c r="D6" i="9" s="1"/>
  <c r="F13" i="1"/>
  <c r="C6" i="9" s="1"/>
  <c r="D8" i="10" s="1"/>
  <c r="D11" i="14" s="1"/>
  <c r="B6" i="9"/>
  <c r="M14" i="3"/>
  <c r="K5" i="9" s="1"/>
  <c r="L14" i="3"/>
  <c r="J5" i="9" s="1"/>
  <c r="K14" i="3"/>
  <c r="I5" i="9" s="1"/>
  <c r="J14" i="3"/>
  <c r="H5" i="9" s="1"/>
  <c r="I14" i="3"/>
  <c r="G5" i="9" s="1"/>
  <c r="H14" i="3"/>
  <c r="F5" i="9" s="1"/>
  <c r="G14" i="3"/>
  <c r="E5" i="9" s="1"/>
  <c r="F14" i="3"/>
  <c r="D5" i="9" s="1"/>
  <c r="E14" i="3"/>
  <c r="C5" i="9" s="1"/>
  <c r="D14" i="3"/>
  <c r="B5" i="9" s="1"/>
  <c r="C3" i="9"/>
  <c r="D4" i="10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K7" i="6"/>
  <c r="L7" i="6" s="1"/>
  <c r="M7" i="6" s="1"/>
  <c r="N7" i="6" s="1"/>
  <c r="O7" i="6" s="1"/>
  <c r="K10" i="6"/>
  <c r="L10" i="6"/>
  <c r="M10" i="6" s="1"/>
  <c r="N10" i="6" s="1"/>
  <c r="O10" i="6" s="1"/>
  <c r="K8" i="6"/>
  <c r="L8" i="6"/>
  <c r="M8" i="6" s="1"/>
  <c r="N8" i="6" s="1"/>
  <c r="O8" i="6" s="1"/>
  <c r="F1" i="8"/>
  <c r="L9" i="6"/>
  <c r="M9" i="6" s="1"/>
  <c r="N9" i="6" s="1"/>
  <c r="O9" i="6" s="1"/>
  <c r="F2" i="8"/>
  <c r="F6" i="6"/>
  <c r="G6" i="6" s="1"/>
  <c r="H6" i="6" s="1"/>
  <c r="I6" i="6" s="1"/>
  <c r="J6" i="6" s="1"/>
  <c r="K6" i="6"/>
  <c r="L6" i="6" s="1"/>
  <c r="M6" i="6" s="1"/>
  <c r="N6" i="6" s="1"/>
  <c r="O6" i="6" s="1"/>
  <c r="F4" i="6"/>
  <c r="G4" i="6" s="1"/>
  <c r="H4" i="6" s="1"/>
  <c r="I4" i="6" s="1"/>
  <c r="J4" i="6" s="1"/>
  <c r="K4" i="6"/>
  <c r="L4" i="6" s="1"/>
  <c r="M4" i="6" s="1"/>
  <c r="N4" i="6" s="1"/>
  <c r="O4" i="6" s="1"/>
  <c r="F3" i="6"/>
  <c r="G3" i="6" s="1"/>
  <c r="H3" i="6" s="1"/>
  <c r="K3" i="6"/>
  <c r="L3" i="6" s="1"/>
  <c r="M3" i="6" s="1"/>
  <c r="N3" i="6" s="1"/>
  <c r="O3" i="6" s="1"/>
  <c r="S5" i="8"/>
  <c r="L12" i="14" s="1"/>
  <c r="R5" i="8"/>
  <c r="K12" i="14" s="1"/>
  <c r="Q5" i="8"/>
  <c r="J12" i="14" s="1"/>
  <c r="P5" i="8"/>
  <c r="I12" i="14" s="1"/>
  <c r="O5" i="8"/>
  <c r="H12" i="14" s="1"/>
  <c r="N5" i="8"/>
  <c r="G12" i="14" s="1"/>
  <c r="M5" i="8"/>
  <c r="F12" i="14" s="1"/>
  <c r="L5" i="8"/>
  <c r="E12" i="14" s="1"/>
  <c r="K5" i="8"/>
  <c r="D12" i="14" s="1"/>
  <c r="S4" i="8"/>
  <c r="K8" i="9" s="1"/>
  <c r="R4" i="8"/>
  <c r="J8" i="9" s="1"/>
  <c r="Q4" i="8"/>
  <c r="I8" i="9" s="1"/>
  <c r="P4" i="8"/>
  <c r="H8" i="9" s="1"/>
  <c r="O4" i="8"/>
  <c r="G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F11" i="6" l="1"/>
  <c r="B7" i="9" s="1"/>
  <c r="K11" i="6"/>
  <c r="G7" i="9" s="1"/>
  <c r="K7" i="10"/>
  <c r="K10" i="14" s="1"/>
  <c r="K8" i="14" s="1"/>
  <c r="O11" i="6"/>
  <c r="K7" i="9" s="1"/>
  <c r="K4" i="9" s="1"/>
  <c r="K10" i="9" s="1"/>
  <c r="K11" i="9" s="1"/>
  <c r="M11" i="6"/>
  <c r="I7" i="9" s="1"/>
  <c r="I4" i="9" s="1"/>
  <c r="I10" i="9" s="1"/>
  <c r="I11" i="9" s="1"/>
  <c r="L11" i="6"/>
  <c r="H7" i="9" s="1"/>
  <c r="C4" i="10"/>
  <c r="C3" i="10" s="1"/>
  <c r="E7" i="10"/>
  <c r="E10" i="14" s="1"/>
  <c r="I7" i="10"/>
  <c r="I10" i="14" s="1"/>
  <c r="I4" i="14"/>
  <c r="I3" i="14" s="1"/>
  <c r="I3" i="10"/>
  <c r="G7" i="10"/>
  <c r="G10" i="14" s="1"/>
  <c r="H4" i="14"/>
  <c r="H3" i="14" s="1"/>
  <c r="H3" i="10"/>
  <c r="C7" i="10"/>
  <c r="C10" i="14" s="1"/>
  <c r="E4" i="14"/>
  <c r="E3" i="14" s="1"/>
  <c r="E3" i="10"/>
  <c r="D4" i="14"/>
  <c r="D3" i="14" s="1"/>
  <c r="D3" i="10"/>
  <c r="L4" i="14"/>
  <c r="L3" i="14" s="1"/>
  <c r="L3" i="10"/>
  <c r="C6" i="10"/>
  <c r="C9" i="14" s="1"/>
  <c r="C5" i="14"/>
  <c r="G8" i="10"/>
  <c r="G11" i="14" s="1"/>
  <c r="J3" i="10"/>
  <c r="J4" i="14"/>
  <c r="J3" i="14" s="1"/>
  <c r="D7" i="10"/>
  <c r="G4" i="9"/>
  <c r="G10" i="9" s="1"/>
  <c r="G11" i="9" s="1"/>
  <c r="H7" i="10"/>
  <c r="L7" i="10"/>
  <c r="N11" i="6"/>
  <c r="J7" i="9" s="1"/>
  <c r="J4" i="9" s="1"/>
  <c r="J10" i="9" s="1"/>
  <c r="J11" i="9" s="1"/>
  <c r="E8" i="10"/>
  <c r="E11" i="14" s="1"/>
  <c r="G4" i="14"/>
  <c r="G3" i="14" s="1"/>
  <c r="G3" i="10"/>
  <c r="I3" i="6"/>
  <c r="H11" i="6"/>
  <c r="D7" i="9" s="1"/>
  <c r="D4" i="9" s="1"/>
  <c r="D10" i="9" s="1"/>
  <c r="D11" i="9" s="1"/>
  <c r="C8" i="10"/>
  <c r="C11" i="14" s="1"/>
  <c r="B4" i="9"/>
  <c r="B10" i="9" s="1"/>
  <c r="B11" i="9" s="1"/>
  <c r="K4" i="14"/>
  <c r="K3" i="14" s="1"/>
  <c r="K3" i="10"/>
  <c r="F7" i="10"/>
  <c r="J7" i="10"/>
  <c r="G11" i="6"/>
  <c r="C7" i="9" s="1"/>
  <c r="C4" i="9" s="1"/>
  <c r="C10" i="9" s="1"/>
  <c r="C11" i="9" s="1"/>
  <c r="I8" i="10"/>
  <c r="I11" i="14" s="1"/>
  <c r="H4" i="9"/>
  <c r="H10" i="9" s="1"/>
  <c r="H11" i="9" s="1"/>
  <c r="F3" i="10"/>
  <c r="F4" i="14"/>
  <c r="F3" i="14" s="1"/>
  <c r="K5" i="10" l="1"/>
  <c r="K9" i="10" s="1"/>
  <c r="B10" i="11" s="1"/>
  <c r="C4" i="14"/>
  <c r="C3" i="14" s="1"/>
  <c r="G8" i="14"/>
  <c r="G13" i="14" s="1"/>
  <c r="G5" i="10"/>
  <c r="G9" i="10" s="1"/>
  <c r="B6" i="11" s="1"/>
  <c r="C5" i="10"/>
  <c r="C9" i="10" s="1"/>
  <c r="B2" i="11" s="1"/>
  <c r="E8" i="14"/>
  <c r="E13" i="14" s="1"/>
  <c r="C8" i="14"/>
  <c r="B3" i="13"/>
  <c r="F5" i="10"/>
  <c r="F9" i="10" s="1"/>
  <c r="B5" i="11" s="1"/>
  <c r="F10" i="14"/>
  <c r="F8" i="14" s="1"/>
  <c r="F13" i="14" s="1"/>
  <c r="I5" i="10"/>
  <c r="I9" i="10" s="1"/>
  <c r="B8" i="11" s="1"/>
  <c r="H10" i="14"/>
  <c r="H8" i="14" s="1"/>
  <c r="H13" i="14" s="1"/>
  <c r="H5" i="10"/>
  <c r="H9" i="10" s="1"/>
  <c r="B7" i="11" s="1"/>
  <c r="J3" i="6"/>
  <c r="J11" i="6" s="1"/>
  <c r="F7" i="9" s="1"/>
  <c r="F4" i="9" s="1"/>
  <c r="F10" i="9" s="1"/>
  <c r="F11" i="9" s="1"/>
  <c r="I11" i="6"/>
  <c r="E7" i="9" s="1"/>
  <c r="E4" i="9" s="1"/>
  <c r="E10" i="9" s="1"/>
  <c r="E11" i="9" s="1"/>
  <c r="E5" i="10"/>
  <c r="E9" i="10" s="1"/>
  <c r="B4" i="11" s="1"/>
  <c r="L10" i="14"/>
  <c r="L8" i="14" s="1"/>
  <c r="L13" i="14" s="1"/>
  <c r="L5" i="10"/>
  <c r="L9" i="10" s="1"/>
  <c r="B11" i="11" s="1"/>
  <c r="D10" i="14"/>
  <c r="D8" i="14" s="1"/>
  <c r="D13" i="14" s="1"/>
  <c r="D5" i="10"/>
  <c r="D9" i="10" s="1"/>
  <c r="B3" i="11" s="1"/>
  <c r="J10" i="14"/>
  <c r="J8" i="14" s="1"/>
  <c r="J13" i="14" s="1"/>
  <c r="J5" i="10"/>
  <c r="J9" i="10" s="1"/>
  <c r="B9" i="11" s="1"/>
  <c r="K13" i="14"/>
  <c r="I8" i="14"/>
  <c r="I13" i="14" s="1"/>
  <c r="C13" i="14" l="1"/>
  <c r="C11" i="13"/>
  <c r="C8" i="13"/>
  <c r="C9" i="13"/>
  <c r="C12" i="13"/>
  <c r="C6" i="13"/>
  <c r="C5" i="13"/>
  <c r="C7" i="13"/>
  <c r="C10" i="13"/>
  <c r="C3" i="13"/>
  <c r="C4" i="13"/>
  <c r="B9" i="12"/>
  <c r="D9" i="11"/>
  <c r="D10" i="13" s="1"/>
  <c r="B3" i="12"/>
  <c r="D3" i="11"/>
  <c r="D4" i="13" s="1"/>
  <c r="B4" i="12"/>
  <c r="D4" i="11"/>
  <c r="D5" i="13" s="1"/>
  <c r="D5" i="11"/>
  <c r="D6" i="13" s="1"/>
  <c r="B5" i="12"/>
  <c r="D7" i="11"/>
  <c r="D8" i="13" s="1"/>
  <c r="B7" i="12"/>
  <c r="D6" i="11"/>
  <c r="D7" i="13" s="1"/>
  <c r="B6" i="12"/>
  <c r="D10" i="11"/>
  <c r="D11" i="13" s="1"/>
  <c r="B10" i="12"/>
  <c r="B8" i="12"/>
  <c r="D8" i="11"/>
  <c r="D9" i="13" s="1"/>
  <c r="B11" i="12"/>
  <c r="D11" i="11"/>
  <c r="D12" i="13" s="1"/>
  <c r="B12" i="11"/>
  <c r="D2" i="11"/>
  <c r="D3" i="13" s="1"/>
  <c r="E3" i="13" s="1"/>
  <c r="B2" i="12"/>
  <c r="D12" i="11" l="1"/>
  <c r="C2" i="12"/>
  <c r="E6" i="11"/>
  <c r="E4" i="13"/>
  <c r="B12" i="12"/>
  <c r="F4" i="13" l="1"/>
  <c r="E5" i="13"/>
  <c r="E6" i="13" s="1"/>
  <c r="F6" i="13" s="1"/>
  <c r="F3" i="13"/>
  <c r="F5" i="13" l="1"/>
  <c r="E7" i="13"/>
  <c r="F7" i="13" s="1"/>
  <c r="E8" i="13" l="1"/>
  <c r="F8" i="13" s="1"/>
  <c r="E9" i="13" l="1"/>
  <c r="E10" i="13" s="1"/>
  <c r="F9" i="13" l="1"/>
  <c r="F10" i="13"/>
  <c r="E11" i="13"/>
  <c r="F11" i="13" l="1"/>
  <c r="E12" i="13"/>
  <c r="F12" i="13" s="1"/>
</calcChain>
</file>

<file path=xl/sharedStrings.xml><?xml version="1.0" encoding="utf-8"?>
<sst xmlns="http://schemas.openxmlformats.org/spreadsheetml/2006/main" count="144" uniqueCount="104">
  <si>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</si>
  <si>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</si>
  <si>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</si>
  <si>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</si>
  <si>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</si>
  <si>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</si>
  <si>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</si>
  <si>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</si>
  <si>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</si>
  <si>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</si>
  <si>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</si>
  <si>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</si>
  <si>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</si>
  <si>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</si>
  <si>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</si>
  <si>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</si>
  <si>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</si>
  <si>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</si>
  <si>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</si>
  <si>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</si>
  <si>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</si>
  <si>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</si>
  <si>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</si>
  <si>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</si>
  <si>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</si>
  <si>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</si>
  <si>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</si>
  <si>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</si>
  <si>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</si>
  <si>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</si>
  <si>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</si>
  <si>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</si>
  <si>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</si>
  <si>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</si>
  <si>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</si>
  <si>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</si>
  <si>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</si>
  <si>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</si>
  <si>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</si>
  <si>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</si>
  <si>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</si>
  <si>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</si>
  <si>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</si>
  <si>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</si>
  <si>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Ukupna investiciona ulaganja</t>
  </si>
  <si>
    <t>Iznos akumulacije</t>
  </si>
  <si>
    <t>RAZLIKA</t>
  </si>
  <si>
    <t>po godinama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</si>
  <si>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</si>
  <si>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</si>
  <si>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</si>
  <si>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</si>
  <si>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</si>
  <si>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</si>
  <si>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</si>
  <si>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</si>
  <si>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</si>
  <si>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</si>
  <si>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</si>
  <si>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</si>
  <si>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</si>
  <si>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</si>
  <si>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</si>
  <si>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</si>
  <si>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</si>
  <si>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</si>
  <si>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</si>
  <si>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</si>
  <si>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</si>
  <si>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</si>
  <si>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</si>
  <si>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</si>
  <si>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</si>
  <si>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</si>
  <si>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</si>
  <si>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</si>
  <si>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školsku spremu,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</si>
  <si>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*Ovdje procijeniti troškove održavanja opreme i građevinskih objekata (s obzirom da fizička lica ne projektuju trošak amortizacije)</t>
  </si>
  <si>
    <t>Troškovi održavanja</t>
  </si>
  <si>
    <t>Izvori finansiranja</t>
  </si>
  <si>
    <t>2.1.</t>
  </si>
  <si>
    <t>Sopstvena sredstva</t>
  </si>
  <si>
    <t>2.2.</t>
  </si>
  <si>
    <t>Kredit</t>
  </si>
  <si>
    <t>Anuiteti</t>
  </si>
  <si>
    <t>TABELA BROJ 6  NAPOMENA: Ovu tabelu ubaciti u word dokument - Biznis plan u podnaslov 6.4.</t>
  </si>
  <si>
    <t>Opšti troškovi</t>
  </si>
  <si>
    <t>Napomena: Sve vrijednosti treba da sadrže ukalkulisan PDV</t>
  </si>
  <si>
    <t>Neto priliv</t>
  </si>
  <si>
    <t>Diskontovani neto priliv</t>
  </si>
  <si>
    <t xml:space="preserve">Dobit </t>
  </si>
  <si>
    <t>Redni broj</t>
  </si>
  <si>
    <t>Struktura ulaganja</t>
  </si>
  <si>
    <t>Sopstveno učešće</t>
  </si>
  <si>
    <t>Iznos kredita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</si>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</sst>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5" fontId="6" fillId="3" borderId="1" xfId="3" applyNumberFormat="1" applyFont="1" applyFill="1" applyBorder="1" applyAlignment="1">
      <alignment wrapText="1"/>
    </xf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177" fontId="0" fillId="3" borderId="1" xfId="0" applyNumberFormat="1" applyFill="1" applyBorder="1" applyAlignment="1" applyProtection="1">
      <alignment horizontal="right" wrapText="1"/>
      <protection locked="0"/>
    </xf>
    <xf numFmtId="2" fontId="3" fillId="0" borderId="0" xfId="3" applyNumberFormat="1"/>
    <xf numFmtId="0" fontId="3" fillId="0" borderId="0" xfId="3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9" fontId="20" fillId="3" borderId="1" xfId="4" applyFont="1" applyFill="1" applyBorder="1" applyAlignment="1">
      <alignment horizontal="right"/>
    </xf>
    <xf numFmtId="0" fontId="19" fillId="3" borderId="1" xfId="3" applyFont="1" applyFill="1" applyBorder="1" applyAlignment="1">
      <alignment wrapText="1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0" fontId="0" fillId="7" borderId="1" xfId="0" applyFill="1" applyBorder="1" applyProtection="1">
      <protection locked="0"/>
    </xf>
    <xf numFmtId="178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D-42BF-9F91-C7F4DBF54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CD-42BF-9F91-C7F4DBF54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D-42BF-9F91-C7F4DBF54E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J7"/>
  <sheetViews>
    <sheetView tabSelected="1" workbookViewId="0">
      <selection activeCell="E27" sqref="E27"/>
    </sheetView>
  </sheetViews>
  <sheetFormatPr defaultColWidth="8.85546875" defaultRowHeight="15" x14ac:dyDescent="0.25"/>
  <cols>
    <col min="1" max="1" width="6.14062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3" customHeight="1" x14ac:dyDescent="0.25">
      <c r="A1" s="80" t="s">
        <v>91</v>
      </c>
      <c r="B1" s="78" t="s">
        <v>92</v>
      </c>
      <c r="C1" s="78" t="s">
        <v>83</v>
      </c>
      <c r="D1" s="78" t="s">
        <v>93</v>
      </c>
      <c r="E1" s="79" t="s">
        <v>3</v>
      </c>
    </row>
    <row r="2" spans="1:10" ht="15.75" x14ac:dyDescent="0.25">
      <c r="A2" s="81">
        <v>1</v>
      </c>
      <c r="B2" s="8" t="s">
        <v>60</v>
      </c>
      <c r="C2" s="44"/>
      <c r="D2" s="44"/>
      <c r="E2" s="41">
        <f>SUM(C2:D2)</f>
        <v>0</v>
      </c>
      <c r="G2" s="9"/>
      <c r="J2" s="43"/>
    </row>
    <row r="3" spans="1:10" ht="15.75" x14ac:dyDescent="0.25">
      <c r="A3" s="81">
        <v>2</v>
      </c>
      <c r="B3" s="8" t="s">
        <v>16</v>
      </c>
      <c r="C3" s="44"/>
      <c r="D3" s="44"/>
      <c r="E3" s="41">
        <f>SUM(C3:D3)</f>
        <v>0</v>
      </c>
      <c r="F3" s="9"/>
    </row>
    <row r="4" spans="1:10" ht="15.75" x14ac:dyDescent="0.25">
      <c r="A4" s="81">
        <v>3</v>
      </c>
      <c r="B4" s="8" t="s">
        <v>86</v>
      </c>
      <c r="C4" s="44"/>
      <c r="D4" s="44"/>
      <c r="E4" s="41">
        <f>SUM(C4:D4)</f>
        <v>0</v>
      </c>
      <c r="F4" s="9"/>
    </row>
    <row r="5" spans="1:10" ht="15.75" x14ac:dyDescent="0.25">
      <c r="A5" s="7"/>
      <c r="B5" s="83" t="s">
        <v>3</v>
      </c>
      <c r="C5" s="82">
        <f>SUM(C2:C4)</f>
        <v>0</v>
      </c>
      <c r="D5" s="82">
        <f>SUM(D2:D4)</f>
        <v>0</v>
      </c>
      <c r="E5" s="82">
        <f>D5+C5</f>
        <v>0</v>
      </c>
    </row>
    <row r="7" spans="1:10" ht="15" customHeight="1" x14ac:dyDescent="0.25">
      <c r="B7" s="102" t="s">
        <v>87</v>
      </c>
      <c r="C7" s="102"/>
      <c r="D7" s="102"/>
      <c r="E7" s="102"/>
    </row>
  </sheetData>
  <sheetProtection algorithmName="SHA-512" hashValue="Q+9X5N98vMa95x3sblc1/Nlv93uYvrxhU6SBkG3hARspLLuxIiR+jdeD4aRgz448veOhs52nvkrHlP7whLWAOA==" saltValue="2D88iI79KVjrcz/cjxJkh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H16"/>
  <sheetViews>
    <sheetView workbookViewId="0">
      <selection activeCell="F15" sqref="F15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7" width="8.85546875" style="6"/>
    <col min="8" max="8" width="9.5703125" style="6" bestFit="1" customWidth="1"/>
    <col min="9" max="16384" width="8.85546875" style="6"/>
  </cols>
  <sheetData>
    <row r="1" spans="1:8" ht="25.5" x14ac:dyDescent="0.25">
      <c r="A1" s="84" t="s">
        <v>41</v>
      </c>
      <c r="B1" s="84" t="s">
        <v>88</v>
      </c>
      <c r="C1" s="84" t="s">
        <v>99</v>
      </c>
      <c r="D1" s="84" t="s">
        <v>89</v>
      </c>
      <c r="E1" s="85" t="s">
        <v>66</v>
      </c>
      <c r="F1" s="32"/>
      <c r="G1" s="32"/>
    </row>
    <row r="2" spans="1:8" x14ac:dyDescent="0.25">
      <c r="A2" s="55">
        <v>1</v>
      </c>
      <c r="B2" s="56">
        <f>'Tabela 9 Ekonomski tok'!C9</f>
        <v>0</v>
      </c>
      <c r="C2" s="57">
        <v>1</v>
      </c>
      <c r="D2" s="58">
        <f t="shared" ref="D2:D11" si="0">B2*C2</f>
        <v>0</v>
      </c>
      <c r="E2" s="59"/>
    </row>
    <row r="3" spans="1:8" x14ac:dyDescent="0.25">
      <c r="A3" s="55">
        <v>2</v>
      </c>
      <c r="B3" s="56">
        <f>'Tabela 9 Ekonomski tok'!D9</f>
        <v>0</v>
      </c>
      <c r="C3" s="57">
        <f t="shared" ref="C3:C11" si="1">C2*0.95</f>
        <v>0.95</v>
      </c>
      <c r="D3" s="58">
        <f t="shared" si="0"/>
        <v>0</v>
      </c>
      <c r="E3" s="59"/>
      <c r="H3" s="76"/>
    </row>
    <row r="4" spans="1:8" x14ac:dyDescent="0.25">
      <c r="A4" s="55">
        <v>3</v>
      </c>
      <c r="B4" s="56">
        <f>'Tabela 9 Ekonomski tok'!E9</f>
        <v>0</v>
      </c>
      <c r="C4" s="57">
        <f t="shared" si="1"/>
        <v>0.90249999999999997</v>
      </c>
      <c r="D4" s="58">
        <f t="shared" si="0"/>
        <v>0</v>
      </c>
      <c r="E4" s="59"/>
      <c r="H4" s="76"/>
    </row>
    <row r="5" spans="1:8" x14ac:dyDescent="0.25">
      <c r="A5" s="55">
        <v>4</v>
      </c>
      <c r="B5" s="56">
        <f>'Tabela 9 Ekonomski tok'!F9</f>
        <v>0</v>
      </c>
      <c r="C5" s="57">
        <f t="shared" si="1"/>
        <v>0.85737499999999989</v>
      </c>
      <c r="D5" s="58">
        <f t="shared" si="0"/>
        <v>0</v>
      </c>
      <c r="E5" s="59"/>
      <c r="H5" s="76"/>
    </row>
    <row r="6" spans="1:8" x14ac:dyDescent="0.25">
      <c r="A6" s="55">
        <v>5</v>
      </c>
      <c r="B6" s="56">
        <f>'Tabela 9 Ekonomski tok'!G9</f>
        <v>0</v>
      </c>
      <c r="C6" s="57">
        <f t="shared" si="1"/>
        <v>0.81450624999999988</v>
      </c>
      <c r="D6" s="58">
        <f t="shared" si="0"/>
        <v>0</v>
      </c>
      <c r="E6" s="60">
        <f>SUM(D2:D6)</f>
        <v>0</v>
      </c>
      <c r="H6" s="76"/>
    </row>
    <row r="7" spans="1:8" x14ac:dyDescent="0.25">
      <c r="A7" s="55">
        <v>6</v>
      </c>
      <c r="B7" s="56">
        <f>'Tabela 9 Ekonomski tok'!H9</f>
        <v>0</v>
      </c>
      <c r="C7" s="57">
        <f t="shared" si="1"/>
        <v>0.77378093749999988</v>
      </c>
      <c r="D7" s="58">
        <f t="shared" si="0"/>
        <v>0</v>
      </c>
      <c r="E7" s="59"/>
      <c r="H7" s="76"/>
    </row>
    <row r="8" spans="1:8" x14ac:dyDescent="0.25">
      <c r="A8" s="55">
        <v>7</v>
      </c>
      <c r="B8" s="56">
        <f>'Tabela 9 Ekonomski tok'!I9</f>
        <v>0</v>
      </c>
      <c r="C8" s="57">
        <f t="shared" si="1"/>
        <v>0.7350918906249998</v>
      </c>
      <c r="D8" s="58">
        <f t="shared" si="0"/>
        <v>0</v>
      </c>
      <c r="E8" s="59"/>
      <c r="H8" s="76"/>
    </row>
    <row r="9" spans="1:8" x14ac:dyDescent="0.25">
      <c r="A9" s="55">
        <v>8</v>
      </c>
      <c r="B9" s="56">
        <f>'Tabela 9 Ekonomski tok'!J9</f>
        <v>0</v>
      </c>
      <c r="C9" s="57">
        <f t="shared" si="1"/>
        <v>0.69833729609374973</v>
      </c>
      <c r="D9" s="58">
        <f t="shared" si="0"/>
        <v>0</v>
      </c>
      <c r="E9" s="59"/>
      <c r="H9" s="76"/>
    </row>
    <row r="10" spans="1:8" x14ac:dyDescent="0.25">
      <c r="A10" s="55">
        <v>9</v>
      </c>
      <c r="B10" s="56">
        <f>'Tabela 9 Ekonomski tok'!K9</f>
        <v>0</v>
      </c>
      <c r="C10" s="57">
        <f t="shared" si="1"/>
        <v>0.66342043128906225</v>
      </c>
      <c r="D10" s="58">
        <f t="shared" si="0"/>
        <v>0</v>
      </c>
      <c r="E10" s="59"/>
      <c r="H10" s="76"/>
    </row>
    <row r="11" spans="1:8" x14ac:dyDescent="0.25">
      <c r="A11" s="55">
        <v>10</v>
      </c>
      <c r="B11" s="56">
        <f>'Tabela 9 Ekonomski tok'!L9</f>
        <v>0</v>
      </c>
      <c r="C11" s="57">
        <f t="shared" si="1"/>
        <v>0.63024940972460908</v>
      </c>
      <c r="D11" s="58">
        <f t="shared" si="0"/>
        <v>0</v>
      </c>
      <c r="E11" s="59"/>
      <c r="H11" s="76"/>
    </row>
    <row r="12" spans="1:8" x14ac:dyDescent="0.25">
      <c r="A12" s="88" t="s">
        <v>3</v>
      </c>
      <c r="B12" s="89">
        <f>SUM(B2:B11)</f>
        <v>0</v>
      </c>
      <c r="C12" s="88"/>
      <c r="D12" s="89">
        <f>SUM(D2:D11)</f>
        <v>0</v>
      </c>
      <c r="E12" s="59"/>
      <c r="G12" s="34"/>
    </row>
    <row r="16" spans="1:8" x14ac:dyDescent="0.25">
      <c r="G16" s="77"/>
    </row>
  </sheetData>
  <sheetProtection algorithmName="SHA-512" hashValue="KghQHymCjHYCjQ4xqrH0CWX0J+tlTGZL4uN1u6eeCXMpVCaQyIgZu5uTz64b3/YlfDKocD3I3IiRct7Mc3qd7g==" saltValue="/cUHqkbZofUA3SGPZc1Wz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C2" sqref="C2:C11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1">
        <f>IFERROR(IRR(B2:B6),0)</f>
        <v>0</v>
      </c>
    </row>
    <row r="3" spans="1:3" x14ac:dyDescent="0.25">
      <c r="A3" s="35">
        <v>2</v>
      </c>
      <c r="B3" s="33">
        <f>'Tabela 10 - NSV'!B3</f>
        <v>0</v>
      </c>
      <c r="C3" s="152"/>
    </row>
    <row r="4" spans="1:3" x14ac:dyDescent="0.25">
      <c r="A4" s="35">
        <v>3</v>
      </c>
      <c r="B4" s="33">
        <f>'Tabela 10 - NSV'!B4</f>
        <v>0</v>
      </c>
      <c r="C4" s="152"/>
    </row>
    <row r="5" spans="1:3" x14ac:dyDescent="0.25">
      <c r="A5" s="35">
        <v>4</v>
      </c>
      <c r="B5" s="33">
        <f>'Tabela 10 - NSV'!B5</f>
        <v>0</v>
      </c>
      <c r="C5" s="152"/>
    </row>
    <row r="6" spans="1:3" x14ac:dyDescent="0.25">
      <c r="A6" s="35">
        <v>5</v>
      </c>
      <c r="B6" s="33">
        <f>'Tabela 10 - NSV'!B6</f>
        <v>0</v>
      </c>
      <c r="C6" s="152"/>
    </row>
    <row r="7" spans="1:3" x14ac:dyDescent="0.25">
      <c r="A7" s="35">
        <v>6</v>
      </c>
      <c r="B7" s="33">
        <f>'Tabela 10 - NSV'!B7</f>
        <v>0</v>
      </c>
      <c r="C7" s="152"/>
    </row>
    <row r="8" spans="1:3" x14ac:dyDescent="0.25">
      <c r="A8" s="35">
        <v>7</v>
      </c>
      <c r="B8" s="33">
        <f>'Tabela 10 - NSV'!B8</f>
        <v>0</v>
      </c>
      <c r="C8" s="152"/>
    </row>
    <row r="9" spans="1:3" x14ac:dyDescent="0.25">
      <c r="A9" s="35">
        <v>8</v>
      </c>
      <c r="B9" s="33">
        <f>'Tabela 10 - NSV'!B9</f>
        <v>0</v>
      </c>
      <c r="C9" s="152"/>
    </row>
    <row r="10" spans="1:3" x14ac:dyDescent="0.25">
      <c r="A10" s="35">
        <v>9</v>
      </c>
      <c r="B10" s="33">
        <f>'Tabela 10 - NSV'!B10</f>
        <v>0</v>
      </c>
      <c r="C10" s="152"/>
    </row>
    <row r="11" spans="1:3" x14ac:dyDescent="0.25">
      <c r="A11" s="35">
        <v>10</v>
      </c>
      <c r="B11" s="33">
        <f>'Tabela 10 - NSV'!B11</f>
        <v>0</v>
      </c>
      <c r="C11" s="153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F12"/>
  <sheetViews>
    <sheetView workbookViewId="0">
      <selection activeCell="E8" sqref="E8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x14ac:dyDescent="0.25">
      <c r="A1" s="36" t="s">
        <v>41</v>
      </c>
      <c r="B1" s="154" t="s">
        <v>44</v>
      </c>
      <c r="C1" s="154"/>
      <c r="D1" s="155" t="s">
        <v>45</v>
      </c>
      <c r="E1" s="155"/>
      <c r="F1" s="154" t="s">
        <v>46</v>
      </c>
    </row>
    <row r="2" spans="1:6" ht="60" x14ac:dyDescent="0.25">
      <c r="A2" s="36"/>
      <c r="B2" s="10" t="s">
        <v>47</v>
      </c>
      <c r="C2" s="38" t="s">
        <v>48</v>
      </c>
      <c r="D2" s="10" t="s">
        <v>49</v>
      </c>
      <c r="E2" s="21" t="s">
        <v>50</v>
      </c>
      <c r="F2" s="154"/>
    </row>
    <row r="3" spans="1:6" x14ac:dyDescent="0.25">
      <c r="A3" s="35">
        <v>1</v>
      </c>
      <c r="B3" s="39">
        <f>'Tabela 9 Ekonomski tok'!C6</f>
        <v>0</v>
      </c>
      <c r="C3" s="40">
        <f t="shared" ref="C3:C12" si="0">$B$3</f>
        <v>0</v>
      </c>
      <c r="D3" s="39">
        <f>'Tabela 10 - NSV'!D2</f>
        <v>0</v>
      </c>
      <c r="E3" s="39">
        <f>D3</f>
        <v>0</v>
      </c>
      <c r="F3" s="39">
        <f t="shared" ref="F3:F7" si="1">E3-C3</f>
        <v>0</v>
      </c>
    </row>
    <row r="4" spans="1:6" x14ac:dyDescent="0.25">
      <c r="A4" s="35">
        <v>2</v>
      </c>
      <c r="B4" s="39"/>
      <c r="C4" s="40">
        <f t="shared" si="0"/>
        <v>0</v>
      </c>
      <c r="D4" s="39">
        <f>'Tabela 10 - NSV'!D3</f>
        <v>0</v>
      </c>
      <c r="E4" s="39">
        <f t="shared" ref="E4:E7" si="2">D4+E3</f>
        <v>0</v>
      </c>
      <c r="F4" s="39">
        <f t="shared" si="1"/>
        <v>0</v>
      </c>
    </row>
    <row r="5" spans="1:6" x14ac:dyDescent="0.25">
      <c r="A5" s="35">
        <v>3</v>
      </c>
      <c r="B5" s="39"/>
      <c r="C5" s="40">
        <f t="shared" si="0"/>
        <v>0</v>
      </c>
      <c r="D5" s="39">
        <f>'Tabela 10 - NSV'!D4</f>
        <v>0</v>
      </c>
      <c r="E5" s="39">
        <f t="shared" si="2"/>
        <v>0</v>
      </c>
      <c r="F5" s="39">
        <f t="shared" si="1"/>
        <v>0</v>
      </c>
    </row>
    <row r="6" spans="1:6" x14ac:dyDescent="0.25">
      <c r="A6" s="35">
        <v>4</v>
      </c>
      <c r="B6" s="39"/>
      <c r="C6" s="40">
        <f t="shared" si="0"/>
        <v>0</v>
      </c>
      <c r="D6" s="39">
        <f>'Tabela 10 - NSV'!D5</f>
        <v>0</v>
      </c>
      <c r="E6" s="39">
        <f t="shared" si="2"/>
        <v>0</v>
      </c>
      <c r="F6" s="39">
        <f t="shared" si="1"/>
        <v>0</v>
      </c>
    </row>
    <row r="7" spans="1:6" x14ac:dyDescent="0.25">
      <c r="A7" s="35">
        <v>5</v>
      </c>
      <c r="B7" s="39"/>
      <c r="C7" s="40">
        <f t="shared" si="0"/>
        <v>0</v>
      </c>
      <c r="D7" s="39">
        <f>'Tabela 10 - NSV'!D6</f>
        <v>0</v>
      </c>
      <c r="E7" s="39">
        <f t="shared" si="2"/>
        <v>0</v>
      </c>
      <c r="F7" s="39">
        <f t="shared" si="1"/>
        <v>0</v>
      </c>
    </row>
    <row r="8" spans="1:6" x14ac:dyDescent="0.25">
      <c r="A8" s="35">
        <v>6</v>
      </c>
      <c r="B8" s="39"/>
      <c r="C8" s="40">
        <f t="shared" si="0"/>
        <v>0</v>
      </c>
      <c r="D8" s="39">
        <f>'Tabela 10 - NSV'!D7</f>
        <v>0</v>
      </c>
      <c r="E8" s="39">
        <f t="shared" ref="E8:E12" si="3">D8+E7</f>
        <v>0</v>
      </c>
      <c r="F8" s="39">
        <f t="shared" ref="F8:F12" si="4">E8-C8</f>
        <v>0</v>
      </c>
    </row>
    <row r="9" spans="1:6" x14ac:dyDescent="0.25">
      <c r="A9" s="35">
        <v>7</v>
      </c>
      <c r="B9" s="39"/>
      <c r="C9" s="40">
        <f t="shared" si="0"/>
        <v>0</v>
      </c>
      <c r="D9" s="39">
        <f>'Tabela 10 - NSV'!D8</f>
        <v>0</v>
      </c>
      <c r="E9" s="39">
        <f t="shared" si="3"/>
        <v>0</v>
      </c>
      <c r="F9" s="39">
        <f t="shared" si="4"/>
        <v>0</v>
      </c>
    </row>
    <row r="10" spans="1:6" x14ac:dyDescent="0.25">
      <c r="A10" s="35">
        <v>8</v>
      </c>
      <c r="B10" s="39"/>
      <c r="C10" s="40">
        <f t="shared" si="0"/>
        <v>0</v>
      </c>
      <c r="D10" s="39">
        <f>'Tabela 10 - NSV'!D9</f>
        <v>0</v>
      </c>
      <c r="E10" s="39">
        <f t="shared" si="3"/>
        <v>0</v>
      </c>
      <c r="F10" s="39">
        <f t="shared" si="4"/>
        <v>0</v>
      </c>
    </row>
    <row r="11" spans="1:6" x14ac:dyDescent="0.25">
      <c r="A11" s="35">
        <v>9</v>
      </c>
      <c r="B11" s="39"/>
      <c r="C11" s="40">
        <f t="shared" si="0"/>
        <v>0</v>
      </c>
      <c r="D11" s="39">
        <f>'Tabela 10 - NSV'!D10</f>
        <v>0</v>
      </c>
      <c r="E11" s="39">
        <f t="shared" si="3"/>
        <v>0</v>
      </c>
      <c r="F11" s="39">
        <f t="shared" si="4"/>
        <v>0</v>
      </c>
    </row>
    <row r="12" spans="1:6" x14ac:dyDescent="0.25">
      <c r="A12" s="35">
        <v>10</v>
      </c>
      <c r="B12" s="39"/>
      <c r="C12" s="40">
        <f t="shared" si="0"/>
        <v>0</v>
      </c>
      <c r="D12" s="39">
        <f>'Tabela 10 - NSV'!D11</f>
        <v>0</v>
      </c>
      <c r="E12" s="39">
        <f t="shared" si="3"/>
        <v>0</v>
      </c>
      <c r="F12" s="39">
        <f t="shared" si="4"/>
        <v>0</v>
      </c>
    </row>
  </sheetData>
  <sheetProtection algorithmName="SHA-512" hashValue="9rTpYsOeAIrkgrzgorH2Z/vAuxamvjad6pPlJCbP1pwvK2I4jO18LLbgsgDmL21+WmKg6Nc8CY/+1FTdpi14Ng==" saltValue="HzkNxkrqfQg/295IzEqUV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L13"/>
  <sheetViews>
    <sheetView workbookViewId="0">
      <selection activeCell="D22" sqref="D22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7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80</v>
      </c>
      <c r="B6" s="25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82</v>
      </c>
      <c r="B7" s="25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84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jliqO2wCIg4vZcWW7YjWjwTvE8tA1HbfM4UHgbn68II0Xbmwhqf69/xKm06CWnpyCztNqCwwXFh1meF2NeZGlg==" saltValue="B8JqWilFYIUu4MXN5Ci44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48"/>
  <sheetViews>
    <sheetView workbookViewId="0">
      <selection activeCell="F28" sqref="F28"/>
    </sheetView>
  </sheetViews>
  <sheetFormatPr defaultColWidth="8.85546875" defaultRowHeight="15" x14ac:dyDescent="0.25"/>
  <cols>
    <col min="1" max="1" width="23" style="46" bestFit="1" customWidth="1"/>
    <col min="2" max="2" width="8.140625" style="46" customWidth="1"/>
    <col min="3" max="3" width="13.14062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0" x14ac:dyDescent="0.25">
      <c r="A1" s="69"/>
      <c r="B1" s="69"/>
      <c r="C1" s="69"/>
      <c r="D1" s="106" t="s">
        <v>63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0" ht="47.25" customHeight="1" x14ac:dyDescent="0.25">
      <c r="A2" s="70" t="s">
        <v>4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  <c r="T2" s="46" t="s">
        <v>62</v>
      </c>
    </row>
    <row r="3" spans="1:20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0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0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0" x14ac:dyDescent="0.25">
      <c r="A6" s="45"/>
      <c r="B6" s="45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0" x14ac:dyDescent="0.25">
      <c r="A7" s="45"/>
      <c r="B7" s="45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0" x14ac:dyDescent="0.25">
      <c r="A8" s="45"/>
      <c r="B8" s="45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0" x14ac:dyDescent="0.25">
      <c r="A9" s="45"/>
      <c r="B9" s="4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0" x14ac:dyDescent="0.25">
      <c r="A10" s="45"/>
      <c r="B10" s="45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0" x14ac:dyDescent="0.25">
      <c r="A11" s="45"/>
      <c r="B11" s="45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0" x14ac:dyDescent="0.25">
      <c r="A12" s="45"/>
      <c r="B12" s="45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0" x14ac:dyDescent="0.25">
      <c r="A13" s="45"/>
      <c r="B13" s="45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0" x14ac:dyDescent="0.25">
      <c r="A14" s="45"/>
      <c r="B14" s="45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20" x14ac:dyDescent="0.25">
      <c r="A15" s="118" t="s">
        <v>100</v>
      </c>
      <c r="B15" s="119"/>
      <c r="C15" s="120"/>
      <c r="D15" s="48"/>
      <c r="E15" s="121"/>
      <c r="F15" s="122"/>
      <c r="G15" s="122"/>
      <c r="H15" s="122"/>
      <c r="I15" s="122"/>
      <c r="J15" s="122"/>
      <c r="K15" s="122"/>
      <c r="L15" s="122"/>
      <c r="M15" s="123"/>
    </row>
    <row r="16" spans="1:20" x14ac:dyDescent="0.25">
      <c r="A16" s="110" t="s">
        <v>101</v>
      </c>
      <c r="B16" s="111"/>
      <c r="C16" s="112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7" ht="15" customHeight="1" x14ac:dyDescent="0.25">
      <c r="A17" s="110" t="s">
        <v>102</v>
      </c>
      <c r="B17" s="111"/>
      <c r="C17" s="112"/>
      <c r="D17" s="48"/>
      <c r="E17" s="115"/>
      <c r="F17" s="116"/>
      <c r="G17" s="116"/>
      <c r="H17" s="116"/>
      <c r="I17" s="116"/>
      <c r="J17" s="116"/>
      <c r="K17" s="116"/>
      <c r="L17" s="116"/>
      <c r="M17" s="117"/>
    </row>
    <row r="18" spans="1:17" ht="15.75" thickBot="1" x14ac:dyDescent="0.3">
      <c r="A18" s="107" t="s">
        <v>7</v>
      </c>
      <c r="B18" s="108"/>
      <c r="C18" s="109"/>
      <c r="D18" s="61">
        <f>SUMPRODUCT(D3:D14,$C$3:$C$14)+D15+D16+D17</f>
        <v>0</v>
      </c>
      <c r="E18" s="61">
        <f>SUMPRODUCT(E3:E14,$C$3:$C$14)+E16</f>
        <v>0</v>
      </c>
      <c r="F18" s="61">
        <f t="shared" ref="F18:M18" si="0">SUMPRODUCT(F3:F14,$C$3:$C$14)+F16</f>
        <v>0</v>
      </c>
      <c r="G18" s="61">
        <f t="shared" si="0"/>
        <v>0</v>
      </c>
      <c r="H18" s="61">
        <f t="shared" si="0"/>
        <v>0</v>
      </c>
      <c r="I18" s="61">
        <f t="shared" si="0"/>
        <v>0</v>
      </c>
      <c r="J18" s="61">
        <f t="shared" si="0"/>
        <v>0</v>
      </c>
      <c r="K18" s="61">
        <f t="shared" si="0"/>
        <v>0</v>
      </c>
      <c r="L18" s="61">
        <f t="shared" si="0"/>
        <v>0</v>
      </c>
      <c r="M18" s="61">
        <f t="shared" si="0"/>
        <v>0</v>
      </c>
    </row>
    <row r="19" spans="1:17" ht="15" customHeight="1" x14ac:dyDescent="0.25">
      <c r="A19" s="113" t="s">
        <v>103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63"/>
      <c r="O19" s="63"/>
      <c r="P19" s="63"/>
      <c r="Q19" s="63"/>
    </row>
    <row r="20" spans="1:17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63"/>
      <c r="O20" s="63"/>
      <c r="P20" s="63"/>
      <c r="Q20" s="63"/>
    </row>
    <row r="21" spans="1:17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63"/>
      <c r="O21" s="63"/>
      <c r="P21" s="63"/>
      <c r="Q21" s="63"/>
    </row>
    <row r="22" spans="1:17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63"/>
      <c r="O22" s="63"/>
      <c r="P22" s="63"/>
      <c r="Q22" s="63"/>
    </row>
    <row r="23" spans="1:17" ht="43.5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103" t="s">
        <v>71</v>
      </c>
      <c r="B29" s="103"/>
      <c r="C29" s="103"/>
      <c r="D29" s="63"/>
      <c r="E29" s="63"/>
      <c r="F29" s="63"/>
      <c r="G29" s="63" t="s">
        <v>62</v>
      </c>
      <c r="H29" s="63"/>
      <c r="I29" s="63"/>
      <c r="J29" s="63"/>
      <c r="K29" s="63"/>
      <c r="L29" s="63"/>
      <c r="M29" s="63"/>
      <c r="N29" s="63"/>
      <c r="O29" s="63"/>
      <c r="P29" s="64">
        <v>0.01</v>
      </c>
      <c r="Q29" s="63"/>
    </row>
    <row r="30" spans="1:17" x14ac:dyDescent="0.25">
      <c r="A30" s="104" t="s">
        <v>72</v>
      </c>
      <c r="B30" s="10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1.4999999999999999E-2</v>
      </c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0.02</v>
      </c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6">
        <v>2.5000000000000001E-2</v>
      </c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>
        <v>0.03</v>
      </c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6">
        <v>3.5000000000000003E-2</v>
      </c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>
        <v>0.04</v>
      </c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</sheetData>
  <sheetProtection algorithmName="SHA-512" hashValue="vyyUcANdu+X2G/s0jy0P6OMRm3szhfarlihP+oR0cNNOfhYTdYt/72ZHe8ec1MN+rx/CV7U3dRRNejeDDK1wmw==" saltValue="oWH1b/4AqejGN/M6UUPPtA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95"/>
  <sheetViews>
    <sheetView workbookViewId="0">
      <selection activeCell="E28" sqref="E28"/>
    </sheetView>
  </sheetViews>
  <sheetFormatPr defaultColWidth="8.85546875" defaultRowHeight="15" x14ac:dyDescent="0.25"/>
  <cols>
    <col min="1" max="1" width="19.140625" style="46" bestFit="1" customWidth="1"/>
    <col min="2" max="2" width="8.140625" style="46" customWidth="1"/>
    <col min="3" max="3" width="10.8554687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3" x14ac:dyDescent="0.25">
      <c r="A1" s="69"/>
      <c r="B1" s="69"/>
      <c r="C1" s="69"/>
      <c r="D1" s="106" t="s">
        <v>68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3" ht="47.25" customHeight="1" x14ac:dyDescent="0.25">
      <c r="A2" s="70" t="s">
        <v>8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</row>
    <row r="3" spans="1:23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3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3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3" x14ac:dyDescent="0.25">
      <c r="A6" s="45"/>
      <c r="B6" s="45"/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3" x14ac:dyDescent="0.25">
      <c r="A7" s="45"/>
      <c r="B7" s="45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3" x14ac:dyDescent="0.25">
      <c r="A8" s="45"/>
      <c r="B8" s="45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3" x14ac:dyDescent="0.25">
      <c r="A9" s="45"/>
      <c r="B9" s="45"/>
      <c r="C9" s="50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3" x14ac:dyDescent="0.25">
      <c r="A10" s="45"/>
      <c r="B10" s="45"/>
      <c r="C10" s="50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3" x14ac:dyDescent="0.25">
      <c r="A11" s="45"/>
      <c r="B11" s="45"/>
      <c r="C11" s="50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3" x14ac:dyDescent="0.25">
      <c r="A12" s="45"/>
      <c r="B12" s="45"/>
      <c r="C12" s="50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3" x14ac:dyDescent="0.25">
      <c r="A13" s="45"/>
      <c r="B13" s="45"/>
      <c r="C13" s="50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3" x14ac:dyDescent="0.25">
      <c r="A14" s="107" t="s">
        <v>9</v>
      </c>
      <c r="B14" s="108"/>
      <c r="C14" s="109"/>
      <c r="D14" s="62">
        <f>SUMPRODUCT(D3:D13,$C$3:$C$13)</f>
        <v>0</v>
      </c>
      <c r="E14" s="62">
        <f>SUMPRODUCT(E3:E13,$C$3:$C$13)</f>
        <v>0</v>
      </c>
      <c r="F14" s="62">
        <f>SUMPRODUCT(F3:F13,$C$3:$C$13)*(100%+$C$26)</f>
        <v>0</v>
      </c>
      <c r="G14" s="62">
        <f>SUMPRODUCT(G3:G13,$C$3:$C$13)*(100%+$C$26)^E2</f>
        <v>0</v>
      </c>
      <c r="H14" s="62">
        <f t="shared" ref="H14:M14" si="0">SUMPRODUCT(H3:H13,$C$3:$C$13)*(100%+$C$26)^F2</f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</row>
    <row r="15" spans="1:23" ht="15" customHeight="1" x14ac:dyDescent="0.25">
      <c r="A15" s="113" t="s">
        <v>64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3" ht="15" customHeight="1" x14ac:dyDescent="0.25">
      <c r="A25" s="103" t="s">
        <v>71</v>
      </c>
      <c r="B25" s="103"/>
      <c r="C25" s="103"/>
      <c r="D25" s="63"/>
      <c r="E25" s="63"/>
      <c r="F25" s="63"/>
      <c r="G25" s="63" t="s">
        <v>62</v>
      </c>
      <c r="H25" s="63"/>
      <c r="I25" s="63"/>
      <c r="J25" s="63"/>
      <c r="K25" s="63"/>
      <c r="L25" s="63"/>
      <c r="M25" s="63"/>
      <c r="N25" s="63"/>
      <c r="O25" s="63"/>
      <c r="P25" s="64">
        <v>0.01</v>
      </c>
      <c r="Q25" s="63"/>
      <c r="R25" s="63"/>
      <c r="S25" s="63"/>
      <c r="T25" s="63"/>
      <c r="U25" s="63"/>
      <c r="V25" s="63"/>
      <c r="W25" s="63"/>
    </row>
    <row r="26" spans="1:23" ht="15" customHeight="1" x14ac:dyDescent="0.25">
      <c r="A26" s="104" t="s">
        <v>72</v>
      </c>
      <c r="B26" s="105"/>
      <c r="C26" s="6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6">
        <v>1.4999999999999999E-2</v>
      </c>
      <c r="Q26" s="63"/>
      <c r="R26" s="63"/>
      <c r="S26" s="63"/>
      <c r="T26" s="63"/>
      <c r="U26" s="63"/>
      <c r="V26" s="63"/>
      <c r="W26" s="63"/>
    </row>
    <row r="27" spans="1:2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>
        <v>0.02</v>
      </c>
      <c r="Q27" s="63"/>
      <c r="R27" s="63"/>
      <c r="S27" s="63"/>
      <c r="T27" s="63"/>
      <c r="U27" s="63"/>
      <c r="V27" s="63"/>
      <c r="W27" s="63"/>
    </row>
    <row r="28" spans="1:23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>
        <v>2.5000000000000001E-2</v>
      </c>
      <c r="Q28" s="63"/>
      <c r="R28" s="63"/>
      <c r="S28" s="63"/>
      <c r="T28" s="63"/>
      <c r="U28" s="63"/>
      <c r="V28" s="63"/>
      <c r="W28" s="63"/>
    </row>
    <row r="29" spans="1:23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>
        <v>0.03</v>
      </c>
      <c r="Q29" s="63"/>
      <c r="R29" s="63"/>
      <c r="S29" s="63"/>
      <c r="T29" s="63"/>
      <c r="U29" s="63"/>
      <c r="V29" s="63"/>
      <c r="W29" s="63"/>
    </row>
    <row r="30" spans="1:2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3.5000000000000003E-2</v>
      </c>
      <c r="Q30" s="63"/>
      <c r="R30" s="63"/>
      <c r="S30" s="63"/>
      <c r="T30" s="63"/>
      <c r="U30" s="63"/>
      <c r="V30" s="63"/>
      <c r="W30" s="63"/>
    </row>
    <row r="31" spans="1:23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0.04</v>
      </c>
      <c r="Q31" s="63"/>
      <c r="R31" s="63"/>
      <c r="S31" s="63"/>
      <c r="T31" s="63"/>
      <c r="U31" s="63"/>
      <c r="V31" s="63"/>
      <c r="W31" s="63"/>
    </row>
    <row r="32" spans="1:23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1:23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1:23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1:23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spans="1:23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spans="1:23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spans="1:23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  <row r="44" spans="1:23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1:23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1:23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1:23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1:23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1:23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1:23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1:23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1:23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1:23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1:23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1:23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1:23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1:23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1:2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1:23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1:23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1:23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1:23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1:23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1:23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1:23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1:23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1:23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1:23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1:23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1:23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1:23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1:23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1:23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1:23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</row>
    <row r="143" spans="1:23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3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3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</row>
    <row r="146" spans="1:23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</row>
    <row r="147" spans="1:23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</row>
    <row r="148" spans="1:23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</row>
    <row r="149" spans="1:23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</row>
    <row r="150" spans="1:23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</row>
    <row r="151" spans="1:23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</row>
    <row r="152" spans="1:23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</row>
    <row r="153" spans="1:23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</row>
    <row r="154" spans="1:23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</row>
    <row r="155" spans="1:23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</row>
    <row r="156" spans="1:23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</row>
    <row r="157" spans="1:23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</row>
    <row r="158" spans="1:23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</row>
    <row r="159" spans="1:23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</row>
    <row r="160" spans="1:23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</row>
    <row r="161" spans="1:23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</row>
    <row r="162" spans="1:23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</row>
    <row r="163" spans="1:23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</row>
    <row r="164" spans="1:23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</row>
    <row r="165" spans="1:23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</row>
    <row r="166" spans="1:23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</row>
    <row r="167" spans="1:23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</row>
    <row r="168" spans="1:23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</row>
    <row r="169" spans="1:23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</row>
    <row r="170" spans="1:2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</row>
    <row r="171" spans="1:23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</row>
    <row r="172" spans="1:23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</row>
    <row r="173" spans="1:23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</row>
    <row r="174" spans="1:23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</row>
    <row r="175" spans="1:23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</row>
    <row r="176" spans="1:23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</row>
    <row r="177" spans="1:23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</row>
    <row r="178" spans="1:23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</row>
    <row r="179" spans="1:23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</row>
    <row r="180" spans="1:2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</row>
    <row r="181" spans="1:23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</row>
    <row r="182" spans="1:23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</row>
    <row r="183" spans="1:23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</row>
    <row r="184" spans="1:23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</row>
    <row r="185" spans="1:23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</row>
    <row r="186" spans="1:23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</row>
    <row r="187" spans="1:23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</row>
    <row r="188" spans="1:23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</row>
    <row r="189" spans="1:23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</row>
    <row r="190" spans="1:23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</row>
    <row r="191" spans="1:23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</row>
    <row r="192" spans="1:23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</row>
    <row r="193" spans="1:23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</row>
    <row r="194" spans="1:23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</row>
    <row r="195" spans="1:23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</row>
  </sheetData>
  <sheetProtection algorithmName="SHA-512" hashValue="s3S2CS0oXXP7+jKl7JusKwUGpVHx/sBY79uC21Bpk9DBxD4cCRnLJpmBsQwW00tPfpFk6Z+bxWWSj4m5NJgFNQ==" saltValue="sklpIyDsMkAyW0CWbOrC+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A44"/>
  <sheetViews>
    <sheetView zoomScaleNormal="100" workbookViewId="0">
      <selection activeCell="E26" sqref="E26"/>
    </sheetView>
  </sheetViews>
  <sheetFormatPr defaultColWidth="8.85546875" defaultRowHeight="15" x14ac:dyDescent="0.25"/>
  <cols>
    <col min="1" max="1" width="2.85546875" style="46" bestFit="1" customWidth="1"/>
    <col min="2" max="2" width="19.140625" style="46" bestFit="1" customWidth="1"/>
    <col min="3" max="3" width="12.5703125" style="46" customWidth="1"/>
    <col min="4" max="4" width="11.7109375" style="46" customWidth="1"/>
    <col min="5" max="14" width="15.7109375" style="46" customWidth="1"/>
    <col min="15" max="15" width="8.85546875" style="46"/>
    <col min="16" max="16" width="0" style="46" hidden="1" customWidth="1"/>
    <col min="17" max="16384" width="8.85546875" style="46"/>
  </cols>
  <sheetData>
    <row r="1" spans="1:27" x14ac:dyDescent="0.25">
      <c r="A1" s="126" t="s">
        <v>75</v>
      </c>
      <c r="B1" s="127"/>
      <c r="C1" s="127"/>
      <c r="D1" s="128"/>
      <c r="E1" s="106" t="s">
        <v>69</v>
      </c>
      <c r="F1" s="106"/>
      <c r="G1" s="106"/>
      <c r="H1" s="106"/>
      <c r="I1" s="106"/>
      <c r="J1" s="106"/>
      <c r="K1" s="106"/>
      <c r="L1" s="106"/>
      <c r="M1" s="106"/>
      <c r="N1" s="106"/>
    </row>
    <row r="2" spans="1:27" ht="47.25" customHeight="1" x14ac:dyDescent="0.25">
      <c r="A2" s="86" t="s">
        <v>0</v>
      </c>
      <c r="B2" s="86" t="s">
        <v>1</v>
      </c>
      <c r="C2" s="87" t="s">
        <v>96</v>
      </c>
      <c r="D2" s="87" t="s">
        <v>95</v>
      </c>
      <c r="E2" s="71">
        <v>1</v>
      </c>
      <c r="F2" s="72">
        <v>2</v>
      </c>
      <c r="G2" s="72">
        <v>3</v>
      </c>
      <c r="H2" s="72">
        <v>4</v>
      </c>
      <c r="I2" s="72">
        <v>5</v>
      </c>
      <c r="J2" s="72">
        <v>6</v>
      </c>
      <c r="K2" s="72">
        <v>7</v>
      </c>
      <c r="L2" s="72">
        <v>8</v>
      </c>
      <c r="M2" s="72">
        <v>9</v>
      </c>
      <c r="N2" s="72">
        <v>10</v>
      </c>
    </row>
    <row r="3" spans="1:27" x14ac:dyDescent="0.25">
      <c r="A3" s="45">
        <v>1</v>
      </c>
      <c r="B3" s="45"/>
      <c r="C3" s="47"/>
      <c r="D3" s="51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7" x14ac:dyDescent="0.25">
      <c r="A4" s="45">
        <v>2</v>
      </c>
      <c r="B4" s="45"/>
      <c r="C4" s="47"/>
      <c r="D4" s="51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27" x14ac:dyDescent="0.25">
      <c r="A5" s="45">
        <v>3</v>
      </c>
      <c r="B5" s="45"/>
      <c r="C5" s="47"/>
      <c r="D5" s="51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7" x14ac:dyDescent="0.25">
      <c r="A6" s="45">
        <v>4</v>
      </c>
      <c r="B6" s="45"/>
      <c r="C6" s="47"/>
      <c r="D6" s="51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7" x14ac:dyDescent="0.25">
      <c r="A7" s="45">
        <v>5</v>
      </c>
      <c r="B7" s="45"/>
      <c r="C7" s="47"/>
      <c r="D7" s="51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7" x14ac:dyDescent="0.25">
      <c r="A8" s="45">
        <v>6</v>
      </c>
      <c r="B8" s="45"/>
      <c r="C8" s="47"/>
      <c r="D8" s="51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7" x14ac:dyDescent="0.25">
      <c r="A9" s="45">
        <v>7</v>
      </c>
      <c r="B9" s="45"/>
      <c r="C9" s="47"/>
      <c r="D9" s="51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7" x14ac:dyDescent="0.25">
      <c r="A10" s="45">
        <v>8</v>
      </c>
      <c r="B10" s="45"/>
      <c r="C10" s="47"/>
      <c r="D10" s="51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7" x14ac:dyDescent="0.25">
      <c r="A11" s="45">
        <v>9</v>
      </c>
      <c r="B11" s="45"/>
      <c r="C11" s="47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7" x14ac:dyDescent="0.25">
      <c r="A12" s="45">
        <v>10</v>
      </c>
      <c r="B12" s="45"/>
      <c r="C12" s="47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x14ac:dyDescent="0.25">
      <c r="A13" s="124" t="s">
        <v>2</v>
      </c>
      <c r="B13" s="124"/>
      <c r="C13" s="124"/>
      <c r="D13" s="124"/>
      <c r="E13" s="49">
        <f>SUMPRODUCT($D$3:$D$12, E3:E12, $C$3:$C$12)</f>
        <v>0</v>
      </c>
      <c r="F13" s="49">
        <f>SUMPRODUCT($D$3:$D$12, F3:F12, $C$3:$C$12)</f>
        <v>0</v>
      </c>
      <c r="G13" s="49">
        <f>SUMPRODUCT($D$3:$D$12, G3:G12, $C$3:$C$12*(100%+$C$21))</f>
        <v>0</v>
      </c>
      <c r="H13" s="49">
        <f>SUMPRODUCT($D$3:$D$12, H3:H12, $C$3:$C$12*(100%+$C$21)^F2)</f>
        <v>0</v>
      </c>
      <c r="I13" s="49">
        <f t="shared" ref="I13:N13" si="0">SUMPRODUCT($D$3:$D$12, I3:I12, $C$3:$C$12*(100%+$C$21)^G2)</f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</row>
    <row r="14" spans="1:27" x14ac:dyDescent="0.25">
      <c r="A14" s="113" t="s">
        <v>76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1:2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1:2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1:2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5" customHeight="1" x14ac:dyDescent="0.25">
      <c r="A20" s="63"/>
      <c r="B20" s="129" t="s">
        <v>73</v>
      </c>
      <c r="C20" s="103"/>
      <c r="D20" s="63"/>
      <c r="E20" s="63"/>
      <c r="F20" s="63"/>
      <c r="G20" s="63" t="s">
        <v>62</v>
      </c>
      <c r="H20" s="63"/>
      <c r="I20" s="63"/>
      <c r="J20" s="63"/>
      <c r="K20" s="63"/>
      <c r="L20" s="63"/>
      <c r="M20" s="63"/>
      <c r="N20" s="63"/>
      <c r="O20" s="63"/>
      <c r="P20" s="64">
        <v>0.01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1:27" ht="15" customHeight="1" x14ac:dyDescent="0.25">
      <c r="A21" s="63"/>
      <c r="B21" s="68" t="s">
        <v>74</v>
      </c>
      <c r="C21" s="65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6">
        <v>1.4999999999999999E-2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1:2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>
        <v>0.02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1:2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6">
        <v>2.5000000000000001E-2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2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>
        <v>0.03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1:2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6">
        <v>3.5000000000000003E-2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>
        <v>0.04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</sheetData>
  <sheetProtection algorithmName="SHA-512" hashValue="BS44ggM9wZKgcHnLViS91rKB0pGROWovFLZAM2vq9cPLY62XbS3m9IHlNBP1K1Ddo9uHTVBclgaokvWIvLTw6Q==" saltValue="hb55Od55SEHV9OLMcO6zog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0" t="s">
        <v>21</v>
      </c>
      <c r="G1" s="131"/>
      <c r="H1" s="131"/>
      <c r="I1" s="131"/>
      <c r="J1" s="131"/>
      <c r="K1" s="131"/>
      <c r="L1" s="131"/>
      <c r="M1" s="131"/>
      <c r="N1" s="131"/>
      <c r="O1" s="132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59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5" t="s">
        <v>60</v>
      </c>
      <c r="C3" s="50"/>
      <c r="D3" s="52"/>
      <c r="E3" s="53"/>
      <c r="F3" s="42">
        <f>IFERROR((C3-E3)/D3,0)</f>
        <v>0</v>
      </c>
      <c r="G3" s="42">
        <f>F3</f>
        <v>0</v>
      </c>
      <c r="H3" s="42">
        <f t="shared" ref="H3:J4" si="0">G3</f>
        <v>0</v>
      </c>
      <c r="I3" s="42">
        <f t="shared" si="0"/>
        <v>0</v>
      </c>
      <c r="J3" s="42">
        <f t="shared" si="0"/>
        <v>0</v>
      </c>
      <c r="K3" s="42">
        <f>IF('Tabela 2 Prihodi'!$I$3&gt;0, J3, 0)</f>
        <v>0</v>
      </c>
      <c r="L3" s="42">
        <f>IF('Tabela 2 Prihodi'!$J$3&gt;0, K3, 0)</f>
        <v>0</v>
      </c>
      <c r="M3" s="42">
        <f>IF('Tabela 2 Prihodi'!$K$3&gt;0, L3, 0)</f>
        <v>0</v>
      </c>
      <c r="N3" s="42">
        <f>IF('Tabela 2 Prihodi'!$L$3&gt;0, M3, 0)</f>
        <v>0</v>
      </c>
      <c r="O3" s="42">
        <f>IF('Tabela 2 Prihodi'!$M$3&gt;0, N3, 0)</f>
        <v>0</v>
      </c>
    </row>
    <row r="4" spans="1:15" x14ac:dyDescent="0.25">
      <c r="A4" s="1">
        <v>2</v>
      </c>
      <c r="B4" s="45" t="s">
        <v>61</v>
      </c>
      <c r="C4" s="50"/>
      <c r="D4" s="52"/>
      <c r="E4" s="53"/>
      <c r="F4" s="42">
        <f t="shared" ref="F4:F10" si="1">IFERROR((C4-E4)/D4,0)</f>
        <v>0</v>
      </c>
      <c r="G4" s="42">
        <f t="shared" ref="G4" si="2">F4</f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>IF('Tabela 2 Prihodi'!$I$3&gt;0, J4, 0)</f>
        <v>0</v>
      </c>
      <c r="L4" s="42">
        <f>IF('Tabela 2 Prihodi'!$J$3&gt;0, K4, 0)</f>
        <v>0</v>
      </c>
      <c r="M4" s="42">
        <f>IF('Tabela 2 Prihodi'!$K$3&gt;0, L4, 0)</f>
        <v>0</v>
      </c>
      <c r="N4" s="42">
        <f>IF('Tabela 2 Prihodi'!$L$3&gt;0, M4, 0)</f>
        <v>0</v>
      </c>
      <c r="O4" s="42">
        <f>IF('Tabela 2 Prihodi'!$M$3&gt;0, N4, 0)</f>
        <v>0</v>
      </c>
    </row>
    <row r="5" spans="1:15" x14ac:dyDescent="0.25">
      <c r="A5" s="1">
        <v>3</v>
      </c>
      <c r="B5" s="1" t="s">
        <v>16</v>
      </c>
      <c r="C5" s="134"/>
      <c r="D5" s="135"/>
      <c r="E5" s="136"/>
      <c r="F5" s="137"/>
      <c r="G5" s="138"/>
      <c r="H5" s="138"/>
      <c r="I5" s="138"/>
      <c r="J5" s="138"/>
      <c r="K5" s="138"/>
      <c r="L5" s="138"/>
      <c r="M5" s="138"/>
      <c r="N5" s="138"/>
      <c r="O5" s="139"/>
    </row>
    <row r="6" spans="1:15" x14ac:dyDescent="0.25">
      <c r="A6" s="1" t="s">
        <v>17</v>
      </c>
      <c r="B6" s="45"/>
      <c r="C6" s="50"/>
      <c r="D6" s="52"/>
      <c r="E6" s="53"/>
      <c r="F6" s="42">
        <f t="shared" si="1"/>
        <v>0</v>
      </c>
      <c r="G6" s="42">
        <f t="shared" ref="G6:J6" si="3">F6</f>
        <v>0</v>
      </c>
      <c r="H6" s="42">
        <f t="shared" si="3"/>
        <v>0</v>
      </c>
      <c r="I6" s="42">
        <f t="shared" si="3"/>
        <v>0</v>
      </c>
      <c r="J6" s="42">
        <f t="shared" si="3"/>
        <v>0</v>
      </c>
      <c r="K6" s="42">
        <f>IF('Tabela 2 Prihodi'!$I$3&gt;0, J6, 0)</f>
        <v>0</v>
      </c>
      <c r="L6" s="42">
        <f>IF('Tabela 2 Prihodi'!$J$3&gt;0, K6, 0)</f>
        <v>0</v>
      </c>
      <c r="M6" s="42">
        <f>IF('Tabela 2 Prihodi'!$K$3&gt;0, L6, 0)</f>
        <v>0</v>
      </c>
      <c r="N6" s="42">
        <f>IF('Tabela 2 Prihodi'!$L$3&gt;0, M6, 0)</f>
        <v>0</v>
      </c>
      <c r="O6" s="42">
        <f>IF('Tabela 2 Prihodi'!$M$3&gt;0, N6, 0)</f>
        <v>0</v>
      </c>
    </row>
    <row r="7" spans="1:15" x14ac:dyDescent="0.25">
      <c r="A7" s="1" t="s">
        <v>18</v>
      </c>
      <c r="B7" s="45"/>
      <c r="C7" s="50"/>
      <c r="D7" s="52"/>
      <c r="E7" s="53"/>
      <c r="F7" s="42">
        <f t="shared" si="1"/>
        <v>0</v>
      </c>
      <c r="G7" s="42">
        <f t="shared" ref="G7:J7" si="4">F7</f>
        <v>0</v>
      </c>
      <c r="H7" s="42">
        <f t="shared" si="4"/>
        <v>0</v>
      </c>
      <c r="I7" s="42">
        <f t="shared" si="4"/>
        <v>0</v>
      </c>
      <c r="J7" s="42">
        <f t="shared" si="4"/>
        <v>0</v>
      </c>
      <c r="K7" s="42">
        <f>IF('Tabela 2 Prihodi'!$I$3&gt;0, J7, 0)</f>
        <v>0</v>
      </c>
      <c r="L7" s="42">
        <f>IF('Tabela 2 Prihodi'!$J$3&gt;0, K7, 0)</f>
        <v>0</v>
      </c>
      <c r="M7" s="42">
        <f>IF('Tabela 2 Prihodi'!$K$3&gt;0, L7, 0)</f>
        <v>0</v>
      </c>
      <c r="N7" s="42">
        <f>IF('Tabela 2 Prihodi'!$L$3&gt;0, M7, 0)</f>
        <v>0</v>
      </c>
      <c r="O7" s="42">
        <f>IF('Tabela 2 Prihodi'!$M$3&gt;0, N7, 0)</f>
        <v>0</v>
      </c>
    </row>
    <row r="8" spans="1:15" x14ac:dyDescent="0.25">
      <c r="A8" s="1" t="s">
        <v>19</v>
      </c>
      <c r="B8" s="45"/>
      <c r="C8" s="50"/>
      <c r="D8" s="52"/>
      <c r="E8" s="53"/>
      <c r="F8" s="42">
        <f t="shared" si="1"/>
        <v>0</v>
      </c>
      <c r="G8" s="42">
        <f t="shared" ref="G8:J8" si="5">F8</f>
        <v>0</v>
      </c>
      <c r="H8" s="42">
        <f t="shared" si="5"/>
        <v>0</v>
      </c>
      <c r="I8" s="42">
        <f t="shared" si="5"/>
        <v>0</v>
      </c>
      <c r="J8" s="42">
        <f t="shared" si="5"/>
        <v>0</v>
      </c>
      <c r="K8" s="42">
        <f>IF('Tabela 2 Prihodi'!$I$3&gt;0, J8, 0)</f>
        <v>0</v>
      </c>
      <c r="L8" s="42">
        <f>IF('Tabela 2 Prihodi'!$J$3&gt;0, K8, 0)</f>
        <v>0</v>
      </c>
      <c r="M8" s="42">
        <f>IF('Tabela 2 Prihodi'!$K$3&gt;0, L8, 0)</f>
        <v>0</v>
      </c>
      <c r="N8" s="42">
        <f>IF('Tabela 2 Prihodi'!$L$3&gt;0, M8, 0)</f>
        <v>0</v>
      </c>
      <c r="O8" s="42">
        <f>IF('Tabela 2 Prihodi'!$M$3&gt;0, N8, 0)</f>
        <v>0</v>
      </c>
    </row>
    <row r="9" spans="1:15" x14ac:dyDescent="0.25">
      <c r="A9" s="1" t="s">
        <v>20</v>
      </c>
      <c r="B9" s="45"/>
      <c r="C9" s="50"/>
      <c r="D9" s="52"/>
      <c r="E9" s="53"/>
      <c r="F9" s="42">
        <f t="shared" si="1"/>
        <v>0</v>
      </c>
      <c r="G9" s="42">
        <f t="shared" ref="G9:J9" si="6">F9</f>
        <v>0</v>
      </c>
      <c r="H9" s="42">
        <f t="shared" si="6"/>
        <v>0</v>
      </c>
      <c r="I9" s="42">
        <f t="shared" si="6"/>
        <v>0</v>
      </c>
      <c r="J9" s="42">
        <f t="shared" si="6"/>
        <v>0</v>
      </c>
      <c r="K9" s="42">
        <f>IF('Tabela 2 Prihodi'!$I$3&gt;0, J9, 0)</f>
        <v>0</v>
      </c>
      <c r="L9" s="42">
        <f>IF('Tabela 2 Prihodi'!$J$3&gt;0, K9, 0)</f>
        <v>0</v>
      </c>
      <c r="M9" s="42">
        <f>IF('Tabela 2 Prihodi'!$K$3&gt;0, L9, 0)</f>
        <v>0</v>
      </c>
      <c r="N9" s="42">
        <f>IF('Tabela 2 Prihodi'!$L$3&gt;0, M9, 0)</f>
        <v>0</v>
      </c>
      <c r="O9" s="42">
        <f>IF('Tabela 2 Prihodi'!$M$3&gt;0, N9, 0)</f>
        <v>0</v>
      </c>
    </row>
    <row r="10" spans="1:15" x14ac:dyDescent="0.25">
      <c r="A10" s="1"/>
      <c r="B10" s="45"/>
      <c r="C10" s="50"/>
      <c r="D10" s="52"/>
      <c r="E10" s="53"/>
      <c r="F10" s="42">
        <f t="shared" si="1"/>
        <v>0</v>
      </c>
      <c r="G10" s="42">
        <f t="shared" ref="G10:J10" si="7">F10</f>
        <v>0</v>
      </c>
      <c r="H10" s="42">
        <f t="shared" si="7"/>
        <v>0</v>
      </c>
      <c r="I10" s="42">
        <f t="shared" si="7"/>
        <v>0</v>
      </c>
      <c r="J10" s="42">
        <f t="shared" si="7"/>
        <v>0</v>
      </c>
      <c r="K10" s="42">
        <f>IF('Tabela 2 Prihodi'!$I$3&gt;0, J10, 0)</f>
        <v>0</v>
      </c>
      <c r="L10" s="42">
        <f>IF('Tabela 2 Prihodi'!$J$3&gt;0, K10, 0)</f>
        <v>0</v>
      </c>
      <c r="M10" s="42">
        <f>IF('Tabela 2 Prihodi'!$K$3&gt;0, L10, 0)</f>
        <v>0</v>
      </c>
      <c r="N10" s="42">
        <f>IF('Tabela 2 Prihodi'!$L$3&gt;0, M10, 0)</f>
        <v>0</v>
      </c>
      <c r="O10" s="42">
        <f>IF('Tabela 2 Prihodi'!$M$3&gt;0, N10, 0)</f>
        <v>0</v>
      </c>
    </row>
    <row r="11" spans="1:15" x14ac:dyDescent="0.25">
      <c r="A11" s="133" t="s">
        <v>22</v>
      </c>
      <c r="B11" s="133"/>
      <c r="C11" s="133"/>
      <c r="D11" s="133"/>
      <c r="E11" s="133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0" t="s">
        <v>65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x14ac:dyDescent="0.2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x14ac:dyDescent="0.2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6" customWidth="1"/>
    <col min="2" max="2" width="12" style="46" bestFit="1" customWidth="1"/>
    <col min="3" max="3" width="0" style="46" hidden="1" customWidth="1"/>
    <col min="4" max="4" width="12" style="46" bestFit="1" customWidth="1"/>
    <col min="5" max="6" width="9.140625" style="63" customWidth="1"/>
    <col min="7" max="7" width="8.85546875" style="63"/>
    <col min="8" max="8" width="11.42578125" style="63" customWidth="1"/>
    <col min="9" max="9" width="9.140625" style="63" customWidth="1"/>
    <col min="10" max="19" width="15.7109375" style="63" customWidth="1"/>
    <col min="20" max="16384" width="8.85546875" style="63"/>
  </cols>
  <sheetData>
    <row r="1" spans="1:20" x14ac:dyDescent="0.25">
      <c r="A1" s="45" t="s">
        <v>94</v>
      </c>
      <c r="B1" s="90">
        <f>'Tabela 1 Struktura ulaganja'!C5</f>
        <v>0</v>
      </c>
      <c r="F1" s="95" t="e">
        <f>PMT(B2/12,B3,-B1)</f>
        <v>#NUM!</v>
      </c>
      <c r="G1" s="96"/>
      <c r="I1" s="143" t="s">
        <v>85</v>
      </c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20" x14ac:dyDescent="0.25">
      <c r="A2" s="45" t="s">
        <v>52</v>
      </c>
      <c r="B2" s="91"/>
      <c r="F2" s="97" t="e">
        <f>IPMT(B2/12,A9,B3,-B1)</f>
        <v>#NUM!</v>
      </c>
      <c r="G2" s="96"/>
      <c r="I2" s="98"/>
      <c r="J2" s="142" t="s">
        <v>58</v>
      </c>
      <c r="K2" s="142"/>
      <c r="L2" s="142"/>
      <c r="M2" s="142"/>
      <c r="N2" s="142"/>
      <c r="O2" s="142"/>
      <c r="P2" s="142"/>
      <c r="Q2" s="142"/>
      <c r="R2" s="142"/>
      <c r="S2" s="142"/>
    </row>
    <row r="3" spans="1:20" x14ac:dyDescent="0.25">
      <c r="A3" s="45" t="s">
        <v>56</v>
      </c>
      <c r="B3" s="92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3" t="s">
        <v>3</v>
      </c>
    </row>
    <row r="4" spans="1:20" x14ac:dyDescent="0.25">
      <c r="A4" s="45" t="s">
        <v>57</v>
      </c>
      <c r="B4" s="92"/>
      <c r="I4" s="98" t="s">
        <v>28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54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5" t="s">
        <v>67</v>
      </c>
      <c r="B6" s="145"/>
      <c r="C6" s="145"/>
      <c r="D6" s="145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5"/>
      <c r="B7" s="145"/>
      <c r="C7" s="145"/>
      <c r="D7" s="145"/>
      <c r="J7" s="144"/>
      <c r="K7" s="144"/>
      <c r="L7" s="144"/>
      <c r="M7" s="144"/>
      <c r="N7" s="144"/>
      <c r="O7" s="144"/>
      <c r="P7" s="144"/>
      <c r="Q7" s="144"/>
      <c r="R7" s="144"/>
    </row>
    <row r="8" spans="1:20" x14ac:dyDescent="0.25">
      <c r="A8" s="145"/>
      <c r="B8" s="145"/>
      <c r="C8" s="145"/>
      <c r="D8" s="145"/>
    </row>
    <row r="9" spans="1:20" x14ac:dyDescent="0.25">
      <c r="A9" s="94">
        <v>1</v>
      </c>
    </row>
    <row r="10" spans="1:20" x14ac:dyDescent="0.25">
      <c r="A10" s="46" t="s">
        <v>53</v>
      </c>
      <c r="B10" s="46" t="s">
        <v>54</v>
      </c>
      <c r="C10" s="46" t="s">
        <v>55</v>
      </c>
      <c r="D10" s="46" t="s">
        <v>28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uKkLtA4hW3X22tAYyqjU6HiAWxbMWdBf/h5vqJbrSnoelxaCD6q2UA+/Af18ZhfMQJMVhI870zA4UKZXg1uteQ==" saltValue="JLYUM9EsGr2JKfGn0ysGT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C14" sqref="C14"/>
    </sheetView>
  </sheetViews>
  <sheetFormatPr defaultColWidth="8.85546875" defaultRowHeight="15" x14ac:dyDescent="0.25"/>
  <cols>
    <col min="1" max="1" width="4.140625" style="46" bestFit="1" customWidth="1"/>
    <col min="2" max="2" width="19.140625" style="46" bestFit="1" customWidth="1"/>
    <col min="3" max="12" width="15.7109375" style="46" customWidth="1"/>
    <col min="13" max="16384" width="8.85546875" style="46"/>
  </cols>
  <sheetData>
    <row r="1" spans="1:12" x14ac:dyDescent="0.25">
      <c r="A1" s="45"/>
      <c r="B1" s="69"/>
      <c r="C1" s="106" t="s">
        <v>70</v>
      </c>
      <c r="D1" s="106"/>
      <c r="E1" s="106"/>
      <c r="F1" s="106"/>
      <c r="G1" s="106"/>
      <c r="H1" s="106"/>
      <c r="I1" s="106"/>
      <c r="J1" s="106"/>
      <c r="K1" s="106"/>
      <c r="L1" s="106"/>
    </row>
    <row r="2" spans="1:12" ht="47.25" customHeight="1" x14ac:dyDescent="0.25">
      <c r="A2" s="45" t="s">
        <v>0</v>
      </c>
      <c r="B2" s="69" t="s">
        <v>8</v>
      </c>
      <c r="C2" s="71">
        <v>1</v>
      </c>
      <c r="D2" s="72">
        <v>2</v>
      </c>
      <c r="E2" s="72">
        <v>3</v>
      </c>
      <c r="F2" s="72">
        <v>4</v>
      </c>
      <c r="G2" s="72">
        <v>5</v>
      </c>
      <c r="H2" s="72">
        <v>6</v>
      </c>
      <c r="I2" s="72">
        <v>7</v>
      </c>
      <c r="J2" s="72">
        <v>8</v>
      </c>
      <c r="K2" s="72">
        <v>9</v>
      </c>
      <c r="L2" s="72">
        <v>10</v>
      </c>
    </row>
    <row r="3" spans="1:12" x14ac:dyDescent="0.25">
      <c r="A3" s="45">
        <v>1</v>
      </c>
      <c r="B3" s="69" t="s">
        <v>78</v>
      </c>
      <c r="C3" s="74"/>
      <c r="D3" s="75"/>
      <c r="E3" s="74"/>
      <c r="F3" s="75"/>
      <c r="G3" s="74"/>
      <c r="H3" s="75"/>
      <c r="I3" s="74"/>
      <c r="J3" s="75"/>
      <c r="K3" s="74"/>
      <c r="L3" s="75"/>
    </row>
    <row r="4" spans="1:12" x14ac:dyDescent="0.25">
      <c r="A4" s="45">
        <v>2</v>
      </c>
      <c r="B4" s="45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45">
        <v>3</v>
      </c>
      <c r="B5" s="45" t="s">
        <v>11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45">
        <v>4</v>
      </c>
      <c r="B6" s="45" t="s">
        <v>12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45">
        <v>5</v>
      </c>
      <c r="B7" s="45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5">
        <v>6</v>
      </c>
      <c r="B8" s="45" t="s">
        <v>14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x14ac:dyDescent="0.25">
      <c r="A9" s="45">
        <v>7</v>
      </c>
      <c r="B9" s="45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x14ac:dyDescent="0.25">
      <c r="A10" s="45">
        <v>8</v>
      </c>
      <c r="B10" s="45" t="s">
        <v>15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x14ac:dyDescent="0.25">
      <c r="A11" s="45">
        <v>8.1</v>
      </c>
      <c r="B11" s="45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x14ac:dyDescent="0.25">
      <c r="A12" s="45">
        <v>8.1999999999999993</v>
      </c>
      <c r="B12" s="45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x14ac:dyDescent="0.25">
      <c r="A13" s="45">
        <v>8.3000000000000007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x14ac:dyDescent="0.25">
      <c r="A14" s="124" t="s">
        <v>51</v>
      </c>
      <c r="B14" s="124"/>
      <c r="C14" s="49">
        <f>SUM(C3:C13)</f>
        <v>0</v>
      </c>
      <c r="D14" s="49">
        <f t="shared" ref="D14:L14" si="0">SUM(D3:D13)</f>
        <v>0</v>
      </c>
      <c r="E14" s="49">
        <f t="shared" si="0"/>
        <v>0</v>
      </c>
      <c r="F14" s="49">
        <f t="shared" si="0"/>
        <v>0</v>
      </c>
      <c r="G14" s="49">
        <f t="shared" si="0"/>
        <v>0</v>
      </c>
      <c r="H14" s="49">
        <f t="shared" si="0"/>
        <v>0</v>
      </c>
      <c r="I14" s="49">
        <f t="shared" si="0"/>
        <v>0</v>
      </c>
      <c r="J14" s="49">
        <f t="shared" si="0"/>
        <v>0</v>
      </c>
      <c r="K14" s="49">
        <f t="shared" si="0"/>
        <v>0</v>
      </c>
      <c r="L14" s="49">
        <f t="shared" si="0"/>
        <v>0</v>
      </c>
    </row>
    <row r="15" spans="1:12" x14ac:dyDescent="0.25">
      <c r="A15" s="140" t="s">
        <v>77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sheetProtection algorithmName="SHA-512" hashValue="INWDsUNPox3VibpbnyElxPE/vpwmYlVepfCXga+tu9Z3Ye21qAJ5KQ9+e3MgfytLIkntvAF44yUN8YY4UgTNFg==" saltValue="2PiheB3J9CLZiHVtd5MuIA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B3" sqref="B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0" t="s">
        <v>21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90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98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LMIrLGk4GY53sPkM7/y2tPxGl63XYYEN7aUtuKyuaPMOVu82zY28gxWlGSkatCiQZmPEZ758kYEegi4Gt8bcKw==" saltValue="osTMrCuPPg8/YoabUIulU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4" sqref="C4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ZphSH/SMYRKjSpudSL+q/YxAMVBjxeKilcGLtg5TY0XY0cQTlLX2GZjUwks4pSwoJjmkG3UYbiaXoQexkSd1eg==" saltValue="GBTLfzAN9ftcD7iTwZMXJ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2015-07-23T20:07:35Z</cp:lastPrinted>
  <dcterms:created xsi:type="dcterms:W3CDTF">2015-06-09T17:31:16Z</dcterms:created>
  <dcterms:modified xsi:type="dcterms:W3CDTF">2024-08-29T05:19:43Z</dcterms:modified>
</cp:coreProperties>
</file>