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25" windowWidth="11715" windowHeight="6030" tabRatio="597" activeTab="4"/>
  </bookViews>
  <sheets>
    <sheet name="I " sheetId="1" r:id="rId1"/>
    <sheet name=" II" sheetId="2" r:id="rId2"/>
    <sheet name="III " sheetId="3" r:id="rId3"/>
    <sheet name=" IV -ISPRAVNA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<sst xmlns="http://schemas.openxmlformats.org/spreadsheetml/2006/main" count="264" uniqueCount="94">
  <si>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</si>
  <si>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</si>
  <si>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</si>
  <si>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</si>
  <si>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</si>
  <si>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</si>
  <si>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</si>
  <si>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</si>
  <si>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</si>
  <si>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</si>
  <si>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</si>
  <si>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</si>
  <si>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</si>
  <si>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</si>
  <si>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</si>
  <si>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</si>
  <si>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</si>
  <si>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</si>
  <si>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</si>
  <si>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</si>
  <si>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</si>
  <si>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</si>
  <si>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</si>
  <si>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</si>
  <si>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</si>
  <si>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</si>
  <si>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</si>
  <si>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</si>
  <si>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</si>
  <si>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</si>
  <si>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</si>
  <si>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</si>
  <si>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</si>
  <si>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</si>
  <si>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</si>
  <si>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</si>
  <si>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</si>
  <si>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</si>
  <si>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</si>
  <si>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</si>
  <si>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</si>
  <si>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</si>
  <si>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</si>
  <si>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</si>
  <si>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</si>
  <si>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</si>
  <si>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</si>
  <si>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</si>
  <si>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</si>
  <si>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</si>
  <si>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</si>
  <si>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</si>
  <si>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</si>
  <si>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</si>
  <si>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</si>
  <si>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</si>
  <si>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</si>
  <si>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</si>
  <si>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</si>
  <si>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</si>
  <si>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</si>
  <si>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</si>
  <si>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</si>
  <si>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</si>
  <si>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</si>
  <si>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</si>
  <si>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</si>
  <si>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</si>
  <si>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</si>
  <si>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</si>
  <si>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</si>
  <si>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</si>
  <si>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</si>
  <si>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</si>
  <si>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</si>
  <si>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</si>
  <si>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</si>
  <si>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</si>
  <si>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</si>
  <si>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115-402/20-941/7</t>
  </si>
  <si>
    <t>14.08.2020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</si>
  <si>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</si>
  <si>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</si>
  <si>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</si>
  <si>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</si>
  <si>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REKAPITULAR ZA  JUL  2021 .GODINE</t>
  </si>
  <si>
    <t>REKAPITULAR ZA JUL   2021.godine</t>
  </si>
  <si>
    <t xml:space="preserve">                        REKAPITULAR ZA JUL  2021.godine</t>
  </si>
  <si>
    <t xml:space="preserve">                        REKAPITULAR ZA JUL 2021.godine</t>
  </si>
  <si>
    <t>PREGLED BROJA KORISNIKA I ISPLAĆENIH SREDSTAVA  KORISNIKA MATERIJALNIH DAVANJA I USLUGA IZ OBLASTI SOCIJALNE I DJEČJE ZAŠTITE  ZA MJESEC JUL2021.GODINE</t>
  </si>
  <si>
    <t>16-115-402/21-558/7</t>
  </si>
  <si>
    <t>16-115-402/21-941/7</t>
  </si>
  <si>
    <t>16-115-402/21-571/7</t>
  </si>
  <si>
    <t>16.08.2021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</si>
</sst>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;[Red]#,##0"/>
    <numFmt numFmtId="175" formatCode="#,##0.00;[Red]#,##0.00"/>
    <numFmt numFmtId="176" formatCode="mmm/yyyy"/>
    <numFmt numFmtId="177" formatCode="#,##0.00;\(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60"/>
      <name val="Times New Roman YU"/>
      <family val="0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C00000"/>
      <name val="Times New Roman YU"/>
      <family val="0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4" fontId="5" fillId="0" borderId="11" xfId="0" applyNumberFormat="1" applyFont="1" applyBorder="1" applyAlignment="1">
      <alignment horizontal="right"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3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174" fontId="5" fillId="0" borderId="1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175" fontId="50" fillId="0" borderId="0" xfId="0" applyNumberFormat="1" applyFont="1" applyAlignment="1">
      <alignment/>
    </xf>
    <xf numFmtId="0" fontId="7" fillId="0" borderId="0" xfId="0" applyFont="1" applyAlignment="1">
      <alignment/>
    </xf>
    <xf numFmtId="173" fontId="5" fillId="0" borderId="0" xfId="42" applyFont="1" applyFill="1" applyBorder="1" applyAlignment="1">
      <alignment horizontal="right"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175" fontId="0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justify"/>
    </xf>
    <xf numFmtId="0" fontId="9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7" xfId="0" applyFont="1" applyBorder="1" applyAlignment="1">
      <alignment horizontal="left" vertical="justify"/>
    </xf>
    <xf numFmtId="0" fontId="11" fillId="0" borderId="18" xfId="0" applyFont="1" applyBorder="1" applyAlignment="1">
      <alignment/>
    </xf>
    <xf numFmtId="174" fontId="12" fillId="0" borderId="19" xfId="0" applyNumberFormat="1" applyFont="1" applyBorder="1" applyAlignment="1">
      <alignment horizontal="right" wrapText="1"/>
    </xf>
    <xf numFmtId="0" fontId="11" fillId="0" borderId="20" xfId="0" applyFont="1" applyBorder="1" applyAlignment="1">
      <alignment/>
    </xf>
    <xf numFmtId="174" fontId="12" fillId="0" borderId="21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174" fontId="12" fillId="0" borderId="22" xfId="0" applyNumberFormat="1" applyFont="1" applyBorder="1" applyAlignment="1">
      <alignment horizontal="right" wrapText="1"/>
    </xf>
    <xf numFmtId="0" fontId="12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174" fontId="12" fillId="0" borderId="25" xfId="0" applyNumberFormat="1" applyFont="1" applyBorder="1" applyAlignment="1">
      <alignment horizontal="right" wrapText="1"/>
    </xf>
    <xf numFmtId="0" fontId="1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0" fillId="0" borderId="0" xfId="0" applyNumberFormat="1" applyFont="1" applyBorder="1" applyAlignment="1">
      <alignment/>
    </xf>
    <xf numFmtId="175" fontId="7" fillId="0" borderId="10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"/>
    </xf>
    <xf numFmtId="0" fontId="0" fillId="0" borderId="19" xfId="0" applyBorder="1" applyAlignment="1">
      <alignment/>
    </xf>
    <xf numFmtId="0" fontId="7" fillId="0" borderId="10" xfId="0" applyFont="1" applyBorder="1" applyAlignment="1">
      <alignment/>
    </xf>
    <xf numFmtId="17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73" fontId="1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2" fillId="0" borderId="29" xfId="0" applyFont="1" applyFill="1" applyBorder="1" applyAlignment="1">
      <alignment horizontal="left" wrapText="1"/>
    </xf>
    <xf numFmtId="0" fontId="0" fillId="0" borderId="20" xfId="0" applyBorder="1" applyAlignment="1">
      <alignment/>
    </xf>
    <xf numFmtId="175" fontId="0" fillId="0" borderId="10" xfId="0" applyNumberFormat="1" applyBorder="1" applyAlignment="1">
      <alignment/>
    </xf>
    <xf numFmtId="49" fontId="5" fillId="0" borderId="30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2" fillId="0" borderId="34" xfId="0" applyFont="1" applyBorder="1" applyAlignment="1">
      <alignment vertical="justify"/>
    </xf>
    <xf numFmtId="0" fontId="12" fillId="0" borderId="35" xfId="0" applyFont="1" applyBorder="1" applyAlignment="1">
      <alignment vertical="justify"/>
    </xf>
    <xf numFmtId="0" fontId="12" fillId="0" borderId="36" xfId="0" applyFont="1" applyBorder="1" applyAlignment="1">
      <alignment vertical="justify"/>
    </xf>
    <xf numFmtId="0" fontId="12" fillId="0" borderId="37" xfId="0" applyFont="1" applyBorder="1" applyAlignment="1">
      <alignment vertical="justify"/>
    </xf>
    <xf numFmtId="0" fontId="12" fillId="0" borderId="38" xfId="0" applyFont="1" applyBorder="1" applyAlignment="1">
      <alignment vertical="justify"/>
    </xf>
    <xf numFmtId="175" fontId="14" fillId="0" borderId="0" xfId="0" applyNumberFormat="1" applyFont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0" fillId="33" borderId="0" xfId="0" applyNumberFormat="1" applyFill="1" applyAlignment="1">
      <alignment/>
    </xf>
    <xf numFmtId="4" fontId="14" fillId="0" borderId="0" xfId="0" applyNumberFormat="1" applyFont="1" applyAlignment="1">
      <alignment/>
    </xf>
    <xf numFmtId="175" fontId="12" fillId="33" borderId="25" xfId="0" applyNumberFormat="1" applyFont="1" applyFill="1" applyBorder="1" applyAlignment="1">
      <alignment horizontal="right"/>
    </xf>
    <xf numFmtId="175" fontId="12" fillId="33" borderId="10" xfId="0" applyNumberFormat="1" applyFont="1" applyFill="1" applyBorder="1" applyAlignment="1">
      <alignment horizontal="right"/>
    </xf>
    <xf numFmtId="175" fontId="12" fillId="33" borderId="39" xfId="0" applyNumberFormat="1" applyFont="1" applyFill="1" applyBorder="1" applyAlignment="1">
      <alignment horizontal="right"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4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0" fontId="13" fillId="33" borderId="0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29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4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0" fillId="0" borderId="10" xfId="0" applyNumberFormat="1" applyBorder="1" applyAlignment="1">
      <alignment/>
    </xf>
    <xf numFmtId="173" fontId="5" fillId="0" borderId="10" xfId="45" applyFont="1" applyBorder="1" applyAlignment="1">
      <alignment/>
    </xf>
    <xf numFmtId="174" fontId="5" fillId="33" borderId="10" xfId="0" applyNumberFormat="1" applyFont="1" applyFill="1" applyBorder="1" applyAlignment="1">
      <alignment/>
    </xf>
    <xf numFmtId="174" fontId="5" fillId="0" borderId="10" xfId="45" applyNumberFormat="1" applyFont="1" applyBorder="1" applyAlignment="1">
      <alignment/>
    </xf>
    <xf numFmtId="174" fontId="1" fillId="33" borderId="10" xfId="0" applyNumberFormat="1" applyFon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4" fontId="12" fillId="0" borderId="19" xfId="0" applyNumberFormat="1" applyFont="1" applyBorder="1" applyAlignment="1">
      <alignment horizontal="center"/>
    </xf>
    <xf numFmtId="175" fontId="12" fillId="33" borderId="44" xfId="0" applyNumberFormat="1" applyFont="1" applyFill="1" applyBorder="1" applyAlignment="1">
      <alignment horizontal="right"/>
    </xf>
    <xf numFmtId="175" fontId="12" fillId="33" borderId="45" xfId="0" applyNumberFormat="1" applyFont="1" applyFill="1" applyBorder="1" applyAlignment="1">
      <alignment horizontal="right"/>
    </xf>
    <xf numFmtId="49" fontId="33" fillId="33" borderId="46" xfId="0" applyNumberFormat="1" applyFont="1" applyFill="1" applyBorder="1" applyAlignment="1">
      <alignment horizontal="right"/>
    </xf>
    <xf numFmtId="49" fontId="33" fillId="33" borderId="30" xfId="0" applyNumberFormat="1" applyFont="1" applyFill="1" applyBorder="1" applyAlignment="1">
      <alignment horizontal="right"/>
    </xf>
    <xf numFmtId="174" fontId="12" fillId="0" borderId="37" xfId="0" applyNumberFormat="1" applyFont="1" applyBorder="1" applyAlignment="1">
      <alignment horizontal="center"/>
    </xf>
    <xf numFmtId="174" fontId="12" fillId="0" borderId="42" xfId="0" applyNumberFormat="1" applyFont="1" applyBorder="1" applyAlignment="1">
      <alignment horizontal="center"/>
    </xf>
    <xf numFmtId="175" fontId="12" fillId="33" borderId="37" xfId="0" applyNumberFormat="1" applyFont="1" applyFill="1" applyBorder="1" applyAlignment="1">
      <alignment horizontal="right"/>
    </xf>
    <xf numFmtId="175" fontId="12" fillId="33" borderId="42" xfId="0" applyNumberFormat="1" applyFont="1" applyFill="1" applyBorder="1" applyAlignment="1">
      <alignment horizontal="right"/>
    </xf>
    <xf numFmtId="174" fontId="12" fillId="0" borderId="43" xfId="0" applyNumberFormat="1" applyFont="1" applyBorder="1" applyAlignment="1">
      <alignment horizontal="center" wrapText="1"/>
    </xf>
    <xf numFmtId="174" fontId="12" fillId="0" borderId="34" xfId="0" applyNumberFormat="1" applyFont="1" applyBorder="1" applyAlignment="1">
      <alignment horizontal="center" wrapText="1"/>
    </xf>
    <xf numFmtId="174" fontId="12" fillId="0" borderId="37" xfId="0" applyNumberFormat="1" applyFont="1" applyBorder="1" applyAlignment="1">
      <alignment horizontal="center" wrapText="1"/>
    </xf>
    <xf numFmtId="174" fontId="12" fillId="0" borderId="42" xfId="0" applyNumberFormat="1" applyFont="1" applyBorder="1" applyAlignment="1">
      <alignment horizontal="center" wrapText="1"/>
    </xf>
    <xf numFmtId="175" fontId="12" fillId="33" borderId="37" xfId="0" applyNumberFormat="1" applyFont="1" applyFill="1" applyBorder="1" applyAlignment="1">
      <alignment horizontal="right" wrapText="1"/>
    </xf>
    <xf numFmtId="175" fontId="12" fillId="33" borderId="42" xfId="0" applyNumberFormat="1" applyFont="1" applyFill="1" applyBorder="1" applyAlignment="1">
      <alignment horizontal="right" wrapText="1"/>
    </xf>
    <xf numFmtId="175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3" fontId="12" fillId="0" borderId="47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174" fontId="12" fillId="0" borderId="47" xfId="0" applyNumberFormat="1" applyFont="1" applyBorder="1" applyAlignment="1">
      <alignment horizontal="center" wrapText="1"/>
    </xf>
    <xf numFmtId="174" fontId="12" fillId="0" borderId="29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justify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2" fillId="0" borderId="47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  <xf numFmtId="175" fontId="12" fillId="33" borderId="47" xfId="0" applyNumberFormat="1" applyFont="1" applyFill="1" applyBorder="1" applyAlignment="1">
      <alignment horizontal="right" vertical="center"/>
    </xf>
    <xf numFmtId="175" fontId="12" fillId="33" borderId="29" xfId="0" applyNumberFormat="1" applyFont="1" applyFill="1" applyBorder="1" applyAlignment="1">
      <alignment horizontal="right" vertical="center"/>
    </xf>
    <xf numFmtId="0" fontId="9" fillId="0" borderId="5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2" fillId="0" borderId="52" xfId="0" applyFont="1" applyBorder="1" applyAlignment="1">
      <alignment horizontal="left" wrapText="1"/>
    </xf>
    <xf numFmtId="0" fontId="12" fillId="0" borderId="53" xfId="0" applyFont="1" applyBorder="1" applyAlignment="1">
      <alignment horizontal="left" wrapText="1"/>
    </xf>
    <xf numFmtId="175" fontId="12" fillId="33" borderId="46" xfId="0" applyNumberFormat="1" applyFont="1" applyFill="1" applyBorder="1" applyAlignment="1">
      <alignment horizontal="right"/>
    </xf>
    <xf numFmtId="175" fontId="12" fillId="33" borderId="30" xfId="0" applyNumberFormat="1" applyFont="1" applyFill="1" applyBorder="1" applyAlignment="1">
      <alignment horizontal="right"/>
    </xf>
    <xf numFmtId="174" fontId="12" fillId="0" borderId="54" xfId="0" applyNumberFormat="1" applyFont="1" applyBorder="1" applyAlignment="1">
      <alignment horizontal="center" wrapText="1"/>
    </xf>
    <xf numFmtId="174" fontId="12" fillId="0" borderId="55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4">
      <selection activeCell="M6" sqref="M6:N30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6.59765625" style="0" customWidth="1"/>
    <col min="7" max="7" width="7.8984375" style="0" customWidth="1"/>
    <col min="8" max="8" width="11.8984375" style="0" bestFit="1" customWidth="1"/>
    <col min="9" max="9" width="6.59765625" style="0" customWidth="1"/>
    <col min="10" max="10" width="11" style="0" bestFit="1" customWidth="1"/>
    <col min="11" max="11" width="8.5" style="0" customWidth="1"/>
    <col min="12" max="12" width="11.59765625" style="0" customWidth="1"/>
    <col min="13" max="13" width="8.5" style="0" customWidth="1"/>
    <col min="14" max="14" width="11.59765625" style="0" customWidth="1"/>
  </cols>
  <sheetData>
    <row r="1" ht="13.5" customHeight="1"/>
    <row r="2" spans="1:14" s="1" customFormat="1" ht="14.25" customHeight="1">
      <c r="A2" s="119" t="s">
        <v>85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ht="32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48" customHeight="1">
      <c r="A4" s="123" t="s">
        <v>78</v>
      </c>
      <c r="B4" s="123"/>
      <c r="C4" s="123" t="s">
        <v>41</v>
      </c>
      <c r="D4" s="123"/>
      <c r="E4" s="123"/>
      <c r="F4" s="123" t="s">
        <v>39</v>
      </c>
      <c r="G4" s="123"/>
      <c r="H4" s="123"/>
      <c r="I4" s="123" t="s">
        <v>36</v>
      </c>
      <c r="J4" s="123"/>
      <c r="K4" s="124" t="s">
        <v>40</v>
      </c>
      <c r="L4" s="124"/>
      <c r="M4" s="120" t="s">
        <v>77</v>
      </c>
      <c r="N4" s="120"/>
    </row>
    <row r="5" spans="1:14" ht="45" customHeight="1">
      <c r="A5" s="123"/>
      <c r="B5" s="123"/>
      <c r="C5" s="10" t="s">
        <v>0</v>
      </c>
      <c r="D5" s="10" t="s">
        <v>1</v>
      </c>
      <c r="E5" s="9" t="s">
        <v>2</v>
      </c>
      <c r="F5" s="10" t="s">
        <v>3</v>
      </c>
      <c r="G5" s="10" t="s">
        <v>38</v>
      </c>
      <c r="H5" s="9" t="s">
        <v>2</v>
      </c>
      <c r="I5" s="9" t="s">
        <v>4</v>
      </c>
      <c r="J5" s="9" t="s">
        <v>2</v>
      </c>
      <c r="K5" s="9" t="s">
        <v>4</v>
      </c>
      <c r="L5" s="9" t="s">
        <v>28</v>
      </c>
      <c r="M5" s="9" t="s">
        <v>4</v>
      </c>
      <c r="N5" s="9" t="s">
        <v>28</v>
      </c>
    </row>
    <row r="6" spans="1:14" ht="15.75">
      <c r="A6" s="8" t="s">
        <v>5</v>
      </c>
      <c r="B6" s="8" t="s">
        <v>6</v>
      </c>
      <c r="C6" s="13">
        <v>1569</v>
      </c>
      <c r="D6" s="13">
        <v>2902</v>
      </c>
      <c r="E6" s="14">
        <v>81306.57</v>
      </c>
      <c r="F6" s="13">
        <v>1531</v>
      </c>
      <c r="G6" s="13">
        <v>5326</v>
      </c>
      <c r="H6" s="32">
        <v>157956.56</v>
      </c>
      <c r="I6" s="13">
        <v>725</v>
      </c>
      <c r="J6" s="14">
        <v>144717.65</v>
      </c>
      <c r="K6" s="13">
        <v>4189</v>
      </c>
      <c r="L6" s="14">
        <v>334652.88</v>
      </c>
      <c r="M6" s="13">
        <v>139</v>
      </c>
      <c r="N6" s="14">
        <v>40750.87</v>
      </c>
    </row>
    <row r="7" spans="1:14" ht="15.75">
      <c r="A7" s="8"/>
      <c r="B7" s="8" t="s">
        <v>70</v>
      </c>
      <c r="C7" s="13">
        <v>88</v>
      </c>
      <c r="D7" s="13">
        <v>151</v>
      </c>
      <c r="E7" s="14">
        <v>4483.81</v>
      </c>
      <c r="F7" s="13">
        <v>72</v>
      </c>
      <c r="G7" s="13">
        <v>220</v>
      </c>
      <c r="H7" s="83">
        <v>7194.11</v>
      </c>
      <c r="I7" s="13">
        <v>63</v>
      </c>
      <c r="J7" s="14">
        <v>12661.12</v>
      </c>
      <c r="K7" s="13">
        <v>629</v>
      </c>
      <c r="L7" s="14">
        <v>43312.94</v>
      </c>
      <c r="M7" s="13">
        <v>18</v>
      </c>
      <c r="N7" s="14">
        <v>5096.91</v>
      </c>
    </row>
    <row r="8" spans="1:14" ht="15.75">
      <c r="A8" s="8"/>
      <c r="B8" s="8" t="s">
        <v>71</v>
      </c>
      <c r="C8" s="13">
        <v>140</v>
      </c>
      <c r="D8" s="13">
        <v>299</v>
      </c>
      <c r="E8" s="14">
        <v>7933.67</v>
      </c>
      <c r="F8" s="13">
        <v>168</v>
      </c>
      <c r="G8" s="13">
        <v>599</v>
      </c>
      <c r="H8" s="32">
        <v>17455.33</v>
      </c>
      <c r="I8" s="13">
        <v>95</v>
      </c>
      <c r="J8" s="14">
        <v>21355.09</v>
      </c>
      <c r="K8" s="13">
        <v>489</v>
      </c>
      <c r="L8" s="14">
        <v>37550.82</v>
      </c>
      <c r="M8" s="13">
        <v>5</v>
      </c>
      <c r="N8" s="14">
        <v>1358.73</v>
      </c>
    </row>
    <row r="9" spans="1:14" ht="15.75">
      <c r="A9" s="8" t="s">
        <v>68</v>
      </c>
      <c r="B9" s="8" t="s">
        <v>69</v>
      </c>
      <c r="C9" s="13">
        <v>124</v>
      </c>
      <c r="D9" s="13">
        <v>218</v>
      </c>
      <c r="E9" s="14">
        <v>6197.63</v>
      </c>
      <c r="F9" s="13">
        <v>118</v>
      </c>
      <c r="G9" s="13">
        <v>368</v>
      </c>
      <c r="H9" s="32">
        <v>11495.05</v>
      </c>
      <c r="I9" s="13">
        <v>73</v>
      </c>
      <c r="J9" s="14">
        <v>13362.18</v>
      </c>
      <c r="K9" s="13">
        <v>596</v>
      </c>
      <c r="L9" s="14">
        <v>41040.56</v>
      </c>
      <c r="M9" s="84">
        <v>14</v>
      </c>
      <c r="N9" s="14">
        <v>4035.42</v>
      </c>
    </row>
    <row r="10" spans="1:14" ht="15.75">
      <c r="A10" s="8" t="s">
        <v>45</v>
      </c>
      <c r="B10" s="8" t="s">
        <v>46</v>
      </c>
      <c r="C10" s="13">
        <v>157</v>
      </c>
      <c r="D10" s="13">
        <v>265</v>
      </c>
      <c r="E10" s="14">
        <v>7177.21</v>
      </c>
      <c r="F10" s="13">
        <v>174</v>
      </c>
      <c r="G10" s="13">
        <v>522</v>
      </c>
      <c r="H10" s="32">
        <v>16781.02</v>
      </c>
      <c r="I10" s="13">
        <v>118</v>
      </c>
      <c r="J10" s="16">
        <v>22710.84</v>
      </c>
      <c r="K10" s="13">
        <v>838</v>
      </c>
      <c r="L10" s="16">
        <v>59269.6</v>
      </c>
      <c r="M10" s="84">
        <v>16</v>
      </c>
      <c r="N10" s="16">
        <v>3922.5</v>
      </c>
    </row>
    <row r="11" spans="1:14" ht="15.75">
      <c r="A11" s="8" t="s">
        <v>29</v>
      </c>
      <c r="B11" s="8" t="s">
        <v>30</v>
      </c>
      <c r="C11" s="13">
        <v>918</v>
      </c>
      <c r="D11" s="13">
        <v>1700</v>
      </c>
      <c r="E11" s="14">
        <v>45953.07</v>
      </c>
      <c r="F11" s="13">
        <v>1146</v>
      </c>
      <c r="G11" s="13">
        <v>3504</v>
      </c>
      <c r="H11" s="32">
        <v>105133.47</v>
      </c>
      <c r="I11" s="13">
        <v>313</v>
      </c>
      <c r="J11" s="14">
        <v>60252.51</v>
      </c>
      <c r="K11" s="13">
        <v>2158</v>
      </c>
      <c r="L11" s="14">
        <v>176156.91</v>
      </c>
      <c r="M11" s="84">
        <v>51</v>
      </c>
      <c r="N11" s="14">
        <v>13765.04</v>
      </c>
    </row>
    <row r="12" spans="1:14" ht="15.75">
      <c r="A12" s="8"/>
      <c r="B12" s="8" t="s">
        <v>31</v>
      </c>
      <c r="C12" s="13">
        <v>8</v>
      </c>
      <c r="D12" s="13">
        <v>15</v>
      </c>
      <c r="E12" s="14">
        <v>391.11</v>
      </c>
      <c r="F12" s="13">
        <v>26</v>
      </c>
      <c r="G12" s="13">
        <v>53</v>
      </c>
      <c r="H12" s="32">
        <v>2176.58</v>
      </c>
      <c r="I12" s="13">
        <v>12</v>
      </c>
      <c r="J12" s="14">
        <v>2253.12</v>
      </c>
      <c r="K12" s="13">
        <v>100</v>
      </c>
      <c r="L12" s="14">
        <v>7158.16</v>
      </c>
      <c r="M12" s="13">
        <v>0</v>
      </c>
      <c r="N12" s="14">
        <v>0</v>
      </c>
    </row>
    <row r="13" spans="1:14" ht="15.75">
      <c r="A13" s="8"/>
      <c r="B13" s="8" t="s">
        <v>32</v>
      </c>
      <c r="C13" s="13">
        <v>15</v>
      </c>
      <c r="D13" s="13">
        <v>29</v>
      </c>
      <c r="E13" s="14">
        <v>791.23</v>
      </c>
      <c r="F13" s="13">
        <v>27</v>
      </c>
      <c r="G13" s="13">
        <v>68</v>
      </c>
      <c r="H13" s="32">
        <v>2508.71</v>
      </c>
      <c r="I13" s="13">
        <v>8</v>
      </c>
      <c r="J13" s="14">
        <v>1502.08</v>
      </c>
      <c r="K13" s="13">
        <v>64</v>
      </c>
      <c r="L13" s="14">
        <v>5223.52</v>
      </c>
      <c r="M13" s="13">
        <v>4</v>
      </c>
      <c r="N13" s="14">
        <v>762.5</v>
      </c>
    </row>
    <row r="14" spans="1:14" ht="15.75">
      <c r="A14" s="8" t="s">
        <v>8</v>
      </c>
      <c r="B14" s="8" t="s">
        <v>9</v>
      </c>
      <c r="C14" s="13">
        <v>342</v>
      </c>
      <c r="D14" s="13">
        <v>646</v>
      </c>
      <c r="E14" s="14">
        <v>18088.28</v>
      </c>
      <c r="F14" s="13">
        <v>335</v>
      </c>
      <c r="G14" s="13">
        <v>1168</v>
      </c>
      <c r="H14" s="32">
        <v>33773.17</v>
      </c>
      <c r="I14" s="13">
        <v>176</v>
      </c>
      <c r="J14" s="14">
        <v>33326.91</v>
      </c>
      <c r="K14" s="13">
        <v>924</v>
      </c>
      <c r="L14" s="14">
        <v>65940</v>
      </c>
      <c r="M14" s="13">
        <v>36</v>
      </c>
      <c r="N14" s="14">
        <v>10860.25</v>
      </c>
    </row>
    <row r="15" spans="1:14" ht="15.75">
      <c r="A15" s="8"/>
      <c r="B15" s="8" t="s">
        <v>10</v>
      </c>
      <c r="C15" s="13">
        <v>143</v>
      </c>
      <c r="D15" s="13">
        <v>285</v>
      </c>
      <c r="E15" s="14">
        <v>7786.4</v>
      </c>
      <c r="F15" s="13">
        <v>165</v>
      </c>
      <c r="G15" s="13">
        <v>547</v>
      </c>
      <c r="H15" s="32">
        <v>16212.23</v>
      </c>
      <c r="I15" s="13">
        <v>99</v>
      </c>
      <c r="J15" s="14">
        <v>18450.52</v>
      </c>
      <c r="K15" s="13">
        <v>470</v>
      </c>
      <c r="L15" s="14">
        <v>32568.32</v>
      </c>
      <c r="M15" s="13">
        <v>6</v>
      </c>
      <c r="N15" s="14">
        <v>1875</v>
      </c>
    </row>
    <row r="16" spans="1:14" ht="15.75">
      <c r="A16" s="8" t="s">
        <v>11</v>
      </c>
      <c r="B16" s="8" t="s">
        <v>12</v>
      </c>
      <c r="C16" s="13">
        <v>56</v>
      </c>
      <c r="D16" s="13">
        <v>86</v>
      </c>
      <c r="E16" s="14">
        <v>2969.2</v>
      </c>
      <c r="F16" s="13">
        <v>37</v>
      </c>
      <c r="G16" s="13">
        <v>81</v>
      </c>
      <c r="H16" s="32">
        <v>3225.48</v>
      </c>
      <c r="I16" s="13">
        <v>73</v>
      </c>
      <c r="J16" s="14">
        <v>13568.76</v>
      </c>
      <c r="K16" s="13">
        <v>353</v>
      </c>
      <c r="L16" s="14">
        <v>27294.47</v>
      </c>
      <c r="M16" s="13">
        <v>2</v>
      </c>
      <c r="N16" s="14">
        <v>524.37</v>
      </c>
    </row>
    <row r="17" spans="1:14" ht="15.75">
      <c r="A17" s="8"/>
      <c r="B17" s="8" t="s">
        <v>13</v>
      </c>
      <c r="C17" s="13">
        <v>49</v>
      </c>
      <c r="D17" s="13">
        <v>81</v>
      </c>
      <c r="E17" s="14">
        <v>2342.55</v>
      </c>
      <c r="F17" s="13">
        <v>43</v>
      </c>
      <c r="G17" s="13">
        <v>133</v>
      </c>
      <c r="H17" s="32">
        <v>4129.07</v>
      </c>
      <c r="I17" s="13">
        <v>32</v>
      </c>
      <c r="J17" s="14">
        <v>6193.85</v>
      </c>
      <c r="K17" s="13">
        <v>231</v>
      </c>
      <c r="L17" s="14">
        <v>16587.06</v>
      </c>
      <c r="M17" s="13">
        <v>1</v>
      </c>
      <c r="N17" s="14">
        <v>196.86</v>
      </c>
    </row>
    <row r="18" spans="1:14" ht="15.75">
      <c r="A18" s="8"/>
      <c r="B18" s="8" t="s">
        <v>14</v>
      </c>
      <c r="C18" s="13">
        <v>81</v>
      </c>
      <c r="D18" s="13">
        <v>103</v>
      </c>
      <c r="E18" s="14">
        <v>3369.28</v>
      </c>
      <c r="F18" s="13">
        <v>40</v>
      </c>
      <c r="G18" s="13">
        <v>101</v>
      </c>
      <c r="H18" s="32">
        <v>3634.4</v>
      </c>
      <c r="I18" s="13">
        <v>75</v>
      </c>
      <c r="J18" s="14">
        <v>14316.98</v>
      </c>
      <c r="K18" s="13">
        <v>222</v>
      </c>
      <c r="L18" s="14">
        <v>18676.82</v>
      </c>
      <c r="M18" s="84">
        <v>4</v>
      </c>
      <c r="N18" s="88">
        <v>1250</v>
      </c>
    </row>
    <row r="19" spans="1:14" ht="15.75">
      <c r="A19" s="8" t="s">
        <v>15</v>
      </c>
      <c r="B19" s="8" t="s">
        <v>16</v>
      </c>
      <c r="C19" s="13">
        <v>77</v>
      </c>
      <c r="D19" s="13">
        <v>93</v>
      </c>
      <c r="E19" s="14">
        <v>3297.06</v>
      </c>
      <c r="F19" s="13">
        <v>27</v>
      </c>
      <c r="G19" s="13">
        <v>69</v>
      </c>
      <c r="H19" s="32">
        <v>2374.56</v>
      </c>
      <c r="I19" s="13">
        <v>122</v>
      </c>
      <c r="J19" s="14">
        <v>22906.72</v>
      </c>
      <c r="K19" s="13">
        <v>465</v>
      </c>
      <c r="L19" s="14">
        <v>32019.9</v>
      </c>
      <c r="M19" s="13">
        <v>9</v>
      </c>
      <c r="N19" s="14">
        <v>2837.5</v>
      </c>
    </row>
    <row r="20" spans="1:14" ht="15.75">
      <c r="A20" s="8" t="s">
        <v>17</v>
      </c>
      <c r="B20" s="8" t="s">
        <v>18</v>
      </c>
      <c r="C20" s="13">
        <v>549</v>
      </c>
      <c r="D20" s="13">
        <v>1085</v>
      </c>
      <c r="E20" s="14">
        <v>28778.16</v>
      </c>
      <c r="F20" s="13">
        <v>676</v>
      </c>
      <c r="G20" s="13">
        <v>2303</v>
      </c>
      <c r="H20" s="32">
        <v>71268.73</v>
      </c>
      <c r="I20" s="13">
        <v>116</v>
      </c>
      <c r="J20" s="14">
        <v>21600.34</v>
      </c>
      <c r="K20" s="13">
        <v>1226</v>
      </c>
      <c r="L20" s="14">
        <v>107991.61</v>
      </c>
      <c r="M20" s="13">
        <v>28</v>
      </c>
      <c r="N20" s="14">
        <v>8444.69</v>
      </c>
    </row>
    <row r="21" spans="1:14" ht="15.75">
      <c r="A21" s="8"/>
      <c r="B21" s="8" t="s">
        <v>26</v>
      </c>
      <c r="C21" s="13">
        <v>73</v>
      </c>
      <c r="D21" s="13">
        <v>151</v>
      </c>
      <c r="E21" s="14">
        <v>3987.29</v>
      </c>
      <c r="F21" s="13">
        <v>77</v>
      </c>
      <c r="G21" s="13">
        <v>280</v>
      </c>
      <c r="H21" s="32">
        <v>7866.1</v>
      </c>
      <c r="I21" s="13">
        <v>23</v>
      </c>
      <c r="J21" s="14">
        <v>4180.76</v>
      </c>
      <c r="K21" s="13">
        <v>164</v>
      </c>
      <c r="L21" s="14">
        <v>11293.04</v>
      </c>
      <c r="M21" s="13">
        <v>3</v>
      </c>
      <c r="N21" s="14">
        <v>900</v>
      </c>
    </row>
    <row r="22" spans="1:14" ht="15.75">
      <c r="A22" s="8"/>
      <c r="B22" s="8" t="s">
        <v>47</v>
      </c>
      <c r="C22" s="8">
        <v>202</v>
      </c>
      <c r="D22" s="8">
        <v>437</v>
      </c>
      <c r="E22" s="14">
        <v>11658.93</v>
      </c>
      <c r="F22" s="8">
        <v>250</v>
      </c>
      <c r="G22" s="8">
        <v>949</v>
      </c>
      <c r="H22" s="32">
        <v>27812.02</v>
      </c>
      <c r="I22" s="13">
        <v>25</v>
      </c>
      <c r="J22" s="14">
        <v>4694</v>
      </c>
      <c r="K22" s="13">
        <v>227</v>
      </c>
      <c r="L22" s="14">
        <v>15631.22</v>
      </c>
      <c r="M22" s="13">
        <v>0</v>
      </c>
      <c r="N22" s="14">
        <v>0</v>
      </c>
    </row>
    <row r="23" spans="1:14" ht="15.75">
      <c r="A23" s="8" t="s">
        <v>19</v>
      </c>
      <c r="B23" s="8" t="s">
        <v>20</v>
      </c>
      <c r="C23" s="13">
        <v>287</v>
      </c>
      <c r="D23" s="13">
        <v>606</v>
      </c>
      <c r="E23" s="14">
        <v>15529.55</v>
      </c>
      <c r="F23" s="13">
        <v>337</v>
      </c>
      <c r="G23" s="13">
        <v>1298</v>
      </c>
      <c r="H23" s="32">
        <v>35361.23</v>
      </c>
      <c r="I23" s="13">
        <v>60</v>
      </c>
      <c r="J23" s="14">
        <v>11265.6</v>
      </c>
      <c r="K23" s="13">
        <v>503</v>
      </c>
      <c r="L23" s="14">
        <v>34636.58</v>
      </c>
      <c r="M23" s="13">
        <v>13</v>
      </c>
      <c r="N23" s="14">
        <v>3722.86</v>
      </c>
    </row>
    <row r="24" spans="1:14" ht="15.75">
      <c r="A24" s="8"/>
      <c r="B24" s="8" t="s">
        <v>48</v>
      </c>
      <c r="C24" s="13">
        <v>94</v>
      </c>
      <c r="D24" s="13">
        <v>186</v>
      </c>
      <c r="E24" s="14">
        <v>4760.08</v>
      </c>
      <c r="F24" s="13">
        <v>149</v>
      </c>
      <c r="G24" s="13">
        <v>451</v>
      </c>
      <c r="H24" s="32">
        <v>14171.76</v>
      </c>
      <c r="I24" s="13">
        <v>26</v>
      </c>
      <c r="J24" s="14">
        <v>4881.76</v>
      </c>
      <c r="K24" s="13">
        <v>123</v>
      </c>
      <c r="L24" s="14">
        <v>8469.78</v>
      </c>
      <c r="M24" s="13">
        <v>2</v>
      </c>
      <c r="N24" s="14">
        <v>520</v>
      </c>
    </row>
    <row r="25" spans="1:14" ht="15.75">
      <c r="A25" s="8" t="s">
        <v>35</v>
      </c>
      <c r="B25" s="8" t="s">
        <v>33</v>
      </c>
      <c r="C25" s="13">
        <v>1129</v>
      </c>
      <c r="D25" s="13">
        <v>2394</v>
      </c>
      <c r="E25" s="14">
        <v>60731.12</v>
      </c>
      <c r="F25" s="13">
        <v>1338</v>
      </c>
      <c r="G25" s="13">
        <v>5264</v>
      </c>
      <c r="H25" s="32">
        <v>142850.19</v>
      </c>
      <c r="I25" s="13">
        <v>144</v>
      </c>
      <c r="J25" s="16">
        <v>26830.86</v>
      </c>
      <c r="K25" s="13">
        <v>984</v>
      </c>
      <c r="L25" s="16">
        <v>68642.76</v>
      </c>
      <c r="M25" s="13">
        <v>17</v>
      </c>
      <c r="N25" s="16">
        <v>4838.71</v>
      </c>
    </row>
    <row r="26" spans="1:14" ht="15.75">
      <c r="A26" s="8" t="s">
        <v>21</v>
      </c>
      <c r="B26" s="8" t="s">
        <v>22</v>
      </c>
      <c r="C26" s="13">
        <v>460</v>
      </c>
      <c r="D26" s="13">
        <v>888</v>
      </c>
      <c r="E26" s="14">
        <v>24652.16</v>
      </c>
      <c r="F26" s="13">
        <v>578</v>
      </c>
      <c r="G26" s="13">
        <v>2055</v>
      </c>
      <c r="H26" s="32">
        <v>60380.63</v>
      </c>
      <c r="I26" s="13">
        <v>265</v>
      </c>
      <c r="J26" s="14">
        <v>55640.36</v>
      </c>
      <c r="K26" s="13">
        <v>1458</v>
      </c>
      <c r="L26" s="14">
        <v>132103.44</v>
      </c>
      <c r="M26" s="13">
        <v>18</v>
      </c>
      <c r="N26" s="14">
        <v>4978.32</v>
      </c>
    </row>
    <row r="27" spans="1:14" ht="15.75">
      <c r="A27" s="8" t="s">
        <v>67</v>
      </c>
      <c r="B27" s="8" t="s">
        <v>72</v>
      </c>
      <c r="C27" s="13">
        <v>81</v>
      </c>
      <c r="D27" s="13">
        <v>160</v>
      </c>
      <c r="E27" s="14">
        <v>4320.43</v>
      </c>
      <c r="F27" s="13">
        <v>107</v>
      </c>
      <c r="G27" s="13">
        <v>333</v>
      </c>
      <c r="H27" s="32">
        <v>10137.79</v>
      </c>
      <c r="I27" s="13">
        <v>46</v>
      </c>
      <c r="J27" s="14">
        <v>8223.8</v>
      </c>
      <c r="K27" s="13">
        <v>472</v>
      </c>
      <c r="L27" s="14">
        <v>32501.92</v>
      </c>
      <c r="M27" s="13">
        <v>7</v>
      </c>
      <c r="N27" s="14">
        <v>1771.47</v>
      </c>
    </row>
    <row r="28" spans="1:14" ht="15.75">
      <c r="A28" s="8"/>
      <c r="B28" s="17" t="s">
        <v>73</v>
      </c>
      <c r="C28" s="13">
        <v>104</v>
      </c>
      <c r="D28" s="13">
        <v>193</v>
      </c>
      <c r="E28" s="14">
        <v>5212.44</v>
      </c>
      <c r="F28" s="13">
        <v>166</v>
      </c>
      <c r="G28" s="13">
        <v>440</v>
      </c>
      <c r="H28" s="32">
        <v>15000.43</v>
      </c>
      <c r="I28" s="13">
        <v>46</v>
      </c>
      <c r="J28" s="14">
        <v>8430.38</v>
      </c>
      <c r="K28" s="13">
        <v>273</v>
      </c>
      <c r="L28" s="14">
        <v>18798.78</v>
      </c>
      <c r="M28" s="13">
        <v>18</v>
      </c>
      <c r="N28" s="14">
        <v>5474.77</v>
      </c>
    </row>
    <row r="29" spans="1:14" ht="15.75">
      <c r="A29" s="8" t="s">
        <v>23</v>
      </c>
      <c r="B29" s="8" t="s">
        <v>24</v>
      </c>
      <c r="C29" s="13">
        <v>219</v>
      </c>
      <c r="D29" s="13">
        <v>361</v>
      </c>
      <c r="E29" s="32">
        <v>9750.49</v>
      </c>
      <c r="F29" s="13">
        <v>286</v>
      </c>
      <c r="G29" s="13">
        <v>770</v>
      </c>
      <c r="H29" s="32">
        <v>25210.1</v>
      </c>
      <c r="I29" s="13">
        <v>129</v>
      </c>
      <c r="J29" s="14">
        <v>23739.02</v>
      </c>
      <c r="K29" s="13">
        <v>1494</v>
      </c>
      <c r="L29" s="14">
        <v>124442.54</v>
      </c>
      <c r="M29" s="13">
        <v>5</v>
      </c>
      <c r="N29" s="14">
        <v>1299.37</v>
      </c>
    </row>
    <row r="30" spans="1:14" ht="15.75">
      <c r="A30" s="8"/>
      <c r="B30" s="8" t="s">
        <v>34</v>
      </c>
      <c r="C30" s="13">
        <v>9</v>
      </c>
      <c r="D30" s="13">
        <v>11</v>
      </c>
      <c r="E30" s="14">
        <v>341.95</v>
      </c>
      <c r="F30" s="13">
        <v>34</v>
      </c>
      <c r="G30" s="13">
        <v>42</v>
      </c>
      <c r="H30" s="14">
        <v>2466.45</v>
      </c>
      <c r="I30" s="13">
        <v>14</v>
      </c>
      <c r="J30" s="14">
        <v>2559.78</v>
      </c>
      <c r="K30" s="13">
        <v>236</v>
      </c>
      <c r="L30" s="14">
        <v>16250.96</v>
      </c>
      <c r="M30" s="13">
        <v>1</v>
      </c>
      <c r="N30" s="14">
        <v>196.86</v>
      </c>
    </row>
    <row r="31" spans="1:14" ht="15.75" hidden="1">
      <c r="A31" s="121" t="s">
        <v>27</v>
      </c>
      <c r="B31" s="121"/>
      <c r="C31" s="13"/>
      <c r="D31" s="13"/>
      <c r="E31" s="14"/>
      <c r="F31" s="13"/>
      <c r="G31" s="13"/>
      <c r="H31" s="14"/>
      <c r="I31" s="8"/>
      <c r="J31" s="14"/>
      <c r="K31" s="8"/>
      <c r="L31" s="14"/>
      <c r="M31" s="8"/>
      <c r="N31" s="14"/>
    </row>
    <row r="32" spans="1:14" ht="15.75">
      <c r="A32" s="122" t="s">
        <v>25</v>
      </c>
      <c r="B32" s="122"/>
      <c r="C32" s="18">
        <f aca="true" t="shared" si="0" ref="C32:K32">SUM(C6:C30)</f>
        <v>6974</v>
      </c>
      <c r="D32" s="18">
        <f t="shared" si="0"/>
        <v>13345</v>
      </c>
      <c r="E32" s="19">
        <f t="shared" si="0"/>
        <v>361809.67</v>
      </c>
      <c r="F32" s="18">
        <f t="shared" si="0"/>
        <v>7907</v>
      </c>
      <c r="G32" s="18">
        <f t="shared" si="0"/>
        <v>26944</v>
      </c>
      <c r="H32" s="19">
        <f t="shared" si="0"/>
        <v>796575.17</v>
      </c>
      <c r="I32" s="18">
        <f t="shared" si="0"/>
        <v>2878</v>
      </c>
      <c r="J32" s="19">
        <f t="shared" si="0"/>
        <v>559624.99</v>
      </c>
      <c r="K32" s="20">
        <f t="shared" si="0"/>
        <v>18888</v>
      </c>
      <c r="L32" s="19">
        <f>SUM(L6:L30)</f>
        <v>1468214.5899999999</v>
      </c>
      <c r="M32" s="20">
        <f>SUM(M6:M30)</f>
        <v>417</v>
      </c>
      <c r="N32" s="19">
        <f>SUM(N6:N30)</f>
        <v>119383</v>
      </c>
    </row>
    <row r="34" spans="6:8" ht="15.75">
      <c r="F34" s="3"/>
      <c r="H34" s="12"/>
    </row>
    <row r="36" spans="5:11" ht="15.75">
      <c r="E36" s="12"/>
      <c r="K36" s="2"/>
    </row>
    <row r="38" ht="15.75">
      <c r="N38" s="12"/>
    </row>
  </sheetData>
  <sheetProtection/>
  <mergeCells count="9">
    <mergeCell ref="A2:N2"/>
    <mergeCell ref="M4:N4"/>
    <mergeCell ref="A31:B31"/>
    <mergeCell ref="A32:B32"/>
    <mergeCell ref="A4:B5"/>
    <mergeCell ref="C4:E4"/>
    <mergeCell ref="F4:H4"/>
    <mergeCell ref="I4:J4"/>
    <mergeCell ref="K4:L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finasija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3">
      <selection activeCell="J6" sqref="J6:J30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119" t="s">
        <v>86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ht="15" customHeight="1">
      <c r="B3" s="5"/>
      <c r="C3" s="5"/>
      <c r="D3" s="5"/>
      <c r="E3" s="5"/>
      <c r="F3" s="5"/>
      <c r="G3" s="5"/>
      <c r="H3" s="5"/>
      <c r="I3" s="5"/>
      <c r="J3" s="7"/>
      <c r="K3" s="7"/>
      <c r="L3" s="5"/>
      <c r="M3" s="5"/>
    </row>
    <row r="4" spans="2:13" ht="76.5" customHeight="1">
      <c r="B4" s="123" t="s">
        <v>78</v>
      </c>
      <c r="C4" s="123"/>
      <c r="D4" s="125" t="s">
        <v>49</v>
      </c>
      <c r="E4" s="125"/>
      <c r="F4" s="125"/>
      <c r="G4" s="126" t="s">
        <v>52</v>
      </c>
      <c r="H4" s="126"/>
      <c r="I4" s="127"/>
      <c r="J4" s="128" t="s">
        <v>37</v>
      </c>
      <c r="K4" s="127"/>
      <c r="L4" s="125" t="s">
        <v>42</v>
      </c>
      <c r="M4" s="125"/>
    </row>
    <row r="5" spans="2:13" ht="33" customHeight="1">
      <c r="B5" s="123"/>
      <c r="C5" s="123"/>
      <c r="D5" s="10" t="s">
        <v>50</v>
      </c>
      <c r="E5" s="10" t="s">
        <v>51</v>
      </c>
      <c r="F5" s="9" t="s">
        <v>2</v>
      </c>
      <c r="G5" s="25" t="s">
        <v>50</v>
      </c>
      <c r="H5" s="25"/>
      <c r="I5" s="9" t="s">
        <v>2</v>
      </c>
      <c r="J5" s="9" t="s">
        <v>4</v>
      </c>
      <c r="K5" s="9" t="s">
        <v>2</v>
      </c>
      <c r="L5" s="9" t="s">
        <v>4</v>
      </c>
      <c r="M5" s="9" t="s">
        <v>2</v>
      </c>
    </row>
    <row r="6" spans="2:13" ht="15.75">
      <c r="B6" s="8" t="s">
        <v>5</v>
      </c>
      <c r="C6" s="8" t="s">
        <v>6</v>
      </c>
      <c r="D6" s="67">
        <v>297</v>
      </c>
      <c r="E6" s="13">
        <v>1261</v>
      </c>
      <c r="F6" s="14">
        <v>46085.8</v>
      </c>
      <c r="G6" s="67">
        <v>46</v>
      </c>
      <c r="H6" s="13"/>
      <c r="I6" s="14">
        <v>3728.4</v>
      </c>
      <c r="J6" s="113">
        <v>139</v>
      </c>
      <c r="K6" s="114"/>
      <c r="L6" s="6">
        <v>12</v>
      </c>
      <c r="M6" s="88">
        <v>4132.32</v>
      </c>
    </row>
    <row r="7" spans="2:13" ht="15.75">
      <c r="B7" s="8"/>
      <c r="C7" s="8" t="s">
        <v>70</v>
      </c>
      <c r="D7" s="67">
        <v>25</v>
      </c>
      <c r="E7" s="67">
        <v>89</v>
      </c>
      <c r="F7" s="70">
        <v>3243.2</v>
      </c>
      <c r="G7" s="67">
        <v>12</v>
      </c>
      <c r="H7" s="67"/>
      <c r="I7" s="70">
        <v>655.2</v>
      </c>
      <c r="J7" s="113">
        <v>13</v>
      </c>
      <c r="K7" s="114"/>
      <c r="L7" s="6">
        <v>4</v>
      </c>
      <c r="M7" s="88">
        <v>1377.44</v>
      </c>
    </row>
    <row r="8" spans="2:15" ht="15.75">
      <c r="B8" s="8"/>
      <c r="C8" s="8" t="s">
        <v>71</v>
      </c>
      <c r="D8" s="8">
        <v>8</v>
      </c>
      <c r="E8" s="8">
        <v>24</v>
      </c>
      <c r="F8" s="14">
        <v>1375.7</v>
      </c>
      <c r="G8" s="8">
        <v>4</v>
      </c>
      <c r="H8" s="8"/>
      <c r="I8" s="14">
        <v>356.4</v>
      </c>
      <c r="J8" s="113">
        <v>14</v>
      </c>
      <c r="K8" s="114"/>
      <c r="L8" s="6">
        <v>0</v>
      </c>
      <c r="M8" s="87">
        <v>0</v>
      </c>
      <c r="O8" s="12" t="e">
        <f>#REF!+#REF!+#REF!+#REF!</f>
        <v>#REF!</v>
      </c>
    </row>
    <row r="9" spans="2:15" ht="15.75">
      <c r="B9" s="8" t="s">
        <v>68</v>
      </c>
      <c r="C9" s="8" t="s">
        <v>74</v>
      </c>
      <c r="D9" s="8">
        <v>38</v>
      </c>
      <c r="E9" s="8">
        <v>145</v>
      </c>
      <c r="F9" s="14">
        <v>5404.1</v>
      </c>
      <c r="G9" s="8">
        <v>2</v>
      </c>
      <c r="H9" s="8"/>
      <c r="I9" s="14">
        <v>184.8</v>
      </c>
      <c r="J9" s="113">
        <v>25</v>
      </c>
      <c r="K9" s="114"/>
      <c r="L9" s="6">
        <v>1</v>
      </c>
      <c r="M9" s="88">
        <v>344.36</v>
      </c>
      <c r="O9" s="12"/>
    </row>
    <row r="10" spans="2:15" ht="15.75">
      <c r="B10" s="8" t="s">
        <v>45</v>
      </c>
      <c r="C10" s="8" t="s">
        <v>46</v>
      </c>
      <c r="D10" s="13">
        <v>17</v>
      </c>
      <c r="E10" s="13">
        <v>55</v>
      </c>
      <c r="F10" s="14">
        <v>2045.8</v>
      </c>
      <c r="G10" s="13">
        <v>1</v>
      </c>
      <c r="H10" s="13"/>
      <c r="I10" s="14">
        <v>118.8</v>
      </c>
      <c r="J10" s="115">
        <v>117</v>
      </c>
      <c r="K10" s="114"/>
      <c r="L10" s="6">
        <v>2</v>
      </c>
      <c r="M10" s="88">
        <v>838.72</v>
      </c>
      <c r="O10" s="12" t="e">
        <f>#REF!</f>
        <v>#REF!</v>
      </c>
    </row>
    <row r="11" spans="2:13" ht="15.75">
      <c r="B11" s="8" t="s">
        <v>29</v>
      </c>
      <c r="C11" s="8" t="s">
        <v>30</v>
      </c>
      <c r="D11" s="13">
        <v>194</v>
      </c>
      <c r="E11" s="13">
        <v>1026</v>
      </c>
      <c r="F11" s="14">
        <v>38068.1</v>
      </c>
      <c r="G11" s="13">
        <v>8</v>
      </c>
      <c r="H11" s="13"/>
      <c r="I11" s="14">
        <v>823.6</v>
      </c>
      <c r="J11" s="116">
        <v>93</v>
      </c>
      <c r="K11" s="114"/>
      <c r="L11" s="6">
        <v>3</v>
      </c>
      <c r="M11" s="88">
        <v>1033.08</v>
      </c>
    </row>
    <row r="12" spans="2:13" ht="15.75">
      <c r="B12" s="8"/>
      <c r="C12" s="8" t="s">
        <v>31</v>
      </c>
      <c r="D12" s="13">
        <v>5</v>
      </c>
      <c r="E12" s="13">
        <v>12</v>
      </c>
      <c r="F12" s="14">
        <v>532</v>
      </c>
      <c r="G12" s="13">
        <v>0</v>
      </c>
      <c r="H12" s="13"/>
      <c r="I12" s="14">
        <v>0</v>
      </c>
      <c r="J12" s="117">
        <v>8</v>
      </c>
      <c r="K12" s="114"/>
      <c r="L12" s="6">
        <v>0</v>
      </c>
      <c r="M12" s="88">
        <v>0</v>
      </c>
    </row>
    <row r="13" spans="2:15" ht="15.75">
      <c r="B13" s="8"/>
      <c r="C13" s="8" t="s">
        <v>32</v>
      </c>
      <c r="D13" s="13">
        <v>2</v>
      </c>
      <c r="E13" s="13">
        <v>2</v>
      </c>
      <c r="F13" s="14">
        <v>46.4</v>
      </c>
      <c r="G13" s="13">
        <v>0</v>
      </c>
      <c r="H13" s="13"/>
      <c r="I13" s="14">
        <v>0</v>
      </c>
      <c r="J13" s="117">
        <v>3</v>
      </c>
      <c r="K13" s="114"/>
      <c r="L13" s="6">
        <v>0</v>
      </c>
      <c r="M13" s="88">
        <v>0</v>
      </c>
      <c r="O13" s="12" t="e">
        <f>#REF!+#REF!+#REF!</f>
        <v>#REF!</v>
      </c>
    </row>
    <row r="14" spans="2:16" ht="15.75">
      <c r="B14" s="8" t="s">
        <v>8</v>
      </c>
      <c r="C14" s="8" t="s">
        <v>9</v>
      </c>
      <c r="D14" s="67">
        <v>57</v>
      </c>
      <c r="E14" s="13">
        <v>142</v>
      </c>
      <c r="F14" s="14">
        <v>8920</v>
      </c>
      <c r="G14" s="13">
        <v>9</v>
      </c>
      <c r="H14" s="13"/>
      <c r="I14" s="14">
        <v>820</v>
      </c>
      <c r="J14" s="113">
        <v>143</v>
      </c>
      <c r="K14" s="114"/>
      <c r="L14" s="6">
        <v>0</v>
      </c>
      <c r="M14" s="88">
        <v>0</v>
      </c>
      <c r="O14" s="12"/>
      <c r="P14" s="12"/>
    </row>
    <row r="15" spans="2:15" ht="15.75">
      <c r="B15" s="8"/>
      <c r="C15" s="8" t="s">
        <v>10</v>
      </c>
      <c r="D15" s="13">
        <v>12</v>
      </c>
      <c r="E15" s="13">
        <v>47</v>
      </c>
      <c r="F15" s="14">
        <v>2292.4</v>
      </c>
      <c r="G15" s="13">
        <v>0</v>
      </c>
      <c r="H15" s="13"/>
      <c r="I15" s="14">
        <v>0</v>
      </c>
      <c r="J15" s="113">
        <v>72</v>
      </c>
      <c r="K15" s="114"/>
      <c r="L15" s="6">
        <v>3</v>
      </c>
      <c r="M15" s="88">
        <v>1033.08</v>
      </c>
      <c r="O15" s="12" t="e">
        <f>#REF!+#REF!</f>
        <v>#REF!</v>
      </c>
    </row>
    <row r="16" spans="2:15" ht="15.75">
      <c r="B16" s="8" t="s">
        <v>11</v>
      </c>
      <c r="C16" s="8" t="s">
        <v>12</v>
      </c>
      <c r="D16" s="13">
        <v>24</v>
      </c>
      <c r="E16" s="13">
        <v>123</v>
      </c>
      <c r="F16" s="14">
        <v>3511.8</v>
      </c>
      <c r="G16" s="13">
        <v>4</v>
      </c>
      <c r="H16" s="13"/>
      <c r="I16" s="14">
        <v>243.6</v>
      </c>
      <c r="J16" s="113">
        <v>90</v>
      </c>
      <c r="K16" s="114"/>
      <c r="L16" s="6">
        <v>0</v>
      </c>
      <c r="M16" s="88">
        <v>0</v>
      </c>
      <c r="O16" s="12"/>
    </row>
    <row r="17" spans="2:13" ht="15.75">
      <c r="B17" s="8"/>
      <c r="C17" s="8" t="s">
        <v>13</v>
      </c>
      <c r="D17" s="13">
        <v>26</v>
      </c>
      <c r="E17" s="13">
        <v>52</v>
      </c>
      <c r="F17" s="14">
        <v>2360.9</v>
      </c>
      <c r="G17" s="13">
        <v>4</v>
      </c>
      <c r="H17" s="13"/>
      <c r="I17" s="14">
        <v>590</v>
      </c>
      <c r="J17" s="113">
        <v>59</v>
      </c>
      <c r="K17" s="114"/>
      <c r="L17" s="6">
        <v>1</v>
      </c>
      <c r="M17" s="88">
        <v>401.36</v>
      </c>
    </row>
    <row r="18" spans="2:15" ht="15.75">
      <c r="B18" s="8"/>
      <c r="C18" s="8" t="s">
        <v>14</v>
      </c>
      <c r="D18" s="13">
        <v>30</v>
      </c>
      <c r="E18" s="13">
        <v>90</v>
      </c>
      <c r="F18" s="14">
        <v>4374</v>
      </c>
      <c r="G18" s="13">
        <v>7</v>
      </c>
      <c r="H18" s="13"/>
      <c r="I18" s="14">
        <v>1584</v>
      </c>
      <c r="J18" s="113">
        <v>70</v>
      </c>
      <c r="K18" s="114"/>
      <c r="L18" s="6">
        <v>0</v>
      </c>
      <c r="M18" s="88">
        <v>0</v>
      </c>
      <c r="O18" s="12" t="e">
        <f>#REF!+#REF!+#REF!</f>
        <v>#REF!</v>
      </c>
    </row>
    <row r="19" spans="2:21" ht="15.75">
      <c r="B19" s="8" t="s">
        <v>15</v>
      </c>
      <c r="C19" s="8" t="s">
        <v>16</v>
      </c>
      <c r="D19" s="13">
        <v>54</v>
      </c>
      <c r="E19" s="13">
        <v>149</v>
      </c>
      <c r="F19" s="14">
        <v>7698.6</v>
      </c>
      <c r="G19" s="13">
        <v>12</v>
      </c>
      <c r="H19" s="13"/>
      <c r="I19" s="14">
        <v>608.8</v>
      </c>
      <c r="J19" s="113">
        <v>115</v>
      </c>
      <c r="K19" s="114"/>
      <c r="L19" s="6">
        <v>2</v>
      </c>
      <c r="M19" s="88">
        <v>688.72</v>
      </c>
      <c r="O19" s="12" t="e">
        <f>#REF!</f>
        <v>#REF!</v>
      </c>
      <c r="U19" s="85"/>
    </row>
    <row r="20" spans="2:21" ht="15.75">
      <c r="B20" s="8" t="s">
        <v>17</v>
      </c>
      <c r="C20" s="8" t="s">
        <v>18</v>
      </c>
      <c r="D20" s="13">
        <v>149</v>
      </c>
      <c r="E20" s="13">
        <v>322</v>
      </c>
      <c r="F20" s="14">
        <v>15249.4</v>
      </c>
      <c r="G20" s="13">
        <v>1</v>
      </c>
      <c r="H20" s="13"/>
      <c r="I20" s="14">
        <v>44.8</v>
      </c>
      <c r="J20" s="118">
        <v>130</v>
      </c>
      <c r="K20" s="114"/>
      <c r="L20" s="6">
        <v>0</v>
      </c>
      <c r="M20" s="88">
        <v>0</v>
      </c>
      <c r="U20" s="85"/>
    </row>
    <row r="21" spans="2:21" ht="15.75">
      <c r="B21" s="8"/>
      <c r="C21" s="8" t="s">
        <v>26</v>
      </c>
      <c r="D21" s="13">
        <v>18</v>
      </c>
      <c r="E21" s="13">
        <v>71</v>
      </c>
      <c r="F21" s="14">
        <v>3435</v>
      </c>
      <c r="G21" s="13">
        <v>0</v>
      </c>
      <c r="H21" s="13"/>
      <c r="I21" s="14">
        <v>0</v>
      </c>
      <c r="J21" s="118">
        <v>21</v>
      </c>
      <c r="K21" s="114"/>
      <c r="L21" s="6">
        <v>1</v>
      </c>
      <c r="M21" s="88">
        <v>344.36</v>
      </c>
      <c r="U21" s="86"/>
    </row>
    <row r="22" spans="2:21" ht="15.75">
      <c r="B22" s="8"/>
      <c r="C22" s="8" t="s">
        <v>47</v>
      </c>
      <c r="D22" s="13">
        <v>15</v>
      </c>
      <c r="E22" s="13">
        <v>72</v>
      </c>
      <c r="F22" s="14">
        <v>3740</v>
      </c>
      <c r="G22" s="13">
        <v>0</v>
      </c>
      <c r="H22" s="13"/>
      <c r="I22" s="14">
        <v>0</v>
      </c>
      <c r="J22" s="118">
        <v>16</v>
      </c>
      <c r="K22" s="114"/>
      <c r="L22" s="6">
        <v>1</v>
      </c>
      <c r="M22" s="88">
        <v>344.36</v>
      </c>
      <c r="O22" s="12" t="e">
        <f>#REF!+#REF!+#REF!</f>
        <v>#REF!</v>
      </c>
      <c r="U22" s="85"/>
    </row>
    <row r="23" spans="2:15" ht="15.75">
      <c r="B23" s="8" t="s">
        <v>19</v>
      </c>
      <c r="C23" s="8" t="s">
        <v>20</v>
      </c>
      <c r="D23" s="13">
        <v>133</v>
      </c>
      <c r="E23" s="13">
        <v>278</v>
      </c>
      <c r="F23" s="14">
        <v>13353</v>
      </c>
      <c r="G23" s="13">
        <v>2</v>
      </c>
      <c r="H23" s="13"/>
      <c r="I23" s="14">
        <v>224</v>
      </c>
      <c r="J23" s="118">
        <v>60</v>
      </c>
      <c r="K23" s="114"/>
      <c r="L23" s="6">
        <v>2</v>
      </c>
      <c r="M23" s="88">
        <v>680.56</v>
      </c>
      <c r="O23" s="12" t="e">
        <f>#REF!</f>
        <v>#REF!</v>
      </c>
    </row>
    <row r="24" spans="2:13" ht="15.75">
      <c r="B24" s="8"/>
      <c r="C24" s="8" t="s">
        <v>48</v>
      </c>
      <c r="D24" s="13">
        <v>38</v>
      </c>
      <c r="E24" s="13">
        <v>89</v>
      </c>
      <c r="F24" s="14">
        <v>4090.6</v>
      </c>
      <c r="G24" s="13">
        <v>0</v>
      </c>
      <c r="H24" s="13"/>
      <c r="I24" s="14">
        <v>0</v>
      </c>
      <c r="J24" s="118"/>
      <c r="K24" s="114"/>
      <c r="L24" s="6">
        <v>1</v>
      </c>
      <c r="M24" s="88">
        <v>544.36</v>
      </c>
    </row>
    <row r="25" spans="2:13" ht="15.75">
      <c r="B25" s="8" t="s">
        <v>35</v>
      </c>
      <c r="C25" s="8" t="s">
        <v>33</v>
      </c>
      <c r="D25" s="13">
        <v>193</v>
      </c>
      <c r="E25" s="13">
        <v>1189</v>
      </c>
      <c r="F25" s="14">
        <v>65623.1</v>
      </c>
      <c r="G25" s="13">
        <v>0</v>
      </c>
      <c r="H25" s="13"/>
      <c r="I25" s="14">
        <v>0</v>
      </c>
      <c r="J25" s="115">
        <v>113</v>
      </c>
      <c r="K25" s="114"/>
      <c r="L25" s="6">
        <v>6</v>
      </c>
      <c r="M25" s="88">
        <v>2045.76</v>
      </c>
    </row>
    <row r="26" spans="2:13" ht="15.75">
      <c r="B26" s="8" t="s">
        <v>21</v>
      </c>
      <c r="C26" s="8" t="s">
        <v>22</v>
      </c>
      <c r="D26" s="13">
        <v>179</v>
      </c>
      <c r="E26" s="13">
        <v>635</v>
      </c>
      <c r="F26" s="14">
        <v>27007.6</v>
      </c>
      <c r="G26" s="13">
        <v>16</v>
      </c>
      <c r="H26" s="13"/>
      <c r="I26" s="14">
        <v>644</v>
      </c>
      <c r="J26" s="113">
        <v>59</v>
      </c>
      <c r="K26" s="114"/>
      <c r="L26" s="6">
        <v>6</v>
      </c>
      <c r="M26" s="88">
        <v>2066.16</v>
      </c>
    </row>
    <row r="27" spans="2:13" ht="15.75">
      <c r="B27" s="8" t="s">
        <v>67</v>
      </c>
      <c r="C27" s="8" t="s">
        <v>72</v>
      </c>
      <c r="D27" s="13">
        <v>74</v>
      </c>
      <c r="E27" s="13">
        <v>275</v>
      </c>
      <c r="F27" s="14">
        <v>13506.3</v>
      </c>
      <c r="G27" s="13">
        <v>1</v>
      </c>
      <c r="H27" s="13"/>
      <c r="I27" s="14">
        <v>56</v>
      </c>
      <c r="J27" s="113">
        <v>36</v>
      </c>
      <c r="K27" s="114"/>
      <c r="L27" s="6">
        <v>3</v>
      </c>
      <c r="M27" s="88">
        <v>1083.08</v>
      </c>
    </row>
    <row r="28" spans="2:15" ht="15.75">
      <c r="B28" s="8"/>
      <c r="C28" s="17" t="s">
        <v>73</v>
      </c>
      <c r="D28" s="13">
        <v>19</v>
      </c>
      <c r="E28" s="13">
        <v>64</v>
      </c>
      <c r="F28" s="14">
        <v>2173</v>
      </c>
      <c r="G28" s="13">
        <v>4</v>
      </c>
      <c r="H28" s="13"/>
      <c r="I28" s="14">
        <v>262.6</v>
      </c>
      <c r="J28" s="113">
        <v>34</v>
      </c>
      <c r="K28" s="114"/>
      <c r="L28" s="6">
        <v>2</v>
      </c>
      <c r="M28" s="88">
        <v>748.72</v>
      </c>
      <c r="O28" s="12" t="e">
        <f>#REF!+#REF!+#REF!</f>
        <v>#REF!</v>
      </c>
    </row>
    <row r="29" spans="2:13" ht="15.75">
      <c r="B29" s="8" t="s">
        <v>23</v>
      </c>
      <c r="C29" s="8" t="s">
        <v>24</v>
      </c>
      <c r="D29" s="13">
        <v>388</v>
      </c>
      <c r="E29" s="13">
        <v>1817</v>
      </c>
      <c r="F29" s="14">
        <v>86011</v>
      </c>
      <c r="G29" s="13">
        <v>4</v>
      </c>
      <c r="H29" s="13"/>
      <c r="I29" s="14">
        <v>195.2</v>
      </c>
      <c r="J29" s="113">
        <v>102</v>
      </c>
      <c r="K29" s="114"/>
      <c r="L29" s="6">
        <v>7</v>
      </c>
      <c r="M29" s="88">
        <v>2410.52</v>
      </c>
    </row>
    <row r="30" spans="2:13" ht="15.75">
      <c r="B30" s="8"/>
      <c r="C30" s="8" t="s">
        <v>34</v>
      </c>
      <c r="D30" s="33">
        <v>20</v>
      </c>
      <c r="E30" s="33">
        <v>34</v>
      </c>
      <c r="F30" s="32">
        <v>1927</v>
      </c>
      <c r="G30" s="33">
        <v>0</v>
      </c>
      <c r="H30" s="33"/>
      <c r="I30" s="32">
        <v>0</v>
      </c>
      <c r="J30" s="113">
        <v>43</v>
      </c>
      <c r="K30" s="114"/>
      <c r="L30" s="6">
        <v>0</v>
      </c>
      <c r="M30" s="88">
        <v>0</v>
      </c>
    </row>
    <row r="31" spans="2:13" ht="15.75">
      <c r="B31" s="122" t="s">
        <v>25</v>
      </c>
      <c r="C31" s="122"/>
      <c r="D31" s="20">
        <f>SUM(D6:D30)</f>
        <v>2015</v>
      </c>
      <c r="E31" s="20">
        <f>SUM(E6:E30)</f>
        <v>8063</v>
      </c>
      <c r="F31" s="21">
        <f>SUM(F6:F30)</f>
        <v>362074.8</v>
      </c>
      <c r="G31" s="22">
        <f>SUM(G6:G30)</f>
        <v>137</v>
      </c>
      <c r="H31" s="22"/>
      <c r="I31" s="21">
        <f>SUM(I6:I30)</f>
        <v>11140.2</v>
      </c>
      <c r="J31" s="23">
        <f>SUM(J6:J30)</f>
        <v>1575</v>
      </c>
      <c r="K31" s="21">
        <f>SUM(K6:K30)</f>
        <v>0</v>
      </c>
      <c r="L31" s="31">
        <f>SUM(L6:L30)</f>
        <v>57</v>
      </c>
      <c r="M31" s="19">
        <f>SUM(M6:M30)</f>
        <v>20116.960000000003</v>
      </c>
    </row>
    <row r="33" ht="15.75">
      <c r="M33" s="89"/>
    </row>
    <row r="34" spans="4:8" ht="15.75">
      <c r="D34" s="12"/>
      <c r="E34" s="12"/>
      <c r="F34" s="12"/>
      <c r="G34" s="12"/>
      <c r="H34" s="12"/>
    </row>
    <row r="35" spans="7:13" ht="15.75">
      <c r="G35" s="12"/>
      <c r="H35" s="12"/>
      <c r="M35" s="12"/>
    </row>
    <row r="36" spans="9:10" ht="15.75">
      <c r="I36" s="12"/>
      <c r="J36" s="12"/>
    </row>
    <row r="37" ht="15.75">
      <c r="L37" s="12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2" footer="0.5118110236220472"/>
  <pageSetup orientation="landscape" paperSize="9" r:id="rId1"/>
  <headerFooter alignWithMargins="0">
    <oddHeader>&amp;L&amp;"Arial Narrow,Bold Italic"Ministarstvo finansija i socijlanog staranja&amp;"Arial Narrow,Regular"
&amp;"Arial Narrow,Italic"Direktorat za informatiku i analitičko-statističkeposlove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Y37"/>
  <sheetViews>
    <sheetView zoomScalePageLayoutView="0" workbookViewId="0" topLeftCell="B4">
      <selection activeCell="F8" sqref="F8:G32"/>
    </sheetView>
  </sheetViews>
  <sheetFormatPr defaultColWidth="8.796875" defaultRowHeight="15"/>
  <cols>
    <col min="1" max="1" width="23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23.8984375" style="0" customWidth="1"/>
    <col min="6" max="6" width="6.59765625" style="0" bestFit="1" customWidth="1"/>
    <col min="7" max="7" width="28.59765625" style="0" customWidth="1"/>
    <col min="8" max="17" width="9" style="0" hidden="1" customWidth="1"/>
    <col min="18" max="18" width="12.59765625" style="0" hidden="1" customWidth="1"/>
    <col min="19" max="20" width="0" style="0" hidden="1" customWidth="1"/>
    <col min="21" max="21" width="11.09765625" style="0" hidden="1" customWidth="1"/>
    <col min="22" max="22" width="11.3984375" style="0" hidden="1" customWidth="1"/>
    <col min="23" max="23" width="9.8984375" style="0" hidden="1" customWidth="1"/>
    <col min="24" max="24" width="0" style="0" hidden="1" customWidth="1"/>
  </cols>
  <sheetData>
    <row r="1" ht="38.25" customHeight="1"/>
    <row r="2" spans="2:7" ht="19.5" customHeight="1">
      <c r="B2" s="119" t="s">
        <v>87</v>
      </c>
      <c r="C2" s="119"/>
      <c r="D2" s="119"/>
      <c r="E2" s="119"/>
      <c r="F2" s="119"/>
      <c r="G2" s="119"/>
    </row>
    <row r="3" ht="10.5" customHeight="1" hidden="1" thickBot="1"/>
    <row r="5" spans="2:7" ht="13.5" customHeight="1">
      <c r="B5" s="123" t="s">
        <v>78</v>
      </c>
      <c r="C5" s="123"/>
      <c r="D5" s="123" t="s">
        <v>44</v>
      </c>
      <c r="E5" s="123"/>
      <c r="F5" s="125" t="s">
        <v>43</v>
      </c>
      <c r="G5" s="125"/>
    </row>
    <row r="6" spans="2:7" ht="45.75" customHeight="1">
      <c r="B6" s="123"/>
      <c r="C6" s="123"/>
      <c r="D6" s="123"/>
      <c r="E6" s="123"/>
      <c r="F6" s="125"/>
      <c r="G6" s="125"/>
    </row>
    <row r="7" spans="2:7" ht="17.25" customHeight="1">
      <c r="B7" s="123"/>
      <c r="C7" s="123"/>
      <c r="D7" s="9" t="s">
        <v>4</v>
      </c>
      <c r="E7" s="9" t="s">
        <v>2</v>
      </c>
      <c r="F7" s="9" t="s">
        <v>4</v>
      </c>
      <c r="G7" s="9" t="s">
        <v>2</v>
      </c>
    </row>
    <row r="8" spans="2:21" ht="15.75">
      <c r="B8" s="8" t="s">
        <v>5</v>
      </c>
      <c r="C8" s="8" t="s">
        <v>6</v>
      </c>
      <c r="D8" s="13">
        <v>740</v>
      </c>
      <c r="E8" s="14">
        <v>60582.2</v>
      </c>
      <c r="F8" s="13">
        <v>183</v>
      </c>
      <c r="G8" s="14">
        <v>29727.14</v>
      </c>
      <c r="H8" t="e">
        <f>#REF!+#REF!</f>
        <v>#REF!</v>
      </c>
      <c r="I8">
        <v>247</v>
      </c>
      <c r="J8" s="2" t="e">
        <f>D8+#REF!</f>
        <v>#REF!</v>
      </c>
      <c r="U8" s="12" t="e">
        <f>#REF!+#REF!+#REF!+#REF!+#REF!+#REF!+#REF!+#REF!+#REF!</f>
        <v>#REF!</v>
      </c>
    </row>
    <row r="9" spans="2:10" ht="15.75">
      <c r="B9" s="8"/>
      <c r="C9" s="8" t="s">
        <v>70</v>
      </c>
      <c r="D9" s="13">
        <v>80</v>
      </c>
      <c r="E9" s="14">
        <v>6369.96</v>
      </c>
      <c r="F9" s="13">
        <v>13</v>
      </c>
      <c r="G9" s="14">
        <v>1493.83</v>
      </c>
      <c r="H9" t="e">
        <f>#REF!+#REF!</f>
        <v>#REF!</v>
      </c>
      <c r="I9">
        <v>2</v>
      </c>
      <c r="J9" s="2" t="e">
        <f>D9+#REF!</f>
        <v>#REF!</v>
      </c>
    </row>
    <row r="10" spans="2:23" ht="15.75">
      <c r="B10" s="62"/>
      <c r="C10" s="8" t="s">
        <v>71</v>
      </c>
      <c r="D10" s="13">
        <v>106</v>
      </c>
      <c r="E10" s="14">
        <v>8311.83</v>
      </c>
      <c r="F10" s="13">
        <v>12</v>
      </c>
      <c r="G10" s="14">
        <v>1415.12</v>
      </c>
      <c r="J10" s="2"/>
      <c r="U10" s="11"/>
      <c r="V10" s="12" t="e">
        <f>#REF!+#REF!+#REF!</f>
        <v>#REF!</v>
      </c>
      <c r="W10" s="12" t="e">
        <f>#REF!+#REF!++#REF!+#REF!+#REF!</f>
        <v>#REF!</v>
      </c>
    </row>
    <row r="11" spans="2:23" ht="15.75">
      <c r="B11" s="8" t="s">
        <v>68</v>
      </c>
      <c r="C11" s="8" t="s">
        <v>69</v>
      </c>
      <c r="D11" s="8">
        <v>68</v>
      </c>
      <c r="E11" s="14">
        <v>5461.4</v>
      </c>
      <c r="F11" s="8">
        <v>11</v>
      </c>
      <c r="G11" s="14">
        <v>1378.92</v>
      </c>
      <c r="J11" s="2"/>
      <c r="U11" s="11"/>
      <c r="V11" s="12"/>
      <c r="W11" s="12"/>
    </row>
    <row r="12" spans="2:23" ht="15.75">
      <c r="B12" s="8" t="s">
        <v>45</v>
      </c>
      <c r="C12" s="8" t="s">
        <v>7</v>
      </c>
      <c r="D12" s="13">
        <v>67</v>
      </c>
      <c r="E12" s="14">
        <v>5341.72</v>
      </c>
      <c r="F12" s="13">
        <v>15</v>
      </c>
      <c r="G12" s="14">
        <v>1851.76</v>
      </c>
      <c r="H12" t="e">
        <f>#REF!+#REF!</f>
        <v>#REF!</v>
      </c>
      <c r="I12">
        <v>18</v>
      </c>
      <c r="J12" s="2" t="e">
        <f>D12+#REF!</f>
        <v>#REF!</v>
      </c>
      <c r="U12" s="11" t="e">
        <f>#REF!+#REF!</f>
        <v>#REF!</v>
      </c>
      <c r="V12" s="12" t="e">
        <f>#REF!</f>
        <v>#REF!</v>
      </c>
      <c r="W12" s="12" t="e">
        <f>#REF!+#REF!</f>
        <v>#REF!</v>
      </c>
    </row>
    <row r="13" spans="2:21" ht="15.75">
      <c r="B13" s="8" t="s">
        <v>29</v>
      </c>
      <c r="C13" s="8" t="s">
        <v>30</v>
      </c>
      <c r="D13" s="13">
        <v>307</v>
      </c>
      <c r="E13" s="14">
        <v>25572.74</v>
      </c>
      <c r="F13" s="13">
        <v>49</v>
      </c>
      <c r="G13" s="14">
        <v>6813.45</v>
      </c>
      <c r="H13" t="e">
        <f>#REF!+#REF!</f>
        <v>#REF!</v>
      </c>
      <c r="I13">
        <v>74</v>
      </c>
      <c r="J13" s="2" t="e">
        <f>D13+#REF!</f>
        <v>#REF!</v>
      </c>
      <c r="U13" s="12" t="e">
        <f>#REF!+#REF!+#REF!+#REF!+#REF!+#REF!+#REF!</f>
        <v>#REF!</v>
      </c>
    </row>
    <row r="14" spans="2:22" ht="15.75">
      <c r="B14" s="8"/>
      <c r="C14" s="8" t="s">
        <v>31</v>
      </c>
      <c r="D14" s="13">
        <v>17</v>
      </c>
      <c r="E14" s="14">
        <v>1297.4</v>
      </c>
      <c r="F14" s="13">
        <v>1</v>
      </c>
      <c r="G14" s="14">
        <v>114.91</v>
      </c>
      <c r="H14" t="e">
        <f>#REF!+#REF!</f>
        <v>#REF!</v>
      </c>
      <c r="I14">
        <v>4</v>
      </c>
      <c r="J14" s="2" t="e">
        <f>D14+#REF!</f>
        <v>#REF!</v>
      </c>
      <c r="V14" s="27"/>
    </row>
    <row r="15" spans="2:23" ht="15.75">
      <c r="B15" s="8"/>
      <c r="C15" s="8" t="s">
        <v>32</v>
      </c>
      <c r="D15" s="13">
        <v>5</v>
      </c>
      <c r="E15" s="14">
        <v>432.81</v>
      </c>
      <c r="F15" s="13">
        <v>1</v>
      </c>
      <c r="G15" s="14">
        <v>114.91</v>
      </c>
      <c r="H15" t="e">
        <f>#REF!+#REF!</f>
        <v>#REF!</v>
      </c>
      <c r="I15">
        <v>0</v>
      </c>
      <c r="J15" s="2" t="e">
        <f>D15+#REF!</f>
        <v>#REF!</v>
      </c>
      <c r="R15" s="11" t="e">
        <f>#REF!+#REF!+#REF!</f>
        <v>#REF!</v>
      </c>
      <c r="U15" s="12"/>
      <c r="V15" s="34" t="e">
        <f>#REF!+#REF!</f>
        <v>#REF!</v>
      </c>
      <c r="W15" s="12" t="e">
        <f>#REF!+#REF!+#REF!+#REF!+#REF!+#REF!+#REF!+#REF!+#REF!</f>
        <v>#REF!</v>
      </c>
    </row>
    <row r="16" spans="2:21" ht="15.75">
      <c r="B16" s="8" t="s">
        <v>8</v>
      </c>
      <c r="C16" s="8" t="s">
        <v>9</v>
      </c>
      <c r="D16" s="13">
        <v>212</v>
      </c>
      <c r="E16" s="14">
        <v>16885.82</v>
      </c>
      <c r="F16" s="13">
        <v>30</v>
      </c>
      <c r="G16" s="14">
        <v>4038.05</v>
      </c>
      <c r="H16" t="e">
        <f>#REF!+#REF!</f>
        <v>#REF!</v>
      </c>
      <c r="I16">
        <v>35</v>
      </c>
      <c r="J16" s="2" t="e">
        <f>D16+#REF!</f>
        <v>#REF!</v>
      </c>
      <c r="U16" s="12" t="e">
        <f>#REF!+#REF!+#REF!+#REF!</f>
        <v>#REF!</v>
      </c>
    </row>
    <row r="17" spans="2:23" ht="15.75">
      <c r="B17" s="8"/>
      <c r="C17" s="8" t="s">
        <v>10</v>
      </c>
      <c r="D17" s="13">
        <v>113</v>
      </c>
      <c r="E17" s="14">
        <v>9160.43</v>
      </c>
      <c r="F17" s="13">
        <v>10</v>
      </c>
      <c r="G17" s="14">
        <v>1278.85</v>
      </c>
      <c r="H17" t="e">
        <f>#REF!+#REF!</f>
        <v>#REF!</v>
      </c>
      <c r="I17">
        <v>11</v>
      </c>
      <c r="J17" s="2" t="e">
        <f>D17+#REF!</f>
        <v>#REF!</v>
      </c>
      <c r="R17" s="11" t="e">
        <f>#REF!+#REF!</f>
        <v>#REF!</v>
      </c>
      <c r="V17" s="12" t="e">
        <f>#REF!+#REF!+#REF!</f>
        <v>#REF!</v>
      </c>
      <c r="W17" s="12" t="e">
        <f>#REF!+#REF!+#REF!+#REF!</f>
        <v>#REF!</v>
      </c>
    </row>
    <row r="18" spans="2:21" ht="15.75">
      <c r="B18" s="8" t="s">
        <v>11</v>
      </c>
      <c r="C18" s="8" t="s">
        <v>12</v>
      </c>
      <c r="D18" s="13">
        <v>69</v>
      </c>
      <c r="E18" s="14">
        <v>6090.29</v>
      </c>
      <c r="F18" s="13">
        <v>16</v>
      </c>
      <c r="G18" s="14">
        <v>2407.22</v>
      </c>
      <c r="H18" t="e">
        <f>#REF!+#REF!</f>
        <v>#REF!</v>
      </c>
      <c r="I18">
        <v>47</v>
      </c>
      <c r="J18" s="2" t="e">
        <f>D18+#REF!</f>
        <v>#REF!</v>
      </c>
      <c r="U18" s="12" t="e">
        <f>#REF!+#REF!+#REF!+#REF!+#REF!+#REF!+#REF!</f>
        <v>#REF!</v>
      </c>
    </row>
    <row r="19" spans="2:23" ht="15.75">
      <c r="B19" s="8"/>
      <c r="C19" s="8" t="s">
        <v>13</v>
      </c>
      <c r="D19" s="13">
        <v>67</v>
      </c>
      <c r="E19" s="14">
        <v>5248.6</v>
      </c>
      <c r="F19" s="13">
        <v>20</v>
      </c>
      <c r="G19" s="14">
        <v>2434.75</v>
      </c>
      <c r="H19" t="e">
        <f>#REF!+#REF!</f>
        <v>#REF!</v>
      </c>
      <c r="I19">
        <v>29</v>
      </c>
      <c r="J19" s="2" t="e">
        <f>D19+#REF!</f>
        <v>#REF!</v>
      </c>
      <c r="V19" s="12"/>
      <c r="W19" s="12" t="e">
        <f>#REF!+#REF!+#REF!+#REF!+#REF!+#REF!+#REF!+#REF!+#REF!</f>
        <v>#REF!</v>
      </c>
    </row>
    <row r="20" spans="2:22" ht="15.75">
      <c r="B20" s="8"/>
      <c r="C20" s="8" t="s">
        <v>14</v>
      </c>
      <c r="D20" s="13">
        <v>71</v>
      </c>
      <c r="E20" s="14">
        <v>6673.35</v>
      </c>
      <c r="F20" s="13">
        <v>15</v>
      </c>
      <c r="G20" s="14">
        <v>3540.46</v>
      </c>
      <c r="H20" t="e">
        <f>#REF!+#REF!</f>
        <v>#REF!</v>
      </c>
      <c r="I20">
        <v>22</v>
      </c>
      <c r="J20" s="2" t="e">
        <f>D20+#REF!</f>
        <v>#REF!</v>
      </c>
      <c r="R20" s="11" t="e">
        <f>#REF!+#REF!+#REF!</f>
        <v>#REF!</v>
      </c>
      <c r="V20" s="34" t="e">
        <f>#REF!+#REF!+#REF!+#REF!+#REF!</f>
        <v>#REF!</v>
      </c>
    </row>
    <row r="21" spans="2:23" ht="15.75">
      <c r="B21" s="8" t="s">
        <v>15</v>
      </c>
      <c r="C21" s="8" t="s">
        <v>16</v>
      </c>
      <c r="D21" s="13">
        <v>89</v>
      </c>
      <c r="E21" s="14">
        <v>6912.6</v>
      </c>
      <c r="F21" s="13">
        <v>16</v>
      </c>
      <c r="G21" s="14">
        <v>1953.47</v>
      </c>
      <c r="J21" s="2" t="e">
        <f>D21+#REF!</f>
        <v>#REF!</v>
      </c>
      <c r="N21">
        <v>18</v>
      </c>
      <c r="O21">
        <v>1963.26</v>
      </c>
      <c r="P21">
        <v>183</v>
      </c>
      <c r="Q21">
        <v>12221.17</v>
      </c>
      <c r="R21" s="11" t="e">
        <f>#REF!</f>
        <v>#REF!</v>
      </c>
      <c r="U21" s="12" t="e">
        <f>#REF!+#REF!+#REF!</f>
        <v>#REF!</v>
      </c>
      <c r="V21" s="12" t="e">
        <f>#REF!</f>
        <v>#REF!</v>
      </c>
      <c r="W21" s="12" t="e">
        <f>#REF!+#REF!+#REF!</f>
        <v>#REF!</v>
      </c>
    </row>
    <row r="22" spans="2:22" ht="15.75">
      <c r="B22" s="8" t="s">
        <v>17</v>
      </c>
      <c r="C22" s="8" t="s">
        <v>18</v>
      </c>
      <c r="D22" s="13">
        <v>144</v>
      </c>
      <c r="E22" s="14">
        <v>11225.33</v>
      </c>
      <c r="F22" s="13">
        <v>10</v>
      </c>
      <c r="G22" s="14">
        <v>1149.1</v>
      </c>
      <c r="H22" t="e">
        <f>#REF!+#REF!</f>
        <v>#REF!</v>
      </c>
      <c r="I22">
        <v>38</v>
      </c>
      <c r="J22" s="2" t="e">
        <f>D22+#REF!</f>
        <v>#REF!</v>
      </c>
      <c r="U22" s="12" t="e">
        <f>#REF!+#REF!+#REF!</f>
        <v>#REF!</v>
      </c>
      <c r="V22" s="27"/>
    </row>
    <row r="23" spans="2:21" ht="15.75">
      <c r="B23" s="8"/>
      <c r="C23" s="8" t="s">
        <v>26</v>
      </c>
      <c r="D23" s="13">
        <v>23</v>
      </c>
      <c r="E23" s="14">
        <v>1920.27</v>
      </c>
      <c r="F23" s="13">
        <v>5</v>
      </c>
      <c r="G23" s="14">
        <v>574.55</v>
      </c>
      <c r="H23" t="e">
        <f>#REF!+#REF!</f>
        <v>#REF!</v>
      </c>
      <c r="I23">
        <v>7</v>
      </c>
      <c r="J23" s="2" t="e">
        <f>D23+#REF!</f>
        <v>#REF!</v>
      </c>
      <c r="R23" s="11" t="e">
        <f>#REF!+#REF!</f>
        <v>#REF!</v>
      </c>
      <c r="U23" s="12"/>
    </row>
    <row r="24" spans="2:25" ht="15.75">
      <c r="B24" s="8"/>
      <c r="C24" s="8" t="s">
        <v>47</v>
      </c>
      <c r="D24" s="13">
        <v>33</v>
      </c>
      <c r="E24" s="14">
        <v>2583.31</v>
      </c>
      <c r="F24" s="13">
        <v>7</v>
      </c>
      <c r="G24" s="14">
        <v>937.92</v>
      </c>
      <c r="H24" s="64" t="e">
        <f>#REF!+#REF!</f>
        <v>#REF!</v>
      </c>
      <c r="I24" s="64"/>
      <c r="J24" s="65" t="e">
        <f>D24+#REF!</f>
        <v>#REF!</v>
      </c>
      <c r="K24" s="64"/>
      <c r="L24" s="64"/>
      <c r="M24" s="64"/>
      <c r="N24" s="64"/>
      <c r="O24" s="64"/>
      <c r="P24" s="64"/>
      <c r="Q24" s="64"/>
      <c r="R24" s="66"/>
      <c r="S24" s="64"/>
      <c r="T24" s="64"/>
      <c r="U24" s="63"/>
      <c r="V24" s="63" t="e">
        <f>#REF!+#REF!+#REF!</f>
        <v>#REF!</v>
      </c>
      <c r="W24" s="63" t="e">
        <f>#REF!+#REF!+#REF!+#REF!+#REF!+#REF!+#REF!+#REF!+#REF!</f>
        <v>#REF!</v>
      </c>
      <c r="X24" s="64"/>
      <c r="Y24" s="64"/>
    </row>
    <row r="25" spans="2:23" ht="15.75">
      <c r="B25" s="8" t="s">
        <v>19</v>
      </c>
      <c r="C25" s="8" t="s">
        <v>20</v>
      </c>
      <c r="D25" s="13">
        <v>70</v>
      </c>
      <c r="E25" s="14">
        <v>5599.94</v>
      </c>
      <c r="F25" s="13">
        <v>7</v>
      </c>
      <c r="G25" s="14">
        <v>827.37</v>
      </c>
      <c r="H25" t="e">
        <f>#REF!+#REF!</f>
        <v>#REF!</v>
      </c>
      <c r="I25">
        <v>0</v>
      </c>
      <c r="J25" s="2">
        <f>D25+E25</f>
        <v>5669.94</v>
      </c>
      <c r="R25" s="11" t="e">
        <f>#REF!</f>
        <v>#REF!</v>
      </c>
      <c r="U25" s="12" t="e">
        <f>#REF!+#REF!</f>
        <v>#REF!</v>
      </c>
      <c r="V25" s="12" t="e">
        <f>#REF!</f>
        <v>#REF!</v>
      </c>
      <c r="W25" s="12" t="e">
        <f>#REF!+#REF!+#REF!</f>
        <v>#REF!</v>
      </c>
    </row>
    <row r="26" spans="2:22" ht="15.75">
      <c r="B26" s="8"/>
      <c r="C26" s="8" t="s">
        <v>48</v>
      </c>
      <c r="D26" s="13">
        <v>28</v>
      </c>
      <c r="E26" s="14">
        <v>2081.75</v>
      </c>
      <c r="F26" s="13">
        <v>5</v>
      </c>
      <c r="G26" s="14">
        <v>596.19</v>
      </c>
      <c r="H26" t="e">
        <f>#REF!+#REF!</f>
        <v>#REF!</v>
      </c>
      <c r="J26" s="2" t="e">
        <f>D26+#REF!</f>
        <v>#REF!</v>
      </c>
      <c r="R26" s="11"/>
      <c r="V26" s="27"/>
    </row>
    <row r="27" spans="2:23" ht="15.75">
      <c r="B27" s="8" t="s">
        <v>35</v>
      </c>
      <c r="C27" s="8" t="s">
        <v>33</v>
      </c>
      <c r="D27" s="13">
        <v>197</v>
      </c>
      <c r="E27" s="14">
        <v>16025.99</v>
      </c>
      <c r="F27" s="13">
        <v>22</v>
      </c>
      <c r="G27" s="14">
        <v>2643.02</v>
      </c>
      <c r="H27" t="e">
        <f>#REF!+#REF!</f>
        <v>#REF!</v>
      </c>
      <c r="I27">
        <v>13</v>
      </c>
      <c r="J27" s="2" t="e">
        <f>D27+#REF!</f>
        <v>#REF!</v>
      </c>
      <c r="R27" s="11" t="e">
        <f>#REF!</f>
        <v>#REF!</v>
      </c>
      <c r="U27" s="12" t="e">
        <f>#REF!+#REF!</f>
        <v>#REF!</v>
      </c>
      <c r="V27" s="12" t="e">
        <f>#REF!</f>
        <v>#REF!</v>
      </c>
      <c r="W27" s="12" t="e">
        <f>#REF!+#REF!+#REF!</f>
        <v>#REF!</v>
      </c>
    </row>
    <row r="28" spans="2:21" ht="15.75">
      <c r="B28" s="8" t="s">
        <v>21</v>
      </c>
      <c r="C28" s="8" t="s">
        <v>22</v>
      </c>
      <c r="D28" s="13">
        <v>206</v>
      </c>
      <c r="E28" s="16">
        <v>16366.71</v>
      </c>
      <c r="F28" s="13">
        <v>37</v>
      </c>
      <c r="G28" s="16">
        <v>4910.97</v>
      </c>
      <c r="H28" t="e">
        <f>#REF!+#REF!</f>
        <v>#REF!</v>
      </c>
      <c r="I28">
        <v>64</v>
      </c>
      <c r="J28" s="2" t="e">
        <f>D28+#REF!</f>
        <v>#REF!</v>
      </c>
      <c r="U28" s="12" t="e">
        <f>#REF!+#REF!+#REF!+#REF!+#REF!+#REF!</f>
        <v>#REF!</v>
      </c>
    </row>
    <row r="29" spans="2:22" ht="15.75">
      <c r="B29" s="8" t="s">
        <v>67</v>
      </c>
      <c r="C29" s="8" t="s">
        <v>72</v>
      </c>
      <c r="D29" s="13">
        <v>36</v>
      </c>
      <c r="E29" s="14">
        <v>2906.9</v>
      </c>
      <c r="F29" s="13">
        <v>5</v>
      </c>
      <c r="G29" s="14">
        <v>573.19</v>
      </c>
      <c r="H29" t="e">
        <f>#REF!+#REF!</f>
        <v>#REF!</v>
      </c>
      <c r="J29" s="2" t="e">
        <f>D29+#REF!</f>
        <v>#REF!</v>
      </c>
      <c r="V29" s="12"/>
    </row>
    <row r="30" spans="2:23" ht="15.75">
      <c r="B30" s="8"/>
      <c r="C30" s="17" t="s">
        <v>73</v>
      </c>
      <c r="D30" s="13">
        <v>32</v>
      </c>
      <c r="E30" s="14">
        <v>2632.44</v>
      </c>
      <c r="F30" s="13">
        <v>8</v>
      </c>
      <c r="G30" s="14">
        <v>919.28</v>
      </c>
      <c r="H30" t="e">
        <f>#REF!+#REF!</f>
        <v>#REF!</v>
      </c>
      <c r="I30">
        <v>6</v>
      </c>
      <c r="J30" s="2" t="e">
        <f>D30+#REF!</f>
        <v>#REF!</v>
      </c>
      <c r="R30" s="11" t="e">
        <f>#REF!+#REF!</f>
        <v>#REF!</v>
      </c>
      <c r="V30" s="12" t="e">
        <f>#REF!+#REF!+#REF!+#REF!</f>
        <v>#REF!</v>
      </c>
      <c r="W30" s="12" t="e">
        <f>#REF!+#REF!+#REF!+#REF!+#REF!+#REF!+#REF!+#REF!+#REF!</f>
        <v>#REF!</v>
      </c>
    </row>
    <row r="31" spans="2:22" ht="15.75">
      <c r="B31" s="8" t="s">
        <v>23</v>
      </c>
      <c r="C31" s="8" t="s">
        <v>24</v>
      </c>
      <c r="D31" s="13">
        <v>92</v>
      </c>
      <c r="E31" s="14">
        <v>7185.39</v>
      </c>
      <c r="F31" s="13">
        <v>11</v>
      </c>
      <c r="G31" s="14">
        <v>1287.01</v>
      </c>
      <c r="H31" t="e">
        <f>#REF!+#REF!</f>
        <v>#REF!</v>
      </c>
      <c r="I31">
        <v>42</v>
      </c>
      <c r="J31" s="2" t="e">
        <f>D31+#REF!</f>
        <v>#REF!</v>
      </c>
      <c r="U31" s="12" t="e">
        <f>#REF!+#REF!+#REF!+#REF!</f>
        <v>#REF!</v>
      </c>
      <c r="V31" s="27"/>
    </row>
    <row r="32" spans="2:23" ht="15.75" customHeight="1" thickBot="1">
      <c r="B32" s="8"/>
      <c r="C32" s="8" t="s">
        <v>34</v>
      </c>
      <c r="D32" s="13">
        <v>12</v>
      </c>
      <c r="E32" s="14">
        <v>840.93</v>
      </c>
      <c r="F32" s="13">
        <v>4</v>
      </c>
      <c r="G32" s="14">
        <v>458.28</v>
      </c>
      <c r="H32" t="e">
        <f>#REF!+#REF!</f>
        <v>#REF!</v>
      </c>
      <c r="I32">
        <v>1</v>
      </c>
      <c r="J32" s="2" t="e">
        <f>D32+#REF!</f>
        <v>#REF!</v>
      </c>
      <c r="R32" s="11" t="e">
        <f>#REF!+#REF!</f>
        <v>#REF!</v>
      </c>
      <c r="V32" s="12" t="e">
        <f>#REF!</f>
        <v>#REF!</v>
      </c>
      <c r="W32" s="12" t="e">
        <f>#REF!+#REF!+#REF!+#REF!+#REF!+#REF!</f>
        <v>#REF!</v>
      </c>
    </row>
    <row r="33" spans="2:22" ht="16.5" thickBot="1">
      <c r="B33" s="122" t="s">
        <v>25</v>
      </c>
      <c r="C33" s="122"/>
      <c r="D33" s="22">
        <f>SUM(D8:D32)</f>
        <v>2884</v>
      </c>
      <c r="E33" s="59">
        <f aca="true" t="shared" si="0" ref="E33:S33">SUM(E8:E32)</f>
        <v>233710.11</v>
      </c>
      <c r="F33" s="22">
        <f t="shared" si="0"/>
        <v>513</v>
      </c>
      <c r="G33" s="59">
        <f t="shared" si="0"/>
        <v>73439.72</v>
      </c>
      <c r="H33" s="24" t="e">
        <f t="shared" si="0"/>
        <v>#REF!</v>
      </c>
      <c r="I33" s="15">
        <f t="shared" si="0"/>
        <v>660</v>
      </c>
      <c r="J33" s="15" t="e">
        <f t="shared" si="0"/>
        <v>#REF!</v>
      </c>
      <c r="K33" s="15">
        <f t="shared" si="0"/>
        <v>0</v>
      </c>
      <c r="L33" s="15">
        <f t="shared" si="0"/>
        <v>0</v>
      </c>
      <c r="M33" s="15">
        <f t="shared" si="0"/>
        <v>0</v>
      </c>
      <c r="N33" s="15">
        <f t="shared" si="0"/>
        <v>18</v>
      </c>
      <c r="O33" s="15">
        <f t="shared" si="0"/>
        <v>1963.26</v>
      </c>
      <c r="P33" s="15">
        <f t="shared" si="0"/>
        <v>183</v>
      </c>
      <c r="Q33" s="15">
        <f t="shared" si="0"/>
        <v>12221.17</v>
      </c>
      <c r="R33" s="15" t="e">
        <f t="shared" si="0"/>
        <v>#REF!</v>
      </c>
      <c r="S33" s="15">
        <f t="shared" si="0"/>
        <v>0</v>
      </c>
      <c r="U33" s="29" t="e">
        <f>SUM(U8:U32)</f>
        <v>#REF!</v>
      </c>
      <c r="V33" s="27"/>
    </row>
    <row r="34" spans="4:22" ht="15.75">
      <c r="D34" s="5"/>
      <c r="E34" s="5"/>
      <c r="F34" s="5"/>
      <c r="G34" s="5"/>
      <c r="V34" s="12" t="e">
        <f>SUM(V10:V33)</f>
        <v>#REF!</v>
      </c>
    </row>
    <row r="35" spans="4:7" ht="15.75">
      <c r="D35" s="5"/>
      <c r="E35" s="26"/>
      <c r="F35" s="5"/>
      <c r="G35" s="28"/>
    </row>
    <row r="36" spans="4:7" ht="15.75">
      <c r="D36" s="5"/>
      <c r="E36" s="5"/>
      <c r="F36" s="5"/>
      <c r="G36" s="5"/>
    </row>
    <row r="37" spans="3:22" ht="15.75">
      <c r="C37" s="4"/>
      <c r="V37" s="12"/>
    </row>
  </sheetData>
  <sheetProtection/>
  <mergeCells count="5">
    <mergeCell ref="B2:G2"/>
    <mergeCell ref="B5:C7"/>
    <mergeCell ref="D5:E6"/>
    <mergeCell ref="F5:G6"/>
    <mergeCell ref="B33:C33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2:L41"/>
  <sheetViews>
    <sheetView zoomScalePageLayoutView="0" workbookViewId="0" topLeftCell="A3">
      <selection activeCell="K8" sqref="K8:L32"/>
    </sheetView>
  </sheetViews>
  <sheetFormatPr defaultColWidth="8.796875" defaultRowHeight="15"/>
  <cols>
    <col min="1" max="2" width="9" style="0" customWidth="1"/>
    <col min="3" max="3" width="9.69921875" style="0" bestFit="1" customWidth="1"/>
    <col min="4" max="4" width="11.3984375" style="0" customWidth="1"/>
    <col min="5" max="5" width="8.59765625" style="0" hidden="1" customWidth="1"/>
    <col min="6" max="6" width="15.59765625" style="0" hidden="1" customWidth="1"/>
    <col min="7" max="7" width="8.59765625" style="0" customWidth="1"/>
    <col min="8" max="8" width="15.59765625" style="0" customWidth="1"/>
    <col min="9" max="9" width="8.59765625" style="0" customWidth="1"/>
    <col min="10" max="10" width="15.59765625" style="0" customWidth="1"/>
    <col min="11" max="11" width="8.59765625" style="0" customWidth="1"/>
    <col min="12" max="12" width="15.59765625" style="0" customWidth="1"/>
  </cols>
  <sheetData>
    <row r="1" ht="38.25" customHeight="1"/>
    <row r="2" spans="3:12" ht="40.5" customHeight="1">
      <c r="C2" s="119" t="s">
        <v>88</v>
      </c>
      <c r="D2" s="119"/>
      <c r="E2" s="119"/>
      <c r="F2" s="119"/>
      <c r="G2" s="119"/>
      <c r="H2" s="119"/>
      <c r="I2" s="119"/>
      <c r="J2" s="119"/>
      <c r="K2" s="119"/>
      <c r="L2" s="119"/>
    </row>
    <row r="3" ht="8.25" customHeight="1"/>
    <row r="4" ht="7.5" customHeight="1"/>
    <row r="5" spans="3:12" ht="13.5" customHeight="1">
      <c r="C5" s="123" t="s">
        <v>78</v>
      </c>
      <c r="D5" s="123"/>
      <c r="E5" s="125" t="s">
        <v>75</v>
      </c>
      <c r="F5" s="125"/>
      <c r="G5" s="129" t="s">
        <v>81</v>
      </c>
      <c r="H5" s="130"/>
      <c r="I5" s="129" t="s">
        <v>82</v>
      </c>
      <c r="J5" s="130"/>
      <c r="K5" s="129" t="s">
        <v>76</v>
      </c>
      <c r="L5" s="130"/>
    </row>
    <row r="6" spans="3:12" ht="45.75" customHeight="1">
      <c r="C6" s="123"/>
      <c r="D6" s="123"/>
      <c r="E6" s="125"/>
      <c r="F6" s="125"/>
      <c r="G6" s="131"/>
      <c r="H6" s="132"/>
      <c r="I6" s="131"/>
      <c r="J6" s="132"/>
      <c r="K6" s="131"/>
      <c r="L6" s="132"/>
    </row>
    <row r="7" spans="3:12" ht="17.25" customHeight="1">
      <c r="C7" s="123"/>
      <c r="D7" s="123"/>
      <c r="E7" s="9" t="s">
        <v>4</v>
      </c>
      <c r="F7" s="9" t="s">
        <v>2</v>
      </c>
      <c r="G7" s="9" t="s">
        <v>4</v>
      </c>
      <c r="H7" s="9" t="s">
        <v>2</v>
      </c>
      <c r="I7" s="9" t="s">
        <v>4</v>
      </c>
      <c r="J7" s="9" t="s">
        <v>2</v>
      </c>
      <c r="K7" s="9" t="s">
        <v>4</v>
      </c>
      <c r="L7" s="9" t="s">
        <v>2</v>
      </c>
    </row>
    <row r="8" spans="3:12" ht="15.75">
      <c r="C8" s="105" t="s">
        <v>5</v>
      </c>
      <c r="D8" s="105" t="s">
        <v>6</v>
      </c>
      <c r="E8" s="97"/>
      <c r="F8" s="98"/>
      <c r="G8" s="13">
        <v>470</v>
      </c>
      <c r="H8" s="14">
        <v>123052</v>
      </c>
      <c r="I8" s="13">
        <v>470</v>
      </c>
      <c r="J8" s="14">
        <v>31657.65</v>
      </c>
      <c r="K8" s="13">
        <v>592</v>
      </c>
      <c r="L8" s="14">
        <v>129737.3</v>
      </c>
    </row>
    <row r="9" spans="3:12" ht="15.75">
      <c r="C9" s="105"/>
      <c r="D9" s="105" t="s">
        <v>70</v>
      </c>
      <c r="E9" s="97"/>
      <c r="F9" s="98"/>
      <c r="G9" s="13">
        <v>39</v>
      </c>
      <c r="H9" s="14">
        <v>10162</v>
      </c>
      <c r="I9" s="13">
        <v>39</v>
      </c>
      <c r="J9" s="14">
        <v>2620.5</v>
      </c>
      <c r="K9" s="13">
        <v>55</v>
      </c>
      <c r="L9" s="14">
        <v>11787.74</v>
      </c>
    </row>
    <row r="10" spans="3:12" ht="15.75">
      <c r="C10" s="105"/>
      <c r="D10" s="105" t="s">
        <v>71</v>
      </c>
      <c r="E10" s="97"/>
      <c r="F10" s="98"/>
      <c r="G10" s="13">
        <v>19</v>
      </c>
      <c r="H10" s="14">
        <v>4734</v>
      </c>
      <c r="I10" s="13">
        <v>19</v>
      </c>
      <c r="J10" s="14">
        <v>1220.78</v>
      </c>
      <c r="K10" s="13">
        <v>61</v>
      </c>
      <c r="L10" s="100">
        <v>13217.75</v>
      </c>
    </row>
    <row r="11" spans="3:12" ht="15.75">
      <c r="C11" s="105" t="s">
        <v>68</v>
      </c>
      <c r="D11" s="105" t="s">
        <v>69</v>
      </c>
      <c r="E11" s="97"/>
      <c r="F11" s="98"/>
      <c r="G11" s="13">
        <v>81</v>
      </c>
      <c r="H11" s="14">
        <v>20978</v>
      </c>
      <c r="I11" s="13">
        <v>81</v>
      </c>
      <c r="J11" s="14">
        <v>5409.62</v>
      </c>
      <c r="K11" s="8">
        <v>69</v>
      </c>
      <c r="L11" s="14">
        <v>14844.55</v>
      </c>
    </row>
    <row r="12" spans="3:12" ht="15.75">
      <c r="C12" s="105" t="s">
        <v>45</v>
      </c>
      <c r="D12" s="105" t="s">
        <v>7</v>
      </c>
      <c r="E12" s="97"/>
      <c r="F12" s="98"/>
      <c r="G12" s="13">
        <v>89</v>
      </c>
      <c r="H12" s="14">
        <v>21666</v>
      </c>
      <c r="I12" s="13">
        <v>89</v>
      </c>
      <c r="J12" s="14">
        <v>5587.06</v>
      </c>
      <c r="K12" s="13">
        <v>82</v>
      </c>
      <c r="L12" s="14">
        <v>17284.75</v>
      </c>
    </row>
    <row r="13" spans="3:12" ht="15.75">
      <c r="C13" s="105" t="s">
        <v>29</v>
      </c>
      <c r="D13" s="105" t="s">
        <v>30</v>
      </c>
      <c r="E13" s="97"/>
      <c r="F13" s="98"/>
      <c r="G13" s="13">
        <v>198</v>
      </c>
      <c r="H13" s="14">
        <v>47448</v>
      </c>
      <c r="I13" s="13">
        <v>192</v>
      </c>
      <c r="J13" s="14">
        <v>11813.97</v>
      </c>
      <c r="K13" s="13">
        <v>272</v>
      </c>
      <c r="L13" s="14">
        <v>57952.34</v>
      </c>
    </row>
    <row r="14" spans="3:12" ht="15.75">
      <c r="C14" s="105"/>
      <c r="D14" s="105" t="s">
        <v>31</v>
      </c>
      <c r="E14" s="97"/>
      <c r="F14" s="98"/>
      <c r="G14" s="13">
        <v>8</v>
      </c>
      <c r="H14" s="14">
        <v>2114</v>
      </c>
      <c r="I14" s="13">
        <v>8</v>
      </c>
      <c r="J14" s="14">
        <v>545.14</v>
      </c>
      <c r="K14" s="13">
        <v>8</v>
      </c>
      <c r="L14" s="14">
        <v>1626.8</v>
      </c>
    </row>
    <row r="15" spans="3:12" ht="15.75">
      <c r="C15" s="105"/>
      <c r="D15" s="105" t="s">
        <v>32</v>
      </c>
      <c r="E15" s="97"/>
      <c r="F15" s="98"/>
      <c r="G15" s="13">
        <v>11</v>
      </c>
      <c r="H15" s="14">
        <v>2336</v>
      </c>
      <c r="I15" s="13">
        <v>11</v>
      </c>
      <c r="J15" s="14">
        <v>602.4</v>
      </c>
      <c r="K15" s="13">
        <v>7</v>
      </c>
      <c r="L15" s="14">
        <v>1423.45</v>
      </c>
    </row>
    <row r="16" spans="3:12" ht="15.75">
      <c r="C16" s="105" t="s">
        <v>8</v>
      </c>
      <c r="D16" s="105" t="s">
        <v>9</v>
      </c>
      <c r="E16" s="97"/>
      <c r="F16" s="98"/>
      <c r="G16" s="13">
        <v>99</v>
      </c>
      <c r="H16" s="14">
        <v>25047.46</v>
      </c>
      <c r="I16" s="13">
        <v>99</v>
      </c>
      <c r="J16" s="14">
        <v>6328.05</v>
      </c>
      <c r="K16" s="13">
        <v>155</v>
      </c>
      <c r="L16" s="14">
        <v>34366.15</v>
      </c>
    </row>
    <row r="17" spans="3:12" ht="15.75">
      <c r="C17" s="105"/>
      <c r="D17" s="105" t="s">
        <v>10</v>
      </c>
      <c r="E17" s="13"/>
      <c r="F17" s="14"/>
      <c r="G17" s="13">
        <v>40</v>
      </c>
      <c r="H17" s="14">
        <v>9999</v>
      </c>
      <c r="I17" s="13">
        <v>40</v>
      </c>
      <c r="J17" s="14">
        <v>2578.47</v>
      </c>
      <c r="K17" s="13">
        <v>77</v>
      </c>
      <c r="L17" s="14">
        <v>16878.05</v>
      </c>
    </row>
    <row r="18" spans="3:12" ht="15.75">
      <c r="C18" s="105" t="s">
        <v>11</v>
      </c>
      <c r="D18" s="105" t="s">
        <v>12</v>
      </c>
      <c r="E18" s="97"/>
      <c r="F18" s="98"/>
      <c r="G18" s="13">
        <v>74</v>
      </c>
      <c r="H18" s="14">
        <v>20698</v>
      </c>
      <c r="I18" s="13">
        <v>74</v>
      </c>
      <c r="J18" s="14">
        <v>5337.38</v>
      </c>
      <c r="K18" s="13">
        <v>63</v>
      </c>
      <c r="L18" s="14">
        <v>15643.49</v>
      </c>
    </row>
    <row r="19" spans="3:12" ht="15.75">
      <c r="C19" s="105"/>
      <c r="D19" s="105" t="s">
        <v>13</v>
      </c>
      <c r="E19" s="97"/>
      <c r="F19" s="98"/>
      <c r="G19" s="13">
        <v>52</v>
      </c>
      <c r="H19" s="14">
        <v>13454</v>
      </c>
      <c r="I19" s="13">
        <v>52</v>
      </c>
      <c r="J19" s="14">
        <v>3469.42</v>
      </c>
      <c r="K19" s="13">
        <v>28</v>
      </c>
      <c r="L19" s="14">
        <v>6507.2</v>
      </c>
    </row>
    <row r="20" spans="3:12" ht="15.75">
      <c r="C20" s="105"/>
      <c r="D20" s="105" t="s">
        <v>14</v>
      </c>
      <c r="E20" s="13"/>
      <c r="F20" s="14"/>
      <c r="G20" s="13">
        <v>63</v>
      </c>
      <c r="H20" s="14">
        <v>17294</v>
      </c>
      <c r="I20" s="13">
        <v>63</v>
      </c>
      <c r="J20" s="14">
        <v>4459.58</v>
      </c>
      <c r="K20" s="13">
        <v>67</v>
      </c>
      <c r="L20" s="14">
        <v>14641.2</v>
      </c>
    </row>
    <row r="21" spans="3:12" ht="15.75">
      <c r="C21" s="105" t="s">
        <v>15</v>
      </c>
      <c r="D21" s="105" t="s">
        <v>16</v>
      </c>
      <c r="E21" s="97"/>
      <c r="F21" s="98"/>
      <c r="G21" s="13">
        <v>102</v>
      </c>
      <c r="H21" s="14">
        <v>27598</v>
      </c>
      <c r="I21" s="13">
        <v>102</v>
      </c>
      <c r="J21" s="14">
        <v>7116.7</v>
      </c>
      <c r="K21" s="13">
        <v>110</v>
      </c>
      <c r="L21" s="14">
        <v>22571.85</v>
      </c>
    </row>
    <row r="22" spans="3:12" ht="15.75">
      <c r="C22" s="105" t="s">
        <v>17</v>
      </c>
      <c r="D22" s="105" t="s">
        <v>18</v>
      </c>
      <c r="E22" s="97"/>
      <c r="F22" s="98"/>
      <c r="G22" s="13">
        <v>81</v>
      </c>
      <c r="H22" s="14">
        <v>28527.76</v>
      </c>
      <c r="I22" s="13">
        <v>81</v>
      </c>
      <c r="J22" s="14">
        <v>7399.2</v>
      </c>
      <c r="K22" s="13">
        <v>88</v>
      </c>
      <c r="L22" s="14">
        <v>18708.2</v>
      </c>
    </row>
    <row r="23" spans="3:12" ht="15.75">
      <c r="C23" s="105"/>
      <c r="D23" s="105" t="s">
        <v>26</v>
      </c>
      <c r="E23" s="13"/>
      <c r="F23" s="14"/>
      <c r="G23" s="13">
        <v>6</v>
      </c>
      <c r="H23" s="14">
        <v>1371</v>
      </c>
      <c r="I23" s="13">
        <v>6</v>
      </c>
      <c r="J23" s="14">
        <v>353.55</v>
      </c>
      <c r="K23" s="13">
        <v>17</v>
      </c>
      <c r="L23" s="14">
        <v>3863.65</v>
      </c>
    </row>
    <row r="24" spans="3:12" ht="15.75">
      <c r="C24" s="105"/>
      <c r="D24" s="105" t="s">
        <v>47</v>
      </c>
      <c r="E24" s="97"/>
      <c r="F24" s="98"/>
      <c r="G24" s="13">
        <v>5</v>
      </c>
      <c r="H24" s="14">
        <v>1108</v>
      </c>
      <c r="I24" s="13">
        <v>5</v>
      </c>
      <c r="J24" s="14">
        <v>285.72</v>
      </c>
      <c r="K24" s="13">
        <v>18</v>
      </c>
      <c r="L24" s="14">
        <v>3863.65</v>
      </c>
    </row>
    <row r="25" spans="3:12" ht="15.75">
      <c r="C25" s="105" t="s">
        <v>19</v>
      </c>
      <c r="D25" s="105" t="s">
        <v>20</v>
      </c>
      <c r="E25" s="97"/>
      <c r="F25" s="98"/>
      <c r="G25" s="13">
        <v>21</v>
      </c>
      <c r="H25" s="14">
        <v>5622</v>
      </c>
      <c r="I25" s="13">
        <v>21</v>
      </c>
      <c r="J25" s="14">
        <v>1431.18</v>
      </c>
      <c r="K25" s="13">
        <v>57</v>
      </c>
      <c r="L25" s="14">
        <v>12404.35</v>
      </c>
    </row>
    <row r="26" spans="3:12" ht="15.75">
      <c r="C26" s="105"/>
      <c r="D26" s="105" t="s">
        <v>48</v>
      </c>
      <c r="E26" s="97"/>
      <c r="F26" s="98"/>
      <c r="G26" s="13">
        <v>7</v>
      </c>
      <c r="H26" s="14">
        <v>1994</v>
      </c>
      <c r="I26" s="13">
        <v>7</v>
      </c>
      <c r="J26" s="14">
        <v>514.18</v>
      </c>
      <c r="K26" s="13">
        <v>23</v>
      </c>
      <c r="L26" s="14">
        <v>4677.05</v>
      </c>
    </row>
    <row r="27" spans="3:12" ht="15.75">
      <c r="C27" s="105" t="s">
        <v>35</v>
      </c>
      <c r="D27" s="105" t="s">
        <v>33</v>
      </c>
      <c r="E27" s="97"/>
      <c r="F27" s="98"/>
      <c r="G27" s="13">
        <v>65</v>
      </c>
      <c r="H27" s="14">
        <v>15519.25</v>
      </c>
      <c r="I27" s="13">
        <v>65</v>
      </c>
      <c r="J27" s="14">
        <v>4002.01</v>
      </c>
      <c r="K27" s="13">
        <v>123</v>
      </c>
      <c r="L27" s="14">
        <v>26638.85</v>
      </c>
    </row>
    <row r="28" spans="3:12" ht="15.75">
      <c r="C28" s="105" t="s">
        <v>21</v>
      </c>
      <c r="D28" s="105" t="s">
        <v>22</v>
      </c>
      <c r="E28" s="97"/>
      <c r="F28" s="98"/>
      <c r="G28" s="101">
        <v>147</v>
      </c>
      <c r="H28" s="16">
        <v>38258</v>
      </c>
      <c r="I28" s="13">
        <v>145</v>
      </c>
      <c r="J28" s="14">
        <v>8813.12</v>
      </c>
      <c r="K28" s="13">
        <v>222</v>
      </c>
      <c r="L28" s="16">
        <v>59054.37</v>
      </c>
    </row>
    <row r="29" spans="3:12" ht="15.75">
      <c r="C29" s="105" t="s">
        <v>67</v>
      </c>
      <c r="D29" s="105" t="s">
        <v>72</v>
      </c>
      <c r="E29" s="13"/>
      <c r="F29" s="14"/>
      <c r="G29" s="13">
        <v>31</v>
      </c>
      <c r="H29" s="14">
        <v>7981</v>
      </c>
      <c r="I29" s="13">
        <v>31</v>
      </c>
      <c r="J29" s="14">
        <v>2058.05</v>
      </c>
      <c r="K29" s="13">
        <v>47</v>
      </c>
      <c r="L29" s="14">
        <v>9964.15</v>
      </c>
    </row>
    <row r="30" spans="3:12" ht="15.75">
      <c r="C30" s="105"/>
      <c r="D30" s="106" t="s">
        <v>73</v>
      </c>
      <c r="E30" s="97"/>
      <c r="F30" s="98"/>
      <c r="G30" s="13">
        <v>18</v>
      </c>
      <c r="H30" s="14">
        <v>4469</v>
      </c>
      <c r="I30" s="13">
        <v>18</v>
      </c>
      <c r="J30" s="14">
        <v>1152.45</v>
      </c>
      <c r="K30" s="13">
        <v>35</v>
      </c>
      <c r="L30" s="14">
        <v>7117.25</v>
      </c>
    </row>
    <row r="31" spans="3:12" ht="15.75">
      <c r="C31" s="105" t="s">
        <v>23</v>
      </c>
      <c r="D31" s="105" t="s">
        <v>24</v>
      </c>
      <c r="E31" s="97"/>
      <c r="F31" s="98"/>
      <c r="G31" s="13">
        <v>50</v>
      </c>
      <c r="H31" s="14">
        <v>11358</v>
      </c>
      <c r="I31" s="13">
        <v>50</v>
      </c>
      <c r="J31" s="14">
        <v>2928.94</v>
      </c>
      <c r="K31" s="13">
        <v>114</v>
      </c>
      <c r="L31" s="14">
        <v>23995.3</v>
      </c>
    </row>
    <row r="32" spans="3:12" ht="15.75" customHeight="1">
      <c r="C32" s="105"/>
      <c r="D32" s="105" t="s">
        <v>34</v>
      </c>
      <c r="E32" s="97"/>
      <c r="F32" s="98"/>
      <c r="G32" s="13">
        <v>23</v>
      </c>
      <c r="H32" s="14">
        <v>5647</v>
      </c>
      <c r="I32" s="13">
        <v>23</v>
      </c>
      <c r="J32" s="14">
        <v>1456.23</v>
      </c>
      <c r="K32" s="13">
        <v>13</v>
      </c>
      <c r="L32" s="14">
        <v>2846.9</v>
      </c>
    </row>
    <row r="33" spans="3:12" ht="15.75">
      <c r="C33" s="122" t="s">
        <v>25</v>
      </c>
      <c r="D33" s="122"/>
      <c r="E33" s="22">
        <f aca="true" t="shared" si="0" ref="E33:J33">SUM(E8:E32)</f>
        <v>0</v>
      </c>
      <c r="F33" s="59">
        <f t="shared" si="0"/>
        <v>0</v>
      </c>
      <c r="G33" s="22">
        <f t="shared" si="0"/>
        <v>1799</v>
      </c>
      <c r="H33" s="59">
        <f t="shared" si="0"/>
        <v>468435.47</v>
      </c>
      <c r="I33" s="22">
        <f t="shared" si="0"/>
        <v>1791</v>
      </c>
      <c r="J33" s="59">
        <f t="shared" si="0"/>
        <v>119141.34999999998</v>
      </c>
      <c r="K33" s="22">
        <f>SUM(K8:K32)</f>
        <v>2403</v>
      </c>
      <c r="L33" s="59">
        <f>SUM(L8:L32)</f>
        <v>531616.3400000001</v>
      </c>
    </row>
    <row r="34" spans="5:12" ht="15.75">
      <c r="E34" s="5"/>
      <c r="F34" s="5"/>
      <c r="G34" s="5"/>
      <c r="H34" s="5"/>
      <c r="I34" s="5"/>
      <c r="J34" s="5"/>
      <c r="K34" s="5"/>
      <c r="L34" s="5"/>
    </row>
    <row r="35" spans="5:12" ht="15.75">
      <c r="E35" s="5"/>
      <c r="F35" s="26"/>
      <c r="G35" s="26"/>
      <c r="H35" s="26"/>
      <c r="I35" s="5"/>
      <c r="J35" s="5"/>
      <c r="K35" s="5"/>
      <c r="L35" s="5"/>
    </row>
    <row r="36" spans="5:12" ht="15.75">
      <c r="E36" s="5"/>
      <c r="F36" s="5"/>
      <c r="G36" s="5"/>
      <c r="H36" s="5"/>
      <c r="I36" s="5"/>
      <c r="J36" s="5"/>
      <c r="K36" s="5"/>
      <c r="L36" s="5"/>
    </row>
    <row r="37" spans="5:12" ht="15.75">
      <c r="E37" s="5"/>
      <c r="F37" s="5"/>
      <c r="G37" s="5"/>
      <c r="H37" s="5"/>
      <c r="I37" s="5"/>
      <c r="J37" s="5"/>
      <c r="K37" s="5"/>
      <c r="L37" s="5"/>
    </row>
    <row r="38" ht="15.75">
      <c r="D38" s="4"/>
    </row>
    <row r="41" spans="10:12" ht="15.75">
      <c r="J41" s="30"/>
      <c r="K41" s="30"/>
      <c r="L41" s="30"/>
    </row>
  </sheetData>
  <sheetProtection/>
  <mergeCells count="7">
    <mergeCell ref="C33:D33"/>
    <mergeCell ref="C2:L2"/>
    <mergeCell ref="C5:D7"/>
    <mergeCell ref="E5:F6"/>
    <mergeCell ref="G5:H6"/>
    <mergeCell ref="I5:J6"/>
    <mergeCell ref="K5:L6"/>
  </mergeCells>
  <printOptions/>
  <pageMargins left="0.35433070866141736" right="0" top="0" bottom="0" header="0.5118110236220472" footer="0.5118110236220472"/>
  <pageSetup orientation="landscape" paperSize="9" r:id="rId1"/>
  <headerFooter alignWithMargins="0">
    <oddHeader>&amp;L&amp;"-,Italic"Ministarstvo finasija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7">
      <selection activeCell="K24" sqref="K24"/>
    </sheetView>
  </sheetViews>
  <sheetFormatPr defaultColWidth="8.796875" defaultRowHeight="15"/>
  <cols>
    <col min="1" max="1" width="5.5" style="0" customWidth="1"/>
    <col min="2" max="2" width="7.5" style="0" customWidth="1"/>
    <col min="3" max="3" width="43.0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56" t="s">
        <v>89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ht="16.5" thickBot="1"/>
    <row r="3" spans="1:11" ht="54.75" thickBot="1">
      <c r="A3" s="35" t="s">
        <v>53</v>
      </c>
      <c r="B3" s="36" t="s">
        <v>54</v>
      </c>
      <c r="C3" s="37" t="s">
        <v>55</v>
      </c>
      <c r="D3" s="38" t="s">
        <v>56</v>
      </c>
      <c r="E3" s="165" t="s">
        <v>57</v>
      </c>
      <c r="F3" s="166"/>
      <c r="G3" s="39" t="s">
        <v>58</v>
      </c>
      <c r="H3" s="40"/>
      <c r="I3" s="40"/>
      <c r="J3" s="41" t="s">
        <v>59</v>
      </c>
      <c r="K3" s="42" t="s">
        <v>60</v>
      </c>
    </row>
    <row r="4" spans="1:11" ht="18">
      <c r="A4" s="157">
        <v>1</v>
      </c>
      <c r="B4" s="159">
        <v>4211</v>
      </c>
      <c r="C4" s="161" t="s">
        <v>41</v>
      </c>
      <c r="D4" s="43"/>
      <c r="E4" s="150">
        <f>'I '!C32</f>
        <v>6974</v>
      </c>
      <c r="F4" s="150">
        <f>'I '!D32</f>
        <v>13345</v>
      </c>
      <c r="G4" s="163">
        <f>'I '!E32</f>
        <v>361809.67</v>
      </c>
      <c r="H4" s="109"/>
      <c r="I4" s="44"/>
      <c r="J4" s="152" t="s">
        <v>90</v>
      </c>
      <c r="K4" s="136" t="s">
        <v>93</v>
      </c>
    </row>
    <row r="5" spans="1:11" ht="18.75" thickBot="1">
      <c r="A5" s="158"/>
      <c r="B5" s="160"/>
      <c r="C5" s="162"/>
      <c r="D5" s="45">
        <v>18567</v>
      </c>
      <c r="E5" s="151"/>
      <c r="F5" s="151"/>
      <c r="G5" s="164"/>
      <c r="H5" s="110"/>
      <c r="I5" s="46"/>
      <c r="J5" s="153"/>
      <c r="K5" s="137"/>
    </row>
    <row r="6" spans="1:11" ht="18">
      <c r="A6" s="157">
        <v>2</v>
      </c>
      <c r="B6" s="167">
        <v>4213</v>
      </c>
      <c r="C6" s="169" t="s">
        <v>39</v>
      </c>
      <c r="D6" s="47"/>
      <c r="E6" s="154">
        <f>'I '!F32</f>
        <v>7907</v>
      </c>
      <c r="F6" s="154">
        <f>'I '!G32</f>
        <v>26944</v>
      </c>
      <c r="G6" s="171">
        <f>'I '!H32</f>
        <v>796575.17</v>
      </c>
      <c r="H6" s="111"/>
      <c r="I6" s="48"/>
      <c r="J6" s="152" t="s">
        <v>90</v>
      </c>
      <c r="K6" s="136" t="s">
        <v>93</v>
      </c>
    </row>
    <row r="7" spans="1:11" ht="18.75" thickBot="1">
      <c r="A7" s="158"/>
      <c r="B7" s="168"/>
      <c r="C7" s="170"/>
      <c r="D7" s="49">
        <v>39030</v>
      </c>
      <c r="E7" s="155"/>
      <c r="F7" s="155"/>
      <c r="G7" s="172"/>
      <c r="H7" s="148"/>
      <c r="I7" s="48"/>
      <c r="J7" s="153"/>
      <c r="K7" s="137"/>
    </row>
    <row r="8" spans="1:11" ht="18">
      <c r="A8" s="50">
        <v>3</v>
      </c>
      <c r="B8" s="51">
        <v>4213</v>
      </c>
      <c r="C8" s="52" t="s">
        <v>61</v>
      </c>
      <c r="D8" s="53"/>
      <c r="E8" s="173">
        <f>' II'!L31</f>
        <v>57</v>
      </c>
      <c r="F8" s="174"/>
      <c r="G8" s="92">
        <f>' II'!M31</f>
        <v>20116.960000000003</v>
      </c>
      <c r="H8" s="148"/>
      <c r="I8" s="48"/>
      <c r="J8" s="72" t="s">
        <v>90</v>
      </c>
      <c r="K8" s="73" t="s">
        <v>93</v>
      </c>
    </row>
    <row r="9" spans="1:11" ht="54">
      <c r="A9" s="54">
        <v>4</v>
      </c>
      <c r="B9" s="55">
        <v>4213</v>
      </c>
      <c r="C9" s="56" t="s">
        <v>62</v>
      </c>
      <c r="D9" s="57"/>
      <c r="E9" s="144">
        <f>' II'!D31</f>
        <v>2015</v>
      </c>
      <c r="F9" s="145"/>
      <c r="G9" s="112">
        <f>' II'!F31</f>
        <v>362074.8</v>
      </c>
      <c r="H9" s="148"/>
      <c r="I9" s="58"/>
      <c r="J9" s="6" t="s">
        <v>91</v>
      </c>
      <c r="K9" s="73" t="s">
        <v>93</v>
      </c>
    </row>
    <row r="10" spans="1:11" ht="54.75">
      <c r="A10" s="54">
        <v>5</v>
      </c>
      <c r="B10" s="55">
        <v>4213</v>
      </c>
      <c r="C10" s="56" t="s">
        <v>63</v>
      </c>
      <c r="D10" s="57"/>
      <c r="E10" s="144">
        <f>' II'!G31</f>
        <v>137</v>
      </c>
      <c r="F10" s="145"/>
      <c r="G10" s="112">
        <f>' II'!I31</f>
        <v>11140.2</v>
      </c>
      <c r="H10" s="107"/>
      <c r="I10" s="58"/>
      <c r="J10" s="6" t="s">
        <v>91</v>
      </c>
      <c r="K10" s="73" t="s">
        <v>93</v>
      </c>
    </row>
    <row r="11" spans="1:11" ht="18">
      <c r="A11" s="54">
        <v>6</v>
      </c>
      <c r="B11" s="55">
        <v>4214</v>
      </c>
      <c r="C11" s="56" t="s">
        <v>64</v>
      </c>
      <c r="D11" s="57">
        <v>5836</v>
      </c>
      <c r="E11" s="144">
        <f>'III '!D33</f>
        <v>2884</v>
      </c>
      <c r="F11" s="145"/>
      <c r="G11" s="146">
        <f>'III '!E33</f>
        <v>233710.11</v>
      </c>
      <c r="H11" s="147"/>
      <c r="I11" s="48"/>
      <c r="J11" s="72" t="s">
        <v>90</v>
      </c>
      <c r="K11" s="73" t="s">
        <v>93</v>
      </c>
    </row>
    <row r="12" spans="1:12" ht="18">
      <c r="A12" s="54">
        <v>7</v>
      </c>
      <c r="B12" s="55">
        <v>4214</v>
      </c>
      <c r="C12" s="56" t="s">
        <v>65</v>
      </c>
      <c r="D12" s="57"/>
      <c r="E12" s="144">
        <f>'III '!F33</f>
        <v>513</v>
      </c>
      <c r="F12" s="145"/>
      <c r="G12" s="93">
        <f>'III '!G33</f>
        <v>73439.72</v>
      </c>
      <c r="H12" s="111"/>
      <c r="I12" s="48"/>
      <c r="J12" s="72" t="s">
        <v>90</v>
      </c>
      <c r="K12" s="73" t="s">
        <v>93</v>
      </c>
      <c r="L12" s="95"/>
    </row>
    <row r="13" spans="1:12" ht="18">
      <c r="A13" s="54">
        <v>8</v>
      </c>
      <c r="B13" s="55">
        <v>4215</v>
      </c>
      <c r="C13" s="56" t="s">
        <v>66</v>
      </c>
      <c r="D13" s="57">
        <v>4545</v>
      </c>
      <c r="E13" s="144">
        <f>'I '!K32</f>
        <v>18888</v>
      </c>
      <c r="F13" s="145"/>
      <c r="G13" s="93">
        <f>'I '!L32</f>
        <v>1468214.5899999999</v>
      </c>
      <c r="H13" s="148"/>
      <c r="I13" s="48"/>
      <c r="J13" s="72" t="s">
        <v>90</v>
      </c>
      <c r="K13" s="73" t="s">
        <v>93</v>
      </c>
      <c r="L13" s="96"/>
    </row>
    <row r="14" spans="1:12" ht="18">
      <c r="A14" s="54">
        <v>9</v>
      </c>
      <c r="B14" s="55">
        <v>4215</v>
      </c>
      <c r="C14" s="56" t="s">
        <v>36</v>
      </c>
      <c r="D14" s="57">
        <v>1166</v>
      </c>
      <c r="E14" s="144">
        <f>'I '!I32</f>
        <v>2878</v>
      </c>
      <c r="F14" s="145"/>
      <c r="G14" s="93">
        <f>'I '!J32</f>
        <v>559624.99</v>
      </c>
      <c r="H14" s="149"/>
      <c r="I14" s="58"/>
      <c r="J14" s="72" t="s">
        <v>90</v>
      </c>
      <c r="K14" s="73" t="s">
        <v>93</v>
      </c>
      <c r="L14" s="95"/>
    </row>
    <row r="15" spans="1:15" ht="37.5" customHeight="1">
      <c r="A15" s="54">
        <v>10</v>
      </c>
      <c r="B15" s="55">
        <v>4215</v>
      </c>
      <c r="C15" s="80" t="s">
        <v>76</v>
      </c>
      <c r="D15" s="77"/>
      <c r="E15" s="144">
        <f>' IV -ISPRAVNA'!K33</f>
        <v>2403</v>
      </c>
      <c r="F15" s="145"/>
      <c r="G15" s="93">
        <f>' IV -ISPRAVNA'!L33</f>
        <v>531616.3400000001</v>
      </c>
      <c r="H15" s="99"/>
      <c r="I15" s="58"/>
      <c r="J15" s="72" t="s">
        <v>90</v>
      </c>
      <c r="K15" s="73" t="s">
        <v>93</v>
      </c>
      <c r="O15" s="12"/>
    </row>
    <row r="16" spans="1:15" ht="37.5" customHeight="1">
      <c r="A16" s="54">
        <v>11</v>
      </c>
      <c r="B16" s="60">
        <v>4217</v>
      </c>
      <c r="C16" s="78" t="s">
        <v>77</v>
      </c>
      <c r="D16" s="81"/>
      <c r="E16" s="144">
        <f>'I '!M32</f>
        <v>417</v>
      </c>
      <c r="F16" s="145"/>
      <c r="G16" s="146">
        <f>'I '!N32</f>
        <v>119383</v>
      </c>
      <c r="H16" s="147"/>
      <c r="I16" s="58"/>
      <c r="J16" s="72" t="s">
        <v>90</v>
      </c>
      <c r="K16" s="73" t="s">
        <v>93</v>
      </c>
      <c r="O16" s="12"/>
    </row>
    <row r="17" spans="1:11" ht="36.75" hidden="1" thickBot="1">
      <c r="A17" s="54">
        <v>12</v>
      </c>
      <c r="B17" s="60">
        <v>4218</v>
      </c>
      <c r="C17" s="102" t="s">
        <v>75</v>
      </c>
      <c r="D17" s="79"/>
      <c r="E17" s="142">
        <f>' IV -ISPRAVNA'!E33</f>
        <v>0</v>
      </c>
      <c r="F17" s="143"/>
      <c r="G17" s="94">
        <f>' IV -ISPRAVNA'!F33</f>
        <v>0</v>
      </c>
      <c r="H17" s="108"/>
      <c r="I17" s="58"/>
      <c r="J17" s="72" t="s">
        <v>79</v>
      </c>
      <c r="K17" s="73" t="s">
        <v>80</v>
      </c>
    </row>
    <row r="18" spans="1:11" ht="36.75" thickBot="1">
      <c r="A18" s="54">
        <v>12</v>
      </c>
      <c r="B18" s="74">
        <v>4218</v>
      </c>
      <c r="C18" s="103" t="s">
        <v>84</v>
      </c>
      <c r="D18" s="67"/>
      <c r="E18" s="138">
        <f>' IV -ISPRAVNA'!G33</f>
        <v>1799</v>
      </c>
      <c r="F18" s="139"/>
      <c r="G18" s="140">
        <f>' IV -ISPRAVNA'!H33</f>
        <v>468435.47</v>
      </c>
      <c r="H18" s="141"/>
      <c r="I18" s="67"/>
      <c r="J18" s="72" t="s">
        <v>90</v>
      </c>
      <c r="K18" s="73" t="s">
        <v>93</v>
      </c>
    </row>
    <row r="19" spans="1:11" ht="36.75" thickBot="1">
      <c r="A19" s="104">
        <v>13</v>
      </c>
      <c r="B19" s="75">
        <v>4218</v>
      </c>
      <c r="C19" s="68" t="s">
        <v>83</v>
      </c>
      <c r="D19" s="69"/>
      <c r="E19" s="133">
        <f>' IV -ISPRAVNA'!I33</f>
        <v>1791</v>
      </c>
      <c r="F19" s="133"/>
      <c r="G19" s="134">
        <f>' IV -ISPRAVNA'!J33</f>
        <v>119141.34999999998</v>
      </c>
      <c r="H19" s="135"/>
      <c r="I19" s="61"/>
      <c r="J19" s="76" t="s">
        <v>92</v>
      </c>
      <c r="K19" s="71" t="s">
        <v>93</v>
      </c>
    </row>
    <row r="20" spans="7:10" ht="15.75">
      <c r="G20" s="95"/>
      <c r="J20" s="12"/>
    </row>
    <row r="21" spans="7:14" ht="15.75">
      <c r="G21" s="12"/>
      <c r="N21" s="12"/>
    </row>
    <row r="22" spans="3:7" ht="15.75">
      <c r="C22" s="3"/>
      <c r="G22" s="82"/>
    </row>
    <row r="23" ht="15.75">
      <c r="G23" s="12"/>
    </row>
    <row r="24" spans="3:18" ht="15.75">
      <c r="C24" s="12"/>
      <c r="G24" s="90"/>
      <c r="N24" s="12"/>
      <c r="R24" s="91"/>
    </row>
    <row r="28" ht="15.75">
      <c r="G28" s="91"/>
    </row>
  </sheetData>
  <sheetProtection/>
  <mergeCells count="36">
    <mergeCell ref="E16:F16"/>
    <mergeCell ref="G16:H16"/>
    <mergeCell ref="K6:K7"/>
    <mergeCell ref="H7:H9"/>
    <mergeCell ref="A6:A7"/>
    <mergeCell ref="B6:B7"/>
    <mergeCell ref="C6:C7"/>
    <mergeCell ref="G6:G7"/>
    <mergeCell ref="J6:J7"/>
    <mergeCell ref="E8:F8"/>
    <mergeCell ref="A1:K1"/>
    <mergeCell ref="A4:A5"/>
    <mergeCell ref="B4:B5"/>
    <mergeCell ref="C4:C5"/>
    <mergeCell ref="G4:G5"/>
    <mergeCell ref="E3:F3"/>
    <mergeCell ref="E12:F12"/>
    <mergeCell ref="H13:H14"/>
    <mergeCell ref="F4:F5"/>
    <mergeCell ref="J4:J5"/>
    <mergeCell ref="F6:F7"/>
    <mergeCell ref="E4:E5"/>
    <mergeCell ref="E13:F13"/>
    <mergeCell ref="E14:F14"/>
    <mergeCell ref="E6:E7"/>
    <mergeCell ref="E9:F9"/>
    <mergeCell ref="E19:F19"/>
    <mergeCell ref="G19:H19"/>
    <mergeCell ref="K4:K5"/>
    <mergeCell ref="E18:F18"/>
    <mergeCell ref="G18:H18"/>
    <mergeCell ref="E17:F17"/>
    <mergeCell ref="E10:F10"/>
    <mergeCell ref="E11:F11"/>
    <mergeCell ref="E15:F15"/>
    <mergeCell ref="G11:H11"/>
  </mergeCells>
  <printOptions/>
  <pageMargins left="0" right="0" top="0.7480314960629921" bottom="0" header="0.31496062992125984" footer="0.31496062992125984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2021-08-18T12:37:57Z</cp:lastPrinted>
  <dcterms:created xsi:type="dcterms:W3CDTF">2004-03-12T09:29:14Z</dcterms:created>
  <dcterms:modified xsi:type="dcterms:W3CDTF">2021-11-04T11:50:33Z</dcterms:modified>
  <cp:category/>
  <cp:version/>
  <cp:contentType/>
  <cp:contentStatus/>
</cp:coreProperties>
</file>