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1"/>
  </bookViews>
  <sheets>
    <sheet name="I " sheetId="1" r:id="rId1"/>
    <sheet name=" II" sheetId="2" r:id="rId2"/>
    <sheet name="III " sheetId="3" r:id="rId3"/>
    <sheet name=" IV -ISPRAVNA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<sst xmlns="http://schemas.openxmlformats.org/spreadsheetml/2006/main" count="264" uniqueCount="94">
  <si>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</si>
  <si>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</si>
  <si>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</si>
  <si>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</si>
  <si>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</si>
  <si>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</si>
  <si>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</si>
  <si>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</si>
  <si>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</si>
  <si>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</si>
  <si>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</si>
  <si>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</si>
  <si>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</si>
  <si>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</si>
  <si>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</si>
  <si>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</si>
  <si>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</si>
  <si>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</si>
  <si>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</si>
  <si>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</si>
  <si>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</si>
  <si>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</si>
  <si>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</si>
  <si>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</si>
  <si>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</si>
  <si>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</si>
  <si>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</si>
  <si>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</si>
  <si>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</si>
  <si>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</si>
  <si>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</si>
  <si>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</si>
  <si>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</si>
  <si>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</si>
  <si>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</si>
  <si>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</si>
  <si>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</si>
  <si>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</si>
  <si>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</si>
  <si>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</si>
  <si>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</si>
  <si>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</si>
  <si>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</si>
  <si>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</si>
  <si>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</si>
  <si>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</si>
  <si>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</si>
  <si>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</si>
  <si>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</si>
  <si>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</si>
  <si>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</si>
  <si>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</si>
  <si>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</si>
  <si>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</si>
  <si>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</si>
  <si>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</si>
  <si>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</si>
  <si>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</si>
  <si>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</si>
  <si>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</si>
  <si>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</si>
  <si>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</si>
  <si>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</si>
  <si>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</si>
  <si>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</si>
  <si>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</si>
  <si>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</si>
  <si>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</si>
  <si>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</si>
  <si>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</si>
  <si>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</si>
  <si>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</si>
  <si>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</si>
  <si>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</si>
  <si>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</si>
  <si>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</si>
  <si>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</si>
  <si>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</si>
  <si>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</si>
  <si>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115-402/20-941/7</t>
  </si>
  <si>
    <t>14.08.2020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</si>
  <si>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</si>
  <si>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</si>
  <si>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</si>
  <si>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</si>
  <si>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REKAPITULAR ZA  MAJ  2021 .GODINE</t>
  </si>
  <si>
    <t>REKAPITULAR ZA MAJ   2021.godine</t>
  </si>
  <si>
    <t xml:space="preserve">                        REKAPITULAR ZA MAJ  2021.godine</t>
  </si>
  <si>
    <t xml:space="preserve">                        REKAPITULAR ZA MAJ 2021.godine</t>
  </si>
  <si>
    <t>PREGLED BROJA KORISNIKA I ISPLAĆENIH SREDSTAVA  KORISNIKA MATERIJALNIH DAVANJA I USLUGA IZ OBLASTI SOCIJALNE I DJEČJE ZAŠTITE  ZA MJESEC MAJ 2021.GODINE</t>
  </si>
  <si>
    <t>14.05.2021</t>
  </si>
  <si>
    <t>16-115-402/21-558/5</t>
  </si>
  <si>
    <t>16-115-402/21-941/5</t>
  </si>
  <si>
    <t>16-115-402/21-571/5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</si>
</sst>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2" fillId="0" borderId="2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175" fontId="0" fillId="0" borderId="10" xfId="0" applyNumberFormat="1" applyBorder="1" applyAlignment="1">
      <alignment/>
    </xf>
    <xf numFmtId="49" fontId="5" fillId="0" borderId="30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34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6" xfId="0" applyFont="1" applyBorder="1" applyAlignment="1">
      <alignment vertical="justify"/>
    </xf>
    <xf numFmtId="0" fontId="12" fillId="0" borderId="37" xfId="0" applyFont="1" applyBorder="1" applyAlignment="1">
      <alignment vertical="justify"/>
    </xf>
    <xf numFmtId="0" fontId="12" fillId="0" borderId="38" xfId="0" applyFont="1" applyBorder="1" applyAlignment="1">
      <alignment vertical="justify"/>
    </xf>
    <xf numFmtId="175" fontId="14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4" fontId="14" fillId="0" borderId="0" xfId="0" applyNumberFormat="1" applyFont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12" fillId="33" borderId="39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29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4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0" fillId="0" borderId="10" xfId="0" applyNumberFormat="1" applyBorder="1" applyAlignment="1">
      <alignment/>
    </xf>
    <xf numFmtId="173" fontId="5" fillId="0" borderId="10" xfId="45" applyFont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5" fillId="0" borderId="10" xfId="45" applyNumberFormat="1" applyFont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4" fontId="12" fillId="0" borderId="37" xfId="0" applyNumberFormat="1" applyFont="1" applyBorder="1" applyAlignment="1">
      <alignment horizontal="center" wrapText="1"/>
    </xf>
    <xf numFmtId="174" fontId="12" fillId="0" borderId="42" xfId="0" applyNumberFormat="1" applyFont="1" applyBorder="1" applyAlignment="1">
      <alignment horizontal="center" wrapText="1"/>
    </xf>
    <xf numFmtId="175" fontId="12" fillId="33" borderId="37" xfId="0" applyNumberFormat="1" applyFont="1" applyFill="1" applyBorder="1" applyAlignment="1">
      <alignment horizontal="right" wrapText="1"/>
    </xf>
    <xf numFmtId="175" fontId="12" fillId="33" borderId="42" xfId="0" applyNumberFormat="1" applyFont="1" applyFill="1" applyBorder="1" applyAlignment="1">
      <alignment horizontal="right" wrapText="1"/>
    </xf>
    <xf numFmtId="49" fontId="33" fillId="33" borderId="44" xfId="0" applyNumberFormat="1" applyFont="1" applyFill="1" applyBorder="1" applyAlignment="1">
      <alignment horizontal="right"/>
    </xf>
    <xf numFmtId="49" fontId="33" fillId="33" borderId="30" xfId="0" applyNumberFormat="1" applyFont="1" applyFill="1" applyBorder="1" applyAlignment="1">
      <alignment horizontal="right"/>
    </xf>
    <xf numFmtId="175" fontId="13" fillId="33" borderId="0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175" fontId="12" fillId="33" borderId="44" xfId="0" applyNumberFormat="1" applyFont="1" applyFill="1" applyBorder="1" applyAlignment="1">
      <alignment horizontal="right"/>
    </xf>
    <xf numFmtId="175" fontId="12" fillId="33" borderId="3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4" fontId="12" fillId="0" borderId="49" xfId="0" applyNumberFormat="1" applyFont="1" applyBorder="1" applyAlignment="1">
      <alignment horizontal="center" wrapText="1"/>
    </xf>
    <xf numFmtId="174" fontId="12" fillId="0" borderId="5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5" fillId="0" borderId="5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52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75" fontId="12" fillId="33" borderId="52" xfId="0" applyNumberFormat="1" applyFont="1" applyFill="1" applyBorder="1" applyAlignment="1">
      <alignment horizontal="right" vertical="center"/>
    </xf>
    <xf numFmtId="175" fontId="12" fillId="33" borderId="29" xfId="0" applyNumberFormat="1" applyFont="1" applyFill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3" fontId="12" fillId="0" borderId="52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4" fontId="12" fillId="0" borderId="52" xfId="0" applyNumberFormat="1" applyFont="1" applyBorder="1" applyAlignment="1">
      <alignment horizontal="center" wrapText="1"/>
    </xf>
    <xf numFmtId="174" fontId="12" fillId="0" borderId="29" xfId="0" applyNumberFormat="1" applyFont="1" applyBorder="1" applyAlignment="1">
      <alignment horizontal="center" wrapText="1"/>
    </xf>
    <xf numFmtId="174" fontId="12" fillId="0" borderId="19" xfId="0" applyNumberFormat="1" applyFont="1" applyBorder="1" applyAlignment="1">
      <alignment horizontal="center"/>
    </xf>
    <xf numFmtId="175" fontId="12" fillId="33" borderId="54" xfId="0" applyNumberFormat="1" applyFont="1" applyFill="1" applyBorder="1" applyAlignment="1">
      <alignment horizontal="right"/>
    </xf>
    <xf numFmtId="175" fontId="12" fillId="33" borderId="55" xfId="0" applyNumberFormat="1" applyFont="1" applyFill="1" applyBorder="1" applyAlignment="1">
      <alignment horizontal="right"/>
    </xf>
    <xf numFmtId="174" fontId="12" fillId="0" borderId="37" xfId="0" applyNumberFormat="1" applyFont="1" applyBorder="1" applyAlignment="1">
      <alignment horizontal="center"/>
    </xf>
    <xf numFmtId="174" fontId="12" fillId="0" borderId="42" xfId="0" applyNumberFormat="1" applyFont="1" applyBorder="1" applyAlignment="1">
      <alignment horizontal="center"/>
    </xf>
    <xf numFmtId="175" fontId="12" fillId="33" borderId="37" xfId="0" applyNumberFormat="1" applyFont="1" applyFill="1" applyBorder="1" applyAlignment="1">
      <alignment horizontal="right"/>
    </xf>
    <xf numFmtId="175" fontId="12" fillId="33" borderId="42" xfId="0" applyNumberFormat="1" applyFont="1" applyFill="1" applyBorder="1" applyAlignment="1">
      <alignment horizontal="right"/>
    </xf>
    <xf numFmtId="174" fontId="12" fillId="0" borderId="43" xfId="0" applyNumberFormat="1" applyFont="1" applyBorder="1" applyAlignment="1">
      <alignment horizontal="center" wrapText="1"/>
    </xf>
    <xf numFmtId="174" fontId="12" fillId="0" borderId="34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7">
      <selection activeCell="N18" sqref="N18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6.59765625" style="0" customWidth="1"/>
    <col min="7" max="7" width="7.8984375" style="0" customWidth="1"/>
    <col min="8" max="8" width="11.8984375" style="0" bestFit="1" customWidth="1"/>
    <col min="9" max="9" width="6.59765625" style="0" customWidth="1"/>
    <col min="10" max="10" width="11" style="0" bestFit="1" customWidth="1"/>
    <col min="11" max="11" width="8.5" style="0" customWidth="1"/>
    <col min="12" max="12" width="11.59765625" style="0" customWidth="1"/>
    <col min="13" max="13" width="8.5" style="0" customWidth="1"/>
    <col min="14" max="14" width="11.59765625" style="0" customWidth="1"/>
  </cols>
  <sheetData>
    <row r="1" ht="13.5" customHeight="1"/>
    <row r="2" spans="1:14" s="1" customFormat="1" ht="14.25" customHeight="1">
      <c r="A2" s="119" t="s">
        <v>85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3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8" customHeight="1">
      <c r="A4" s="123" t="s">
        <v>78</v>
      </c>
      <c r="B4" s="123"/>
      <c r="C4" s="123" t="s">
        <v>41</v>
      </c>
      <c r="D4" s="123"/>
      <c r="E4" s="123"/>
      <c r="F4" s="123" t="s">
        <v>39</v>
      </c>
      <c r="G4" s="123"/>
      <c r="H4" s="123"/>
      <c r="I4" s="123" t="s">
        <v>36</v>
      </c>
      <c r="J4" s="123"/>
      <c r="K4" s="124" t="s">
        <v>40</v>
      </c>
      <c r="L4" s="124"/>
      <c r="M4" s="120" t="s">
        <v>77</v>
      </c>
      <c r="N4" s="120"/>
    </row>
    <row r="5" spans="1:14" ht="45" customHeight="1">
      <c r="A5" s="123"/>
      <c r="B5" s="123"/>
      <c r="C5" s="10" t="s">
        <v>0</v>
      </c>
      <c r="D5" s="10" t="s">
        <v>1</v>
      </c>
      <c r="E5" s="9" t="s">
        <v>2</v>
      </c>
      <c r="F5" s="10" t="s">
        <v>3</v>
      </c>
      <c r="G5" s="10" t="s">
        <v>38</v>
      </c>
      <c r="H5" s="9" t="s">
        <v>2</v>
      </c>
      <c r="I5" s="9" t="s">
        <v>4</v>
      </c>
      <c r="J5" s="9" t="s">
        <v>2</v>
      </c>
      <c r="K5" s="9" t="s">
        <v>4</v>
      </c>
      <c r="L5" s="9" t="s">
        <v>28</v>
      </c>
      <c r="M5" s="9" t="s">
        <v>4</v>
      </c>
      <c r="N5" s="9" t="s">
        <v>28</v>
      </c>
    </row>
    <row r="6" spans="1:14" ht="15.75">
      <c r="A6" s="8" t="s">
        <v>5</v>
      </c>
      <c r="B6" s="8" t="s">
        <v>6</v>
      </c>
      <c r="C6" s="13">
        <v>1558</v>
      </c>
      <c r="D6" s="13">
        <v>2902</v>
      </c>
      <c r="E6" s="14">
        <v>79893.74</v>
      </c>
      <c r="F6" s="13">
        <v>1551</v>
      </c>
      <c r="G6" s="13">
        <v>5314</v>
      </c>
      <c r="H6" s="32">
        <v>154758.24</v>
      </c>
      <c r="I6" s="13">
        <v>710</v>
      </c>
      <c r="J6" s="14">
        <v>146321.44</v>
      </c>
      <c r="K6" s="13">
        <v>4155</v>
      </c>
      <c r="L6" s="14">
        <v>379073.96</v>
      </c>
      <c r="M6" s="13">
        <v>142</v>
      </c>
      <c r="N6" s="14">
        <v>41450.69</v>
      </c>
    </row>
    <row r="7" spans="1:14" ht="15.75">
      <c r="A7" s="8"/>
      <c r="B7" s="8" t="s">
        <v>70</v>
      </c>
      <c r="C7" s="13">
        <v>88</v>
      </c>
      <c r="D7" s="13">
        <v>157</v>
      </c>
      <c r="E7" s="14">
        <v>4636.31</v>
      </c>
      <c r="F7" s="13">
        <v>79</v>
      </c>
      <c r="G7" s="13">
        <v>237</v>
      </c>
      <c r="H7" s="83">
        <v>7451.22</v>
      </c>
      <c r="I7" s="13">
        <v>60</v>
      </c>
      <c r="J7" s="14">
        <v>10927.68</v>
      </c>
      <c r="K7" s="13">
        <v>527</v>
      </c>
      <c r="L7" s="14">
        <v>35857.08</v>
      </c>
      <c r="M7" s="13">
        <v>18</v>
      </c>
      <c r="N7" s="14">
        <v>5096.91</v>
      </c>
    </row>
    <row r="8" spans="1:14" ht="15.75">
      <c r="A8" s="8"/>
      <c r="B8" s="8" t="s">
        <v>71</v>
      </c>
      <c r="C8" s="13">
        <v>147</v>
      </c>
      <c r="D8" s="13">
        <v>307</v>
      </c>
      <c r="E8" s="14">
        <v>8019.9</v>
      </c>
      <c r="F8" s="13">
        <v>178</v>
      </c>
      <c r="G8" s="13">
        <v>630</v>
      </c>
      <c r="H8" s="32">
        <v>18208.46</v>
      </c>
      <c r="I8" s="13">
        <v>87</v>
      </c>
      <c r="J8" s="14">
        <v>16005.03</v>
      </c>
      <c r="K8" s="13">
        <v>454</v>
      </c>
      <c r="L8" s="14">
        <v>30890.16</v>
      </c>
      <c r="M8" s="13">
        <v>5</v>
      </c>
      <c r="N8" s="14">
        <v>1358.73</v>
      </c>
    </row>
    <row r="9" spans="1:14" ht="15.75">
      <c r="A9" s="8" t="s">
        <v>68</v>
      </c>
      <c r="B9" s="8" t="s">
        <v>69</v>
      </c>
      <c r="C9" s="13">
        <v>129</v>
      </c>
      <c r="D9" s="13">
        <v>226</v>
      </c>
      <c r="E9" s="14">
        <v>6337.94</v>
      </c>
      <c r="F9" s="13">
        <v>121</v>
      </c>
      <c r="G9" s="13">
        <v>376</v>
      </c>
      <c r="H9" s="32">
        <v>11767.69</v>
      </c>
      <c r="I9" s="13">
        <v>74</v>
      </c>
      <c r="J9" s="14">
        <v>13389.02</v>
      </c>
      <c r="K9" s="13">
        <v>625</v>
      </c>
      <c r="L9" s="14">
        <v>42525</v>
      </c>
      <c r="M9" s="84">
        <v>14</v>
      </c>
      <c r="N9" s="14">
        <v>4035.42</v>
      </c>
    </row>
    <row r="10" spans="1:14" ht="15.75">
      <c r="A10" s="8" t="s">
        <v>45</v>
      </c>
      <c r="B10" s="8" t="s">
        <v>46</v>
      </c>
      <c r="C10" s="13">
        <v>156</v>
      </c>
      <c r="D10" s="13">
        <v>269</v>
      </c>
      <c r="E10" s="14">
        <v>7198.46</v>
      </c>
      <c r="F10" s="13">
        <v>175</v>
      </c>
      <c r="G10" s="13">
        <v>529</v>
      </c>
      <c r="H10" s="32">
        <v>17597.04</v>
      </c>
      <c r="I10" s="13">
        <v>116</v>
      </c>
      <c r="J10" s="16">
        <v>20909.12</v>
      </c>
      <c r="K10" s="13">
        <v>824</v>
      </c>
      <c r="L10" s="16">
        <v>94777.83</v>
      </c>
      <c r="M10" s="84">
        <v>19</v>
      </c>
      <c r="N10" s="16">
        <v>4511.95</v>
      </c>
    </row>
    <row r="11" spans="1:14" ht="15.75">
      <c r="A11" s="8" t="s">
        <v>29</v>
      </c>
      <c r="B11" s="8" t="s">
        <v>30</v>
      </c>
      <c r="C11" s="13">
        <v>1016</v>
      </c>
      <c r="D11" s="13">
        <v>1880</v>
      </c>
      <c r="E11" s="14">
        <v>50392.77</v>
      </c>
      <c r="F11" s="13">
        <v>1247</v>
      </c>
      <c r="G11" s="13">
        <v>3866</v>
      </c>
      <c r="H11" s="32">
        <v>114609.41</v>
      </c>
      <c r="I11" s="13">
        <v>304</v>
      </c>
      <c r="J11" s="14">
        <v>60682.05</v>
      </c>
      <c r="K11" s="13">
        <v>2133</v>
      </c>
      <c r="L11" s="14">
        <v>169007.31</v>
      </c>
      <c r="M11" s="84">
        <v>54</v>
      </c>
      <c r="N11" s="14">
        <v>16497.54</v>
      </c>
    </row>
    <row r="12" spans="1:14" ht="15.75">
      <c r="A12" s="8"/>
      <c r="B12" s="8" t="s">
        <v>31</v>
      </c>
      <c r="C12" s="13">
        <v>11</v>
      </c>
      <c r="D12" s="13">
        <v>18</v>
      </c>
      <c r="E12" s="14">
        <v>501.97</v>
      </c>
      <c r="F12" s="13">
        <v>26</v>
      </c>
      <c r="G12" s="13">
        <v>53</v>
      </c>
      <c r="H12" s="32">
        <v>2008.49</v>
      </c>
      <c r="I12" s="13">
        <v>12</v>
      </c>
      <c r="J12" s="14">
        <v>2226.36</v>
      </c>
      <c r="K12" s="13">
        <v>106</v>
      </c>
      <c r="L12" s="14">
        <v>8164.8</v>
      </c>
      <c r="M12" s="13">
        <v>0</v>
      </c>
      <c r="N12" s="14">
        <v>0</v>
      </c>
    </row>
    <row r="13" spans="1:14" ht="15.75">
      <c r="A13" s="8"/>
      <c r="B13" s="8" t="s">
        <v>32</v>
      </c>
      <c r="C13" s="13">
        <v>16</v>
      </c>
      <c r="D13" s="13">
        <v>29</v>
      </c>
      <c r="E13" s="14">
        <v>798.28</v>
      </c>
      <c r="F13" s="13">
        <v>29</v>
      </c>
      <c r="G13" s="13">
        <v>68</v>
      </c>
      <c r="H13" s="32">
        <v>2500.05</v>
      </c>
      <c r="I13" s="13">
        <v>9</v>
      </c>
      <c r="J13" s="14">
        <v>1669.77</v>
      </c>
      <c r="K13" s="13">
        <v>59</v>
      </c>
      <c r="L13" s="14">
        <v>5438.88</v>
      </c>
      <c r="M13" s="13">
        <v>4</v>
      </c>
      <c r="N13" s="14">
        <v>762.5</v>
      </c>
    </row>
    <row r="14" spans="1:14" ht="15.75">
      <c r="A14" s="8" t="s">
        <v>8</v>
      </c>
      <c r="B14" s="8" t="s">
        <v>9</v>
      </c>
      <c r="C14" s="13">
        <v>348</v>
      </c>
      <c r="D14" s="13">
        <v>664</v>
      </c>
      <c r="E14" s="14">
        <v>18119.1</v>
      </c>
      <c r="F14" s="13">
        <v>353</v>
      </c>
      <c r="G14" s="13">
        <v>1224</v>
      </c>
      <c r="H14" s="32">
        <v>34592.24</v>
      </c>
      <c r="I14" s="13">
        <v>176</v>
      </c>
      <c r="J14" s="14">
        <v>32851.08</v>
      </c>
      <c r="K14" s="13">
        <v>1024</v>
      </c>
      <c r="L14" s="14">
        <v>83008.26</v>
      </c>
      <c r="M14" s="13">
        <v>36</v>
      </c>
      <c r="N14" s="14">
        <v>10860.25</v>
      </c>
    </row>
    <row r="15" spans="1:14" ht="15.75">
      <c r="A15" s="8"/>
      <c r="B15" s="8" t="s">
        <v>10</v>
      </c>
      <c r="C15" s="13">
        <v>147</v>
      </c>
      <c r="D15" s="13">
        <v>297</v>
      </c>
      <c r="E15" s="14">
        <v>7964.09</v>
      </c>
      <c r="F15" s="13">
        <v>171</v>
      </c>
      <c r="G15" s="13">
        <v>565</v>
      </c>
      <c r="H15" s="32">
        <v>17055.88</v>
      </c>
      <c r="I15" s="13">
        <v>99</v>
      </c>
      <c r="J15" s="14">
        <v>18602.45</v>
      </c>
      <c r="K15" s="13">
        <v>523</v>
      </c>
      <c r="L15" s="14">
        <v>37481.16</v>
      </c>
      <c r="M15" s="13">
        <v>6</v>
      </c>
      <c r="N15" s="14">
        <v>1875</v>
      </c>
    </row>
    <row r="16" spans="1:14" ht="15.75">
      <c r="A16" s="8" t="s">
        <v>11</v>
      </c>
      <c r="B16" s="8" t="s">
        <v>12</v>
      </c>
      <c r="C16" s="13">
        <v>55</v>
      </c>
      <c r="D16" s="13">
        <v>86</v>
      </c>
      <c r="E16" s="14">
        <v>2958.68</v>
      </c>
      <c r="F16" s="13">
        <v>37</v>
      </c>
      <c r="G16" s="13">
        <v>81</v>
      </c>
      <c r="H16" s="32">
        <v>3152.35</v>
      </c>
      <c r="I16" s="13">
        <v>73</v>
      </c>
      <c r="J16" s="14">
        <v>13407.61</v>
      </c>
      <c r="K16" s="13">
        <v>350</v>
      </c>
      <c r="L16" s="14">
        <v>23814</v>
      </c>
      <c r="M16" s="13">
        <v>3</v>
      </c>
      <c r="N16" s="14">
        <v>849.37</v>
      </c>
    </row>
    <row r="17" spans="1:14" ht="15.75">
      <c r="A17" s="8"/>
      <c r="B17" s="8" t="s">
        <v>13</v>
      </c>
      <c r="C17" s="13">
        <v>49</v>
      </c>
      <c r="D17" s="13">
        <v>78</v>
      </c>
      <c r="E17" s="14">
        <v>2487.68</v>
      </c>
      <c r="F17" s="13">
        <v>47</v>
      </c>
      <c r="G17" s="13">
        <v>139</v>
      </c>
      <c r="H17" s="32">
        <v>4370.6</v>
      </c>
      <c r="I17" s="13">
        <v>31</v>
      </c>
      <c r="J17" s="14">
        <v>5751.43</v>
      </c>
      <c r="K17" s="13">
        <v>221</v>
      </c>
      <c r="L17" s="14">
        <v>15172.92</v>
      </c>
      <c r="M17" s="13">
        <v>1</v>
      </c>
      <c r="N17" s="14">
        <v>196.86</v>
      </c>
    </row>
    <row r="18" spans="1:14" ht="15.75">
      <c r="A18" s="8"/>
      <c r="B18" s="8" t="s">
        <v>14</v>
      </c>
      <c r="C18" s="13">
        <v>81</v>
      </c>
      <c r="D18" s="13">
        <v>104</v>
      </c>
      <c r="E18" s="14">
        <v>3444.58</v>
      </c>
      <c r="F18" s="13">
        <v>45</v>
      </c>
      <c r="G18" s="13">
        <v>115</v>
      </c>
      <c r="H18" s="32">
        <v>4055.61</v>
      </c>
      <c r="I18" s="13">
        <v>74</v>
      </c>
      <c r="J18" s="14">
        <v>13914.75</v>
      </c>
      <c r="K18" s="13">
        <v>217</v>
      </c>
      <c r="L18" s="14">
        <v>16116.88</v>
      </c>
      <c r="M18" s="84">
        <v>5</v>
      </c>
      <c r="N18" s="88">
        <v>1575</v>
      </c>
    </row>
    <row r="19" spans="1:14" ht="15.75">
      <c r="A19" s="8" t="s">
        <v>15</v>
      </c>
      <c r="B19" s="8" t="s">
        <v>16</v>
      </c>
      <c r="C19" s="13">
        <v>74</v>
      </c>
      <c r="D19" s="13">
        <v>91</v>
      </c>
      <c r="E19" s="14">
        <v>3183.8</v>
      </c>
      <c r="F19" s="13">
        <v>29</v>
      </c>
      <c r="G19" s="13">
        <v>74</v>
      </c>
      <c r="H19" s="32">
        <v>2595.47</v>
      </c>
      <c r="I19" s="13">
        <v>123</v>
      </c>
      <c r="J19" s="14">
        <v>26023.29</v>
      </c>
      <c r="K19" s="13">
        <v>520</v>
      </c>
      <c r="L19" s="14">
        <v>49056.84</v>
      </c>
      <c r="M19" s="13">
        <v>10</v>
      </c>
      <c r="N19" s="14">
        <v>3212.5</v>
      </c>
    </row>
    <row r="20" spans="1:14" ht="15.75">
      <c r="A20" s="8" t="s">
        <v>17</v>
      </c>
      <c r="B20" s="8" t="s">
        <v>18</v>
      </c>
      <c r="C20" s="13">
        <v>549</v>
      </c>
      <c r="D20" s="13">
        <v>1086</v>
      </c>
      <c r="E20" s="14">
        <v>28191.17</v>
      </c>
      <c r="F20" s="13">
        <v>653</v>
      </c>
      <c r="G20" s="13">
        <v>2259</v>
      </c>
      <c r="H20" s="32">
        <v>64446.84</v>
      </c>
      <c r="I20" s="13">
        <v>113</v>
      </c>
      <c r="J20" s="14">
        <v>20420.57</v>
      </c>
      <c r="K20" s="13">
        <v>1075</v>
      </c>
      <c r="L20" s="14">
        <v>73347.12</v>
      </c>
      <c r="M20" s="13">
        <v>30</v>
      </c>
      <c r="N20" s="14">
        <v>11826.75</v>
      </c>
    </row>
    <row r="21" spans="1:14" ht="15.75">
      <c r="A21" s="8"/>
      <c r="B21" s="8" t="s">
        <v>26</v>
      </c>
      <c r="C21" s="13">
        <v>73</v>
      </c>
      <c r="D21" s="13">
        <v>152</v>
      </c>
      <c r="E21" s="14">
        <v>3997.2</v>
      </c>
      <c r="F21" s="13">
        <v>77</v>
      </c>
      <c r="G21" s="13">
        <v>279</v>
      </c>
      <c r="H21" s="32">
        <v>7770.18</v>
      </c>
      <c r="I21" s="13">
        <v>23</v>
      </c>
      <c r="J21" s="14">
        <v>4131.11</v>
      </c>
      <c r="K21" s="13">
        <v>199</v>
      </c>
      <c r="L21" s="14">
        <v>13539.96</v>
      </c>
      <c r="M21" s="13">
        <v>3</v>
      </c>
      <c r="N21" s="14">
        <v>900</v>
      </c>
    </row>
    <row r="22" spans="1:14" ht="15.75">
      <c r="A22" s="8"/>
      <c r="B22" s="8" t="s">
        <v>47</v>
      </c>
      <c r="C22" s="8">
        <v>200</v>
      </c>
      <c r="D22" s="8">
        <v>431</v>
      </c>
      <c r="E22" s="14">
        <v>10786.21</v>
      </c>
      <c r="F22" s="8">
        <v>249</v>
      </c>
      <c r="G22" s="8">
        <v>941</v>
      </c>
      <c r="H22" s="32">
        <v>26239.63</v>
      </c>
      <c r="I22" s="13">
        <v>25</v>
      </c>
      <c r="J22" s="14">
        <v>4638.25</v>
      </c>
      <c r="K22" s="13">
        <v>244</v>
      </c>
      <c r="L22" s="14">
        <v>17078.04</v>
      </c>
      <c r="M22" s="13">
        <v>0</v>
      </c>
      <c r="N22" s="14">
        <v>0</v>
      </c>
    </row>
    <row r="23" spans="1:14" ht="15.75">
      <c r="A23" s="8" t="s">
        <v>19</v>
      </c>
      <c r="B23" s="8" t="s">
        <v>20</v>
      </c>
      <c r="C23" s="13">
        <v>285</v>
      </c>
      <c r="D23" s="13">
        <v>604</v>
      </c>
      <c r="E23" s="14">
        <v>15360.2</v>
      </c>
      <c r="F23" s="13">
        <v>338</v>
      </c>
      <c r="G23" s="13">
        <v>1296</v>
      </c>
      <c r="H23" s="32">
        <v>36211.43</v>
      </c>
      <c r="I23" s="13">
        <v>60</v>
      </c>
      <c r="J23" s="14">
        <v>11669.8</v>
      </c>
      <c r="K23" s="13">
        <v>526</v>
      </c>
      <c r="L23" s="14">
        <v>41152.5</v>
      </c>
      <c r="M23" s="13">
        <v>13</v>
      </c>
      <c r="N23" s="14">
        <v>3722.86</v>
      </c>
    </row>
    <row r="24" spans="1:14" ht="15.75">
      <c r="A24" s="8"/>
      <c r="B24" s="8" t="s">
        <v>48</v>
      </c>
      <c r="C24" s="13">
        <v>96</v>
      </c>
      <c r="D24" s="13">
        <v>190</v>
      </c>
      <c r="E24" s="14">
        <v>4785.06</v>
      </c>
      <c r="F24" s="13">
        <v>157</v>
      </c>
      <c r="G24" s="13">
        <v>471</v>
      </c>
      <c r="H24" s="32">
        <v>14982.4</v>
      </c>
      <c r="I24" s="13">
        <v>26</v>
      </c>
      <c r="J24" s="14">
        <v>5176.25</v>
      </c>
      <c r="K24" s="13">
        <v>124</v>
      </c>
      <c r="L24" s="14">
        <v>9593.64</v>
      </c>
      <c r="M24" s="13">
        <v>3</v>
      </c>
      <c r="N24" s="14">
        <v>780</v>
      </c>
    </row>
    <row r="25" spans="1:14" ht="15.75">
      <c r="A25" s="8" t="s">
        <v>35</v>
      </c>
      <c r="B25" s="8" t="s">
        <v>33</v>
      </c>
      <c r="C25" s="13">
        <v>1132</v>
      </c>
      <c r="D25" s="13">
        <v>2399</v>
      </c>
      <c r="E25" s="14">
        <v>60117.07</v>
      </c>
      <c r="F25" s="13">
        <v>1369</v>
      </c>
      <c r="G25" s="13">
        <v>5313</v>
      </c>
      <c r="H25" s="32">
        <v>142988.98</v>
      </c>
      <c r="I25" s="13">
        <v>144</v>
      </c>
      <c r="J25" s="16">
        <v>26512.2</v>
      </c>
      <c r="K25" s="13">
        <v>1133</v>
      </c>
      <c r="L25" s="16">
        <v>88111.8</v>
      </c>
      <c r="M25" s="13">
        <v>16</v>
      </c>
      <c r="N25" s="16">
        <v>4975</v>
      </c>
    </row>
    <row r="26" spans="1:14" ht="15.75">
      <c r="A26" s="8" t="s">
        <v>21</v>
      </c>
      <c r="B26" s="8" t="s">
        <v>22</v>
      </c>
      <c r="C26" s="13">
        <v>527</v>
      </c>
      <c r="D26" s="13">
        <v>1018</v>
      </c>
      <c r="E26" s="14">
        <v>27898.39</v>
      </c>
      <c r="F26" s="13">
        <v>601</v>
      </c>
      <c r="G26" s="13">
        <v>2161</v>
      </c>
      <c r="H26" s="32">
        <v>60035.77</v>
      </c>
      <c r="I26" s="13">
        <v>264</v>
      </c>
      <c r="J26" s="14">
        <v>67161.09</v>
      </c>
      <c r="K26" s="13">
        <v>1438</v>
      </c>
      <c r="L26" s="14">
        <v>159671.43</v>
      </c>
      <c r="M26" s="13">
        <v>19</v>
      </c>
      <c r="N26" s="14">
        <v>5596.87</v>
      </c>
    </row>
    <row r="27" spans="1:14" ht="15.75">
      <c r="A27" s="8" t="s">
        <v>67</v>
      </c>
      <c r="B27" s="8" t="s">
        <v>72</v>
      </c>
      <c r="C27" s="13">
        <v>87</v>
      </c>
      <c r="D27" s="13">
        <v>168</v>
      </c>
      <c r="E27" s="14">
        <v>4409.36</v>
      </c>
      <c r="F27" s="13">
        <v>117</v>
      </c>
      <c r="G27" s="13">
        <v>354</v>
      </c>
      <c r="H27" s="32">
        <v>10938.19</v>
      </c>
      <c r="I27" s="13">
        <v>46</v>
      </c>
      <c r="J27" s="14">
        <v>8126.14</v>
      </c>
      <c r="K27" s="13">
        <v>504</v>
      </c>
      <c r="L27" s="14">
        <v>34292.16</v>
      </c>
      <c r="M27" s="13">
        <v>7</v>
      </c>
      <c r="N27" s="14">
        <v>1771.47</v>
      </c>
    </row>
    <row r="28" spans="1:14" ht="15.75">
      <c r="A28" s="8"/>
      <c r="B28" s="17" t="s">
        <v>73</v>
      </c>
      <c r="C28" s="13">
        <v>105</v>
      </c>
      <c r="D28" s="13">
        <v>194</v>
      </c>
      <c r="E28" s="14">
        <v>5174.69</v>
      </c>
      <c r="F28" s="13">
        <v>171</v>
      </c>
      <c r="G28" s="13">
        <v>448</v>
      </c>
      <c r="H28" s="32">
        <v>15396.73</v>
      </c>
      <c r="I28" s="13">
        <v>46</v>
      </c>
      <c r="J28" s="14">
        <v>8330.26</v>
      </c>
      <c r="K28" s="13">
        <v>295</v>
      </c>
      <c r="L28" s="14">
        <v>20071.8</v>
      </c>
      <c r="M28" s="13">
        <v>18</v>
      </c>
      <c r="N28" s="14">
        <v>6374.77</v>
      </c>
    </row>
    <row r="29" spans="1:14" ht="15.75">
      <c r="A29" s="8" t="s">
        <v>23</v>
      </c>
      <c r="B29" s="8" t="s">
        <v>24</v>
      </c>
      <c r="C29" s="13">
        <v>241</v>
      </c>
      <c r="D29" s="13">
        <v>405</v>
      </c>
      <c r="E29" s="32">
        <v>10710.81</v>
      </c>
      <c r="F29" s="13">
        <v>310</v>
      </c>
      <c r="G29" s="13">
        <v>867</v>
      </c>
      <c r="H29" s="32">
        <v>27503.21</v>
      </c>
      <c r="I29" s="13">
        <v>129</v>
      </c>
      <c r="J29" s="14">
        <v>23457.09</v>
      </c>
      <c r="K29" s="13">
        <v>1375</v>
      </c>
      <c r="L29" s="14">
        <v>93895.2</v>
      </c>
      <c r="M29" s="13">
        <v>5</v>
      </c>
      <c r="N29" s="14">
        <v>1299.37</v>
      </c>
    </row>
    <row r="30" spans="1:14" ht="15.75">
      <c r="A30" s="8"/>
      <c r="B30" s="8" t="s">
        <v>34</v>
      </c>
      <c r="C30" s="13">
        <v>9</v>
      </c>
      <c r="D30" s="13">
        <v>11</v>
      </c>
      <c r="E30" s="14">
        <v>337.88</v>
      </c>
      <c r="F30" s="13">
        <v>34</v>
      </c>
      <c r="G30" s="13">
        <v>42</v>
      </c>
      <c r="H30" s="14">
        <v>2437.28</v>
      </c>
      <c r="I30" s="13">
        <v>14</v>
      </c>
      <c r="J30" s="14">
        <v>2529.38</v>
      </c>
      <c r="K30" s="13">
        <v>220</v>
      </c>
      <c r="L30" s="14">
        <v>14968.8</v>
      </c>
      <c r="M30" s="13">
        <v>1</v>
      </c>
      <c r="N30" s="14">
        <v>196.86</v>
      </c>
    </row>
    <row r="31" spans="1:14" ht="15.75" hidden="1">
      <c r="A31" s="121" t="s">
        <v>27</v>
      </c>
      <c r="B31" s="121"/>
      <c r="C31" s="13"/>
      <c r="D31" s="13"/>
      <c r="E31" s="14"/>
      <c r="F31" s="13"/>
      <c r="G31" s="13"/>
      <c r="H31" s="14"/>
      <c r="I31" s="8"/>
      <c r="J31" s="14"/>
      <c r="K31" s="8"/>
      <c r="L31" s="14"/>
      <c r="M31" s="8"/>
      <c r="N31" s="14"/>
    </row>
    <row r="32" spans="1:14" ht="15.75">
      <c r="A32" s="122" t="s">
        <v>25</v>
      </c>
      <c r="B32" s="122"/>
      <c r="C32" s="18">
        <f aca="true" t="shared" si="0" ref="C32:K32">SUM(C6:C30)</f>
        <v>7179</v>
      </c>
      <c r="D32" s="18">
        <f t="shared" si="0"/>
        <v>13766</v>
      </c>
      <c r="E32" s="19">
        <f t="shared" si="0"/>
        <v>367705.33999999997</v>
      </c>
      <c r="F32" s="18">
        <f t="shared" si="0"/>
        <v>8164</v>
      </c>
      <c r="G32" s="18">
        <f t="shared" si="0"/>
        <v>27702</v>
      </c>
      <c r="H32" s="19">
        <f t="shared" si="0"/>
        <v>803673.3899999998</v>
      </c>
      <c r="I32" s="18">
        <f t="shared" si="0"/>
        <v>2838</v>
      </c>
      <c r="J32" s="19">
        <f t="shared" si="0"/>
        <v>564833.22</v>
      </c>
      <c r="K32" s="20">
        <f t="shared" si="0"/>
        <v>18871</v>
      </c>
      <c r="L32" s="19">
        <f>SUM(L6:L30)</f>
        <v>1556107.53</v>
      </c>
      <c r="M32" s="20">
        <f>SUM(M6:M30)</f>
        <v>432</v>
      </c>
      <c r="N32" s="19">
        <f>SUM(N6:N30)</f>
        <v>129726.67</v>
      </c>
    </row>
    <row r="34" spans="6:8" ht="15.75">
      <c r="F34" s="3"/>
      <c r="H34" s="12"/>
    </row>
    <row r="36" spans="5:11" ht="15.75">
      <c r="E36" s="12"/>
      <c r="K36" s="2"/>
    </row>
    <row r="38" ht="15.75">
      <c r="N38" s="12"/>
    </row>
  </sheetData>
  <sheetProtection/>
  <mergeCells count="9">
    <mergeCell ref="A2:N2"/>
    <mergeCell ref="M4:N4"/>
    <mergeCell ref="A31:B31"/>
    <mergeCell ref="A32:B32"/>
    <mergeCell ref="A4:B5"/>
    <mergeCell ref="C4:E4"/>
    <mergeCell ref="F4:H4"/>
    <mergeCell ref="I4:J4"/>
    <mergeCell ref="K4:L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finasija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tabSelected="1" zoomScale="96" zoomScaleNormal="96" zoomScalePageLayoutView="0" workbookViewId="0" topLeftCell="A10">
      <selection activeCell="J6" sqref="J6:M30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9" t="s">
        <v>86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ht="15" customHeight="1">
      <c r="B3" s="5"/>
      <c r="C3" s="5"/>
      <c r="D3" s="5"/>
      <c r="E3" s="5"/>
      <c r="F3" s="5"/>
      <c r="G3" s="5"/>
      <c r="H3" s="5"/>
      <c r="I3" s="5"/>
      <c r="J3" s="7"/>
      <c r="K3" s="7"/>
      <c r="L3" s="5"/>
      <c r="M3" s="5"/>
    </row>
    <row r="4" spans="2:13" ht="76.5" customHeight="1">
      <c r="B4" s="123" t="s">
        <v>78</v>
      </c>
      <c r="C4" s="123"/>
      <c r="D4" s="125" t="s">
        <v>49</v>
      </c>
      <c r="E4" s="125"/>
      <c r="F4" s="125"/>
      <c r="G4" s="126" t="s">
        <v>52</v>
      </c>
      <c r="H4" s="126"/>
      <c r="I4" s="127"/>
      <c r="J4" s="128" t="s">
        <v>37</v>
      </c>
      <c r="K4" s="127"/>
      <c r="L4" s="125" t="s">
        <v>42</v>
      </c>
      <c r="M4" s="125"/>
    </row>
    <row r="5" spans="2:13" ht="33" customHeight="1">
      <c r="B5" s="123"/>
      <c r="C5" s="123"/>
      <c r="D5" s="10" t="s">
        <v>50</v>
      </c>
      <c r="E5" s="10" t="s">
        <v>51</v>
      </c>
      <c r="F5" s="9" t="s">
        <v>2</v>
      </c>
      <c r="G5" s="25" t="s">
        <v>50</v>
      </c>
      <c r="H5" s="25"/>
      <c r="I5" s="9" t="s">
        <v>2</v>
      </c>
      <c r="J5" s="9" t="s">
        <v>4</v>
      </c>
      <c r="K5" s="9" t="s">
        <v>2</v>
      </c>
      <c r="L5" s="9" t="s">
        <v>4</v>
      </c>
      <c r="M5" s="9" t="s">
        <v>2</v>
      </c>
    </row>
    <row r="6" spans="2:13" ht="15.75">
      <c r="B6" s="8" t="s">
        <v>5</v>
      </c>
      <c r="C6" s="8" t="s">
        <v>6</v>
      </c>
      <c r="D6" s="67">
        <v>205</v>
      </c>
      <c r="E6" s="13">
        <v>583</v>
      </c>
      <c r="F6" s="14">
        <v>22032</v>
      </c>
      <c r="G6" s="67">
        <v>131</v>
      </c>
      <c r="H6" s="13"/>
      <c r="I6" s="14">
        <v>8535.8</v>
      </c>
      <c r="J6" s="113">
        <v>145</v>
      </c>
      <c r="K6" s="114"/>
      <c r="L6" s="6">
        <v>4</v>
      </c>
      <c r="M6" s="88">
        <v>1361.12</v>
      </c>
    </row>
    <row r="7" spans="2:13" ht="15.75">
      <c r="B7" s="8"/>
      <c r="C7" s="8" t="s">
        <v>70</v>
      </c>
      <c r="D7" s="67">
        <v>14</v>
      </c>
      <c r="E7" s="67">
        <v>30</v>
      </c>
      <c r="F7" s="70">
        <v>1167</v>
      </c>
      <c r="G7" s="67">
        <v>14</v>
      </c>
      <c r="H7" s="67"/>
      <c r="I7" s="70">
        <v>936</v>
      </c>
      <c r="J7" s="113">
        <v>14</v>
      </c>
      <c r="K7" s="114"/>
      <c r="L7" s="6">
        <v>1</v>
      </c>
      <c r="M7" s="88">
        <v>340.28</v>
      </c>
    </row>
    <row r="8" spans="2:15" ht="15.75">
      <c r="B8" s="8"/>
      <c r="C8" s="8" t="s">
        <v>71</v>
      </c>
      <c r="D8" s="8">
        <v>7</v>
      </c>
      <c r="E8" s="8">
        <v>24</v>
      </c>
      <c r="F8" s="14">
        <v>1255.6</v>
      </c>
      <c r="G8" s="8">
        <v>1</v>
      </c>
      <c r="H8" s="8"/>
      <c r="I8" s="14">
        <v>61.2</v>
      </c>
      <c r="J8" s="113">
        <v>14</v>
      </c>
      <c r="K8" s="114"/>
      <c r="L8" s="6">
        <v>2</v>
      </c>
      <c r="M8" s="87">
        <v>680.56</v>
      </c>
      <c r="O8" s="12" t="e">
        <f>#REF!+#REF!+#REF!+#REF!</f>
        <v>#REF!</v>
      </c>
    </row>
    <row r="9" spans="2:15" ht="15.75">
      <c r="B9" s="8" t="s">
        <v>68</v>
      </c>
      <c r="C9" s="8" t="s">
        <v>74</v>
      </c>
      <c r="D9" s="8">
        <v>23</v>
      </c>
      <c r="E9" s="8">
        <v>52</v>
      </c>
      <c r="F9" s="14">
        <v>2218</v>
      </c>
      <c r="G9" s="8">
        <v>10</v>
      </c>
      <c r="H9" s="8"/>
      <c r="I9" s="14">
        <v>1105.4</v>
      </c>
      <c r="J9" s="113">
        <v>26</v>
      </c>
      <c r="K9" s="114"/>
      <c r="L9" s="6">
        <v>0</v>
      </c>
      <c r="M9" s="88">
        <v>0</v>
      </c>
      <c r="O9" s="12"/>
    </row>
    <row r="10" spans="2:15" ht="15.75">
      <c r="B10" s="8" t="s">
        <v>45</v>
      </c>
      <c r="C10" s="8" t="s">
        <v>46</v>
      </c>
      <c r="D10" s="13">
        <v>22</v>
      </c>
      <c r="E10" s="13">
        <v>63</v>
      </c>
      <c r="F10" s="14">
        <v>3242</v>
      </c>
      <c r="G10" s="13">
        <v>11</v>
      </c>
      <c r="H10" s="13"/>
      <c r="I10" s="14">
        <v>1110</v>
      </c>
      <c r="J10" s="115">
        <v>116</v>
      </c>
      <c r="K10" s="114"/>
      <c r="L10" s="6">
        <v>0</v>
      </c>
      <c r="M10" s="88">
        <v>0</v>
      </c>
      <c r="O10" s="12" t="e">
        <f>#REF!</f>
        <v>#REF!</v>
      </c>
    </row>
    <row r="11" spans="2:13" ht="15.75">
      <c r="B11" s="8" t="s">
        <v>29</v>
      </c>
      <c r="C11" s="8" t="s">
        <v>30</v>
      </c>
      <c r="D11" s="13">
        <v>197</v>
      </c>
      <c r="E11" s="13">
        <v>928</v>
      </c>
      <c r="F11" s="14">
        <v>37208.86</v>
      </c>
      <c r="G11" s="13">
        <v>12</v>
      </c>
      <c r="H11" s="13"/>
      <c r="I11" s="14">
        <v>1680.8</v>
      </c>
      <c r="J11" s="116">
        <v>93</v>
      </c>
      <c r="K11" s="114"/>
      <c r="L11" s="6">
        <v>6</v>
      </c>
      <c r="M11" s="88">
        <v>2191.68</v>
      </c>
    </row>
    <row r="12" spans="2:13" ht="15.75">
      <c r="B12" s="8"/>
      <c r="C12" s="8" t="s">
        <v>31</v>
      </c>
      <c r="D12" s="13">
        <v>8</v>
      </c>
      <c r="E12" s="13">
        <v>31</v>
      </c>
      <c r="F12" s="14">
        <v>1598.8</v>
      </c>
      <c r="G12" s="13">
        <v>0</v>
      </c>
      <c r="H12" s="13"/>
      <c r="I12" s="14">
        <v>0</v>
      </c>
      <c r="J12" s="117">
        <v>8</v>
      </c>
      <c r="K12" s="114"/>
      <c r="L12" s="6">
        <v>0</v>
      </c>
      <c r="M12" s="88">
        <v>0</v>
      </c>
    </row>
    <row r="13" spans="2:15" ht="15.75">
      <c r="B13" s="8"/>
      <c r="C13" s="8" t="s">
        <v>32</v>
      </c>
      <c r="D13" s="13">
        <v>6</v>
      </c>
      <c r="E13" s="13">
        <v>30</v>
      </c>
      <c r="F13" s="14">
        <v>1920.8</v>
      </c>
      <c r="G13" s="13">
        <v>0</v>
      </c>
      <c r="H13" s="13"/>
      <c r="I13" s="14">
        <v>0</v>
      </c>
      <c r="J13" s="117">
        <v>3</v>
      </c>
      <c r="K13" s="114"/>
      <c r="L13" s="6">
        <v>2</v>
      </c>
      <c r="M13" s="88">
        <v>800.56</v>
      </c>
      <c r="O13" s="12" t="e">
        <f>#REF!+#REF!+#REF!</f>
        <v>#REF!</v>
      </c>
    </row>
    <row r="14" spans="2:16" ht="15.75">
      <c r="B14" s="8" t="s">
        <v>8</v>
      </c>
      <c r="C14" s="8" t="s">
        <v>9</v>
      </c>
      <c r="D14" s="67">
        <v>72</v>
      </c>
      <c r="E14" s="13">
        <v>165</v>
      </c>
      <c r="F14" s="14">
        <v>9078.5</v>
      </c>
      <c r="G14" s="13">
        <v>12</v>
      </c>
      <c r="H14" s="13"/>
      <c r="I14" s="14">
        <v>1800</v>
      </c>
      <c r="J14" s="113">
        <v>149</v>
      </c>
      <c r="K14" s="114"/>
      <c r="L14" s="6">
        <v>4</v>
      </c>
      <c r="M14" s="88">
        <v>1361.12</v>
      </c>
      <c r="O14" s="12"/>
      <c r="P14" s="12"/>
    </row>
    <row r="15" spans="2:15" ht="15.75">
      <c r="B15" s="8"/>
      <c r="C15" s="8" t="s">
        <v>10</v>
      </c>
      <c r="D15" s="13">
        <v>15</v>
      </c>
      <c r="E15" s="13">
        <v>26</v>
      </c>
      <c r="F15" s="14">
        <v>1333.3</v>
      </c>
      <c r="G15" s="13">
        <v>0</v>
      </c>
      <c r="H15" s="13"/>
      <c r="I15" s="14">
        <v>0</v>
      </c>
      <c r="J15" s="113">
        <v>79</v>
      </c>
      <c r="K15" s="114"/>
      <c r="L15" s="6">
        <v>2</v>
      </c>
      <c r="M15" s="88">
        <v>680.56</v>
      </c>
      <c r="O15" s="12" t="e">
        <f>#REF!+#REF!</f>
        <v>#REF!</v>
      </c>
    </row>
    <row r="16" spans="2:15" ht="15.75">
      <c r="B16" s="8" t="s">
        <v>11</v>
      </c>
      <c r="C16" s="8" t="s">
        <v>12</v>
      </c>
      <c r="D16" s="13">
        <v>30</v>
      </c>
      <c r="E16" s="13">
        <v>122</v>
      </c>
      <c r="F16" s="14">
        <v>3481.2</v>
      </c>
      <c r="G16" s="13">
        <v>7</v>
      </c>
      <c r="H16" s="13"/>
      <c r="I16" s="14">
        <v>727</v>
      </c>
      <c r="J16" s="113">
        <v>90</v>
      </c>
      <c r="K16" s="114"/>
      <c r="L16" s="6">
        <v>0</v>
      </c>
      <c r="M16" s="88">
        <v>0</v>
      </c>
      <c r="O16" s="12"/>
    </row>
    <row r="17" spans="2:13" ht="15.75">
      <c r="B17" s="8"/>
      <c r="C17" s="8" t="s">
        <v>13</v>
      </c>
      <c r="D17" s="13">
        <v>23</v>
      </c>
      <c r="E17" s="13">
        <v>52</v>
      </c>
      <c r="F17" s="14">
        <v>2258.4</v>
      </c>
      <c r="G17" s="13">
        <v>9</v>
      </c>
      <c r="H17" s="13"/>
      <c r="I17" s="14">
        <v>902</v>
      </c>
      <c r="J17" s="113">
        <v>59</v>
      </c>
      <c r="K17" s="114"/>
      <c r="L17" s="6">
        <v>1</v>
      </c>
      <c r="M17" s="88">
        <v>393.55</v>
      </c>
    </row>
    <row r="18" spans="2:15" ht="15.75">
      <c r="B18" s="8"/>
      <c r="C18" s="8" t="s">
        <v>14</v>
      </c>
      <c r="D18" s="13">
        <v>28</v>
      </c>
      <c r="E18" s="13">
        <v>68</v>
      </c>
      <c r="F18" s="14">
        <v>3522</v>
      </c>
      <c r="G18" s="13">
        <v>20</v>
      </c>
      <c r="H18" s="13"/>
      <c r="I18" s="14">
        <v>4850</v>
      </c>
      <c r="J18" s="113">
        <v>70</v>
      </c>
      <c r="K18" s="114"/>
      <c r="L18" s="6">
        <v>0</v>
      </c>
      <c r="M18" s="88">
        <v>0</v>
      </c>
      <c r="O18" s="12" t="e">
        <f>#REF!+#REF!+#REF!</f>
        <v>#REF!</v>
      </c>
    </row>
    <row r="19" spans="2:21" ht="15.75">
      <c r="B19" s="8" t="s">
        <v>15</v>
      </c>
      <c r="C19" s="8" t="s">
        <v>16</v>
      </c>
      <c r="D19" s="13">
        <v>40</v>
      </c>
      <c r="E19" s="13">
        <v>123</v>
      </c>
      <c r="F19" s="14">
        <v>3382.3</v>
      </c>
      <c r="G19" s="13">
        <v>20</v>
      </c>
      <c r="H19" s="13"/>
      <c r="I19" s="14">
        <v>2013.6</v>
      </c>
      <c r="J19" s="113">
        <v>117</v>
      </c>
      <c r="K19" s="114"/>
      <c r="L19" s="6">
        <v>1</v>
      </c>
      <c r="M19" s="88">
        <v>460.28</v>
      </c>
      <c r="O19" s="12" t="e">
        <f>#REF!</f>
        <v>#REF!</v>
      </c>
      <c r="U19" s="85"/>
    </row>
    <row r="20" spans="2:21" ht="15.75">
      <c r="B20" s="8" t="s">
        <v>17</v>
      </c>
      <c r="C20" s="8" t="s">
        <v>18</v>
      </c>
      <c r="D20" s="13">
        <v>177</v>
      </c>
      <c r="E20" s="13">
        <v>365</v>
      </c>
      <c r="F20" s="14">
        <v>16228.45</v>
      </c>
      <c r="G20" s="13">
        <v>1</v>
      </c>
      <c r="H20" s="13"/>
      <c r="I20" s="14">
        <v>60.8</v>
      </c>
      <c r="J20" s="118">
        <v>132</v>
      </c>
      <c r="K20" s="114"/>
      <c r="L20" s="6">
        <v>3</v>
      </c>
      <c r="M20" s="88">
        <v>1020.84</v>
      </c>
      <c r="U20" s="85"/>
    </row>
    <row r="21" spans="2:21" ht="15.75">
      <c r="B21" s="8"/>
      <c r="C21" s="8" t="s">
        <v>26</v>
      </c>
      <c r="D21" s="13">
        <v>23</v>
      </c>
      <c r="E21" s="13">
        <v>44</v>
      </c>
      <c r="F21" s="14">
        <v>2096</v>
      </c>
      <c r="G21" s="13">
        <v>0</v>
      </c>
      <c r="H21" s="13"/>
      <c r="I21" s="14">
        <v>0</v>
      </c>
      <c r="J21" s="118">
        <v>16</v>
      </c>
      <c r="K21" s="114"/>
      <c r="L21" s="6">
        <v>1</v>
      </c>
      <c r="M21" s="88">
        <v>340.28</v>
      </c>
      <c r="U21" s="86"/>
    </row>
    <row r="22" spans="2:21" ht="15.75">
      <c r="B22" s="8"/>
      <c r="C22" s="8" t="s">
        <v>47</v>
      </c>
      <c r="D22" s="13">
        <v>9</v>
      </c>
      <c r="E22" s="13">
        <v>25</v>
      </c>
      <c r="F22" s="14">
        <v>922</v>
      </c>
      <c r="G22" s="13">
        <v>0</v>
      </c>
      <c r="H22" s="13"/>
      <c r="I22" s="14">
        <v>0</v>
      </c>
      <c r="J22" s="118">
        <v>21</v>
      </c>
      <c r="K22" s="114"/>
      <c r="L22" s="6">
        <v>1</v>
      </c>
      <c r="M22" s="88">
        <v>340.28</v>
      </c>
      <c r="O22" s="12" t="e">
        <f>#REF!+#REF!+#REF!</f>
        <v>#REF!</v>
      </c>
      <c r="U22" s="85"/>
    </row>
    <row r="23" spans="2:15" ht="15.75">
      <c r="B23" s="8" t="s">
        <v>19</v>
      </c>
      <c r="C23" s="8" t="s">
        <v>20</v>
      </c>
      <c r="D23" s="13">
        <v>172</v>
      </c>
      <c r="E23" s="13">
        <v>337</v>
      </c>
      <c r="F23" s="14">
        <v>16241</v>
      </c>
      <c r="G23" s="13">
        <v>2</v>
      </c>
      <c r="H23" s="13"/>
      <c r="I23" s="14">
        <v>264</v>
      </c>
      <c r="J23" s="118">
        <v>60</v>
      </c>
      <c r="K23" s="114"/>
      <c r="L23" s="6">
        <v>3</v>
      </c>
      <c r="M23" s="88">
        <v>1020.84</v>
      </c>
      <c r="O23" s="12" t="e">
        <f>#REF!</f>
        <v>#REF!</v>
      </c>
    </row>
    <row r="24" spans="2:13" ht="15.75">
      <c r="B24" s="8"/>
      <c r="C24" s="8" t="s">
        <v>48</v>
      </c>
      <c r="D24" s="13">
        <v>35</v>
      </c>
      <c r="E24" s="13">
        <v>65</v>
      </c>
      <c r="F24" s="14">
        <v>2960</v>
      </c>
      <c r="G24" s="13">
        <v>0</v>
      </c>
      <c r="H24" s="13"/>
      <c r="I24" s="14">
        <v>0</v>
      </c>
      <c r="J24" s="118">
        <v>13</v>
      </c>
      <c r="K24" s="114"/>
      <c r="L24" s="6">
        <v>0</v>
      </c>
      <c r="M24" s="88">
        <v>0</v>
      </c>
    </row>
    <row r="25" spans="2:13" ht="15.75">
      <c r="B25" s="8" t="s">
        <v>35</v>
      </c>
      <c r="C25" s="8" t="s">
        <v>33</v>
      </c>
      <c r="D25" s="13">
        <v>114</v>
      </c>
      <c r="E25" s="13">
        <v>432</v>
      </c>
      <c r="F25" s="14">
        <v>22163.3</v>
      </c>
      <c r="G25" s="13">
        <v>0</v>
      </c>
      <c r="H25" s="13"/>
      <c r="I25" s="14">
        <v>0</v>
      </c>
      <c r="J25" s="115">
        <v>78</v>
      </c>
      <c r="K25" s="114"/>
      <c r="L25" s="6">
        <v>2</v>
      </c>
      <c r="M25" s="88">
        <v>680.56</v>
      </c>
    </row>
    <row r="26" spans="2:13" ht="15.75">
      <c r="B26" s="8" t="s">
        <v>21</v>
      </c>
      <c r="C26" s="8" t="s">
        <v>22</v>
      </c>
      <c r="D26" s="13">
        <v>151</v>
      </c>
      <c r="E26" s="13">
        <v>369</v>
      </c>
      <c r="F26" s="14">
        <v>15334.7</v>
      </c>
      <c r="G26" s="13">
        <v>41</v>
      </c>
      <c r="H26" s="13"/>
      <c r="I26" s="14">
        <v>1810</v>
      </c>
      <c r="J26" s="113">
        <v>59</v>
      </c>
      <c r="K26" s="114"/>
      <c r="L26" s="6">
        <v>3</v>
      </c>
      <c r="M26" s="88">
        <v>1020.84</v>
      </c>
    </row>
    <row r="27" spans="2:13" ht="15.75">
      <c r="B27" s="8" t="s">
        <v>67</v>
      </c>
      <c r="C27" s="8" t="s">
        <v>72</v>
      </c>
      <c r="D27" s="13">
        <v>76</v>
      </c>
      <c r="E27" s="13">
        <v>279</v>
      </c>
      <c r="F27" s="14">
        <v>13196.9</v>
      </c>
      <c r="G27" s="13">
        <v>3</v>
      </c>
      <c r="H27" s="13"/>
      <c r="I27" s="14">
        <v>164</v>
      </c>
      <c r="J27" s="113">
        <v>79</v>
      </c>
      <c r="K27" s="114"/>
      <c r="L27" s="6">
        <v>6</v>
      </c>
      <c r="M27" s="88">
        <v>2081.68</v>
      </c>
    </row>
    <row r="28" spans="2:15" ht="15.75">
      <c r="B28" s="8"/>
      <c r="C28" s="17" t="s">
        <v>73</v>
      </c>
      <c r="D28" s="13">
        <v>21</v>
      </c>
      <c r="E28" s="13">
        <v>47</v>
      </c>
      <c r="F28" s="14">
        <v>1476</v>
      </c>
      <c r="G28" s="13">
        <v>0</v>
      </c>
      <c r="H28" s="13"/>
      <c r="I28" s="14">
        <v>0</v>
      </c>
      <c r="J28" s="113">
        <v>34</v>
      </c>
      <c r="K28" s="114"/>
      <c r="L28" s="6">
        <v>1</v>
      </c>
      <c r="M28" s="88">
        <v>480</v>
      </c>
      <c r="O28" s="12" t="e">
        <f>#REF!+#REF!+#REF!</f>
        <v>#REF!</v>
      </c>
    </row>
    <row r="29" spans="2:13" ht="15.75">
      <c r="B29" s="8" t="s">
        <v>23</v>
      </c>
      <c r="C29" s="8" t="s">
        <v>24</v>
      </c>
      <c r="D29" s="13">
        <v>263</v>
      </c>
      <c r="E29" s="13">
        <v>992</v>
      </c>
      <c r="F29" s="14">
        <v>41134</v>
      </c>
      <c r="G29" s="13">
        <v>8</v>
      </c>
      <c r="H29" s="13"/>
      <c r="I29" s="14">
        <v>618</v>
      </c>
      <c r="J29" s="113">
        <v>102</v>
      </c>
      <c r="K29" s="114"/>
      <c r="L29" s="6">
        <v>9</v>
      </c>
      <c r="M29" s="88">
        <v>3232.52</v>
      </c>
    </row>
    <row r="30" spans="2:13" ht="15.75">
      <c r="B30" s="8"/>
      <c r="C30" s="8" t="s">
        <v>34</v>
      </c>
      <c r="D30" s="33">
        <v>21</v>
      </c>
      <c r="E30" s="33">
        <v>39</v>
      </c>
      <c r="F30" s="32">
        <v>1417</v>
      </c>
      <c r="G30" s="33">
        <v>0</v>
      </c>
      <c r="H30" s="33"/>
      <c r="I30" s="32">
        <v>0</v>
      </c>
      <c r="J30" s="113">
        <v>43</v>
      </c>
      <c r="K30" s="114"/>
      <c r="L30" s="6">
        <v>3</v>
      </c>
      <c r="M30" s="88">
        <v>1124.84</v>
      </c>
    </row>
    <row r="31" spans="2:13" ht="15.75">
      <c r="B31" s="122" t="s">
        <v>25</v>
      </c>
      <c r="C31" s="122"/>
      <c r="D31" s="20">
        <f>SUM(D6:D30)</f>
        <v>1752</v>
      </c>
      <c r="E31" s="20">
        <f>SUM(E6:E30)</f>
        <v>5291</v>
      </c>
      <c r="F31" s="21">
        <f>SUM(F6:F30)</f>
        <v>226868.11</v>
      </c>
      <c r="G31" s="22">
        <f>SUM(G6:G30)</f>
        <v>302</v>
      </c>
      <c r="H31" s="22"/>
      <c r="I31" s="21">
        <f>SUM(I6:I30)</f>
        <v>26638.599999999995</v>
      </c>
      <c r="J31" s="23">
        <f>SUM(J6:J30)</f>
        <v>1620</v>
      </c>
      <c r="K31" s="21">
        <f>SUM(K6:K30)</f>
        <v>0</v>
      </c>
      <c r="L31" s="31">
        <f>SUM(L6:L30)</f>
        <v>55</v>
      </c>
      <c r="M31" s="19">
        <f>SUM(M6:M30)</f>
        <v>19612.39</v>
      </c>
    </row>
    <row r="33" ht="15.75">
      <c r="M33" s="89"/>
    </row>
    <row r="34" spans="4:8" ht="15.75">
      <c r="D34" s="12"/>
      <c r="E34" s="12"/>
      <c r="F34" s="12"/>
      <c r="G34" s="12"/>
      <c r="H34" s="12"/>
    </row>
    <row r="35" spans="7:13" ht="15.75">
      <c r="G35" s="12"/>
      <c r="H35" s="12"/>
      <c r="M35" s="12"/>
    </row>
    <row r="36" spans="9:10" ht="15.75">
      <c r="I36" s="12"/>
      <c r="J36" s="12"/>
    </row>
    <row r="37" ht="15.75">
      <c r="L37" s="12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&amp;"Arial Narrow,Italic"Direktorat za informatiku i analitičko-statističkeposlove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4">
      <selection activeCell="C38" sqref="C38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9" t="s">
        <v>87</v>
      </c>
      <c r="C2" s="119"/>
      <c r="D2" s="119"/>
      <c r="E2" s="119"/>
      <c r="F2" s="119"/>
      <c r="G2" s="119"/>
    </row>
    <row r="3" ht="10.5" customHeight="1" hidden="1" thickBot="1"/>
    <row r="5" spans="2:7" ht="13.5" customHeight="1">
      <c r="B5" s="123" t="s">
        <v>78</v>
      </c>
      <c r="C5" s="123"/>
      <c r="D5" s="123" t="s">
        <v>44</v>
      </c>
      <c r="E5" s="123"/>
      <c r="F5" s="125" t="s">
        <v>43</v>
      </c>
      <c r="G5" s="125"/>
    </row>
    <row r="6" spans="2:7" ht="45.75" customHeight="1">
      <c r="B6" s="123"/>
      <c r="C6" s="123"/>
      <c r="D6" s="123"/>
      <c r="E6" s="123"/>
      <c r="F6" s="125"/>
      <c r="G6" s="125"/>
    </row>
    <row r="7" spans="2:7" ht="17.25" customHeight="1">
      <c r="B7" s="123"/>
      <c r="C7" s="123"/>
      <c r="D7" s="9" t="s">
        <v>4</v>
      </c>
      <c r="E7" s="9" t="s">
        <v>2</v>
      </c>
      <c r="F7" s="9" t="s">
        <v>4</v>
      </c>
      <c r="G7" s="9" t="s">
        <v>2</v>
      </c>
    </row>
    <row r="8" spans="2:21" ht="15.75">
      <c r="B8" s="8" t="s">
        <v>5</v>
      </c>
      <c r="C8" s="8" t="s">
        <v>6</v>
      </c>
      <c r="D8" s="13">
        <v>742</v>
      </c>
      <c r="E8" s="14">
        <v>62065.51</v>
      </c>
      <c r="F8" s="13">
        <v>234</v>
      </c>
      <c r="G8" s="14">
        <v>27569.53</v>
      </c>
      <c r="H8" t="e">
        <f>#REF!+#REF!</f>
        <v>#REF!</v>
      </c>
      <c r="I8">
        <v>247</v>
      </c>
      <c r="J8" s="2" t="e">
        <f>D8+#REF!</f>
        <v>#REF!</v>
      </c>
      <c r="U8" s="12" t="e">
        <f>#REF!+#REF!+#REF!+#REF!+#REF!+#REF!+#REF!+#REF!+#REF!</f>
        <v>#REF!</v>
      </c>
    </row>
    <row r="9" spans="2:10" ht="15.75">
      <c r="B9" s="8"/>
      <c r="C9" s="8" t="s">
        <v>70</v>
      </c>
      <c r="D9" s="13">
        <v>78</v>
      </c>
      <c r="E9" s="14">
        <v>6316.63</v>
      </c>
      <c r="F9" s="13">
        <v>13</v>
      </c>
      <c r="G9" s="14">
        <v>1476.15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2"/>
      <c r="C10" s="8" t="s">
        <v>71</v>
      </c>
      <c r="D10" s="13">
        <v>107</v>
      </c>
      <c r="E10" s="14">
        <v>8373.51</v>
      </c>
      <c r="F10" s="13">
        <v>7</v>
      </c>
      <c r="G10" s="14">
        <v>794.85</v>
      </c>
      <c r="J10" s="2"/>
      <c r="U10" s="11"/>
      <c r="V10" s="12" t="e">
        <f>#REF!+#REF!+#REF!</f>
        <v>#REF!</v>
      </c>
      <c r="W10" s="12" t="e">
        <f>#REF!+#REF!++#REF!+#REF!+#REF!</f>
        <v>#REF!</v>
      </c>
    </row>
    <row r="11" spans="2:23" ht="15.75">
      <c r="B11" s="8" t="s">
        <v>68</v>
      </c>
      <c r="C11" s="8" t="s">
        <v>69</v>
      </c>
      <c r="D11" s="8">
        <v>73</v>
      </c>
      <c r="E11" s="14">
        <v>5766.15</v>
      </c>
      <c r="F11" s="8">
        <v>10</v>
      </c>
      <c r="G11" s="14">
        <v>1158.22</v>
      </c>
      <c r="J11" s="2"/>
      <c r="U11" s="11"/>
      <c r="V11" s="12"/>
      <c r="W11" s="12"/>
    </row>
    <row r="12" spans="2:23" ht="15.75">
      <c r="B12" s="8" t="s">
        <v>45</v>
      </c>
      <c r="C12" s="8" t="s">
        <v>7</v>
      </c>
      <c r="D12" s="13">
        <v>63</v>
      </c>
      <c r="E12" s="14">
        <v>5140.29</v>
      </c>
      <c r="F12" s="13">
        <v>10</v>
      </c>
      <c r="G12" s="14">
        <v>1158.22</v>
      </c>
      <c r="H12" t="e">
        <f>#REF!+#REF!</f>
        <v>#REF!</v>
      </c>
      <c r="I12">
        <v>18</v>
      </c>
      <c r="J12" s="2" t="e">
        <f>D12+#REF!</f>
        <v>#REF!</v>
      </c>
      <c r="U12" s="11" t="e">
        <f>#REF!+#REF!</f>
        <v>#REF!</v>
      </c>
      <c r="V12" s="12" t="e">
        <f>#REF!</f>
        <v>#REF!</v>
      </c>
      <c r="W12" s="12" t="e">
        <f>#REF!+#REF!</f>
        <v>#REF!</v>
      </c>
    </row>
    <row r="13" spans="2:21" ht="15.75">
      <c r="B13" s="8" t="s">
        <v>29</v>
      </c>
      <c r="C13" s="8" t="s">
        <v>30</v>
      </c>
      <c r="D13" s="13">
        <v>307</v>
      </c>
      <c r="E13" s="14">
        <v>25209.66</v>
      </c>
      <c r="F13" s="13">
        <v>70</v>
      </c>
      <c r="G13" s="14">
        <v>8539.02</v>
      </c>
      <c r="H13" t="e">
        <f>#REF!+#REF!</f>
        <v>#REF!</v>
      </c>
      <c r="I13">
        <v>74</v>
      </c>
      <c r="J13" s="2" t="e">
        <f>D13+#REF!</f>
        <v>#REF!</v>
      </c>
      <c r="U13" s="12" t="e">
        <f>#REF!+#REF!+#REF!+#REF!+#REF!+#REF!+#REF!</f>
        <v>#REF!</v>
      </c>
    </row>
    <row r="14" spans="2:22" ht="15.75">
      <c r="B14" s="8"/>
      <c r="C14" s="8" t="s">
        <v>31</v>
      </c>
      <c r="D14" s="13">
        <v>15</v>
      </c>
      <c r="E14" s="14">
        <v>1159.88</v>
      </c>
      <c r="F14" s="13">
        <v>1</v>
      </c>
      <c r="G14" s="14">
        <v>113.55</v>
      </c>
      <c r="H14" t="e">
        <f>#REF!+#REF!</f>
        <v>#REF!</v>
      </c>
      <c r="I14">
        <v>4</v>
      </c>
      <c r="J14" s="2" t="e">
        <f>D14+#REF!</f>
        <v>#REF!</v>
      </c>
      <c r="V14" s="27"/>
    </row>
    <row r="15" spans="2:23" ht="15.75">
      <c r="B15" s="8"/>
      <c r="C15" s="8" t="s">
        <v>32</v>
      </c>
      <c r="D15" s="13">
        <v>4</v>
      </c>
      <c r="E15" s="14">
        <v>381.23</v>
      </c>
      <c r="F15" s="13">
        <v>1</v>
      </c>
      <c r="G15" s="14">
        <v>113.55</v>
      </c>
      <c r="H15" t="e">
        <f>#REF!+#REF!</f>
        <v>#REF!</v>
      </c>
      <c r="I15">
        <v>0</v>
      </c>
      <c r="J15" s="2" t="e">
        <f>D15+#REF!</f>
        <v>#REF!</v>
      </c>
      <c r="R15" s="11" t="e">
        <f>#REF!+#REF!+#REF!</f>
        <v>#REF!</v>
      </c>
      <c r="U15" s="12"/>
      <c r="V15" s="34" t="e">
        <f>#REF!+#REF!</f>
        <v>#REF!</v>
      </c>
      <c r="W15" s="12" t="e">
        <f>#REF!+#REF!+#REF!+#REF!+#REF!+#REF!+#REF!+#REF!+#REF!</f>
        <v>#REF!</v>
      </c>
    </row>
    <row r="16" spans="2:21" ht="15.75">
      <c r="B16" s="8" t="s">
        <v>8</v>
      </c>
      <c r="C16" s="8" t="s">
        <v>9</v>
      </c>
      <c r="D16" s="13">
        <v>216</v>
      </c>
      <c r="E16" s="14">
        <v>17283.66</v>
      </c>
      <c r="F16" s="13">
        <v>30</v>
      </c>
      <c r="G16" s="14">
        <v>3406.5</v>
      </c>
      <c r="H16" t="e">
        <f>#REF!+#REF!</f>
        <v>#REF!</v>
      </c>
      <c r="I16">
        <v>35</v>
      </c>
      <c r="J16" s="2" t="e">
        <f>D16+#REF!</f>
        <v>#REF!</v>
      </c>
      <c r="U16" s="12" t="e">
        <f>#REF!+#REF!+#REF!+#REF!</f>
        <v>#REF!</v>
      </c>
    </row>
    <row r="17" spans="2:23" ht="15.75">
      <c r="B17" s="8"/>
      <c r="C17" s="8" t="s">
        <v>10</v>
      </c>
      <c r="D17" s="13">
        <v>104</v>
      </c>
      <c r="E17" s="14">
        <v>8665.4</v>
      </c>
      <c r="F17" s="13">
        <v>17</v>
      </c>
      <c r="G17" s="14">
        <v>1953.07</v>
      </c>
      <c r="H17" t="e">
        <f>#REF!+#REF!</f>
        <v>#REF!</v>
      </c>
      <c r="I17">
        <v>11</v>
      </c>
      <c r="J17" s="2" t="e">
        <f>D17+#REF!</f>
        <v>#REF!</v>
      </c>
      <c r="R17" s="11" t="e">
        <f>#REF!+#REF!</f>
        <v>#REF!</v>
      </c>
      <c r="V17" s="12" t="e">
        <f>#REF!+#REF!+#REF!</f>
        <v>#REF!</v>
      </c>
      <c r="W17" s="12" t="e">
        <f>#REF!+#REF!+#REF!+#REF!</f>
        <v>#REF!</v>
      </c>
    </row>
    <row r="18" spans="2:21" ht="15.75">
      <c r="B18" s="8" t="s">
        <v>11</v>
      </c>
      <c r="C18" s="8" t="s">
        <v>12</v>
      </c>
      <c r="D18" s="13">
        <v>68</v>
      </c>
      <c r="E18" s="14">
        <v>5729.02</v>
      </c>
      <c r="F18" s="13">
        <v>16</v>
      </c>
      <c r="G18" s="14">
        <v>2384.1</v>
      </c>
      <c r="H18" t="e">
        <f>#REF!+#REF!</f>
        <v>#REF!</v>
      </c>
      <c r="I18">
        <v>47</v>
      </c>
      <c r="J18" s="2" t="e">
        <f>D18+#REF!</f>
        <v>#REF!</v>
      </c>
      <c r="U18" s="12" t="e">
        <f>#REF!+#REF!+#REF!+#REF!+#REF!+#REF!+#REF!</f>
        <v>#REF!</v>
      </c>
    </row>
    <row r="19" spans="2:23" ht="15.75">
      <c r="B19" s="8"/>
      <c r="C19" s="8" t="s">
        <v>13</v>
      </c>
      <c r="D19" s="13">
        <v>73</v>
      </c>
      <c r="E19" s="14">
        <v>5824.8</v>
      </c>
      <c r="F19" s="13">
        <v>10</v>
      </c>
      <c r="G19" s="14">
        <v>1135.5</v>
      </c>
      <c r="H19" t="e">
        <f>#REF!+#REF!</f>
        <v>#REF!</v>
      </c>
      <c r="I19">
        <v>29</v>
      </c>
      <c r="J19" s="2" t="e">
        <f>D19+#REF!</f>
        <v>#REF!</v>
      </c>
      <c r="V19" s="12"/>
      <c r="W19" s="12" t="e">
        <f>#REF!+#REF!+#REF!+#REF!+#REF!+#REF!+#REF!+#REF!+#REF!</f>
        <v>#REF!</v>
      </c>
    </row>
    <row r="20" spans="2:22" ht="15.75">
      <c r="B20" s="8"/>
      <c r="C20" s="8" t="s">
        <v>14</v>
      </c>
      <c r="D20" s="13">
        <v>70</v>
      </c>
      <c r="E20" s="14">
        <v>5870.9</v>
      </c>
      <c r="F20" s="13">
        <v>16</v>
      </c>
      <c r="G20" s="14">
        <v>2610.75</v>
      </c>
      <c r="H20" t="e">
        <f>#REF!+#REF!</f>
        <v>#REF!</v>
      </c>
      <c r="I20">
        <v>22</v>
      </c>
      <c r="J20" s="2" t="e">
        <f>D20+#REF!</f>
        <v>#REF!</v>
      </c>
      <c r="R20" s="11" t="e">
        <f>#REF!+#REF!+#REF!</f>
        <v>#REF!</v>
      </c>
      <c r="V20" s="34" t="e">
        <f>#REF!+#REF!+#REF!+#REF!+#REF!</f>
        <v>#REF!</v>
      </c>
    </row>
    <row r="21" spans="2:23" ht="15.75">
      <c r="B21" s="8" t="s">
        <v>15</v>
      </c>
      <c r="C21" s="8" t="s">
        <v>16</v>
      </c>
      <c r="D21" s="13">
        <v>86</v>
      </c>
      <c r="E21" s="14">
        <v>7242.78</v>
      </c>
      <c r="F21" s="13">
        <v>27</v>
      </c>
      <c r="G21" s="14">
        <v>3179.4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1" t="e">
        <f>#REF!</f>
        <v>#REF!</v>
      </c>
      <c r="U21" s="12" t="e">
        <f>#REF!+#REF!+#REF!</f>
        <v>#REF!</v>
      </c>
      <c r="V21" s="12" t="e">
        <f>#REF!</f>
        <v>#REF!</v>
      </c>
      <c r="W21" s="12" t="e">
        <f>#REF!+#REF!+#REF!</f>
        <v>#REF!</v>
      </c>
    </row>
    <row r="22" spans="2:22" ht="15.75">
      <c r="B22" s="8" t="s">
        <v>17</v>
      </c>
      <c r="C22" s="8" t="s">
        <v>18</v>
      </c>
      <c r="D22" s="13">
        <v>152</v>
      </c>
      <c r="E22" s="14">
        <v>12422.8</v>
      </c>
      <c r="F22" s="13">
        <v>20</v>
      </c>
      <c r="G22" s="14">
        <v>2384.6</v>
      </c>
      <c r="H22" t="e">
        <f>#REF!+#REF!</f>
        <v>#REF!</v>
      </c>
      <c r="I22">
        <v>38</v>
      </c>
      <c r="J22" s="2" t="e">
        <f>D22+#REF!</f>
        <v>#REF!</v>
      </c>
      <c r="U22" s="12" t="e">
        <f>#REF!+#REF!+#REF!</f>
        <v>#REF!</v>
      </c>
      <c r="V22" s="27"/>
    </row>
    <row r="23" spans="2:21" ht="15.75">
      <c r="B23" s="8"/>
      <c r="C23" s="8" t="s">
        <v>26</v>
      </c>
      <c r="D23" s="13">
        <v>20</v>
      </c>
      <c r="E23" s="14">
        <v>1648.34</v>
      </c>
      <c r="F23" s="13">
        <v>2</v>
      </c>
      <c r="G23" s="14">
        <v>249.82</v>
      </c>
      <c r="H23" t="e">
        <f>#REF!+#REF!</f>
        <v>#REF!</v>
      </c>
      <c r="I23">
        <v>7</v>
      </c>
      <c r="J23" s="2" t="e">
        <f>D23+#REF!</f>
        <v>#REF!</v>
      </c>
      <c r="R23" s="11" t="e">
        <f>#REF!+#REF!</f>
        <v>#REF!</v>
      </c>
      <c r="U23" s="12"/>
    </row>
    <row r="24" spans="2:25" ht="15.75">
      <c r="B24" s="8"/>
      <c r="C24" s="8" t="s">
        <v>47</v>
      </c>
      <c r="D24" s="13">
        <v>33</v>
      </c>
      <c r="E24" s="14">
        <v>2509.81</v>
      </c>
      <c r="F24" s="13">
        <v>2</v>
      </c>
      <c r="G24" s="14">
        <v>249.82</v>
      </c>
      <c r="H24" s="64" t="e">
        <f>#REF!+#REF!</f>
        <v>#REF!</v>
      </c>
      <c r="I24" s="64"/>
      <c r="J24" s="65" t="e">
        <f>D24+#REF!</f>
        <v>#REF!</v>
      </c>
      <c r="K24" s="64"/>
      <c r="L24" s="64"/>
      <c r="M24" s="64"/>
      <c r="N24" s="64"/>
      <c r="O24" s="64"/>
      <c r="P24" s="64"/>
      <c r="Q24" s="64"/>
      <c r="R24" s="66"/>
      <c r="S24" s="64"/>
      <c r="T24" s="64"/>
      <c r="U24" s="63"/>
      <c r="V24" s="63" t="e">
        <f>#REF!+#REF!+#REF!</f>
        <v>#REF!</v>
      </c>
      <c r="W24" s="63" t="e">
        <f>#REF!+#REF!+#REF!+#REF!+#REF!+#REF!+#REF!+#REF!+#REF!</f>
        <v>#REF!</v>
      </c>
      <c r="X24" s="64"/>
      <c r="Y24" s="64"/>
    </row>
    <row r="25" spans="2:23" ht="15.75">
      <c r="B25" s="8" t="s">
        <v>19</v>
      </c>
      <c r="C25" s="8" t="s">
        <v>20</v>
      </c>
      <c r="D25" s="13">
        <v>87</v>
      </c>
      <c r="E25" s="14">
        <v>6914.9</v>
      </c>
      <c r="F25" s="13">
        <v>10</v>
      </c>
      <c r="G25" s="14">
        <v>1249.1</v>
      </c>
      <c r="H25" t="e">
        <f>#REF!+#REF!</f>
        <v>#REF!</v>
      </c>
      <c r="I25">
        <v>0</v>
      </c>
      <c r="J25" s="2">
        <f>D25+E25</f>
        <v>7001.9</v>
      </c>
      <c r="R25" s="11" t="e">
        <f>#REF!</f>
        <v>#REF!</v>
      </c>
      <c r="U25" s="12" t="e">
        <f>#REF!+#REF!</f>
        <v>#REF!</v>
      </c>
      <c r="V25" s="12" t="e">
        <f>#REF!</f>
        <v>#REF!</v>
      </c>
      <c r="W25" s="12" t="e">
        <f>#REF!+#REF!+#REF!</f>
        <v>#REF!</v>
      </c>
    </row>
    <row r="26" spans="2:22" ht="15.75">
      <c r="B26" s="8"/>
      <c r="C26" s="8" t="s">
        <v>48</v>
      </c>
      <c r="D26" s="13">
        <v>30</v>
      </c>
      <c r="E26" s="14">
        <v>2311.8</v>
      </c>
      <c r="F26" s="13">
        <v>0</v>
      </c>
      <c r="G26" s="14">
        <v>0</v>
      </c>
      <c r="H26" t="e">
        <f>#REF!+#REF!</f>
        <v>#REF!</v>
      </c>
      <c r="J26" s="2" t="e">
        <f>D26+#REF!</f>
        <v>#REF!</v>
      </c>
      <c r="R26" s="11"/>
      <c r="V26" s="27"/>
    </row>
    <row r="27" spans="2:23" ht="15.75">
      <c r="B27" s="8" t="s">
        <v>35</v>
      </c>
      <c r="C27" s="8" t="s">
        <v>33</v>
      </c>
      <c r="D27" s="13">
        <v>192</v>
      </c>
      <c r="E27" s="14">
        <v>15967.26</v>
      </c>
      <c r="F27" s="13">
        <v>23</v>
      </c>
      <c r="G27" s="14">
        <v>2861.52</v>
      </c>
      <c r="H27" t="e">
        <f>#REF!+#REF!</f>
        <v>#REF!</v>
      </c>
      <c r="I27">
        <v>13</v>
      </c>
      <c r="J27" s="2" t="e">
        <f>D27+#REF!</f>
        <v>#REF!</v>
      </c>
      <c r="R27" s="11" t="e">
        <f>#REF!</f>
        <v>#REF!</v>
      </c>
      <c r="U27" s="12" t="e">
        <f>#REF!+#REF!</f>
        <v>#REF!</v>
      </c>
      <c r="V27" s="12" t="e">
        <f>#REF!</f>
        <v>#REF!</v>
      </c>
      <c r="W27" s="12" t="e">
        <f>#REF!+#REF!+#REF!</f>
        <v>#REF!</v>
      </c>
    </row>
    <row r="28" spans="2:21" ht="15.75">
      <c r="B28" s="8" t="s">
        <v>21</v>
      </c>
      <c r="C28" s="8" t="s">
        <v>22</v>
      </c>
      <c r="D28" s="13">
        <v>210</v>
      </c>
      <c r="E28" s="16">
        <v>16754.76</v>
      </c>
      <c r="F28" s="13">
        <v>24</v>
      </c>
      <c r="G28" s="16">
        <v>2929.63</v>
      </c>
      <c r="H28" t="e">
        <f>#REF!+#REF!</f>
        <v>#REF!</v>
      </c>
      <c r="I28">
        <v>64</v>
      </c>
      <c r="J28" s="2" t="e">
        <f>D28+#REF!</f>
        <v>#REF!</v>
      </c>
      <c r="U28" s="12" t="e">
        <f>#REF!+#REF!+#REF!+#REF!+#REF!+#REF!</f>
        <v>#REF!</v>
      </c>
    </row>
    <row r="29" spans="2:22" ht="15.75">
      <c r="B29" s="8" t="s">
        <v>67</v>
      </c>
      <c r="C29" s="8" t="s">
        <v>72</v>
      </c>
      <c r="D29" s="13">
        <v>37</v>
      </c>
      <c r="E29" s="14">
        <v>2832.02</v>
      </c>
      <c r="F29" s="13">
        <v>3</v>
      </c>
      <c r="G29" s="14">
        <v>340.65</v>
      </c>
      <c r="H29" t="e">
        <f>#REF!+#REF!</f>
        <v>#REF!</v>
      </c>
      <c r="J29" s="2" t="e">
        <f>D29+#REF!</f>
        <v>#REF!</v>
      </c>
      <c r="V29" s="12"/>
    </row>
    <row r="30" spans="2:23" ht="15.75">
      <c r="B30" s="8"/>
      <c r="C30" s="17" t="s">
        <v>73</v>
      </c>
      <c r="D30" s="13">
        <v>29</v>
      </c>
      <c r="E30" s="14">
        <v>2281.54</v>
      </c>
      <c r="F30" s="13">
        <v>5</v>
      </c>
      <c r="G30" s="14">
        <v>590.47</v>
      </c>
      <c r="H30" t="e">
        <f>#REF!+#REF!</f>
        <v>#REF!</v>
      </c>
      <c r="I30">
        <v>6</v>
      </c>
      <c r="J30" s="2" t="e">
        <f>D30+#REF!</f>
        <v>#REF!</v>
      </c>
      <c r="R30" s="11" t="e">
        <f>#REF!+#REF!</f>
        <v>#REF!</v>
      </c>
      <c r="V30" s="12" t="e">
        <f>#REF!+#REF!+#REF!+#REF!</f>
        <v>#REF!</v>
      </c>
      <c r="W30" s="12" t="e">
        <f>#REF!+#REF!+#REF!+#REF!+#REF!+#REF!+#REF!+#REF!+#REF!</f>
        <v>#REF!</v>
      </c>
    </row>
    <row r="31" spans="2:22" ht="15.75">
      <c r="B31" s="8" t="s">
        <v>23</v>
      </c>
      <c r="C31" s="8" t="s">
        <v>24</v>
      </c>
      <c r="D31" s="13">
        <v>94</v>
      </c>
      <c r="E31" s="14">
        <v>7476.08</v>
      </c>
      <c r="F31" s="13">
        <v>8</v>
      </c>
      <c r="G31" s="14">
        <v>1158.22</v>
      </c>
      <c r="H31" t="e">
        <f>#REF!+#REF!</f>
        <v>#REF!</v>
      </c>
      <c r="I31">
        <v>42</v>
      </c>
      <c r="J31" s="2" t="e">
        <f>D31+#REF!</f>
        <v>#REF!</v>
      </c>
      <c r="U31" s="12" t="e">
        <f>#REF!+#REF!+#REF!+#REF!</f>
        <v>#REF!</v>
      </c>
      <c r="V31" s="27"/>
    </row>
    <row r="32" spans="2:23" ht="15.75" customHeight="1" thickBot="1">
      <c r="B32" s="8"/>
      <c r="C32" s="8" t="s">
        <v>34</v>
      </c>
      <c r="D32" s="13">
        <v>10</v>
      </c>
      <c r="E32" s="14">
        <v>812.18</v>
      </c>
      <c r="F32" s="13">
        <v>3</v>
      </c>
      <c r="G32" s="14">
        <v>340.65</v>
      </c>
      <c r="H32" t="e">
        <f>#REF!+#REF!</f>
        <v>#REF!</v>
      </c>
      <c r="I32">
        <v>1</v>
      </c>
      <c r="J32" s="2" t="e">
        <f>D32+#REF!</f>
        <v>#REF!</v>
      </c>
      <c r="R32" s="11" t="e">
        <f>#REF!+#REF!</f>
        <v>#REF!</v>
      </c>
      <c r="V32" s="12" t="e">
        <f>#REF!</f>
        <v>#REF!</v>
      </c>
      <c r="W32" s="12" t="e">
        <f>#REF!+#REF!+#REF!+#REF!+#REF!+#REF!</f>
        <v>#REF!</v>
      </c>
    </row>
    <row r="33" spans="2:22" ht="16.5" thickBot="1">
      <c r="B33" s="122" t="s">
        <v>25</v>
      </c>
      <c r="C33" s="122"/>
      <c r="D33" s="22">
        <f>SUM(D8:D32)</f>
        <v>2900</v>
      </c>
      <c r="E33" s="59">
        <f aca="true" t="shared" si="0" ref="E33:S33">SUM(E8:E32)</f>
        <v>236960.90999999992</v>
      </c>
      <c r="F33" s="22">
        <f t="shared" si="0"/>
        <v>562</v>
      </c>
      <c r="G33" s="59">
        <f t="shared" si="0"/>
        <v>67946.89</v>
      </c>
      <c r="H33" s="24" t="e">
        <f t="shared" si="0"/>
        <v>#REF!</v>
      </c>
      <c r="I33" s="15">
        <f t="shared" si="0"/>
        <v>660</v>
      </c>
      <c r="J33" s="15" t="e">
        <f t="shared" si="0"/>
        <v>#REF!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5">
        <f t="shared" si="0"/>
        <v>18</v>
      </c>
      <c r="O33" s="15">
        <f t="shared" si="0"/>
        <v>1963.26</v>
      </c>
      <c r="P33" s="15">
        <f t="shared" si="0"/>
        <v>183</v>
      </c>
      <c r="Q33" s="15">
        <f t="shared" si="0"/>
        <v>12221.17</v>
      </c>
      <c r="R33" s="15" t="e">
        <f t="shared" si="0"/>
        <v>#REF!</v>
      </c>
      <c r="S33" s="15">
        <f t="shared" si="0"/>
        <v>0</v>
      </c>
      <c r="U33" s="29" t="e">
        <f>SUM(U8:U32)</f>
        <v>#REF!</v>
      </c>
      <c r="V33" s="27"/>
    </row>
    <row r="34" spans="4:22" ht="15.75">
      <c r="D34" s="5"/>
      <c r="E34" s="5"/>
      <c r="F34" s="5"/>
      <c r="G34" s="5"/>
      <c r="V34" s="12" t="e">
        <f>SUM(V10:V33)</f>
        <v>#REF!</v>
      </c>
    </row>
    <row r="35" spans="4:7" ht="15.75">
      <c r="D35" s="5"/>
      <c r="E35" s="26"/>
      <c r="F35" s="5"/>
      <c r="G35" s="28"/>
    </row>
    <row r="36" spans="4:7" ht="15.75">
      <c r="D36" s="5"/>
      <c r="E36" s="5"/>
      <c r="F36" s="5"/>
      <c r="G36" s="5"/>
    </row>
    <row r="37" spans="3:22" ht="15.75">
      <c r="C37" s="4"/>
      <c r="V37" s="12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zoomScalePageLayoutView="0" workbookViewId="0" topLeftCell="A7">
      <selection activeCell="K8" sqref="K8:L32"/>
    </sheetView>
  </sheetViews>
  <sheetFormatPr defaultColWidth="8.796875" defaultRowHeight="15"/>
  <cols>
    <col min="1" max="2" width="9" style="0" customWidth="1"/>
    <col min="3" max="3" width="9.69921875" style="0" bestFit="1" customWidth="1"/>
    <col min="4" max="4" width="11.3984375" style="0" customWidth="1"/>
    <col min="5" max="5" width="8.59765625" style="0" hidden="1" customWidth="1"/>
    <col min="6" max="6" width="15.59765625" style="0" hidden="1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9" t="s">
        <v>88</v>
      </c>
      <c r="D2" s="119"/>
      <c r="E2" s="119"/>
      <c r="F2" s="119"/>
      <c r="G2" s="119"/>
      <c r="H2" s="119"/>
      <c r="I2" s="119"/>
      <c r="J2" s="119"/>
      <c r="K2" s="119"/>
      <c r="L2" s="119"/>
    </row>
    <row r="3" ht="8.25" customHeight="1"/>
    <row r="4" ht="7.5" customHeight="1"/>
    <row r="5" spans="3:12" ht="13.5" customHeight="1">
      <c r="C5" s="123" t="s">
        <v>78</v>
      </c>
      <c r="D5" s="123"/>
      <c r="E5" s="125" t="s">
        <v>75</v>
      </c>
      <c r="F5" s="125"/>
      <c r="G5" s="129" t="s">
        <v>81</v>
      </c>
      <c r="H5" s="130"/>
      <c r="I5" s="129" t="s">
        <v>82</v>
      </c>
      <c r="J5" s="130"/>
      <c r="K5" s="129" t="s">
        <v>76</v>
      </c>
      <c r="L5" s="130"/>
    </row>
    <row r="6" spans="3:12" ht="45.75" customHeight="1">
      <c r="C6" s="123"/>
      <c r="D6" s="123"/>
      <c r="E6" s="125"/>
      <c r="F6" s="125"/>
      <c r="G6" s="131"/>
      <c r="H6" s="132"/>
      <c r="I6" s="131"/>
      <c r="J6" s="132"/>
      <c r="K6" s="131"/>
      <c r="L6" s="132"/>
    </row>
    <row r="7" spans="3:12" ht="17.25" customHeight="1">
      <c r="C7" s="123"/>
      <c r="D7" s="123"/>
      <c r="E7" s="9" t="s">
        <v>4</v>
      </c>
      <c r="F7" s="9" t="s">
        <v>2</v>
      </c>
      <c r="G7" s="9" t="s">
        <v>4</v>
      </c>
      <c r="H7" s="9" t="s">
        <v>2</v>
      </c>
      <c r="I7" s="9" t="s">
        <v>4</v>
      </c>
      <c r="J7" s="9" t="s">
        <v>2</v>
      </c>
      <c r="K7" s="9" t="s">
        <v>4</v>
      </c>
      <c r="L7" s="9" t="s">
        <v>2</v>
      </c>
    </row>
    <row r="8" spans="3:12" ht="15.75">
      <c r="C8" s="105" t="s">
        <v>5</v>
      </c>
      <c r="D8" s="105" t="s">
        <v>6</v>
      </c>
      <c r="E8" s="97"/>
      <c r="F8" s="98"/>
      <c r="G8" s="13">
        <v>473</v>
      </c>
      <c r="H8" s="14">
        <v>123844</v>
      </c>
      <c r="I8" s="13">
        <v>472</v>
      </c>
      <c r="J8" s="14">
        <v>31793.81</v>
      </c>
      <c r="K8" s="13">
        <v>569</v>
      </c>
      <c r="L8" s="14">
        <v>123578.1</v>
      </c>
    </row>
    <row r="9" spans="3:12" ht="15.75">
      <c r="C9" s="105"/>
      <c r="D9" s="105" t="s">
        <v>70</v>
      </c>
      <c r="E9" s="97"/>
      <c r="F9" s="98"/>
      <c r="G9" s="13">
        <v>41</v>
      </c>
      <c r="H9" s="14">
        <v>10762</v>
      </c>
      <c r="I9" s="13">
        <v>41</v>
      </c>
      <c r="J9" s="14">
        <v>2775.22</v>
      </c>
      <c r="K9" s="13">
        <v>50</v>
      </c>
      <c r="L9" s="14">
        <v>10649.82</v>
      </c>
    </row>
    <row r="10" spans="3:12" ht="15.75">
      <c r="C10" s="105"/>
      <c r="D10" s="105" t="s">
        <v>71</v>
      </c>
      <c r="E10" s="97"/>
      <c r="F10" s="98"/>
      <c r="G10" s="13">
        <v>20</v>
      </c>
      <c r="H10" s="14">
        <v>4927</v>
      </c>
      <c r="I10" s="13">
        <v>20</v>
      </c>
      <c r="J10" s="14">
        <v>1270.55</v>
      </c>
      <c r="K10" s="13">
        <v>61</v>
      </c>
      <c r="L10" s="100">
        <v>13061.1</v>
      </c>
    </row>
    <row r="11" spans="3:12" ht="15.75">
      <c r="C11" s="105" t="s">
        <v>68</v>
      </c>
      <c r="D11" s="105" t="s">
        <v>69</v>
      </c>
      <c r="E11" s="97"/>
      <c r="F11" s="98"/>
      <c r="G11" s="13">
        <v>82</v>
      </c>
      <c r="H11" s="14">
        <v>21171</v>
      </c>
      <c r="I11" s="13">
        <v>82</v>
      </c>
      <c r="J11" s="14">
        <v>5459.39</v>
      </c>
      <c r="K11" s="8">
        <v>70</v>
      </c>
      <c r="L11" s="14">
        <v>14869.56</v>
      </c>
    </row>
    <row r="12" spans="3:12" ht="15.75">
      <c r="C12" s="105" t="s">
        <v>45</v>
      </c>
      <c r="D12" s="105" t="s">
        <v>7</v>
      </c>
      <c r="E12" s="97"/>
      <c r="F12" s="98"/>
      <c r="G12" s="13">
        <v>91</v>
      </c>
      <c r="H12" s="14">
        <v>22266</v>
      </c>
      <c r="I12" s="13">
        <v>92</v>
      </c>
      <c r="J12" s="14">
        <v>5809.86</v>
      </c>
      <c r="K12" s="13">
        <v>81</v>
      </c>
      <c r="L12" s="14">
        <v>16878.96</v>
      </c>
    </row>
    <row r="13" spans="3:12" ht="15.75">
      <c r="C13" s="105" t="s">
        <v>29</v>
      </c>
      <c r="D13" s="105" t="s">
        <v>30</v>
      </c>
      <c r="E13" s="97"/>
      <c r="F13" s="98"/>
      <c r="G13" s="13">
        <v>199</v>
      </c>
      <c r="H13" s="14">
        <v>47448</v>
      </c>
      <c r="I13" s="13">
        <v>193</v>
      </c>
      <c r="J13" s="14">
        <v>11863.74</v>
      </c>
      <c r="K13" s="13">
        <v>269</v>
      </c>
      <c r="L13" s="14">
        <v>56866.02</v>
      </c>
    </row>
    <row r="14" spans="3:12" ht="15.75">
      <c r="C14" s="105"/>
      <c r="D14" s="105" t="s">
        <v>31</v>
      </c>
      <c r="E14" s="97"/>
      <c r="F14" s="98"/>
      <c r="G14" s="13">
        <v>8</v>
      </c>
      <c r="H14" s="14">
        <v>2114</v>
      </c>
      <c r="I14" s="13">
        <v>8</v>
      </c>
      <c r="J14" s="14">
        <v>545.14</v>
      </c>
      <c r="K14" s="13">
        <v>8</v>
      </c>
      <c r="L14" s="14">
        <v>1607.52</v>
      </c>
    </row>
    <row r="15" spans="3:12" ht="15.75">
      <c r="C15" s="105"/>
      <c r="D15" s="105" t="s">
        <v>32</v>
      </c>
      <c r="E15" s="97"/>
      <c r="F15" s="98"/>
      <c r="G15" s="13">
        <v>11</v>
      </c>
      <c r="H15" s="14">
        <v>2336</v>
      </c>
      <c r="I15" s="13">
        <v>11</v>
      </c>
      <c r="J15" s="14">
        <v>602.4</v>
      </c>
      <c r="K15" s="13">
        <v>8</v>
      </c>
      <c r="L15" s="14">
        <v>1607.52</v>
      </c>
    </row>
    <row r="16" spans="3:12" ht="15.75">
      <c r="C16" s="105" t="s">
        <v>8</v>
      </c>
      <c r="D16" s="105" t="s">
        <v>9</v>
      </c>
      <c r="E16" s="97"/>
      <c r="F16" s="98"/>
      <c r="G16" s="13">
        <v>104</v>
      </c>
      <c r="H16" s="14">
        <v>26198</v>
      </c>
      <c r="I16" s="13">
        <v>104</v>
      </c>
      <c r="J16" s="14">
        <v>6774.05</v>
      </c>
      <c r="K16" s="13">
        <v>152</v>
      </c>
      <c r="L16" s="14">
        <v>33356.04</v>
      </c>
    </row>
    <row r="17" spans="3:12" ht="15.75">
      <c r="C17" s="105"/>
      <c r="D17" s="105" t="s">
        <v>10</v>
      </c>
      <c r="E17" s="13"/>
      <c r="F17" s="14"/>
      <c r="G17" s="13">
        <v>40</v>
      </c>
      <c r="H17" s="14">
        <v>9999</v>
      </c>
      <c r="I17" s="13">
        <v>40</v>
      </c>
      <c r="J17" s="14">
        <v>2578.47</v>
      </c>
      <c r="K17" s="13">
        <v>77</v>
      </c>
      <c r="L17" s="14">
        <v>16619.68</v>
      </c>
    </row>
    <row r="18" spans="3:12" ht="15.75">
      <c r="C18" s="105" t="s">
        <v>11</v>
      </c>
      <c r="D18" s="105" t="s">
        <v>12</v>
      </c>
      <c r="E18" s="97"/>
      <c r="F18" s="98"/>
      <c r="G18" s="13">
        <v>75</v>
      </c>
      <c r="H18" s="14">
        <v>20962</v>
      </c>
      <c r="I18" s="13">
        <v>75</v>
      </c>
      <c r="J18" s="14">
        <v>5405.46</v>
      </c>
      <c r="K18" s="13">
        <v>62</v>
      </c>
      <c r="L18" s="14">
        <v>14065.8</v>
      </c>
    </row>
    <row r="19" spans="3:12" ht="15.75">
      <c r="C19" s="105"/>
      <c r="D19" s="105" t="s">
        <v>13</v>
      </c>
      <c r="E19" s="97"/>
      <c r="F19" s="98"/>
      <c r="G19" s="13">
        <v>52</v>
      </c>
      <c r="H19" s="14">
        <v>13454</v>
      </c>
      <c r="I19" s="13">
        <v>52</v>
      </c>
      <c r="J19" s="14">
        <v>3469.42</v>
      </c>
      <c r="K19" s="13">
        <v>28</v>
      </c>
      <c r="L19" s="14">
        <v>6831.96</v>
      </c>
    </row>
    <row r="20" spans="3:12" ht="15.75">
      <c r="C20" s="105"/>
      <c r="D20" s="105" t="s">
        <v>14</v>
      </c>
      <c r="E20" s="13"/>
      <c r="F20" s="14"/>
      <c r="G20" s="13">
        <v>64</v>
      </c>
      <c r="H20" s="14">
        <v>17655.55</v>
      </c>
      <c r="I20" s="13">
        <v>64</v>
      </c>
      <c r="J20" s="14">
        <v>4546.22</v>
      </c>
      <c r="K20" s="13">
        <v>66</v>
      </c>
      <c r="L20" s="14">
        <v>14467.68</v>
      </c>
    </row>
    <row r="21" spans="3:12" ht="15.75">
      <c r="C21" s="105" t="s">
        <v>15</v>
      </c>
      <c r="D21" s="105" t="s">
        <v>16</v>
      </c>
      <c r="E21" s="97"/>
      <c r="F21" s="98"/>
      <c r="G21" s="13">
        <v>104</v>
      </c>
      <c r="H21" s="14">
        <v>27879.03</v>
      </c>
      <c r="I21" s="13">
        <v>104</v>
      </c>
      <c r="J21" s="14">
        <v>7189.17</v>
      </c>
      <c r="K21" s="13">
        <v>106</v>
      </c>
      <c r="L21" s="14">
        <v>21500.58</v>
      </c>
    </row>
    <row r="22" spans="3:12" ht="15.75">
      <c r="C22" s="105" t="s">
        <v>17</v>
      </c>
      <c r="D22" s="105" t="s">
        <v>18</v>
      </c>
      <c r="E22" s="97"/>
      <c r="F22" s="98"/>
      <c r="G22" s="13">
        <v>87</v>
      </c>
      <c r="H22" s="14">
        <v>20592.94</v>
      </c>
      <c r="I22" s="13">
        <v>87</v>
      </c>
      <c r="J22" s="14">
        <v>5292.33</v>
      </c>
      <c r="K22" s="13">
        <v>89</v>
      </c>
      <c r="L22" s="14">
        <v>18687.42</v>
      </c>
    </row>
    <row r="23" spans="3:12" ht="15.75">
      <c r="C23" s="105"/>
      <c r="D23" s="105" t="s">
        <v>26</v>
      </c>
      <c r="E23" s="13"/>
      <c r="F23" s="14"/>
      <c r="G23" s="13">
        <v>6</v>
      </c>
      <c r="H23" s="14">
        <v>1371</v>
      </c>
      <c r="I23" s="13">
        <v>6</v>
      </c>
      <c r="J23" s="14">
        <v>353.55</v>
      </c>
      <c r="K23" s="13">
        <v>17</v>
      </c>
      <c r="L23" s="14">
        <v>3817.86</v>
      </c>
    </row>
    <row r="24" spans="3:12" ht="15.75">
      <c r="C24" s="105"/>
      <c r="D24" s="105" t="s">
        <v>47</v>
      </c>
      <c r="E24" s="97"/>
      <c r="F24" s="98"/>
      <c r="G24" s="13">
        <v>1</v>
      </c>
      <c r="H24" s="14">
        <v>193</v>
      </c>
      <c r="I24" s="13"/>
      <c r="J24" s="14"/>
      <c r="K24" s="13">
        <v>18</v>
      </c>
      <c r="L24" s="14">
        <v>3817.86</v>
      </c>
    </row>
    <row r="25" spans="3:12" ht="15.75">
      <c r="C25" s="105" t="s">
        <v>19</v>
      </c>
      <c r="D25" s="105" t="s">
        <v>20</v>
      </c>
      <c r="E25" s="97"/>
      <c r="F25" s="98"/>
      <c r="G25" s="13">
        <v>21</v>
      </c>
      <c r="H25" s="14">
        <v>5622</v>
      </c>
      <c r="I25" s="13">
        <v>21</v>
      </c>
      <c r="J25" s="14">
        <v>1431.18</v>
      </c>
      <c r="K25" s="13">
        <v>55</v>
      </c>
      <c r="L25" s="14">
        <v>11855.46</v>
      </c>
    </row>
    <row r="26" spans="3:12" ht="15.75">
      <c r="C26" s="105"/>
      <c r="D26" s="105" t="s">
        <v>48</v>
      </c>
      <c r="E26" s="97"/>
      <c r="F26" s="98"/>
      <c r="G26" s="13">
        <v>7</v>
      </c>
      <c r="H26" s="14">
        <v>1994</v>
      </c>
      <c r="I26" s="13">
        <v>7</v>
      </c>
      <c r="J26" s="14">
        <v>514.18</v>
      </c>
      <c r="K26" s="13">
        <v>20</v>
      </c>
      <c r="L26" s="14">
        <v>4018.8</v>
      </c>
    </row>
    <row r="27" spans="3:12" ht="15.75">
      <c r="C27" s="105" t="s">
        <v>35</v>
      </c>
      <c r="D27" s="105" t="s">
        <v>33</v>
      </c>
      <c r="E27" s="97"/>
      <c r="F27" s="98"/>
      <c r="G27" s="13">
        <v>65</v>
      </c>
      <c r="H27" s="14">
        <v>15534</v>
      </c>
      <c r="I27" s="13">
        <v>65</v>
      </c>
      <c r="J27" s="14">
        <v>4005.82</v>
      </c>
      <c r="K27" s="13">
        <v>123</v>
      </c>
      <c r="L27" s="14">
        <v>26323.14</v>
      </c>
    </row>
    <row r="28" spans="3:12" ht="15.75">
      <c r="C28" s="105" t="s">
        <v>21</v>
      </c>
      <c r="D28" s="105" t="s">
        <v>22</v>
      </c>
      <c r="E28" s="97"/>
      <c r="F28" s="98"/>
      <c r="G28" s="101">
        <v>152</v>
      </c>
      <c r="H28" s="16">
        <v>37396</v>
      </c>
      <c r="I28" s="13">
        <v>153</v>
      </c>
      <c r="J28" s="14">
        <v>12753.62</v>
      </c>
      <c r="K28" s="13">
        <v>218</v>
      </c>
      <c r="L28" s="16">
        <v>50634.48</v>
      </c>
    </row>
    <row r="29" spans="3:12" ht="15.75">
      <c r="C29" s="105" t="s">
        <v>67</v>
      </c>
      <c r="D29" s="105" t="s">
        <v>72</v>
      </c>
      <c r="E29" s="13"/>
      <c r="F29" s="14"/>
      <c r="G29" s="13">
        <v>32</v>
      </c>
      <c r="H29" s="14">
        <v>8245</v>
      </c>
      <c r="I29" s="13">
        <v>32</v>
      </c>
      <c r="J29" s="14">
        <v>2126.13</v>
      </c>
      <c r="K29" s="13">
        <v>46</v>
      </c>
      <c r="L29" s="14">
        <v>9645.12</v>
      </c>
    </row>
    <row r="30" spans="3:12" ht="15.75">
      <c r="C30" s="105"/>
      <c r="D30" s="106" t="s">
        <v>73</v>
      </c>
      <c r="E30" s="97"/>
      <c r="F30" s="98"/>
      <c r="G30" s="13">
        <v>18</v>
      </c>
      <c r="H30" s="14">
        <v>4469</v>
      </c>
      <c r="I30" s="13">
        <v>18</v>
      </c>
      <c r="J30" s="14">
        <v>1152.45</v>
      </c>
      <c r="K30" s="13">
        <v>35</v>
      </c>
      <c r="L30" s="14">
        <v>7032.9</v>
      </c>
    </row>
    <row r="31" spans="3:12" ht="15.75">
      <c r="C31" s="105" t="s">
        <v>23</v>
      </c>
      <c r="D31" s="105" t="s">
        <v>24</v>
      </c>
      <c r="E31" s="97"/>
      <c r="F31" s="98"/>
      <c r="G31" s="13">
        <v>50</v>
      </c>
      <c r="H31" s="14">
        <v>11358</v>
      </c>
      <c r="I31" s="13">
        <v>50</v>
      </c>
      <c r="J31" s="14">
        <v>2928.94</v>
      </c>
      <c r="K31" s="13">
        <v>112</v>
      </c>
      <c r="L31" s="14">
        <v>23309.04</v>
      </c>
    </row>
    <row r="32" spans="3:12" ht="15.75" customHeight="1">
      <c r="C32" s="105"/>
      <c r="D32" s="105" t="s">
        <v>34</v>
      </c>
      <c r="E32" s="97"/>
      <c r="F32" s="98"/>
      <c r="G32" s="13">
        <v>23</v>
      </c>
      <c r="H32" s="14">
        <v>5647</v>
      </c>
      <c r="I32" s="13">
        <v>23</v>
      </c>
      <c r="J32" s="14">
        <v>1456.23</v>
      </c>
      <c r="K32" s="13">
        <v>13</v>
      </c>
      <c r="L32" s="14">
        <v>2813.16</v>
      </c>
    </row>
    <row r="33" spans="3:12" ht="15.75">
      <c r="C33" s="122" t="s">
        <v>25</v>
      </c>
      <c r="D33" s="122"/>
      <c r="E33" s="22">
        <f aca="true" t="shared" si="0" ref="E33:J33">SUM(E8:E32)</f>
        <v>0</v>
      </c>
      <c r="F33" s="59">
        <f t="shared" si="0"/>
        <v>0</v>
      </c>
      <c r="G33" s="22">
        <f t="shared" si="0"/>
        <v>1826</v>
      </c>
      <c r="H33" s="59">
        <f t="shared" si="0"/>
        <v>463437.51999999996</v>
      </c>
      <c r="I33" s="22">
        <f t="shared" si="0"/>
        <v>1820</v>
      </c>
      <c r="J33" s="59">
        <f t="shared" si="0"/>
        <v>122097.33</v>
      </c>
      <c r="K33" s="22">
        <f>SUM(K8:K32)</f>
        <v>2353</v>
      </c>
      <c r="L33" s="59">
        <f>SUM(L8:L32)</f>
        <v>507915.5799999999</v>
      </c>
    </row>
    <row r="34" spans="5:12" ht="15.75">
      <c r="E34" s="5"/>
      <c r="F34" s="5"/>
      <c r="G34" s="5"/>
      <c r="H34" s="5"/>
      <c r="I34" s="5"/>
      <c r="J34" s="5"/>
      <c r="K34" s="5"/>
      <c r="L34" s="5"/>
    </row>
    <row r="35" spans="5:12" ht="15.75">
      <c r="E35" s="5"/>
      <c r="F35" s="26"/>
      <c r="G35" s="26"/>
      <c r="H35" s="26"/>
      <c r="I35" s="5"/>
      <c r="J35" s="5"/>
      <c r="K35" s="5"/>
      <c r="L35" s="5"/>
    </row>
    <row r="36" spans="5:12" ht="15.75">
      <c r="E36" s="5"/>
      <c r="F36" s="5"/>
      <c r="G36" s="5"/>
      <c r="H36" s="5"/>
      <c r="I36" s="5"/>
      <c r="J36" s="5"/>
      <c r="K36" s="5"/>
      <c r="L36" s="5"/>
    </row>
    <row r="37" spans="5:12" ht="15.75">
      <c r="E37" s="5"/>
      <c r="F37" s="5"/>
      <c r="G37" s="5"/>
      <c r="H37" s="5"/>
      <c r="I37" s="5"/>
      <c r="J37" s="5"/>
      <c r="K37" s="5"/>
      <c r="L37" s="5"/>
    </row>
    <row r="38" ht="15.75">
      <c r="D38" s="4"/>
    </row>
    <row r="41" spans="10:12" ht="15.75">
      <c r="J41" s="30"/>
      <c r="K41" s="30"/>
      <c r="L41" s="30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0">
      <selection activeCell="G20" sqref="G20:G23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52" t="s">
        <v>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ht="16.5" thickBot="1"/>
    <row r="3" spans="1:11" ht="54.75" thickBot="1">
      <c r="A3" s="35" t="s">
        <v>53</v>
      </c>
      <c r="B3" s="36" t="s">
        <v>54</v>
      </c>
      <c r="C3" s="37" t="s">
        <v>55</v>
      </c>
      <c r="D3" s="38" t="s">
        <v>56</v>
      </c>
      <c r="E3" s="159" t="s">
        <v>57</v>
      </c>
      <c r="F3" s="160"/>
      <c r="G3" s="39" t="s">
        <v>58</v>
      </c>
      <c r="H3" s="40"/>
      <c r="I3" s="40"/>
      <c r="J3" s="41" t="s">
        <v>59</v>
      </c>
      <c r="K3" s="42" t="s">
        <v>60</v>
      </c>
    </row>
    <row r="4" spans="1:11" ht="18">
      <c r="A4" s="140">
        <v>1</v>
      </c>
      <c r="B4" s="153">
        <v>4211</v>
      </c>
      <c r="C4" s="155" t="s">
        <v>41</v>
      </c>
      <c r="D4" s="43"/>
      <c r="E4" s="162">
        <f>'I '!C32</f>
        <v>7179</v>
      </c>
      <c r="F4" s="162">
        <f>'I '!D32</f>
        <v>13766</v>
      </c>
      <c r="G4" s="157">
        <f>'I '!E32</f>
        <v>367705.33999999997</v>
      </c>
      <c r="H4" s="109"/>
      <c r="I4" s="44"/>
      <c r="J4" s="148" t="s">
        <v>91</v>
      </c>
      <c r="K4" s="137" t="s">
        <v>90</v>
      </c>
    </row>
    <row r="5" spans="1:11" ht="18.75" thickBot="1">
      <c r="A5" s="141"/>
      <c r="B5" s="154"/>
      <c r="C5" s="156"/>
      <c r="D5" s="45">
        <v>18567</v>
      </c>
      <c r="E5" s="163"/>
      <c r="F5" s="163"/>
      <c r="G5" s="158"/>
      <c r="H5" s="110"/>
      <c r="I5" s="46"/>
      <c r="J5" s="149"/>
      <c r="K5" s="138"/>
    </row>
    <row r="6" spans="1:11" ht="18">
      <c r="A6" s="140">
        <v>2</v>
      </c>
      <c r="B6" s="142">
        <v>4213</v>
      </c>
      <c r="C6" s="144" t="s">
        <v>39</v>
      </c>
      <c r="D6" s="47"/>
      <c r="E6" s="164">
        <f>'I '!F32</f>
        <v>8164</v>
      </c>
      <c r="F6" s="164">
        <f>'I '!G32</f>
        <v>27702</v>
      </c>
      <c r="G6" s="146">
        <f>'I '!H32</f>
        <v>803673.3899999998</v>
      </c>
      <c r="H6" s="111"/>
      <c r="I6" s="48"/>
      <c r="J6" s="148" t="s">
        <v>91</v>
      </c>
      <c r="K6" s="137" t="s">
        <v>90</v>
      </c>
    </row>
    <row r="7" spans="1:11" ht="18.75" thickBot="1">
      <c r="A7" s="141"/>
      <c r="B7" s="143"/>
      <c r="C7" s="145"/>
      <c r="D7" s="49">
        <v>39030</v>
      </c>
      <c r="E7" s="165"/>
      <c r="F7" s="165"/>
      <c r="G7" s="147"/>
      <c r="H7" s="139"/>
      <c r="I7" s="48"/>
      <c r="J7" s="149"/>
      <c r="K7" s="138"/>
    </row>
    <row r="8" spans="1:11" ht="18">
      <c r="A8" s="50">
        <v>3</v>
      </c>
      <c r="B8" s="51">
        <v>4213</v>
      </c>
      <c r="C8" s="52" t="s">
        <v>61</v>
      </c>
      <c r="D8" s="53"/>
      <c r="E8" s="150">
        <f>' II'!L31</f>
        <v>55</v>
      </c>
      <c r="F8" s="151"/>
      <c r="G8" s="92">
        <f>' II'!M31</f>
        <v>19612.39</v>
      </c>
      <c r="H8" s="139"/>
      <c r="I8" s="48"/>
      <c r="J8" s="72" t="s">
        <v>91</v>
      </c>
      <c r="K8" s="73" t="s">
        <v>90</v>
      </c>
    </row>
    <row r="9" spans="1:11" ht="54">
      <c r="A9" s="54">
        <v>4</v>
      </c>
      <c r="B9" s="55">
        <v>4213</v>
      </c>
      <c r="C9" s="56" t="s">
        <v>62</v>
      </c>
      <c r="D9" s="57"/>
      <c r="E9" s="133">
        <f>' II'!D31</f>
        <v>1752</v>
      </c>
      <c r="F9" s="134"/>
      <c r="G9" s="112">
        <f>' II'!F31</f>
        <v>226868.11</v>
      </c>
      <c r="H9" s="139"/>
      <c r="I9" s="58"/>
      <c r="J9" s="6" t="s">
        <v>92</v>
      </c>
      <c r="K9" s="73" t="s">
        <v>90</v>
      </c>
    </row>
    <row r="10" spans="1:11" ht="54.75">
      <c r="A10" s="54">
        <v>5</v>
      </c>
      <c r="B10" s="55">
        <v>4213</v>
      </c>
      <c r="C10" s="56" t="s">
        <v>63</v>
      </c>
      <c r="D10" s="57"/>
      <c r="E10" s="133">
        <f>' II'!G31</f>
        <v>302</v>
      </c>
      <c r="F10" s="134"/>
      <c r="G10" s="112">
        <f>' II'!I31</f>
        <v>26638.599999999995</v>
      </c>
      <c r="H10" s="107"/>
      <c r="I10" s="58"/>
      <c r="J10" s="6" t="s">
        <v>92</v>
      </c>
      <c r="K10" s="73" t="s">
        <v>90</v>
      </c>
    </row>
    <row r="11" spans="1:11" ht="18">
      <c r="A11" s="54">
        <v>6</v>
      </c>
      <c r="B11" s="55">
        <v>4214</v>
      </c>
      <c r="C11" s="56" t="s">
        <v>64</v>
      </c>
      <c r="D11" s="57">
        <v>5836</v>
      </c>
      <c r="E11" s="133">
        <f>'III '!D33</f>
        <v>2900</v>
      </c>
      <c r="F11" s="134"/>
      <c r="G11" s="135">
        <f>'III '!E33</f>
        <v>236960.90999999992</v>
      </c>
      <c r="H11" s="136"/>
      <c r="I11" s="48"/>
      <c r="J11" s="72" t="s">
        <v>91</v>
      </c>
      <c r="K11" s="73" t="s">
        <v>90</v>
      </c>
    </row>
    <row r="12" spans="1:12" ht="18">
      <c r="A12" s="54">
        <v>7</v>
      </c>
      <c r="B12" s="55">
        <v>4214</v>
      </c>
      <c r="C12" s="56" t="s">
        <v>65</v>
      </c>
      <c r="D12" s="57"/>
      <c r="E12" s="133">
        <f>'III '!F33</f>
        <v>562</v>
      </c>
      <c r="F12" s="134"/>
      <c r="G12" s="93">
        <f>'III '!G33</f>
        <v>67946.89</v>
      </c>
      <c r="H12" s="111"/>
      <c r="I12" s="48"/>
      <c r="J12" s="72" t="s">
        <v>91</v>
      </c>
      <c r="K12" s="73" t="s">
        <v>90</v>
      </c>
      <c r="L12" s="95"/>
    </row>
    <row r="13" spans="1:12" ht="18">
      <c r="A13" s="54">
        <v>8</v>
      </c>
      <c r="B13" s="55">
        <v>4215</v>
      </c>
      <c r="C13" s="56" t="s">
        <v>66</v>
      </c>
      <c r="D13" s="57">
        <v>4545</v>
      </c>
      <c r="E13" s="133">
        <f>'I '!K32</f>
        <v>18871</v>
      </c>
      <c r="F13" s="134"/>
      <c r="G13" s="93">
        <f>'I '!L32</f>
        <v>1556107.53</v>
      </c>
      <c r="H13" s="139"/>
      <c r="I13" s="48"/>
      <c r="J13" s="72" t="s">
        <v>91</v>
      </c>
      <c r="K13" s="73" t="s">
        <v>90</v>
      </c>
      <c r="L13" s="96"/>
    </row>
    <row r="14" spans="1:12" ht="18">
      <c r="A14" s="54">
        <v>9</v>
      </c>
      <c r="B14" s="55">
        <v>4215</v>
      </c>
      <c r="C14" s="56" t="s">
        <v>36</v>
      </c>
      <c r="D14" s="57">
        <v>1166</v>
      </c>
      <c r="E14" s="133">
        <f>'I '!I32</f>
        <v>2838</v>
      </c>
      <c r="F14" s="134"/>
      <c r="G14" s="93">
        <f>'I '!J32</f>
        <v>564833.22</v>
      </c>
      <c r="H14" s="161"/>
      <c r="I14" s="58"/>
      <c r="J14" s="72" t="s">
        <v>91</v>
      </c>
      <c r="K14" s="73" t="s">
        <v>90</v>
      </c>
      <c r="L14" s="95"/>
    </row>
    <row r="15" spans="1:15" ht="37.5" customHeight="1">
      <c r="A15" s="54">
        <v>10</v>
      </c>
      <c r="B15" s="55">
        <v>4215</v>
      </c>
      <c r="C15" s="80" t="s">
        <v>76</v>
      </c>
      <c r="D15" s="77"/>
      <c r="E15" s="133">
        <f>' IV -ISPRAVNA'!K33</f>
        <v>2353</v>
      </c>
      <c r="F15" s="134"/>
      <c r="G15" s="93">
        <f>' IV -ISPRAVNA'!L33</f>
        <v>507915.5799999999</v>
      </c>
      <c r="H15" s="99"/>
      <c r="I15" s="58"/>
      <c r="J15" s="72" t="s">
        <v>91</v>
      </c>
      <c r="K15" s="73" t="s">
        <v>90</v>
      </c>
      <c r="O15" s="12"/>
    </row>
    <row r="16" spans="1:15" ht="37.5" customHeight="1">
      <c r="A16" s="54">
        <v>11</v>
      </c>
      <c r="B16" s="60">
        <v>4217</v>
      </c>
      <c r="C16" s="78" t="s">
        <v>77</v>
      </c>
      <c r="D16" s="81"/>
      <c r="E16" s="133">
        <f>'I '!M32</f>
        <v>432</v>
      </c>
      <c r="F16" s="134"/>
      <c r="G16" s="135">
        <f>'I '!N32</f>
        <v>129726.67</v>
      </c>
      <c r="H16" s="136"/>
      <c r="I16" s="58"/>
      <c r="J16" s="72" t="s">
        <v>91</v>
      </c>
      <c r="K16" s="73" t="s">
        <v>90</v>
      </c>
      <c r="O16" s="12"/>
    </row>
    <row r="17" spans="1:11" ht="36.75" hidden="1" thickBot="1">
      <c r="A17" s="54">
        <v>12</v>
      </c>
      <c r="B17" s="60">
        <v>4218</v>
      </c>
      <c r="C17" s="102" t="s">
        <v>75</v>
      </c>
      <c r="D17" s="79"/>
      <c r="E17" s="173">
        <f>' IV -ISPRAVNA'!E33</f>
        <v>0</v>
      </c>
      <c r="F17" s="174"/>
      <c r="G17" s="94">
        <f>' IV -ISPRAVNA'!F33</f>
        <v>0</v>
      </c>
      <c r="H17" s="108"/>
      <c r="I17" s="58"/>
      <c r="J17" s="72" t="s">
        <v>79</v>
      </c>
      <c r="K17" s="73" t="s">
        <v>80</v>
      </c>
    </row>
    <row r="18" spans="1:11" ht="36.75" thickBot="1">
      <c r="A18" s="54">
        <v>12</v>
      </c>
      <c r="B18" s="74">
        <v>4218</v>
      </c>
      <c r="C18" s="103" t="s">
        <v>84</v>
      </c>
      <c r="D18" s="67"/>
      <c r="E18" s="169">
        <f>' IV -ISPRAVNA'!G33</f>
        <v>1826</v>
      </c>
      <c r="F18" s="170"/>
      <c r="G18" s="171">
        <f>' IV -ISPRAVNA'!H33</f>
        <v>463437.51999999996</v>
      </c>
      <c r="H18" s="172"/>
      <c r="I18" s="67"/>
      <c r="J18" s="72" t="s">
        <v>91</v>
      </c>
      <c r="K18" s="73" t="s">
        <v>90</v>
      </c>
    </row>
    <row r="19" spans="1:11" ht="36.75" thickBot="1">
      <c r="A19" s="104">
        <v>13</v>
      </c>
      <c r="B19" s="75">
        <v>4218</v>
      </c>
      <c r="C19" s="68" t="s">
        <v>83</v>
      </c>
      <c r="D19" s="69"/>
      <c r="E19" s="166">
        <f>' IV -ISPRAVNA'!I33</f>
        <v>1820</v>
      </c>
      <c r="F19" s="166"/>
      <c r="G19" s="167">
        <f>' IV -ISPRAVNA'!J33</f>
        <v>122097.33</v>
      </c>
      <c r="H19" s="168"/>
      <c r="I19" s="61"/>
      <c r="J19" s="76" t="s">
        <v>93</v>
      </c>
      <c r="K19" s="71" t="s">
        <v>90</v>
      </c>
    </row>
    <row r="20" spans="7:10" ht="15.75">
      <c r="G20" s="95"/>
      <c r="J20" s="12"/>
    </row>
    <row r="21" spans="7:14" ht="15.75">
      <c r="G21" s="12"/>
      <c r="N21" s="12"/>
    </row>
    <row r="22" ht="15.75">
      <c r="G22" s="82"/>
    </row>
    <row r="23" ht="15.75">
      <c r="G23" s="12"/>
    </row>
    <row r="24" spans="3:18" ht="15.75">
      <c r="C24" s="12"/>
      <c r="G24" s="90"/>
      <c r="N24" s="12"/>
      <c r="R24" s="91"/>
    </row>
    <row r="28" ht="15.75">
      <c r="G28" s="91"/>
    </row>
  </sheetData>
  <sheetProtection/>
  <mergeCells count="36">
    <mergeCell ref="E19:F19"/>
    <mergeCell ref="G19:H19"/>
    <mergeCell ref="K4:K5"/>
    <mergeCell ref="E18:F18"/>
    <mergeCell ref="G18:H18"/>
    <mergeCell ref="E17:F17"/>
    <mergeCell ref="E10:F10"/>
    <mergeCell ref="E11:F11"/>
    <mergeCell ref="E15:F15"/>
    <mergeCell ref="G11:H11"/>
    <mergeCell ref="E12:F12"/>
    <mergeCell ref="H13:H14"/>
    <mergeCell ref="F4:F5"/>
    <mergeCell ref="J4:J5"/>
    <mergeCell ref="F6:F7"/>
    <mergeCell ref="E4:E5"/>
    <mergeCell ref="E13:F13"/>
    <mergeCell ref="E14:F14"/>
    <mergeCell ref="E6:E7"/>
    <mergeCell ref="E9:F9"/>
    <mergeCell ref="A1:K1"/>
    <mergeCell ref="A4:A5"/>
    <mergeCell ref="B4:B5"/>
    <mergeCell ref="C4:C5"/>
    <mergeCell ref="G4:G5"/>
    <mergeCell ref="E3:F3"/>
    <mergeCell ref="E16:F16"/>
    <mergeCell ref="G16:H16"/>
    <mergeCell ref="K6:K7"/>
    <mergeCell ref="H7:H9"/>
    <mergeCell ref="A6:A7"/>
    <mergeCell ref="B6:B7"/>
    <mergeCell ref="C6:C7"/>
    <mergeCell ref="G6:G7"/>
    <mergeCell ref="J6:J7"/>
    <mergeCell ref="E8:F8"/>
  </mergeCells>
  <printOptions/>
  <pageMargins left="0" right="0" top="0.7480314960629921" bottom="0" header="0.31496062992125984" footer="0.31496062992125984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2021-11-04T11:49:23Z</cp:lastPrinted>
  <dcterms:created xsi:type="dcterms:W3CDTF">2004-03-12T09:29:14Z</dcterms:created>
  <dcterms:modified xsi:type="dcterms:W3CDTF">2021-11-04T11:51:28Z</dcterms:modified>
  <cp:category/>
  <cp:version/>
  <cp:contentType/>
  <cp:contentStatus/>
</cp:coreProperties>
</file>